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70" windowWidth="18855" windowHeight="13230" activeTab="0"/>
  </bookViews>
  <sheets>
    <sheet name="Rekapitulace stavby" sheetId="1" r:id="rId1"/>
    <sheet name="SO-01 - Výměna střešní Kr..." sheetId="2" r:id="rId2"/>
    <sheet name="SO-02 - Fasáda" sheetId="3" r:id="rId3"/>
    <sheet name="SO-03 - Vnitřní úpravy" sheetId="4" r:id="rId4"/>
    <sheet name="SO-04 - Vnitřní zařízení" sheetId="5" r:id="rId5"/>
    <sheet name="VRN - Vedlejší rozpočtové..." sheetId="6" r:id="rId6"/>
  </sheets>
  <definedNames>
    <definedName name="_xlnm._FilterDatabase" localSheetId="1" hidden="1">'SO-01 - Výměna střešní Kr...'!$C$85:$K$142</definedName>
    <definedName name="_xlnm._FilterDatabase" localSheetId="2" hidden="1">'SO-02 - Fasáda'!$C$85:$K$126</definedName>
    <definedName name="_xlnm._FilterDatabase" localSheetId="3" hidden="1">'SO-03 - Vnitřní úpravy'!$C$111:$K$1369</definedName>
    <definedName name="_xlnm._FilterDatabase" localSheetId="4" hidden="1">'SO-04 - Vnitřní zařízení'!$C$80:$K$91</definedName>
    <definedName name="_xlnm._FilterDatabase" localSheetId="5" hidden="1">'VRN - Vedlejší rozpočtové...'!$C$84:$K$97</definedName>
    <definedName name="_xlnm.Print_Area" localSheetId="0">'Rekapitulace stavby'!$D$4:$AO$36,'Rekapitulace stavby'!$C$42:$AQ$60</definedName>
    <definedName name="_xlnm.Print_Area" localSheetId="1">'SO-01 - Výměna střešní Kr...'!$C$4:$J$39,'SO-01 - Výměna střešní Kr...'!$C$45:$J$67,'SO-01 - Výměna střešní Kr...'!$C$73:$K$142</definedName>
    <definedName name="_xlnm.Print_Area" localSheetId="2">'SO-02 - Fasáda'!$C$4:$J$39,'SO-02 - Fasáda'!$C$45:$J$67,'SO-02 - Fasáda'!$C$73:$K$126</definedName>
    <definedName name="_xlnm.Print_Area" localSheetId="3">'SO-03 - Vnitřní úpravy'!$C$4:$J$39,'SO-03 - Vnitřní úpravy'!$C$45:$J$93,'SO-03 - Vnitřní úpravy'!$C$99:$K$1369</definedName>
    <definedName name="_xlnm.Print_Area" localSheetId="4">'SO-04 - Vnitřní zařízení'!$C$4:$J$39,'SO-04 - Vnitřní zařízení'!$C$45:$J$62,'SO-04 - Vnitřní zařízení'!$C$68:$K$91</definedName>
    <definedName name="_xlnm.Print_Area" localSheetId="5">'VRN - Vedlejší rozpočtové...'!$C$4:$J$39,'VRN - Vedlejší rozpočtové...'!$C$45:$J$66,'VRN - Vedlejší rozpočtové...'!$C$72:$K$97</definedName>
    <definedName name="_xlnm.Print_Titles" localSheetId="0">'Rekapitulace stavby'!$52:$52</definedName>
    <definedName name="_xlnm.Print_Titles" localSheetId="1">'SO-01 - Výměna střešní Kr...'!$85:$85</definedName>
    <definedName name="_xlnm.Print_Titles" localSheetId="2">'SO-02 - Fasáda'!$85:$85</definedName>
    <definedName name="_xlnm.Print_Titles" localSheetId="3">'SO-03 - Vnitřní úpravy'!$111:$111</definedName>
    <definedName name="_xlnm.Print_Titles" localSheetId="4">'SO-04 - Vnitřní zařízení'!$80:$80</definedName>
    <definedName name="_xlnm.Print_Titles" localSheetId="5">'VRN - Vedlejší rozpočtové...'!$84:$84</definedName>
  </definedNames>
  <calcPr fullCalcOnLoad="1"/>
</workbook>
</file>

<file path=xl/sharedStrings.xml><?xml version="1.0" encoding="utf-8"?>
<sst xmlns="http://schemas.openxmlformats.org/spreadsheetml/2006/main" count="17128" uniqueCount="3181">
  <si>
    <t>"2.NP" 2,20*2,20</t>
  </si>
  <si>
    <t>"3.NP" 1,00*2,20</t>
  </si>
  <si>
    <t>342244201</t>
  </si>
  <si>
    <t>Příčka z cihel broušených na tenkovrstvou maltu tloušťky 80 mm</t>
  </si>
  <si>
    <t>1064964081</t>
  </si>
  <si>
    <t>"1.PP" (2,275*2+0,10+1,65+3,10+1,95+2,05+3,15+2,05+0,40+2,85+2,50)*2,75-(0,70*1,97*8)</t>
  </si>
  <si>
    <t>342244211</t>
  </si>
  <si>
    <t>Příčka z cihel broušených na tenkovrstvou maltu tloušťky 115 mm</t>
  </si>
  <si>
    <t>108754583</t>
  </si>
  <si>
    <t>"1.PP" (0,35*2+0,35)*2,75</t>
  </si>
  <si>
    <t>"1.NP" 0,35*2*3,23</t>
  </si>
  <si>
    <t>349231811</t>
  </si>
  <si>
    <t>Přizdívka ostění s ozubem z cihel tl do 150 mm</t>
  </si>
  <si>
    <t>34225537</t>
  </si>
  <si>
    <t>"1.PP" 0,15*2,10</t>
  </si>
  <si>
    <t>Vodorovné konstrukce</t>
  </si>
  <si>
    <t>411168303</t>
  </si>
  <si>
    <t>Strop keramický tl 25 cm z vložek MIAKO a keramobetonových nosníků dl do 4 m OVN 50 cm</t>
  </si>
  <si>
    <t>1268731202</t>
  </si>
  <si>
    <t>"strop nad 1.PP" 3,30*1,82</t>
  </si>
  <si>
    <t>411168362</t>
  </si>
  <si>
    <t>Strop keramický tl 25 cm z vložek MIAKO a keramobetonových nosníků dl do 3 m OVN 62,5 cm</t>
  </si>
  <si>
    <t>1375825470</t>
  </si>
  <si>
    <t>"strop nad 1.PP" 1,45*4,70</t>
  </si>
  <si>
    <t>411236231</t>
  </si>
  <si>
    <t>Zazdívka otvorů pl do 0,09 m2 ve stropech tl do 450 mm</t>
  </si>
  <si>
    <t>2087422957</t>
  </si>
  <si>
    <t>"přípomoce pro ÚT" 6</t>
  </si>
  <si>
    <t>"přípomoce ZTI" 3+10+2</t>
  </si>
  <si>
    <t>611131121</t>
  </si>
  <si>
    <t>Penetrační disperzní nátěr vnitřních stropů nanášený ručně</t>
  </si>
  <si>
    <t>-605652952</t>
  </si>
  <si>
    <t>"1.NP" 21,62+13,95+24,56+13,82+22,63+17,64</t>
  </si>
  <si>
    <t>"2.NP" 18,87+13,78+24,48+13,66+22,63+17,34</t>
  </si>
  <si>
    <t>611221121</t>
  </si>
  <si>
    <t>Montáž kontaktního zateplení vnitřních podhledů z minerální vlny s kolmou orientací tl do 120 mm</t>
  </si>
  <si>
    <t>1598604888</t>
  </si>
  <si>
    <t>"strop nad 1.PP" 1,45*4,70+3,30*1,82+98,29</t>
  </si>
  <si>
    <t>63151513</t>
  </si>
  <si>
    <t>deska izolační minerální kontaktních fasád kolmé vlákno λ=0,041 tl 100mm</t>
  </si>
  <si>
    <t>540965745</t>
  </si>
  <si>
    <t>111,11*1,02 'Přepočtené koeficientem množství</t>
  </si>
  <si>
    <t>611311131</t>
  </si>
  <si>
    <t>Potažení vnitřních rovných stropů vápenným štukem tloušťky do 3 mm</t>
  </si>
  <si>
    <t>-1266762268</t>
  </si>
  <si>
    <t>611541001</t>
  </si>
  <si>
    <t>Tenkovrstvá silikonsilikátová zrnitá omítka tl. 1,0 mm včetně penetrace vnitřních stropů rovných</t>
  </si>
  <si>
    <t>969224296</t>
  </si>
  <si>
    <t>612131121</t>
  </si>
  <si>
    <t>Penetrační disperzní nátěr vnitřních stěn nanášený ručně</t>
  </si>
  <si>
    <t>1952891833</t>
  </si>
  <si>
    <t>1.PP</t>
  </si>
  <si>
    <t>"mč. 0.0-1" (2,60+1,80)*2*2,75</t>
  </si>
  <si>
    <t>"mč. 0.0-2" ((2,60+1,80+3,10)*2+3,50+0,25+0,50)*2,75</t>
  </si>
  <si>
    <t>"mč. 0.0-3" (6,45*2+2,50*2+0,30*2+1,15-3,15)*2,75</t>
  </si>
  <si>
    <t>"mč. 0.1" (1,65+2,275)*2,75</t>
  </si>
  <si>
    <t>"mč. 0.2" (1,85+2,05)*2,75</t>
  </si>
  <si>
    <t>"mč. 0.3" (2,05+2,05)*2,75</t>
  </si>
  <si>
    <t>"mč. 0.4" (1,65+2,275)*2,75</t>
  </si>
  <si>
    <t>"mč. 0.5" (3,10+1,25)*2,75</t>
  </si>
  <si>
    <t>"mč. 0.6" (2,30+2,05+1,30)*2,75</t>
  </si>
  <si>
    <t>"mč. 0.7" (1,60*2+2,50)*2,75</t>
  </si>
  <si>
    <t>"mč. 0.8" (2,85+1,35)*2,75</t>
  </si>
  <si>
    <t>Mezisoučet</t>
  </si>
  <si>
    <t>1.NP</t>
  </si>
  <si>
    <t>"mč. 1.0-01" (0,68+0,60+2,80+8,00+2,80)*2*3,23</t>
  </si>
  <si>
    <t>"mč. 1.0-02" (7,24*2+1,50)*3,23</t>
  </si>
  <si>
    <t>"mč. 1.1-01" (1,87+1,90)*3,23</t>
  </si>
  <si>
    <t>"mč. 1.1-02" (2,70+1,90+0,20+0,30)*3,23</t>
  </si>
  <si>
    <t>"mč. 1.1-03" (4,67+3,00*2)*3,23</t>
  </si>
  <si>
    <t>"mč. 1.1-04" (4,925+5,00)*2*3,23</t>
  </si>
  <si>
    <t>"mč. 1.2-01" (1,85+1,60)*3,23</t>
  </si>
  <si>
    <t>"mč. 1.2-02" (1,55+3,05)*3,23</t>
  </si>
  <si>
    <t>"mč. 1.2-03" (2,95+4,75+2,65)*3,23</t>
  </si>
  <si>
    <t>"mč. 1.2-04" (4,525+5,00)*2*3,23</t>
  </si>
  <si>
    <t>"mč. 1.3-01" (2,75+0,15*2)*3,23</t>
  </si>
  <si>
    <t>"mč. 1.3-02" (2,10+1,90+0,45+1,50*2+1,45+0,30*2)*3,23</t>
  </si>
  <si>
    <t>"mč. 1.3-03" (6,37+2,70+0,15+4,87)*3,23</t>
  </si>
  <si>
    <t>2.NP</t>
  </si>
  <si>
    <t>"mč. 2.0-01" (4,08+8,00)*2*3,23</t>
  </si>
  <si>
    <t>"mč. 2.0-02" (6,99+2,67)*3,23</t>
  </si>
  <si>
    <t>"mč. 2.4-01" (1,95+1,87)*3,23</t>
  </si>
  <si>
    <t>"mč. 2.4-02" (2,70+1,95)*3,23</t>
  </si>
  <si>
    <t>"mč. 2.4-03" (4,67+2,95*2)*3,23</t>
  </si>
  <si>
    <t>"mč. 2.4-04" (4,925+5,00)*2*3,23</t>
  </si>
  <si>
    <t>"mč. 2.5-01" 2,65*3,23</t>
  </si>
  <si>
    <t>"mč. 2.5-02" (1,10+0,90)*3,23</t>
  </si>
  <si>
    <t>"mč. 2.5-03" (2,90+4,75+2,65)*3,23</t>
  </si>
  <si>
    <t>"mč. 2.5-04" (4,525+5,00)*2*3,23</t>
  </si>
  <si>
    <t>"mč. 2.6-01" 1,60*3,23</t>
  </si>
  <si>
    <t>"mč. 2.6-02" (0,85+2,25)*3,23</t>
  </si>
  <si>
    <t>"mč. 2.6-03" (1,55+0,45+0,15+3,35+2,70+9,07)*3,23</t>
  </si>
  <si>
    <t>3.NP</t>
  </si>
  <si>
    <t>"mč. 3.0-01" (4,08+8,00)*2*2,60+18,86</t>
  </si>
  <si>
    <t>"mč. 3.0-02" 5,24*2*2,60</t>
  </si>
  <si>
    <t>"mč. 3.0-03" (0,30+1,20)*2,60</t>
  </si>
  <si>
    <t>"mč. 3.0-04" 2,62*2,60</t>
  </si>
  <si>
    <t>"mč. 3.0-05" (1,30+1,15)*2,60</t>
  </si>
  <si>
    <t>"mč. 3.0-06" (2,45+0,80)*2,60</t>
  </si>
  <si>
    <t>"mč. 3.7-01" 1,85*2,60</t>
  </si>
  <si>
    <t>"mč. 3.7-02" 2,37*2,60</t>
  </si>
  <si>
    <t>"mč. 3.7-03" 3,35*2,60</t>
  </si>
  <si>
    <t>"mč. 3.7-04" 2,775*2,60</t>
  </si>
  <si>
    <t>"mč. 3.8-01" (2,35+1,75)*2,60</t>
  </si>
  <si>
    <t>"mč. 3.8-02" (0,30+1,80)*2,60</t>
  </si>
  <si>
    <t>"mč. 3.8-03" (3,65+4,60)*2,60</t>
  </si>
  <si>
    <t>"mč. 3.8-04" (4,05+4,525)*2,60</t>
  </si>
  <si>
    <t>612135101</t>
  </si>
  <si>
    <t>Hrubá výplň rýh ve stěnách maltou jakékoli šířky rýhy</t>
  </si>
  <si>
    <t>986382444</t>
  </si>
  <si>
    <t>828851816</t>
  </si>
  <si>
    <t>"přípomoce pro ZTI" 110,00*0,10+100,00*0,20</t>
  </si>
  <si>
    <t>"přípomoce pro ÚT" 66,00*0,20</t>
  </si>
  <si>
    <t>612311131</t>
  </si>
  <si>
    <t>Potažení vnitřních stěn vápenným štukem tloušťky do 3 mm</t>
  </si>
  <si>
    <t>-1408575218</t>
  </si>
  <si>
    <t>612321141</t>
  </si>
  <si>
    <t>Vápenocementová omítka štuková dvouvrstvá vnitřních stěn nanášená ručně</t>
  </si>
  <si>
    <t>-534966965</t>
  </si>
  <si>
    <t>"1.PP" ((2,275*2+0,10+1,65+3,10+1,95+2,05+3,15+2,05+0,40+2,85+2,50)*2,75-(0,70*1,97*8))*2</t>
  </si>
  <si>
    <t>"1.PP" (0,35*2+0,35)*2,75*2</t>
  </si>
  <si>
    <t>"mč. 1.0-01" 0,35*3,23*4</t>
  </si>
  <si>
    <t>"mč. 1.0-02" (0,90+1,38+0,60+0,92)*2,20</t>
  </si>
  <si>
    <t>"mč. 1.1-03" 0,98*2,20</t>
  </si>
  <si>
    <t>"mč. 1.1-04" (0,98+1,38)*2,20</t>
  </si>
  <si>
    <t>"mč. 1.2-01" 0,60*2,10</t>
  </si>
  <si>
    <t>"mč. 1.2-04" 0,60*2,20</t>
  </si>
  <si>
    <t>"mč. 1.3-03" (0,90+0,92)*2,20</t>
  </si>
  <si>
    <t>"mč. 2.0-02" (0,92+1,38)*2,20</t>
  </si>
  <si>
    <t>"mč. 2.4-01+03" 2,20*2,20</t>
  </si>
  <si>
    <t>"mč. 2.4-04" (2,20+1,38)*2,20</t>
  </si>
  <si>
    <t>"mč. 2.5-02" 0,70*2,20</t>
  </si>
  <si>
    <t>"mč. 2.6-01" 0,70*2,20</t>
  </si>
  <si>
    <t>"mč. 2.6-03" 0,92*2,20</t>
  </si>
  <si>
    <t>612142001</t>
  </si>
  <si>
    <t>Potažení vnitřních stěn sklovláknitým pletivem vtlačeným do tenkovrstvé hmoty</t>
  </si>
  <si>
    <t>-2140388692</t>
  </si>
  <si>
    <t>612325101</t>
  </si>
  <si>
    <t>Vápenocementová hrubá omítka rýh ve stěnách šířky do 150 mm</t>
  </si>
  <si>
    <t>-230305089</t>
  </si>
  <si>
    <t>33</t>
  </si>
  <si>
    <t>612325102</t>
  </si>
  <si>
    <t>Vápenocementová hrubá omítka rýh ve stěnách šířky do 300 mm</t>
  </si>
  <si>
    <t>-471396986</t>
  </si>
  <si>
    <t>"přípomoce pro ZTI" 100,00*0,20</t>
  </si>
  <si>
    <t>34</t>
  </si>
  <si>
    <t>612325121</t>
  </si>
  <si>
    <t>Vápenocementová štuková omítka rýh ve stěnách šířky do 150 mm</t>
  </si>
  <si>
    <t>-1424231340</t>
  </si>
  <si>
    <t>35</t>
  </si>
  <si>
    <t>612325224</t>
  </si>
  <si>
    <t>Vápenocementová štuková omítka malých ploch do 1,0 m2 na stěnách</t>
  </si>
  <si>
    <t>-581754860</t>
  </si>
  <si>
    <t>"1.PP" 50,00</t>
  </si>
  <si>
    <t>36</t>
  </si>
  <si>
    <t>612821012</t>
  </si>
  <si>
    <t>Vnitřní sanační štuková omítka pro vlhké a zasolené zdivo prováděná ručně</t>
  </si>
  <si>
    <t>-1572809046</t>
  </si>
  <si>
    <t>37</t>
  </si>
  <si>
    <t>631311116</t>
  </si>
  <si>
    <t>Mazanina tl do 80 mm z betonu prostého bez zvýšených nároků na prostředí tř. C 25/30</t>
  </si>
  <si>
    <t>869553734</t>
  </si>
  <si>
    <t>"strop nad 1.PP - skladba nového stropu" (1,45*4,70+3,30*1,82)*0,06*2</t>
  </si>
  <si>
    <t>38</t>
  </si>
  <si>
    <t>631319011</t>
  </si>
  <si>
    <t>Příplatek k mazanině tl do 80 mm za přehlazení povrchu</t>
  </si>
  <si>
    <t>1173447313</t>
  </si>
  <si>
    <t>39</t>
  </si>
  <si>
    <t>631341150</t>
  </si>
  <si>
    <t>Doplnění dosavadních podlah pod vybouraným komínem včetně dodávky materiálu - ve skladbě dle skutečnosti a PD</t>
  </si>
  <si>
    <t>953572422</t>
  </si>
  <si>
    <t>"ubourané komínové těleso" 0,50*0,75</t>
  </si>
  <si>
    <t>40</t>
  </si>
  <si>
    <t>631362021</t>
  </si>
  <si>
    <t>Výztuž mazanin svařovanými sítěmi Kari</t>
  </si>
  <si>
    <t>-2089750817</t>
  </si>
  <si>
    <t>"strop nad 1.PP - viz skladba nového stropu" (1,45*4,70+3,30*1,82)*3,06*1,20*0,001*2</t>
  </si>
  <si>
    <t>41</t>
  </si>
  <si>
    <t>632999111</t>
  </si>
  <si>
    <t>Vyspravení betonových podlah - drobné opravy</t>
  </si>
  <si>
    <t>1800261762</t>
  </si>
  <si>
    <t>"1.PP" 98,29</t>
  </si>
  <si>
    <t>"1.NP" 21,62</t>
  </si>
  <si>
    <t>"2.NP" 18,87</t>
  </si>
  <si>
    <t>"3.NP" 18,86</t>
  </si>
  <si>
    <t>Ostatní konstrukce a práce-bourání</t>
  </si>
  <si>
    <t>42</t>
  </si>
  <si>
    <t>949101111</t>
  </si>
  <si>
    <t>Lešení pomocné pro objekty pozemních staveb s lešeňovou podlahou v do 1,9 m zatížení do 150 kg/m2</t>
  </si>
  <si>
    <t>-424046534</t>
  </si>
  <si>
    <t>"plocha podlaží" 98,29+155,43+146,47+134,37</t>
  </si>
  <si>
    <t>43</t>
  </si>
  <si>
    <t>952901111</t>
  </si>
  <si>
    <t>Vyčištění budov bytové a občanské výstavby při výšce podlaží do 4 m</t>
  </si>
  <si>
    <t>715678560</t>
  </si>
  <si>
    <t>44</t>
  </si>
  <si>
    <t>2044411377</t>
  </si>
  <si>
    <t>45</t>
  </si>
  <si>
    <t>953845217</t>
  </si>
  <si>
    <t>Vyvložkování stávajícího svislého kouřovodu nerezovými vložkami ohebnými D do 130 mm v 3 m</t>
  </si>
  <si>
    <t>soubor</t>
  </si>
  <si>
    <t>1143213123</t>
  </si>
  <si>
    <t>46</t>
  </si>
  <si>
    <t>953845222</t>
  </si>
  <si>
    <t>Příplatek k vyvložkování komínového průduchu nerezovými vložkami ohebnými D do 130 mm ZKD 1m výšky</t>
  </si>
  <si>
    <t>-920381386</t>
  </si>
  <si>
    <t>"stávající komínové průduchy" 8*8,00</t>
  </si>
  <si>
    <t>47</t>
  </si>
  <si>
    <t>953941209.01</t>
  </si>
  <si>
    <t>Osazování instalačních dvířek bez jejich dodání</t>
  </si>
  <si>
    <t>-2125602000</t>
  </si>
  <si>
    <t>48</t>
  </si>
  <si>
    <t>962031133</t>
  </si>
  <si>
    <t>Bourání příček z cihel pálených na MVC tl do 150 mm</t>
  </si>
  <si>
    <t>1241124131</t>
  </si>
  <si>
    <t>"1.NP" 3,2*(1,7+4+2,8+2+2+1,5+2,5+1,8*2)</t>
  </si>
  <si>
    <t>"2.NP" 3,2*(2,3+1,7+3,5+2,8*2)</t>
  </si>
  <si>
    <t>"3.NP" 2,8*(1,5+3+3,2+3+5+2,5)</t>
  </si>
  <si>
    <t>49</t>
  </si>
  <si>
    <t>962032231</t>
  </si>
  <si>
    <t>Bourání zdiva z cihel pálených nebo vápenopískových na MV nebo MVC přes 1 m3</t>
  </si>
  <si>
    <t>1455159703</t>
  </si>
  <si>
    <t>"komín 1.PP" 0,55*(4,85*2,2*0,5-1,35*1,13)</t>
  </si>
  <si>
    <t>50</t>
  </si>
  <si>
    <t>962032241</t>
  </si>
  <si>
    <t>Bourání zdiva z cihel pálených nebo vápenopískových na MC přes 1 m3</t>
  </si>
  <si>
    <t>1828604496</t>
  </si>
  <si>
    <t>3,2*0,3*(3+1)+0,45*1*2,35+0,45*0,7*2,35+0,45*1*2,35</t>
  </si>
  <si>
    <t>51</t>
  </si>
  <si>
    <t>962032631</t>
  </si>
  <si>
    <t>Bourání zdiva komínového nad střechou z cihel na MV nebo MVC</t>
  </si>
  <si>
    <t>1737574477</t>
  </si>
  <si>
    <t>"ubourané komínové těleso" 0,50*0,75*3,00</t>
  </si>
  <si>
    <t>52</t>
  </si>
  <si>
    <t>963051113</t>
  </si>
  <si>
    <t>Bourání ŽB stropů deskových tl přes 80 mm</t>
  </si>
  <si>
    <t>-1321579806</t>
  </si>
  <si>
    <t>"zvýšený strop" 14,41*0,25</t>
  </si>
  <si>
    <t>53</t>
  </si>
  <si>
    <t>965081223</t>
  </si>
  <si>
    <t>Bourání podlah z dlaždic keramických nebo xylolitových tl přes 10 mm plochy přes 1 m2</t>
  </si>
  <si>
    <t>-1597825357</t>
  </si>
  <si>
    <t>"1.NP" 23,98+19,33++5,2</t>
  </si>
  <si>
    <t>"2.NP" 23,46+15,15+16,21</t>
  </si>
  <si>
    <t>"3.NP" 6+14,39+10,31</t>
  </si>
  <si>
    <t>54</t>
  </si>
  <si>
    <t>968062355</t>
  </si>
  <si>
    <t>Vybourání dřevěných rámů oken dvojitých včetně křídel pl do 2 m2</t>
  </si>
  <si>
    <t>1809384023</t>
  </si>
  <si>
    <t>1,4+2,5+2,1+1,1+0,7+0,6+3+1,4+2,4+2,1+2,1+6,2+2,4+7,6+10,1+10,1+2,5+2,3+2,6+2+2,8+1,2+1,2+7,9+2+1,6+0,6+2,1</t>
  </si>
  <si>
    <t>55</t>
  </si>
  <si>
    <t>968062455</t>
  </si>
  <si>
    <t>Vybourání dřevěných dveřních zárubní pl do 2 m2</t>
  </si>
  <si>
    <t>-1444159534</t>
  </si>
  <si>
    <t>2+3</t>
  </si>
  <si>
    <t>1,6*5</t>
  </si>
  <si>
    <t>1,6*9</t>
  </si>
  <si>
    <t>1,6*8</t>
  </si>
  <si>
    <t>56</t>
  </si>
  <si>
    <t>971033231</t>
  </si>
  <si>
    <t>Vybourání otvorů ve zdivu cihelném pl do 0,0225 m2 na MVC nebo MV tl do 150 mm</t>
  </si>
  <si>
    <t>641309223</t>
  </si>
  <si>
    <t>"přípomoce ZTI" 3</t>
  </si>
  <si>
    <t>57</t>
  </si>
  <si>
    <t>971033241</t>
  </si>
  <si>
    <t>Vybourání otvorů ve zdivu cihelném pl do 0,0225 m2 na MVC nebo MV tl do 300 mm</t>
  </si>
  <si>
    <t>-1449714077</t>
  </si>
  <si>
    <t>"přípomoce ZTI" 1+28</t>
  </si>
  <si>
    <t>58</t>
  </si>
  <si>
    <t>971033261</t>
  </si>
  <si>
    <t>Vybourání otvorů ve zdivu cihelném pl do 0,0225 m2 na MVC nebo MV tl do 600 mm</t>
  </si>
  <si>
    <t>-62202001</t>
  </si>
  <si>
    <t>"přípomoce ZTI" 1+1+4</t>
  </si>
  <si>
    <t>59</t>
  </si>
  <si>
    <t>971033331</t>
  </si>
  <si>
    <t>Vybourání otvorů ve zdivu cihelném pl do 0,09 m2 na MVC nebo MV tl do 150 mm</t>
  </si>
  <si>
    <t>-1075132203</t>
  </si>
  <si>
    <t>"přípomoce pro ÚT" 12</t>
  </si>
  <si>
    <t>60</t>
  </si>
  <si>
    <t>971033341</t>
  </si>
  <si>
    <t>Vybourání otvorů ve zdivu cihelném pl do 0,09 m2 na MVC nebo MV tl do 300 mm</t>
  </si>
  <si>
    <t>-1214142900</t>
  </si>
  <si>
    <t>"přípomoce pro ZTI+ÚT" 4+1+35+25</t>
  </si>
  <si>
    <t>61</t>
  </si>
  <si>
    <t>971033371</t>
  </si>
  <si>
    <t>Vybourání otvorů ve zdivu cihelném pl do 0,09 m2 na MVC nebo MV tl do 750 mm</t>
  </si>
  <si>
    <t>-392587373</t>
  </si>
  <si>
    <t>"přípomoce ZTI" 1+1</t>
  </si>
  <si>
    <t>62</t>
  </si>
  <si>
    <t>971033381</t>
  </si>
  <si>
    <t>Vybourání otvorů ve zdivu cihelném pl do 0,09 m2 na MVC nebo MV tl do 900 mm</t>
  </si>
  <si>
    <t>742282931</t>
  </si>
  <si>
    <t>"přípomoce pro ZTI" 1</t>
  </si>
  <si>
    <t>63</t>
  </si>
  <si>
    <t>972012210</t>
  </si>
  <si>
    <t>Vybourání výplní otvorů ve stropech tl přes 120 mm pl 0,09 m2</t>
  </si>
  <si>
    <t>1773731952</t>
  </si>
  <si>
    <t>64</t>
  </si>
  <si>
    <t>973031151</t>
  </si>
  <si>
    <t>Vysekání výklenků ve zdivu cihelném na MV nebo MVC pl přes 0,25 m2</t>
  </si>
  <si>
    <t>-1032747238</t>
  </si>
  <si>
    <t>"přípomoce pro ZTI" 0,70*0,70*0,30+0,80*0,80*0,30*8+1,00*1,00*0,50*2</t>
  </si>
  <si>
    <t>65</t>
  </si>
  <si>
    <t>973031619</t>
  </si>
  <si>
    <t>Vysekání kapes ve zdivu cihelném na MV nebo MVC pro špalíky do 150x150x100 mm</t>
  </si>
  <si>
    <t>-1108255699</t>
  </si>
  <si>
    <t>66</t>
  </si>
  <si>
    <t>974031133</t>
  </si>
  <si>
    <t>Vysekání rýh ve zdivu cihelném hl do 50 mm š do 100 mm</t>
  </si>
  <si>
    <t>1509898976</t>
  </si>
  <si>
    <t>67</t>
  </si>
  <si>
    <t>974031153</t>
  </si>
  <si>
    <t>Vysekání rýh ve zdivu cihelném hl do 100 mm š do 100 mm</t>
  </si>
  <si>
    <t>-599820529</t>
  </si>
  <si>
    <t>"přípomoce pro ZTI" 60,00+50,00</t>
  </si>
  <si>
    <t>68</t>
  </si>
  <si>
    <t>974031166</t>
  </si>
  <si>
    <t>Vysekání rýh ve zdivu cihelném hl do 200 mm š do 200 mm</t>
  </si>
  <si>
    <t>70223601</t>
  </si>
  <si>
    <t>"přípomoce pro ZTI" 100,00</t>
  </si>
  <si>
    <t>"přípomoce pro ÚT" 66,00</t>
  </si>
  <si>
    <t>69</t>
  </si>
  <si>
    <t>974032132</t>
  </si>
  <si>
    <t>Vysekání rýh ve stěnách nebo příčkách z dutých cihel nebo tvárnic hl do 50 mm š 70 mm</t>
  </si>
  <si>
    <t>1439540619</t>
  </si>
  <si>
    <t>"rýhy pro instalace, odhad"450</t>
  </si>
  <si>
    <t>70</t>
  </si>
  <si>
    <t>974032155</t>
  </si>
  <si>
    <t>Vysekání rýh ve stěnách nebo příčkách z dutých cihel nebo tvárnic hl do 100 mm š do 200 mm</t>
  </si>
  <si>
    <t>-739771129</t>
  </si>
  <si>
    <t>"rýhy pro překlady" 3*1,5+3*1,5+2*1,5+3*1,5+3*1,5</t>
  </si>
  <si>
    <t>71</t>
  </si>
  <si>
    <t>974082113</t>
  </si>
  <si>
    <t>Vysekání rýh pro vodiče v omítce MV nebo MVC stěn š do 50 mm</t>
  </si>
  <si>
    <t>-1590232319</t>
  </si>
  <si>
    <t>72</t>
  </si>
  <si>
    <t>974082115</t>
  </si>
  <si>
    <t>Vysekání rýh pro vodiče v omítce MV nebo MVC stěn š do 100 mm</t>
  </si>
  <si>
    <t>-2075606072</t>
  </si>
  <si>
    <t>73</t>
  </si>
  <si>
    <t>978011191</t>
  </si>
  <si>
    <t>Otlučení (osekání) vnitřní vápenné nebo vápenocementové omítky stropů v rozsahu do 100 %</t>
  </si>
  <si>
    <t>314042849</t>
  </si>
  <si>
    <t>"1.PP" 85</t>
  </si>
  <si>
    <t>74</t>
  </si>
  <si>
    <t>978013191</t>
  </si>
  <si>
    <t>Otlučení (osekání) vnitřní vápenné nebo vápenocementové omítky stěn v rozsahu do 100 %</t>
  </si>
  <si>
    <t>-1013812755</t>
  </si>
  <si>
    <t>"1.PP" 2,7*(10*6+14,5*4+8)</t>
  </si>
  <si>
    <t>75</t>
  </si>
  <si>
    <t>990321030</t>
  </si>
  <si>
    <t>Náklady spojené s požárně bezpečnostním řešením - protipožární ucpávky (u specialistů neuvedené)</t>
  </si>
  <si>
    <t>kpl</t>
  </si>
  <si>
    <t>-660212425</t>
  </si>
  <si>
    <t>76</t>
  </si>
  <si>
    <t>990331005</t>
  </si>
  <si>
    <t>Vyklizení a demontáž stávajícího nábytku, vybavení, infosystému, uskladnění nebo likvidace dle pokynů investora - předpoklad</t>
  </si>
  <si>
    <t>hod</t>
  </si>
  <si>
    <t>-1591823042</t>
  </si>
  <si>
    <t>77</t>
  </si>
  <si>
    <t>990331010</t>
  </si>
  <si>
    <t>Ostatní bourací a demontážní práce - dle pokynů investora a zápisu v SD - předpoklad</t>
  </si>
  <si>
    <t>-530915819</t>
  </si>
  <si>
    <t>78</t>
  </si>
  <si>
    <t>990331030</t>
  </si>
  <si>
    <t>Ostatní dokončující a kompletační práce - dle pokynů investora a zápisu v SD - předpoklad</t>
  </si>
  <si>
    <t>-466890654</t>
  </si>
  <si>
    <t>79</t>
  </si>
  <si>
    <t>990331040</t>
  </si>
  <si>
    <t>Ochrana stávajících konstrukcí před poškozením vč. transportních tras dodavatele</t>
  </si>
  <si>
    <t>-1280253431</t>
  </si>
  <si>
    <t>80</t>
  </si>
  <si>
    <t>997013002</t>
  </si>
  <si>
    <t>Vyklizení ulehlé suti z prostorů do 15 m2 s naložením z hl do 10 m</t>
  </si>
  <si>
    <t>249688013</t>
  </si>
  <si>
    <t>81</t>
  </si>
  <si>
    <t>-491116459</t>
  </si>
  <si>
    <t>82</t>
  </si>
  <si>
    <t>-181590550</t>
  </si>
  <si>
    <t>83</t>
  </si>
  <si>
    <t>-1262690228</t>
  </si>
  <si>
    <t>84</t>
  </si>
  <si>
    <t>1591071398</t>
  </si>
  <si>
    <t>176,05*10 'Přepočtené koeficientem množství</t>
  </si>
  <si>
    <t>85</t>
  </si>
  <si>
    <t>997013805</t>
  </si>
  <si>
    <t xml:space="preserve">Poplatek za uložení na skládce (skládkovné) - tříděný stavební odpad </t>
  </si>
  <si>
    <t>954029547</t>
  </si>
  <si>
    <t>86</t>
  </si>
  <si>
    <t>-1244886222</t>
  </si>
  <si>
    <t>176,05-139,776</t>
  </si>
  <si>
    <t>87</t>
  </si>
  <si>
    <t>-645261653</t>
  </si>
  <si>
    <t>711</t>
  </si>
  <si>
    <t>Izolace proti vodě, vlhkosti a plynům</t>
  </si>
  <si>
    <t>88</t>
  </si>
  <si>
    <t>711413111.SMB.01</t>
  </si>
  <si>
    <t>Izolace proti vodě za studena vodorovné - hydroizolační stěrka</t>
  </si>
  <si>
    <t>518065721</t>
  </si>
  <si>
    <t>"1.NP" 5,51+4,58+3,99</t>
  </si>
  <si>
    <t>"2.NP" 5,26+4,17+4,61</t>
  </si>
  <si>
    <t>"3.NP" 2,42+1,47+4,74+6,35</t>
  </si>
  <si>
    <t>89</t>
  </si>
  <si>
    <t>711413121.SMB.01</t>
  </si>
  <si>
    <t>Izolace proti vodě za studena svislé - hydroizolační stěrka</t>
  </si>
  <si>
    <t>-1530165589</t>
  </si>
  <si>
    <t xml:space="preserve">1.NP </t>
  </si>
  <si>
    <t>"mč. 1.1-02" (2,70+0,80+1,90+0,20+0,30)*2*2,00</t>
  </si>
  <si>
    <t>"mč. 1.1-03" (3,00+0,65*2)*0,60</t>
  </si>
  <si>
    <t>"mč. 1.2-02" (1,55+0,80+0,70+3,05)*2*2,00</t>
  </si>
  <si>
    <t>"mč. 1.2-03" (3,05+0,65*2)*0,60</t>
  </si>
  <si>
    <t>"mč. 1.3-02" (2,10+1,90+1,45+0,30+1,50)*2*2,00</t>
  </si>
  <si>
    <t>"mč. 1.3-03" (3,00+0,65*2)*0,60</t>
  </si>
  <si>
    <t>"mč. 2.4-02" (2,70+0,80+1,95)*2*2,00</t>
  </si>
  <si>
    <t>"mč. 2.4-03" (0,65*2+3,00)*0,60</t>
  </si>
  <si>
    <t>"mč. 2.5-02" (1,60+0,80+3,05)*2*2,00</t>
  </si>
  <si>
    <t>"mč. 2.5-03" (3,05+0,65*2)*0,60</t>
  </si>
  <si>
    <t>"mč. 2.6-02" (0,85+2,25+0,80)*2*2,00</t>
  </si>
  <si>
    <t>"mč. 2.6-03" (0,65*2+3,00)*0,60</t>
  </si>
  <si>
    <t>"mč. 3.0-03" (2,05+1,00+0,30)*2*1,50</t>
  </si>
  <si>
    <t>"mč. 3.0-05" (1,30+1,15)*2*2,00</t>
  </si>
  <si>
    <t>"mč. 3.7-02" (2,37+1,85+0,80)*2*2,00</t>
  </si>
  <si>
    <t>"mč. 3.7-03" (2,45+0,65*2)*0,60</t>
  </si>
  <si>
    <t>"mč. 3.8-02" (0,30+0,15+1,00+0,95+2,90+0,95)*2*2,00</t>
  </si>
  <si>
    <t>"mč. 3.8-03" (3,00+0,65*2)*0,60</t>
  </si>
  <si>
    <t>90</t>
  </si>
  <si>
    <t>998711103</t>
  </si>
  <si>
    <t>Přesun hmot tonážní pro izolace proti vodě, vlhkosti a plynům v objektech výšky do 60 m</t>
  </si>
  <si>
    <t>64640694</t>
  </si>
  <si>
    <t>713</t>
  </si>
  <si>
    <t>Izolace tepelné</t>
  </si>
  <si>
    <t>91</t>
  </si>
  <si>
    <t>713121111</t>
  </si>
  <si>
    <t>Montáž izolace tepelné podlah volně kladenými rohožemi, pásy, dílci, deskami 1 vrstva</t>
  </si>
  <si>
    <t>-1543302708</t>
  </si>
  <si>
    <t>"strop nad 1.PP - viz skladba nového stropu" (1,45*4,70+3,30*1,82)</t>
  </si>
  <si>
    <t>92</t>
  </si>
  <si>
    <t>28375869</t>
  </si>
  <si>
    <t>deska EPS T 4000 tl 50mm</t>
  </si>
  <si>
    <t>-412802933</t>
  </si>
  <si>
    <t>12,82*1,02 'Přepočtené koeficientem množství</t>
  </si>
  <si>
    <t>93</t>
  </si>
  <si>
    <t>998713103</t>
  </si>
  <si>
    <t>Přesun hmot tonážní pro izolace tepelné v objektech v do 24 m</t>
  </si>
  <si>
    <t>-1185762214</t>
  </si>
  <si>
    <t>721</t>
  </si>
  <si>
    <t>Zdravotechnika - vnitřní kanalizace</t>
  </si>
  <si>
    <t>94</t>
  </si>
  <si>
    <t>721140802</t>
  </si>
  <si>
    <t>Demontáž potrubí litinové do DN 100</t>
  </si>
  <si>
    <t>-420702438</t>
  </si>
  <si>
    <t>95</t>
  </si>
  <si>
    <t>721140806</t>
  </si>
  <si>
    <t>Demontáž potrubí litinové do DN 200</t>
  </si>
  <si>
    <t>337462945</t>
  </si>
  <si>
    <t>96</t>
  </si>
  <si>
    <t>721171803</t>
  </si>
  <si>
    <t>Demontáž potrubí z PVC do D 75</t>
  </si>
  <si>
    <t>-1230453617</t>
  </si>
  <si>
    <t>97</t>
  </si>
  <si>
    <t>721171809</t>
  </si>
  <si>
    <t>Demontáž potrubí z PVC do D 160</t>
  </si>
  <si>
    <t>916748699</t>
  </si>
  <si>
    <t>98</t>
  </si>
  <si>
    <t>721173403</t>
  </si>
  <si>
    <t>Potrubí kanalizační z PVC SN 4 svodné DN 160</t>
  </si>
  <si>
    <t>120537898</t>
  </si>
  <si>
    <t>99</t>
  </si>
  <si>
    <t>721174004</t>
  </si>
  <si>
    <t>Potrubí kanalizační z PP svodné DN 70</t>
  </si>
  <si>
    <t>-462016894</t>
  </si>
  <si>
    <t>100</t>
  </si>
  <si>
    <t>721174005</t>
  </si>
  <si>
    <t>Potrubí kanalizační z PP svodné DN 100</t>
  </si>
  <si>
    <t>338233363</t>
  </si>
  <si>
    <t>101</t>
  </si>
  <si>
    <t>721174006</t>
  </si>
  <si>
    <t>Potrubí kanalizační z PP svodné DN 125</t>
  </si>
  <si>
    <t>-426552596</t>
  </si>
  <si>
    <t>102</t>
  </si>
  <si>
    <t>721174042</t>
  </si>
  <si>
    <t>Potrubí kanalizační z PP připojovací DN 40</t>
  </si>
  <si>
    <t>-312454357</t>
  </si>
  <si>
    <t>103</t>
  </si>
  <si>
    <t>721174043</t>
  </si>
  <si>
    <t>Potrubí kanalizační z PP připojovací DN 50</t>
  </si>
  <si>
    <t>902889765</t>
  </si>
  <si>
    <t>104</t>
  </si>
  <si>
    <t>721194104</t>
  </si>
  <si>
    <t>Vyvedení a upevnění odpadních výpustek DN 40</t>
  </si>
  <si>
    <t>504534890</t>
  </si>
  <si>
    <t>105</t>
  </si>
  <si>
    <t>721194105</t>
  </si>
  <si>
    <t>Vyvedení a upevnění odpadních výpustek DN 50</t>
  </si>
  <si>
    <t>-1769420246</t>
  </si>
  <si>
    <t>106</t>
  </si>
  <si>
    <t>721194109</t>
  </si>
  <si>
    <t>Vyvedení a upevnění odpadních výpustek DN 100</t>
  </si>
  <si>
    <t>-1914966184</t>
  </si>
  <si>
    <t>107</t>
  </si>
  <si>
    <t>721226511</t>
  </si>
  <si>
    <t>Zápachová uzávěrka podomítková pro pračku a myčku DN 40</t>
  </si>
  <si>
    <t>600686092</t>
  </si>
  <si>
    <t>108</t>
  </si>
  <si>
    <t>721273153</t>
  </si>
  <si>
    <t>Hlavice ventilační polypropylen PP DN 110</t>
  </si>
  <si>
    <t>-521821463</t>
  </si>
  <si>
    <t>109</t>
  </si>
  <si>
    <t>721274103</t>
  </si>
  <si>
    <t>Přivzdušňovací ventil venkovní odpadních potrubí DN 110</t>
  </si>
  <si>
    <t>-1817447227</t>
  </si>
  <si>
    <t>110</t>
  </si>
  <si>
    <t>721290111</t>
  </si>
  <si>
    <t>Zkouška těsnosti potrubí kanalizace vodou do DN 125</t>
  </si>
  <si>
    <t>-1712559104</t>
  </si>
  <si>
    <t>111</t>
  </si>
  <si>
    <t>721290112</t>
  </si>
  <si>
    <t>Zkouška těsnosti potrubí kanalizace vodou do DN 200</t>
  </si>
  <si>
    <t>1185325779</t>
  </si>
  <si>
    <t>112</t>
  </si>
  <si>
    <t>721991111</t>
  </si>
  <si>
    <t>ODPADNÍ POTRUBÍ  HT DN 32</t>
  </si>
  <si>
    <t>-2031380050</t>
  </si>
  <si>
    <t>113</t>
  </si>
  <si>
    <t>721991112</t>
  </si>
  <si>
    <t>HT ČISTIČ D 50</t>
  </si>
  <si>
    <t>KS</t>
  </si>
  <si>
    <t>-856110267</t>
  </si>
  <si>
    <t>114</t>
  </si>
  <si>
    <t>721991113</t>
  </si>
  <si>
    <t>HT ČISTIČ D 75</t>
  </si>
  <si>
    <t>-977699370</t>
  </si>
  <si>
    <t>115</t>
  </si>
  <si>
    <t>721991114</t>
  </si>
  <si>
    <t>HT ČISTIČ D 100</t>
  </si>
  <si>
    <t>513123640</t>
  </si>
  <si>
    <t>116</t>
  </si>
  <si>
    <t>721991115</t>
  </si>
  <si>
    <t>PROPOJENÍ ODPADU S POTRUBÍM VZT(HADICE,MOSAZNÉ PŘECHODKY,SPONKY)</t>
  </si>
  <si>
    <t>SOU</t>
  </si>
  <si>
    <t>2135010868</t>
  </si>
  <si>
    <t>117</t>
  </si>
  <si>
    <t>721991116</t>
  </si>
  <si>
    <t>DOPOJENÍ ODVODU KONDENZÁTU OD PLYN.KONDENZAČNÍHO KOTLE DO KANALIZACE</t>
  </si>
  <si>
    <t>1339516065</t>
  </si>
  <si>
    <t>118</t>
  </si>
  <si>
    <t>721991117</t>
  </si>
  <si>
    <t>PROPOJENÍ ODKAPU POJISTNÝCH VENTILŮ DO ODPADU</t>
  </si>
  <si>
    <t>1860933405</t>
  </si>
  <si>
    <t>119</t>
  </si>
  <si>
    <t>721991118</t>
  </si>
  <si>
    <t>SIFON PRO ODVOD KONDENZÁTU HL 138</t>
  </si>
  <si>
    <t>-158532625</t>
  </si>
  <si>
    <t>120</t>
  </si>
  <si>
    <t>721991119</t>
  </si>
  <si>
    <t>PODLAHOVÁ VPUST HL510NPR,DN 50</t>
  </si>
  <si>
    <t>46989885</t>
  </si>
  <si>
    <t>121</t>
  </si>
  <si>
    <t>721991120</t>
  </si>
  <si>
    <t>PŘIVZDUŠŃOVACÍ HLAVICE  H-L 905 DN50</t>
  </si>
  <si>
    <t>555878126</t>
  </si>
  <si>
    <t>122</t>
  </si>
  <si>
    <t>721991120.1</t>
  </si>
  <si>
    <t>KOVOVÉ KONSTRUKCE-UCHYCENÍ POTRUBÍ KANALIZACE</t>
  </si>
  <si>
    <t>-1664295267</t>
  </si>
  <si>
    <t>123</t>
  </si>
  <si>
    <t>721991121</t>
  </si>
  <si>
    <t>DEMONTÁŽE STÁVAJÍCÍCH ROZVODŮ ZTI A ZAŘIZOVACÍCH PŘEDMĚTŮ,VČETNĚ ODVOZU A USKLADNĚNÍ NA SKLÁDKU</t>
  </si>
  <si>
    <t>-785782493</t>
  </si>
  <si>
    <t>124</t>
  </si>
  <si>
    <t>721991122</t>
  </si>
  <si>
    <t>IZOLACE TL.5MM PRO ODHLUČNĚNÍ KANALIZACE DN 50</t>
  </si>
  <si>
    <t>-34464994</t>
  </si>
  <si>
    <t>125</t>
  </si>
  <si>
    <t>721991123</t>
  </si>
  <si>
    <t>IZOLACE TL.5MM PRO ODHLUČNĚNÍ KANALIZACE DN 75</t>
  </si>
  <si>
    <t>-2033610366</t>
  </si>
  <si>
    <t>126</t>
  </si>
  <si>
    <t>721991124</t>
  </si>
  <si>
    <t>IZOLACE TL.5MM PRO ODHLUČNĚNÍ KANALIZACE DN 100</t>
  </si>
  <si>
    <t>-1026445800</t>
  </si>
  <si>
    <t>127</t>
  </si>
  <si>
    <t>721991125</t>
  </si>
  <si>
    <t>PÁSKA STAHOVACÍ S AL FOLIÍ</t>
  </si>
  <si>
    <t>745542068</t>
  </si>
  <si>
    <t>128</t>
  </si>
  <si>
    <t>721991126</t>
  </si>
  <si>
    <t>ZASLEPENÍ  ODPADU</t>
  </si>
  <si>
    <t>289572270</t>
  </si>
  <si>
    <t>129</t>
  </si>
  <si>
    <t>721991127</t>
  </si>
  <si>
    <t>VANOVÁ DVÍŘKA</t>
  </si>
  <si>
    <t>-2134394014</t>
  </si>
  <si>
    <t>130</t>
  </si>
  <si>
    <t>721991128</t>
  </si>
  <si>
    <t>NAPOJENÍ NA VNĚJŠÍ KANALIZAČNÍ PŘÍPOJKU</t>
  </si>
  <si>
    <t>503680125</t>
  </si>
  <si>
    <t>131</t>
  </si>
  <si>
    <t>721991129</t>
  </si>
  <si>
    <t>PROTIPOŽÁRNÍ OPATŘENÍ PROSTUPŮ KANALIZACE</t>
  </si>
  <si>
    <t>-1423039487</t>
  </si>
  <si>
    <t>132</t>
  </si>
  <si>
    <t>998721202</t>
  </si>
  <si>
    <t>Přesun hmot procentní pro vnitřní kanalizace v objektech v do 12 m</t>
  </si>
  <si>
    <t>%</t>
  </si>
  <si>
    <t>1924971349</t>
  </si>
  <si>
    <t>722</t>
  </si>
  <si>
    <t>Zdravotechnika - vnitřní vodovod</t>
  </si>
  <si>
    <t>133</t>
  </si>
  <si>
    <t>722130801</t>
  </si>
  <si>
    <t>Demontáž potrubí ocelové pozinkované závitové do DN 25</t>
  </si>
  <si>
    <t>260245159</t>
  </si>
  <si>
    <t>134</t>
  </si>
  <si>
    <t>722130802</t>
  </si>
  <si>
    <t>Demontáž potrubí ocelové pozinkované závitové do DN 40</t>
  </si>
  <si>
    <t>732351594</t>
  </si>
  <si>
    <t>135</t>
  </si>
  <si>
    <t>722131935</t>
  </si>
  <si>
    <t>Potrubí pozinkované závitové propojení potrubí DN 40</t>
  </si>
  <si>
    <t>345209967</t>
  </si>
  <si>
    <t>136</t>
  </si>
  <si>
    <t>722190401</t>
  </si>
  <si>
    <t>Vyvedení a upevnění výpustku do DN 25</t>
  </si>
  <si>
    <t>429766130</t>
  </si>
  <si>
    <t>137</t>
  </si>
  <si>
    <t>722224115</t>
  </si>
  <si>
    <t>Kohout plnicí nebo vypouštěcí G 1/2 PN 10 s jedním závitem</t>
  </si>
  <si>
    <t>-1253993750</t>
  </si>
  <si>
    <t>138</t>
  </si>
  <si>
    <t>722224116</t>
  </si>
  <si>
    <t>Kohout plnicí nebo vypouštěcí G 3/4 PN 10 s jedním závitem</t>
  </si>
  <si>
    <t>1459282752</t>
  </si>
  <si>
    <t>139</t>
  </si>
  <si>
    <t>722231073</t>
  </si>
  <si>
    <t>Ventil zpětný mosazný G 3/4 PN 10 do 110°C se dvěma závity</t>
  </si>
  <si>
    <t>-1900150157</t>
  </si>
  <si>
    <t>140</t>
  </si>
  <si>
    <t>722290226</t>
  </si>
  <si>
    <t>Zkouška těsnosti vodovodního potrubí závitového do DN 50</t>
  </si>
  <si>
    <t>-1876266380</t>
  </si>
  <si>
    <t>141</t>
  </si>
  <si>
    <t>722290234</t>
  </si>
  <si>
    <t>Proplach a dezinfekce vodovodního potrubí do DN 80</t>
  </si>
  <si>
    <t>-1863067987</t>
  </si>
  <si>
    <t>142</t>
  </si>
  <si>
    <t>722991111</t>
  </si>
  <si>
    <t>POTRUBÍ PPR EVO (S4) D 20</t>
  </si>
  <si>
    <t>1496667734</t>
  </si>
  <si>
    <t>143</t>
  </si>
  <si>
    <t>722991112</t>
  </si>
  <si>
    <t>POTRUBÍ PPR EVO (S4) D 25</t>
  </si>
  <si>
    <t>256086964</t>
  </si>
  <si>
    <t>144</t>
  </si>
  <si>
    <t>722991113</t>
  </si>
  <si>
    <t>POTRUBÍ PPR EVO (S4) D 32</t>
  </si>
  <si>
    <t>-441927441</t>
  </si>
  <si>
    <t>145</t>
  </si>
  <si>
    <t>722991114</t>
  </si>
  <si>
    <t>POTRUBÍ PPR EVO (S4) D 40</t>
  </si>
  <si>
    <t>-1810801639</t>
  </si>
  <si>
    <t>146</t>
  </si>
  <si>
    <t>722991115</t>
  </si>
  <si>
    <t>POTRUBÍ Z UHLÍKOVÉ OCELI,SPOJOVANÉ LISOVÁNÍM D 28*1,5</t>
  </si>
  <si>
    <t>1197764053</t>
  </si>
  <si>
    <t>147</t>
  </si>
  <si>
    <t>722991116</t>
  </si>
  <si>
    <t>VODOVODNÍ VÝPUSTKY 1/2“+NÁSTĚNKA</t>
  </si>
  <si>
    <t>-641918883</t>
  </si>
  <si>
    <t>148</t>
  </si>
  <si>
    <t>722991117</t>
  </si>
  <si>
    <t>ZPĚTNÁ KLAPKA CIM 30VA 5/4"</t>
  </si>
  <si>
    <t>1155947670</t>
  </si>
  <si>
    <t>149</t>
  </si>
  <si>
    <t>722991118</t>
  </si>
  <si>
    <t>MOSAZNÉ TVAROVKY HLAVNÍ VODOMĚRNÉ SESTAVY A ROZDĚLOVAČE DRUHŮ VOD</t>
  </si>
  <si>
    <t>538821902</t>
  </si>
  <si>
    <t>150</t>
  </si>
  <si>
    <t>722991119</t>
  </si>
  <si>
    <t>VODOMĚR(DOMOVNÍ) – MONTÁŽ A DODÁVKA SPRÁVCE SÍTĚ</t>
  </si>
  <si>
    <t>897874877</t>
  </si>
  <si>
    <t>151</t>
  </si>
  <si>
    <t>722991120</t>
  </si>
  <si>
    <t>VODOMĚR  1/2",VČ.ŠROUBENÍ (BYTOVÝ)</t>
  </si>
  <si>
    <t>-1014817122</t>
  </si>
  <si>
    <t>152</t>
  </si>
  <si>
    <t>722991121</t>
  </si>
  <si>
    <t>PŮLKY ŠROUBENÍ K HLAVNÍMU VODOMĚRU</t>
  </si>
  <si>
    <t>PÁR</t>
  </si>
  <si>
    <t>166868272</t>
  </si>
  <si>
    <t>153</t>
  </si>
  <si>
    <t>722991122</t>
  </si>
  <si>
    <t>KRYCÍ DVÍŘKA NA HLAVNÍ VODOMĚRNOU SESTAVU</t>
  </si>
  <si>
    <t>761032383</t>
  </si>
  <si>
    <t>154</t>
  </si>
  <si>
    <t>722991123</t>
  </si>
  <si>
    <t>KRYCÍ DVÍŘKA NA PODRUŽNOU VODOMĚRNOU SESTAVU</t>
  </si>
  <si>
    <t>-2029660616</t>
  </si>
  <si>
    <t>155</t>
  </si>
  <si>
    <t>722991124</t>
  </si>
  <si>
    <t>HYDRANTOVÁ SKŘÍŇ,PLNÉ DVEŘE,D 19/30</t>
  </si>
  <si>
    <t>-248024456</t>
  </si>
  <si>
    <t>156</t>
  </si>
  <si>
    <t>722991125</t>
  </si>
  <si>
    <t>REVIZE POŽÁRNÍHO VODOVODU</t>
  </si>
  <si>
    <t>1304795198</t>
  </si>
  <si>
    <t>157</t>
  </si>
  <si>
    <t>722991126</t>
  </si>
  <si>
    <t>KOVOVÉ KONSTRUKCE - UCHYCENÍ ZAVĚŠENÉHO POTRUBÍ</t>
  </si>
  <si>
    <t>1824336693</t>
  </si>
  <si>
    <t>158</t>
  </si>
  <si>
    <t>722991127</t>
  </si>
  <si>
    <t>PODPŮRNÉ ŽLABY - UCHYCENÍ  ZAVĚŠENÉHO POTRUBÍ</t>
  </si>
  <si>
    <t>-1661240691</t>
  </si>
  <si>
    <t>159</t>
  </si>
  <si>
    <t>722991128</t>
  </si>
  <si>
    <t>IZOLACE POTRUBÍ VEDENÉHO PO BYTECH-STUDENÁ VODA IZOLACE POTRUBÍ  D  20  /  9</t>
  </si>
  <si>
    <t>287306265</t>
  </si>
  <si>
    <t>160</t>
  </si>
  <si>
    <t>722991129</t>
  </si>
  <si>
    <t>IZOLACE POTRUBÍ VEDENÉHO PO BYTECH-STUDENÁ VODA IZOLACE POTRUBÍ  D  25  /  9</t>
  </si>
  <si>
    <t>-544488244</t>
  </si>
  <si>
    <t>161</t>
  </si>
  <si>
    <t>722991130</t>
  </si>
  <si>
    <t>IZOLACE POTRUBÍ VEDENÉHO PO BYTECH-TEPLÁ VODA IZOLACE POTRUBÍ  D  20  /  20</t>
  </si>
  <si>
    <t>1760228479</t>
  </si>
  <si>
    <t>162</t>
  </si>
  <si>
    <t>722991131</t>
  </si>
  <si>
    <t>IZOLACE POŽÁRNÍHO ROZVODU IZOLACE POTRUBÍ  D  28  /  9</t>
  </si>
  <si>
    <t>1955792225</t>
  </si>
  <si>
    <t>163</t>
  </si>
  <si>
    <t>722991132</t>
  </si>
  <si>
    <t>IZOLAČNÍ POUZDO S AL FOLIÍ  TL.20MM,D 22</t>
  </si>
  <si>
    <t>463006346</t>
  </si>
  <si>
    <t>164</t>
  </si>
  <si>
    <t>722991133</t>
  </si>
  <si>
    <t>IZOLAČNÍ POUZDO S AL FOLIÍ  TL.20MM,D 27</t>
  </si>
  <si>
    <t>-348602277</t>
  </si>
  <si>
    <t>165</t>
  </si>
  <si>
    <t>722991134</t>
  </si>
  <si>
    <t>IZOLAČNÍ POUZDO S AL FOLIÍ  TL.20MM,D 35</t>
  </si>
  <si>
    <t>1175474061</t>
  </si>
  <si>
    <t>166</t>
  </si>
  <si>
    <t>722991135</t>
  </si>
  <si>
    <t>IZOLAČNÍ POUZDO S AL FOLIÍ  TL.20MM,D 42</t>
  </si>
  <si>
    <t>-926718425</t>
  </si>
  <si>
    <t>167</t>
  </si>
  <si>
    <t>722991136</t>
  </si>
  <si>
    <t>IZOLACE TVAROVEK FILCOVÝMÍ PÁSY</t>
  </si>
  <si>
    <t>DESKOVÁ OTOPNÁ TĚLESA SE SPODNÍM PŘIPOJENÍM - TYP VK 21-600/1000</t>
  </si>
  <si>
    <t>-1521360911</t>
  </si>
  <si>
    <t>303</t>
  </si>
  <si>
    <t>735991114</t>
  </si>
  <si>
    <t>DESKOVÁ OTOPNÁ TĚLESA SE SPODNÍM PŘIPOJENÍM - TYP VK 21-600/1100</t>
  </si>
  <si>
    <t>-1881749783</t>
  </si>
  <si>
    <t>304</t>
  </si>
  <si>
    <t>735991115</t>
  </si>
  <si>
    <t>DESKOVÁ OTOPNÁ TĚLESA SE SPODNÍM PŘIPOJENÍM - TYP VK 22-600/600</t>
  </si>
  <si>
    <t>-1591583548</t>
  </si>
  <si>
    <t>305</t>
  </si>
  <si>
    <t>735991116</t>
  </si>
  <si>
    <t>DESKOVÁ OTOPNÁ TĚLESA SE SPODNÍM PŘIPOJENÍM - TYP VK 22-600/900</t>
  </si>
  <si>
    <t>-146989044</t>
  </si>
  <si>
    <t>306</t>
  </si>
  <si>
    <t>735991117</t>
  </si>
  <si>
    <t>DESKOVÁ OTOPNÁ TĚLESA SE SPODNÍM PŘIPOJENÍM - TYP VK 22-600/1000</t>
  </si>
  <si>
    <t>245311068</t>
  </si>
  <si>
    <t>307</t>
  </si>
  <si>
    <t>735991118</t>
  </si>
  <si>
    <t>DESKOVÁ OTOPNÁ TĚLESA SE SPODNÍM PŘIPOJENÍM - TYP VK 22-600/1100</t>
  </si>
  <si>
    <t>-1258209812</t>
  </si>
  <si>
    <t>308</t>
  </si>
  <si>
    <t>735991119</t>
  </si>
  <si>
    <t>DESKOVÁ OTOPNÁ TĚLESA SE SPODNÍM PŘIPOJENÍM - TYP VK 22-600/1200</t>
  </si>
  <si>
    <t>-1299335538</t>
  </si>
  <si>
    <t>309</t>
  </si>
  <si>
    <t>735991120</t>
  </si>
  <si>
    <t>DESKOVÁ OTOPNÁ TĚLESA SE SPODNÍM PŘIPOJENÍM - TYP VK 22-600/1400</t>
  </si>
  <si>
    <t>-1614619618</t>
  </si>
  <si>
    <t>310</t>
  </si>
  <si>
    <t>735991121</t>
  </si>
  <si>
    <t>DESKOVÁ OTOPNÁ TĚLESA SE SPODNÍM PŘIPOJENÍM - TYP VK 22-900/600</t>
  </si>
  <si>
    <t>-524018283</t>
  </si>
  <si>
    <t>311</t>
  </si>
  <si>
    <t>735991122</t>
  </si>
  <si>
    <t>DESKOVÁ OTOPNÁ TĚLESA SE SPODNÍM PŘIPOJENÍM - TYP VK 22-900/700</t>
  </si>
  <si>
    <t>-986583908</t>
  </si>
  <si>
    <t>312</t>
  </si>
  <si>
    <t>735991123</t>
  </si>
  <si>
    <t>DESKOVÁ OTOPNÁ TĚLESA SE SPODNÍM PŘIPOJENÍM - TYP VK 33-600/800</t>
  </si>
  <si>
    <t>318837004</t>
  </si>
  <si>
    <t>313</t>
  </si>
  <si>
    <t>735991124</t>
  </si>
  <si>
    <t>DESKOVÁ OTOPNÁ TĚLESA SE SPODNÍM PŘIPOJENÍM - TYP VK 33-600/1000</t>
  </si>
  <si>
    <t>-705565867</t>
  </si>
  <si>
    <t>314</t>
  </si>
  <si>
    <t>735991125</t>
  </si>
  <si>
    <t>DESKOVÁ OTOPNÁ TĚLESA SE SPODNÍM PŘIPOJENÍM - TYP VK 33-600/1200</t>
  </si>
  <si>
    <t>-176159226</t>
  </si>
  <si>
    <t>315</t>
  </si>
  <si>
    <t>735991126</t>
  </si>
  <si>
    <t>DESKOVÁ OTOPNÁ TĚLESA SE SPODNÍM PŘIPOJENÍM - TYP VK 33-600/1400</t>
  </si>
  <si>
    <t>-1829108583</t>
  </si>
  <si>
    <t>316</t>
  </si>
  <si>
    <t>735991127</t>
  </si>
  <si>
    <t>DESKOVÁ OTOPNÁ TĚLESA SE SPODNÍM PŘIPOJENÍM - TYP VK 33-900/600</t>
  </si>
  <si>
    <t>-1700486514</t>
  </si>
  <si>
    <t>317</t>
  </si>
  <si>
    <t>735991128</t>
  </si>
  <si>
    <t>KOUPELNOVÉ OTOPNÉ ŽEBŘÍKY KLC 1820*600</t>
  </si>
  <si>
    <t>68668745</t>
  </si>
  <si>
    <t>318</t>
  </si>
  <si>
    <t>735991129</t>
  </si>
  <si>
    <t>KOUPELNOVÉ OTOPNÉ ŽEBŘÍKY KLC 1820*750</t>
  </si>
  <si>
    <t>1640835310</t>
  </si>
  <si>
    <t>319</t>
  </si>
  <si>
    <t>735991130</t>
  </si>
  <si>
    <t>KOUPELNOVÉ OTOPNÉ ŽEBŘÍKY KLC 1220*500</t>
  </si>
  <si>
    <t>-1918742849</t>
  </si>
  <si>
    <t>320</t>
  </si>
  <si>
    <t>735991131</t>
  </si>
  <si>
    <t>KOUPELNOVÉ OTOPNÉ ŽEBŘÍKY KLC 1500*600</t>
  </si>
  <si>
    <t>-1819488666</t>
  </si>
  <si>
    <t>321</t>
  </si>
  <si>
    <t>735991132</t>
  </si>
  <si>
    <t>KOUPELNOVÉ OTOPNÉ ŽEBŘÍKY KLM 1820*750</t>
  </si>
  <si>
    <t>-53353937</t>
  </si>
  <si>
    <t>322</t>
  </si>
  <si>
    <t>740991111</t>
  </si>
  <si>
    <t>OSTATNÍ ČINNOSTI SOUVISEJÍCÍ S VYTÁPĚNÍM KOVOVÉ KONSTRUKCE PRO UCHYCENÍ ROZVODU VYTÁPĚNÍ,</t>
  </si>
  <si>
    <t>-1542476242</t>
  </si>
  <si>
    <t>323</t>
  </si>
  <si>
    <t>740991112</t>
  </si>
  <si>
    <t>OSTATNÍ ČINNOSTI SOUVISEJÍCÍ S VYTÁPĚNÍM TOPNÁ ZKOUŠKA+VYREGULOVÁNÍ SYSTÉMU</t>
  </si>
  <si>
    <t>-1835597991</t>
  </si>
  <si>
    <t>324</t>
  </si>
  <si>
    <t>740991113</t>
  </si>
  <si>
    <t>OSTATNÍ ČINNOSTI SOUVISEJÍCÍ S VYTÁPĚNÍM PLASTOVÉ KRYTKY PRO VÝVODY OTOPNÝCH TĚLES</t>
  </si>
  <si>
    <t>-2059959709</t>
  </si>
  <si>
    <t>325</t>
  </si>
  <si>
    <t>740991114</t>
  </si>
  <si>
    <t>OSTATNÍ ČINNOSTI SOUVISEJÍCÍ S VYTÁPĚNÍM DEMONTÁŽ STÁVAJÍCÍHO SYSTÉMU ÚT</t>
  </si>
  <si>
    <t>-1854108307</t>
  </si>
  <si>
    <t>326</t>
  </si>
  <si>
    <t>740991115</t>
  </si>
  <si>
    <t>MĚŘENÍ A REGULACE ROZŠIŘOVACÍ MODUL SMĚŠOVANÉHO OKRUHU AGU2.550</t>
  </si>
  <si>
    <t>-1082781507</t>
  </si>
  <si>
    <t>327</t>
  </si>
  <si>
    <t>740991116</t>
  </si>
  <si>
    <t>MĚŘENÍ A REGULACE VÍCENÁSOBNÝ PROPOJOVACÍ KABEL AGU2.110</t>
  </si>
  <si>
    <t>-1774696378</t>
  </si>
  <si>
    <t>328</t>
  </si>
  <si>
    <t>740991117</t>
  </si>
  <si>
    <t>MĚŘENÍ A REGULACE JÍMKOVÉ ČIDLO 6M,QAZ36.526</t>
  </si>
  <si>
    <t>527840486</t>
  </si>
  <si>
    <t>329</t>
  </si>
  <si>
    <t>740991118</t>
  </si>
  <si>
    <t>MĚŘENÍ A REGULACE KABELÁŽ,VČ.MONTÁŽE</t>
  </si>
  <si>
    <t>-1268279767</t>
  </si>
  <si>
    <t>330</t>
  </si>
  <si>
    <t>740991119</t>
  </si>
  <si>
    <t>MĚŘENÍ A REGULACE PROPOJENÍ A ZAŠKOLENÍ OBSLUHY</t>
  </si>
  <si>
    <t>939153091</t>
  </si>
  <si>
    <t>331</t>
  </si>
  <si>
    <t>740991120</t>
  </si>
  <si>
    <t>MĚŘENÍ A REGULACE SPUŠTĚNÍ A SERVISNÍ NASTAVENÍ REGULACE</t>
  </si>
  <si>
    <t>816968451</t>
  </si>
  <si>
    <t>332</t>
  </si>
  <si>
    <t>740991121</t>
  </si>
  <si>
    <t>OSTATNÍ ČINNOSTI SOUVISEJÍCÍ S VYTÁPĚNÍM PROTIPOŽÁRNÍ OPATŘENÍ PROSTUPŮ</t>
  </si>
  <si>
    <t>-808424098</t>
  </si>
  <si>
    <t>333</t>
  </si>
  <si>
    <t>998735201</t>
  </si>
  <si>
    <t>Přesun hmot procentní pro otopná tělesa v objektech v do 6 m</t>
  </si>
  <si>
    <t>-727608923</t>
  </si>
  <si>
    <t>741</t>
  </si>
  <si>
    <t>Elektroinstalace - silnoproud</t>
  </si>
  <si>
    <t>334</t>
  </si>
  <si>
    <t>210220458</t>
  </si>
  <si>
    <t>Pasivní antikorozní ochrana spojů a prostupů</t>
  </si>
  <si>
    <t>497276595</t>
  </si>
  <si>
    <t>335</t>
  </si>
  <si>
    <t>210999902</t>
  </si>
  <si>
    <t xml:space="preserve">Poplatek za reczklaci svítidla </t>
  </si>
  <si>
    <t>961237661</t>
  </si>
  <si>
    <t>336</t>
  </si>
  <si>
    <t>210999903</t>
  </si>
  <si>
    <t>Poplatek za recyklaci světelného zdroje</t>
  </si>
  <si>
    <t>-1030718057</t>
  </si>
  <si>
    <t>337</t>
  </si>
  <si>
    <t>210999904</t>
  </si>
  <si>
    <t>Skládkovné demontovaného materiálu</t>
  </si>
  <si>
    <t>608004990</t>
  </si>
  <si>
    <t>338</t>
  </si>
  <si>
    <t>210999905</t>
  </si>
  <si>
    <t>Připojení a zprovoznění ventilátoru</t>
  </si>
  <si>
    <t>-267279060</t>
  </si>
  <si>
    <t>339</t>
  </si>
  <si>
    <t>35902</t>
  </si>
  <si>
    <t>ventilátor do potrubí 100</t>
  </si>
  <si>
    <t>2036280617</t>
  </si>
  <si>
    <t>340</t>
  </si>
  <si>
    <t>210999906</t>
  </si>
  <si>
    <t>Připojení a zprovoznění el. bojleru</t>
  </si>
  <si>
    <t>-1643349166</t>
  </si>
  <si>
    <t>341</t>
  </si>
  <si>
    <t>210999907</t>
  </si>
  <si>
    <t>Připojení a zprovoznění el. sporáku</t>
  </si>
  <si>
    <t>-72370504</t>
  </si>
  <si>
    <t>342</t>
  </si>
  <si>
    <t>35701</t>
  </si>
  <si>
    <t>el. sporák</t>
  </si>
  <si>
    <t>-392132131</t>
  </si>
  <si>
    <t>343</t>
  </si>
  <si>
    <t>741110021</t>
  </si>
  <si>
    <t>Montáž trubka plastová tuhá D přes 16 do 23 mm uložená pod omítku</t>
  </si>
  <si>
    <t>-1717598602</t>
  </si>
  <si>
    <t>344</t>
  </si>
  <si>
    <t>34571071</t>
  </si>
  <si>
    <t>trubka elektroinstalační ohebná z PVC (EN) 2316E</t>
  </si>
  <si>
    <t>2031988238</t>
  </si>
  <si>
    <t>345</t>
  </si>
  <si>
    <t>741110022</t>
  </si>
  <si>
    <t>Montáž trubka plastová tuhá D přes 23 do 35 mm uložená pod omítku</t>
  </si>
  <si>
    <t>-551712148</t>
  </si>
  <si>
    <t>346</t>
  </si>
  <si>
    <t>34571073</t>
  </si>
  <si>
    <t>trubka elektroinstalační ohebná z PVC (EN) 2325</t>
  </si>
  <si>
    <t>-586818571</t>
  </si>
  <si>
    <t>347</t>
  </si>
  <si>
    <t>741112061</t>
  </si>
  <si>
    <t>Montáž krabice přístrojová zapuštěná plastová kruhová</t>
  </si>
  <si>
    <t>1266208966</t>
  </si>
  <si>
    <t>348</t>
  </si>
  <si>
    <t>34571512</t>
  </si>
  <si>
    <t>krabice přístrojová instalační 500 V, 71x71x42mm</t>
  </si>
  <si>
    <t>1770094452</t>
  </si>
  <si>
    <t>349</t>
  </si>
  <si>
    <t>741112101</t>
  </si>
  <si>
    <t>Montáž rozvodka zapuštěná plastová kruhová</t>
  </si>
  <si>
    <t>-1015094643</t>
  </si>
  <si>
    <t>350</t>
  </si>
  <si>
    <t>34571519</t>
  </si>
  <si>
    <t>krabice univerzální odbočná z PH s víčkem, D 73,5 mm x 43 mm</t>
  </si>
  <si>
    <t>-1998601052</t>
  </si>
  <si>
    <t>351</t>
  </si>
  <si>
    <t>34571550</t>
  </si>
  <si>
    <t>víčko krabic z PH, D 80 mm, hloubka 40 mm</t>
  </si>
  <si>
    <t>1005434800</t>
  </si>
  <si>
    <t>352</t>
  </si>
  <si>
    <t>741120201</t>
  </si>
  <si>
    <t>Montáž vodič Cu izolovaný plný a laněný s PVC pláštěm žíla 1,5-16 mm2 volně (CY, CHAH-R(V))</t>
  </si>
  <si>
    <t>1228591456</t>
  </si>
  <si>
    <t>353</t>
  </si>
  <si>
    <t>34140825</t>
  </si>
  <si>
    <t>vodič silový s Cu jádrem 4mm2</t>
  </si>
  <si>
    <t>1602864859</t>
  </si>
  <si>
    <t>354</t>
  </si>
  <si>
    <t>-75508069</t>
  </si>
  <si>
    <t>355</t>
  </si>
  <si>
    <t>34142159</t>
  </si>
  <si>
    <t>vodič silový s Cu jádrem 16mm2</t>
  </si>
  <si>
    <t>-1068327666</t>
  </si>
  <si>
    <t>356</t>
  </si>
  <si>
    <t>741122011</t>
  </si>
  <si>
    <t>Montáž kabel Cu bez ukončení uložený pod omítku plný kulatý 2x1,5 až 2,5 mm2 (CYKY)</t>
  </si>
  <si>
    <t>-1632968728</t>
  </si>
  <si>
    <t>357</t>
  </si>
  <si>
    <t>34111005</t>
  </si>
  <si>
    <t>kabel silový s Cu jádrem 1 kV 2x1,5mm2</t>
  </si>
  <si>
    <t>-87705508</t>
  </si>
  <si>
    <t>358</t>
  </si>
  <si>
    <t>741122015</t>
  </si>
  <si>
    <t>Montáž kabel Cu bez ukončení uložený pod omítku plný kulatý 3x1,5 mm2 (CYKY)</t>
  </si>
  <si>
    <t>-273625593</t>
  </si>
  <si>
    <t>359</t>
  </si>
  <si>
    <t>34111030</t>
  </si>
  <si>
    <t>kabel silový s Cu jádrem 1 kV 3x1,5mm2</t>
  </si>
  <si>
    <t>2029545728</t>
  </si>
  <si>
    <t>360</t>
  </si>
  <si>
    <t>741122016</t>
  </si>
  <si>
    <t>Montáž kabel Cu bez ukončení uložený pod omítku plný kulatý 3x2,5 až 6 mm2 (CYKY)</t>
  </si>
  <si>
    <t>-800356099</t>
  </si>
  <si>
    <t>361</t>
  </si>
  <si>
    <t>34111036</t>
  </si>
  <si>
    <t>kabel silový s Cu jádrem 1 kV 3x2,5mm2</t>
  </si>
  <si>
    <t>-1977524664</t>
  </si>
  <si>
    <t>362</t>
  </si>
  <si>
    <t>741122025</t>
  </si>
  <si>
    <t>Montáž kabel Cu bez ukončení uložený pod omítku plný kulatý 4x16 až 25 mm2 (CYKY)</t>
  </si>
  <si>
    <t>1055864299</t>
  </si>
  <si>
    <t>363</t>
  </si>
  <si>
    <t>34111610</t>
  </si>
  <si>
    <t>kabel silový s Cu jádrem 1 kV 4x25mm2</t>
  </si>
  <si>
    <t>-184975586</t>
  </si>
  <si>
    <t>364</t>
  </si>
  <si>
    <t>741122031</t>
  </si>
  <si>
    <t>Montáž kabel Cu bez ukončení uložený pod omítku plný kulatý 5x1,5 až 2,5 mm2 (CYKY)</t>
  </si>
  <si>
    <t>-67110855</t>
  </si>
  <si>
    <t>365</t>
  </si>
  <si>
    <t>34111094</t>
  </si>
  <si>
    <t>kabel silový s Cu jádrem 1 kV 5x2,5mm2</t>
  </si>
  <si>
    <t>-584140379</t>
  </si>
  <si>
    <t>366</t>
  </si>
  <si>
    <t>741122032</t>
  </si>
  <si>
    <t>Montáž kabel Cu bez ukončení uložený pod omítku plný kulatý 5x4 až 6 mm2 (CYKY)</t>
  </si>
  <si>
    <t>1505986103</t>
  </si>
  <si>
    <t>367</t>
  </si>
  <si>
    <t>34111100</t>
  </si>
  <si>
    <t>kabel silový s Cu jádrem 1 kV 5x6mm2</t>
  </si>
  <si>
    <t>1137737640</t>
  </si>
  <si>
    <t>368</t>
  </si>
  <si>
    <t>741130001</t>
  </si>
  <si>
    <t>Ukončení vodič izolovaný do 2,5mm2 v rozváděči nebo na přístroji</t>
  </si>
  <si>
    <t>1393350380</t>
  </si>
  <si>
    <t>369</t>
  </si>
  <si>
    <t>741130025</t>
  </si>
  <si>
    <t>Ukončení vodič izolovaný do 16 mm2 na svorkovnici</t>
  </si>
  <si>
    <t>146091538</t>
  </si>
  <si>
    <t>370</t>
  </si>
  <si>
    <t>741132132</t>
  </si>
  <si>
    <t>Ukončení kabelů 4x10 mm2 smršťovací záklopkou nebo páskem bez letování</t>
  </si>
  <si>
    <t>861412316</t>
  </si>
  <si>
    <t>371</t>
  </si>
  <si>
    <t>741132134</t>
  </si>
  <si>
    <t>Ukončení kabelů 4x25 mm2 smršťovací záklopkou nebo páskem bez letování</t>
  </si>
  <si>
    <t>-2130504267</t>
  </si>
  <si>
    <t>372</t>
  </si>
  <si>
    <t>741132147</t>
  </si>
  <si>
    <t>Ukončení kabelů 5x10 mm2 smršťovací záklopkou nebo páskem bez letování</t>
  </si>
  <si>
    <t>-781002483</t>
  </si>
  <si>
    <t>373</t>
  </si>
  <si>
    <t>741210002</t>
  </si>
  <si>
    <t>Montáž rozvodnice oceloplechová nebo plastová běžná do 50 kg</t>
  </si>
  <si>
    <t>-758568721</t>
  </si>
  <si>
    <t>374</t>
  </si>
  <si>
    <t>35003</t>
  </si>
  <si>
    <t>rozvaděč Rb</t>
  </si>
  <si>
    <t>ks</t>
  </si>
  <si>
    <t>596140188</t>
  </si>
  <si>
    <t>8*0 'Přepočtené koeficientem množství</t>
  </si>
  <si>
    <t>375</t>
  </si>
  <si>
    <t>35004</t>
  </si>
  <si>
    <t>rozvaděč Rs</t>
  </si>
  <si>
    <t>-608774134</t>
  </si>
  <si>
    <t>376</t>
  </si>
  <si>
    <t>741210003</t>
  </si>
  <si>
    <t>Montáž rozvodnice oceloplechová nebo plastová běžná do 100 kg</t>
  </si>
  <si>
    <t>-979900957</t>
  </si>
  <si>
    <t>377</t>
  </si>
  <si>
    <t>35711734</t>
  </si>
  <si>
    <t>skříň přípojková plastová pro průběžné připojení 3 x 160 A</t>
  </si>
  <si>
    <t>-1066868892</t>
  </si>
  <si>
    <t>378</t>
  </si>
  <si>
    <t>741210211</t>
  </si>
  <si>
    <t>Montáž rozváděč skříňový nebo panelový nedělitelný do 500 kg</t>
  </si>
  <si>
    <t>1273977615</t>
  </si>
  <si>
    <t>379</t>
  </si>
  <si>
    <t>35005</t>
  </si>
  <si>
    <t>rozvaděč RE</t>
  </si>
  <si>
    <t>74645456</t>
  </si>
  <si>
    <t>380</t>
  </si>
  <si>
    <t>741310031</t>
  </si>
  <si>
    <t>Montáž vypínač nástěnný 1-jednopólový prostředí venkovní/mokré</t>
  </si>
  <si>
    <t>1219001366</t>
  </si>
  <si>
    <t>381</t>
  </si>
  <si>
    <t>01711</t>
  </si>
  <si>
    <t>spínač polozap. řaz.1 IP44</t>
  </si>
  <si>
    <t>-720683760</t>
  </si>
  <si>
    <t>382</t>
  </si>
  <si>
    <t>741310201</t>
  </si>
  <si>
    <t>Montáž vypínač (polo)zapuštěný šroubové připojení 1-jednopólový</t>
  </si>
  <si>
    <t>582117580</t>
  </si>
  <si>
    <t>383</t>
  </si>
  <si>
    <t>34535400</t>
  </si>
  <si>
    <t>přístroj spínače jednopólového 10A 3558-A01340</t>
  </si>
  <si>
    <t>-166081838</t>
  </si>
  <si>
    <t>384</t>
  </si>
  <si>
    <t>741310213</t>
  </si>
  <si>
    <t>Montáž ovladač (polo)zapuštěný šroubové připojení 1/0S-zapínací se signální doutnavkou</t>
  </si>
  <si>
    <t>779465480</t>
  </si>
  <si>
    <t>385</t>
  </si>
  <si>
    <t>34535435</t>
  </si>
  <si>
    <t>přístroj tlačítkového ovládače zapínacího 10A 3558-A91342</t>
  </si>
  <si>
    <t>1586069835</t>
  </si>
  <si>
    <t>386</t>
  </si>
  <si>
    <t>741310214</t>
  </si>
  <si>
    <t>Montáž ovladač (polo)zapuštěný šroubové připojení 1/0So-zapínací s orientační doutnavkou</t>
  </si>
  <si>
    <t>1823670447</t>
  </si>
  <si>
    <t>387</t>
  </si>
  <si>
    <t>1101727758</t>
  </si>
  <si>
    <t>388</t>
  </si>
  <si>
    <t>741310231</t>
  </si>
  <si>
    <t>Montáž přepínač (polo)zapuštěný šroubové připojení 5-seriový</t>
  </si>
  <si>
    <t>-1693637384</t>
  </si>
  <si>
    <t>389</t>
  </si>
  <si>
    <t>34535405</t>
  </si>
  <si>
    <t>přístroj přepínače sériového 10A 3558-A05340</t>
  </si>
  <si>
    <t>-1738299594</t>
  </si>
  <si>
    <t>390</t>
  </si>
  <si>
    <t>741310233</t>
  </si>
  <si>
    <t>Montáž přepínač (polo)zapuštěný šroubové připojení 6-střídavý</t>
  </si>
  <si>
    <t>-1540378733</t>
  </si>
  <si>
    <t>391</t>
  </si>
  <si>
    <t>34535406</t>
  </si>
  <si>
    <t>přístroj přepínače střídavého 10A 3558-A06340</t>
  </si>
  <si>
    <t>-349608764</t>
  </si>
  <si>
    <t>392</t>
  </si>
  <si>
    <t>741310238</t>
  </si>
  <si>
    <t>Montáž přepínač (polo)zapuštěný šroubové připojení 6+6 -dvojitý střídavý</t>
  </si>
  <si>
    <t>-1839089248</t>
  </si>
  <si>
    <t>393</t>
  </si>
  <si>
    <t>34535425</t>
  </si>
  <si>
    <t>přístroj přepínače dvojitého střídavého 10A 3558-A52340</t>
  </si>
  <si>
    <t>-1249177548</t>
  </si>
  <si>
    <t>394</t>
  </si>
  <si>
    <t>741310239</t>
  </si>
  <si>
    <t>Montáž přepínač (polo)zapuštěný šroubové připojení 7-křížový</t>
  </si>
  <si>
    <t>-1965589200</t>
  </si>
  <si>
    <t>395</t>
  </si>
  <si>
    <t>34535407</t>
  </si>
  <si>
    <t>přístroj přepínače křížového 10A 3558-A07340</t>
  </si>
  <si>
    <t>-1196218787</t>
  </si>
  <si>
    <t>396</t>
  </si>
  <si>
    <t>741313042</t>
  </si>
  <si>
    <t>Montáž zásuvka (polo)zapuštěná šroubové připojení 2P+PE dvojí zapojení - průběžná</t>
  </si>
  <si>
    <t>-1909915548</t>
  </si>
  <si>
    <t>397</t>
  </si>
  <si>
    <t>34555103</t>
  </si>
  <si>
    <t>zásuvka 1násobná 16A bílý, slonová kost</t>
  </si>
  <si>
    <t>1042556526</t>
  </si>
  <si>
    <t>398</t>
  </si>
  <si>
    <t>01792</t>
  </si>
  <si>
    <t>zásuvka 1násobná s přepěť. ochranou</t>
  </si>
  <si>
    <t>992854694</t>
  </si>
  <si>
    <t>399</t>
  </si>
  <si>
    <t>741313044</t>
  </si>
  <si>
    <t>Montáž zásuvka (polo)zapuštěná šroubové připojení 2x(2P + PE) dvojnásobná šikmá</t>
  </si>
  <si>
    <t>-201176501</t>
  </si>
  <si>
    <t>400</t>
  </si>
  <si>
    <t>34555123</t>
  </si>
  <si>
    <t>zásuvka 2násobná 16A bílá, slonová kost</t>
  </si>
  <si>
    <t>-2099609613</t>
  </si>
  <si>
    <t>401</t>
  </si>
  <si>
    <t>01793</t>
  </si>
  <si>
    <t>zásuvka 2násobná s přepěť. ocranou</t>
  </si>
  <si>
    <t>1684413740</t>
  </si>
  <si>
    <t>402</t>
  </si>
  <si>
    <t>741313083</t>
  </si>
  <si>
    <t>Montáž zásuvka chráněná v krabici šroubové připojení 2P+PE dvojí zapojení, prostředí venkovní, mokré</t>
  </si>
  <si>
    <t>-499095806</t>
  </si>
  <si>
    <t>403</t>
  </si>
  <si>
    <t>34551485</t>
  </si>
  <si>
    <t>zásuvka krytá pro vlhké prostředí 5518-3929 S šedá 1x DIN.IP44</t>
  </si>
  <si>
    <t>-1207735392</t>
  </si>
  <si>
    <t>404</t>
  </si>
  <si>
    <t>741313251</t>
  </si>
  <si>
    <t>Montáž zásuvek průmyslových nástěnných provedení IP 44 3P+N+PE 16 A</t>
  </si>
  <si>
    <t>-472436343</t>
  </si>
  <si>
    <t>405</t>
  </si>
  <si>
    <t>35811071</t>
  </si>
  <si>
    <t>zásuvka nepropustná nástěnná 16A 400 V 4pólová</t>
  </si>
  <si>
    <t>-1631442182</t>
  </si>
  <si>
    <t>406</t>
  </si>
  <si>
    <t>741370002</t>
  </si>
  <si>
    <t>Montáž svítidlo žárovkové bytové stropní přisazené 1 zdroj se sklem</t>
  </si>
  <si>
    <t>-1150978976</t>
  </si>
  <si>
    <t>407</t>
  </si>
  <si>
    <t>34805</t>
  </si>
  <si>
    <t>svítidlo zář. stropní 49W vč zdroje (chodby, schodiště)</t>
  </si>
  <si>
    <t>-327750751</t>
  </si>
  <si>
    <t>408</t>
  </si>
  <si>
    <t>34806</t>
  </si>
  <si>
    <t>svítidlo zář. nástěnné 49W vč. zdroje (chodby, schodiště)</t>
  </si>
  <si>
    <t>-1927523099</t>
  </si>
  <si>
    <t>409</t>
  </si>
  <si>
    <t>34807</t>
  </si>
  <si>
    <t>svítidlo zář. stropní 23W vč. zdroje (WC)</t>
  </si>
  <si>
    <t>-284108366</t>
  </si>
  <si>
    <t>410</t>
  </si>
  <si>
    <t>34822</t>
  </si>
  <si>
    <t>svítidlo zář. do kuch. linky 18W vč. zdroje</t>
  </si>
  <si>
    <t>-1652967570</t>
  </si>
  <si>
    <t>411</t>
  </si>
  <si>
    <t>34825</t>
  </si>
  <si>
    <t>svítidlo nouzové automat. vč. zdroje 14W IP44</t>
  </si>
  <si>
    <t>-262990064</t>
  </si>
  <si>
    <t>412</t>
  </si>
  <si>
    <t>34808</t>
  </si>
  <si>
    <t>svítidlo zářiv. stropní 23W vč. zdroje (koupelny)</t>
  </si>
  <si>
    <t>-497638102</t>
  </si>
  <si>
    <t>413</t>
  </si>
  <si>
    <t>34809</t>
  </si>
  <si>
    <t>svítidlo zářiv. nástěnné 23W vč. zdroje (koupelny)</t>
  </si>
  <si>
    <t>-15201187</t>
  </si>
  <si>
    <t>414</t>
  </si>
  <si>
    <t>34828</t>
  </si>
  <si>
    <t>svítidlo halogen. 150W s pohyb. čidlem venkovní</t>
  </si>
  <si>
    <t>-180750391</t>
  </si>
  <si>
    <t>415</t>
  </si>
  <si>
    <t>741370031</t>
  </si>
  <si>
    <t>Montáž svítidlo žárovkové bytové nástěnné přisazené 1 zdroj bez skla</t>
  </si>
  <si>
    <t>2105030511</t>
  </si>
  <si>
    <t>416</t>
  </si>
  <si>
    <t>741370034</t>
  </si>
  <si>
    <t>Montáž svítidlo žárovkové bytové nástěnné přisazené 2 zdroje nouzové</t>
  </si>
  <si>
    <t>139130964</t>
  </si>
  <si>
    <t>417</t>
  </si>
  <si>
    <t>741371021</t>
  </si>
  <si>
    <t>Montáž svítidlo zářivkové bytové stropní vestavné 1 zdroj</t>
  </si>
  <si>
    <t>-2091277582</t>
  </si>
  <si>
    <t>418</t>
  </si>
  <si>
    <t>741410021</t>
  </si>
  <si>
    <t>Montáž vodič uzemňovací pásek průřezu do 120 mm2 v městské zástavbě v zemi</t>
  </si>
  <si>
    <t>-892329495</t>
  </si>
  <si>
    <t>419</t>
  </si>
  <si>
    <t>35442062</t>
  </si>
  <si>
    <t>pás zemnící 30x4mm FeZn</t>
  </si>
  <si>
    <t>kg</t>
  </si>
  <si>
    <t>-1636551093</t>
  </si>
  <si>
    <t>420</t>
  </si>
  <si>
    <t>741420001</t>
  </si>
  <si>
    <t>Montáž drát nebo lano hromosvodné svodové D do 10 mm s podpěrou</t>
  </si>
  <si>
    <t>625175362</t>
  </si>
  <si>
    <t>421</t>
  </si>
  <si>
    <t>35441077</t>
  </si>
  <si>
    <t>drát D 8mm AlMgSi</t>
  </si>
  <si>
    <t>1408911766</t>
  </si>
  <si>
    <t>422</t>
  </si>
  <si>
    <t>35441836</t>
  </si>
  <si>
    <t>držák ochranného úhelníku do zdiva, FeZn</t>
  </si>
  <si>
    <t>1964041909</t>
  </si>
  <si>
    <t>423</t>
  </si>
  <si>
    <t>35441415</t>
  </si>
  <si>
    <t>podpěra vedení FeZn do zdiva 150 mm</t>
  </si>
  <si>
    <t>568408179</t>
  </si>
  <si>
    <t>424</t>
  </si>
  <si>
    <t>35441560</t>
  </si>
  <si>
    <t>podpěra vedení FeZn na plechové střechy 110 mm</t>
  </si>
  <si>
    <t>1924904749</t>
  </si>
  <si>
    <t>425</t>
  </si>
  <si>
    <t>741420021</t>
  </si>
  <si>
    <t>Montáž svorka hromosvodná se 2 šrouby</t>
  </si>
  <si>
    <t>831052632</t>
  </si>
  <si>
    <t>426</t>
  </si>
  <si>
    <t>35441860</t>
  </si>
  <si>
    <t>svorka FeZn k jímací tyči - 4 šrouby</t>
  </si>
  <si>
    <t>699817616</t>
  </si>
  <si>
    <t>427</t>
  </si>
  <si>
    <t>35441875</t>
  </si>
  <si>
    <t>svorka křížová pro vodič D 6-10 mm</t>
  </si>
  <si>
    <t>-1771972802</t>
  </si>
  <si>
    <t>428</t>
  </si>
  <si>
    <t>35441999</t>
  </si>
  <si>
    <t>svorka na potrubí 1" - 34mm, FeZn</t>
  </si>
  <si>
    <t>-570663788</t>
  </si>
  <si>
    <t>429</t>
  </si>
  <si>
    <t>35441986</t>
  </si>
  <si>
    <t>svorka odbočovací a spojovací pro pásek 30x4 mm, FeZn</t>
  </si>
  <si>
    <t>-1089601061</t>
  </si>
  <si>
    <t>430</t>
  </si>
  <si>
    <t>35441996</t>
  </si>
  <si>
    <t>svorka odbočovací a spojovací pro spojování kruhových a páskových vodičů, FeZn</t>
  </si>
  <si>
    <t>1260119121</t>
  </si>
  <si>
    <t>431</t>
  </si>
  <si>
    <t>35441895</t>
  </si>
  <si>
    <t>svorka připojovací k připojení kovových částí</t>
  </si>
  <si>
    <t>1298003506</t>
  </si>
  <si>
    <t>432</t>
  </si>
  <si>
    <t>35441905</t>
  </si>
  <si>
    <t>svorka připojovací k připojení okapových žlabů</t>
  </si>
  <si>
    <t>881233651</t>
  </si>
  <si>
    <t>433</t>
  </si>
  <si>
    <t>35431160</t>
  </si>
  <si>
    <t>svorka univerzální 669101 pro lano 4-16mm2</t>
  </si>
  <si>
    <t>836004136</t>
  </si>
  <si>
    <t>434</t>
  </si>
  <si>
    <t>35442035</t>
  </si>
  <si>
    <t>svorka uzemnění nerez zkušební, 62 mm</t>
  </si>
  <si>
    <t>1805521764</t>
  </si>
  <si>
    <t>435</t>
  </si>
  <si>
    <t>35431162</t>
  </si>
  <si>
    <t>svorka univerzální pro lano 6-50mm2</t>
  </si>
  <si>
    <t>1555888898</t>
  </si>
  <si>
    <t>436</t>
  </si>
  <si>
    <t>741420022</t>
  </si>
  <si>
    <t>Montáž svorka hromosvodná se 3 šrouby</t>
  </si>
  <si>
    <t>-556487478</t>
  </si>
  <si>
    <t>437</t>
  </si>
  <si>
    <t>741420031</t>
  </si>
  <si>
    <t>Montáž svorka hromosvodná na potrubí D do 200 mm se zhotovením</t>
  </si>
  <si>
    <t>1211328771</t>
  </si>
  <si>
    <t>438</t>
  </si>
  <si>
    <t>741420051</t>
  </si>
  <si>
    <t>Montáž vedení hromosvodné-úhelník nebo trubka s držáky do zdiva</t>
  </si>
  <si>
    <t>-1908974547</t>
  </si>
  <si>
    <t>439</t>
  </si>
  <si>
    <t>35441831</t>
  </si>
  <si>
    <t>úhelník ochranný na ochranu svodu - 2000 mm, FeZn</t>
  </si>
  <si>
    <t>-1511799283</t>
  </si>
  <si>
    <t>440</t>
  </si>
  <si>
    <t>741420083</t>
  </si>
  <si>
    <t>Montáž vedení hromosvodné-štítek k označení svodu</t>
  </si>
  <si>
    <t>-1981275427</t>
  </si>
  <si>
    <t>441</t>
  </si>
  <si>
    <t>741430004</t>
  </si>
  <si>
    <t>Montáž tyč jímací délky do 3 m na střešní hřeben</t>
  </si>
  <si>
    <t>-266328930</t>
  </si>
  <si>
    <t>442</t>
  </si>
  <si>
    <t>35441128</t>
  </si>
  <si>
    <t>tyč jímací s kovaným hrotem 1500 mm nerez</t>
  </si>
  <si>
    <t>-2069559828</t>
  </si>
  <si>
    <t>443</t>
  </si>
  <si>
    <t>762112811</t>
  </si>
  <si>
    <t>Demontáž stěn a příček z polohraněného řeziva nebo tyčoviny</t>
  </si>
  <si>
    <t>1256935580</t>
  </si>
  <si>
    <t>3*45</t>
  </si>
  <si>
    <t>2,8*15</t>
  </si>
  <si>
    <t>2,8*12</t>
  </si>
  <si>
    <t>444</t>
  </si>
  <si>
    <t>762511178.CDC</t>
  </si>
  <si>
    <t>Podlahové kce podkladové dvouvrstvé z cementotřískových desek tl 2x15 mm</t>
  </si>
  <si>
    <t>-1747498169</t>
  </si>
  <si>
    <t>445</t>
  </si>
  <si>
    <t>762511285</t>
  </si>
  <si>
    <t>Podlahové kce podkladové dvouvrstvé z desek OSB tl 2x15 mm (broušených+lakovaných) na pero a drážku</t>
  </si>
  <si>
    <t>-1360048545</t>
  </si>
  <si>
    <t>"1.NP" 155,43-21,62</t>
  </si>
  <si>
    <t>"2.NP" 4,00+13,78+4,00+3,07+17,34</t>
  </si>
  <si>
    <t>"3.NP" 12,10+3,81+12,69+19,00+16,93</t>
  </si>
  <si>
    <t>446</t>
  </si>
  <si>
    <t>762841812</t>
  </si>
  <si>
    <t>Demontáž podbíjení obkladů stropů a střech sklonu do 60° z hrubých prken s omítkou</t>
  </si>
  <si>
    <t>369356606</t>
  </si>
  <si>
    <t>3,5*14,5*2</t>
  </si>
  <si>
    <t>447</t>
  </si>
  <si>
    <t>-1302410013</t>
  </si>
  <si>
    <t>763</t>
  </si>
  <si>
    <t>Konstrukce suché výstavby</t>
  </si>
  <si>
    <t>448</t>
  </si>
  <si>
    <t>763111314</t>
  </si>
  <si>
    <t>SDK příčka tl 100 mm profil CW+UW 75 desky 1xA 12,5 TI 60 mm EI 30 Rw 47 DB</t>
  </si>
  <si>
    <t>1726880848</t>
  </si>
  <si>
    <t>"1.NP" (2,05+1,30+1,60+0,65+2,75+1,15+0,25+0,65+(0,275+0,30)*2+1,50+1,87+0,65+1,30+2,10)*3,23-(0,60*2,05*2+0,80*1,97*3+0,90*1,97)</t>
  </si>
  <si>
    <t>"2.NP" (2,05+1,30+2,05+1,30+1,87+0,65+1,75+(0,275+0,30)*2+0,25+1,35+1,60+0,65+1,60)*3,23-(0,60*2,05*2+0,80*1,97*3+0,90*1,97)</t>
  </si>
  <si>
    <t>"3.NP" (0,65*3+2,00+1,95+1,75+(0,30+0,275*2)*2+0,25*2+1,20)*2,60</t>
  </si>
  <si>
    <t>449</t>
  </si>
  <si>
    <t>763111333</t>
  </si>
  <si>
    <t>SDK příčka tl 100 mm profil CW+UW 75 desky 1xH2 12,5 TI 60 mm EI 30 Rw 45 dB</t>
  </si>
  <si>
    <t>817919263</t>
  </si>
  <si>
    <t>"1.NP" (1,55+3,05+0,70+0,80+1,90+0,30+1,45+0,80+1,90+3,00)*3,23-(0,70*1,97*3)</t>
  </si>
  <si>
    <t>"2.NP" (1,95+0,80+2,70+1,75+0,80+2,25+0,60+2,05+3,05)*3,23-(0,70*1,97*3)</t>
  </si>
  <si>
    <t>"3.NP" (1,85+2,37+0,15+1,125+0,20+0,80+1,25+1,30+1,10+2,05+1,95+0,95+0,65)*2,60-(0,70*1,97*4)</t>
  </si>
  <si>
    <t>450</t>
  </si>
  <si>
    <t>763111427</t>
  </si>
  <si>
    <t>SDK příčka tl 150 mm profil CW+UW 100 desky 2xDF 12,5 TI 80 mm EI 90 Rw 55 dB</t>
  </si>
  <si>
    <t>-1705915190</t>
  </si>
  <si>
    <t>"3.NP" (2,30+0,40+0,15+2,075+4,67+4,60)*1,345+3,05*2,60</t>
  </si>
  <si>
    <t>451</t>
  </si>
  <si>
    <t>763111447</t>
  </si>
  <si>
    <t>SDK příčka tl 150 mm profil CW+UW 100 desky 2xH2DF 12,5 TI 80 mm EI 90 Rw 55 dB</t>
  </si>
  <si>
    <t>-1813996493</t>
  </si>
  <si>
    <t>"3.NP" 1,55*2,60</t>
  </si>
  <si>
    <t>452</t>
  </si>
  <si>
    <t>763111717</t>
  </si>
  <si>
    <t>SDK příčka základní penetrační nátěr</t>
  </si>
  <si>
    <t>-587007920</t>
  </si>
  <si>
    <t>"SDK příčky" (128,83+128,57+27,02+4,03+15,45+27,50)*2</t>
  </si>
  <si>
    <t>453</t>
  </si>
  <si>
    <t>763111915</t>
  </si>
  <si>
    <t>Zhotovení otvoru vel. do 2 m2 v SDK příčce tl do 100 mm s vyztužením profily</t>
  </si>
  <si>
    <t>-771873201</t>
  </si>
  <si>
    <t>"1.NP" 11</t>
  </si>
  <si>
    <t>"2.NP" 11</t>
  </si>
  <si>
    <t>"3.NP" 11</t>
  </si>
  <si>
    <t>454</t>
  </si>
  <si>
    <t>763111925</t>
  </si>
  <si>
    <t>Zhotovení otvoru vel. do 2 m2 v SDK příčce tl přes 100 mm s vyztužením profily</t>
  </si>
  <si>
    <t>-1891363529</t>
  </si>
  <si>
    <t>"3.NP" 1</t>
  </si>
  <si>
    <t>455</t>
  </si>
  <si>
    <t>763112319</t>
  </si>
  <si>
    <t>SDK příčka mezibytová tl 100 mm profil CW+UW desky RED Piano + Diamant 12,5 do vlhkého prostředí TI 40 mm EI 90 Rw 58 dB</t>
  </si>
  <si>
    <t>1544720740</t>
  </si>
  <si>
    <t>"2.NP" (0,70+0,85+0,90)*3,23</t>
  </si>
  <si>
    <t>"3.NP" 2,90*2,60</t>
  </si>
  <si>
    <t>456</t>
  </si>
  <si>
    <t>763112320</t>
  </si>
  <si>
    <t>SDK příčka mezibytová tl 100 mm profil CW+UW desky RED Piano + Diamant 12,5 TI 40 mm EI 90 Rw 58 dB</t>
  </si>
  <si>
    <t>-204717920</t>
  </si>
  <si>
    <t>"1.NP" (3,60+0,10+0,25)*3,23-(0,80*1,97)</t>
  </si>
  <si>
    <t>"2.NP" (0,40+3,67+0,55)*3,23-(0,80*1,97)</t>
  </si>
  <si>
    <t>"3.NP" 1,75*2,60-(0,80*1,97)</t>
  </si>
  <si>
    <t>457</t>
  </si>
  <si>
    <t>763121420</t>
  </si>
  <si>
    <t>SDK stěna předsazená tl 150 mm profil CW+UW 100 deska 1xH2 12,5 TI 40 mm EI 30</t>
  </si>
  <si>
    <t>1425783005</t>
  </si>
  <si>
    <t>"1.NP" (1,35+1,90+0,90)*3,23</t>
  </si>
  <si>
    <t>"2.NP" (1,35+0,70+1,90)*3,23</t>
  </si>
  <si>
    <t>"3.NP" (0,545+1,42+1,55)*2,60</t>
  </si>
  <si>
    <t>458</t>
  </si>
  <si>
    <t>763121430.01</t>
  </si>
  <si>
    <t>SDK stěna předsazená tl 300 mm profil CW+UW 100 deska 1xH2 12,5 TI 240 mm EI 30</t>
  </si>
  <si>
    <t>-1373324362</t>
  </si>
  <si>
    <t>"3.NP" 2,10*2,60</t>
  </si>
  <si>
    <t>459</t>
  </si>
  <si>
    <t>763121430.2</t>
  </si>
  <si>
    <t xml:space="preserve">SDK stěna předsazená tl 300 mm profil CW+UW desky 2xDF 12,5 TI 240 mm </t>
  </si>
  <si>
    <t>-1422046031</t>
  </si>
  <si>
    <t>"3.NP" (3,65+0,30+2,52)*2,60</t>
  </si>
  <si>
    <t>460</t>
  </si>
  <si>
    <t>763121451</t>
  </si>
  <si>
    <t>SDK stěna předsazená tl 75 mm profil CW+UW 50 desky 2xDF 12,5 TI 50 mm EI 45</t>
  </si>
  <si>
    <t>1026323785</t>
  </si>
  <si>
    <t>"1.NP" 5,00*3,23*2</t>
  </si>
  <si>
    <t>"2.NP" 5,00*3,23*2</t>
  </si>
  <si>
    <t>"3.NP" 4,30*2,60*2</t>
  </si>
  <si>
    <t>461</t>
  </si>
  <si>
    <t>763121714</t>
  </si>
  <si>
    <t>SDK stěna předsazená základní penetrační nátěr</t>
  </si>
  <si>
    <t>-2129981921</t>
  </si>
  <si>
    <t>"SDK předstěny" 35,30+5,46+16,82+86,96</t>
  </si>
  <si>
    <t>462</t>
  </si>
  <si>
    <t>763131412</t>
  </si>
  <si>
    <t>SDK podhled desky 1xA 12,5 TI 100 mm dvouvrstvá spodní kce profil CD+UD</t>
  </si>
  <si>
    <t>302646124</t>
  </si>
  <si>
    <t>"1.NP" 12,57+3,90+3,11+5,10</t>
  </si>
  <si>
    <t>"2.NP" 10,60+4,00+3,07+4,00</t>
  </si>
  <si>
    <t>463</t>
  </si>
  <si>
    <t>763131452</t>
  </si>
  <si>
    <t>SDK podhled deska 1xH2 12,5 TI 100 mm dvouvrstvá spodní kce profil CD+UD</t>
  </si>
  <si>
    <t>998433217</t>
  </si>
  <si>
    <t>464</t>
  </si>
  <si>
    <t>763131714</t>
  </si>
  <si>
    <t>SDK podhled základní penetrační nátěr</t>
  </si>
  <si>
    <t>-165359420</t>
  </si>
  <si>
    <t>"SDK podhledy" 46,35+28,12+126,17+31,14</t>
  </si>
  <si>
    <t>465</t>
  </si>
  <si>
    <t>763131751</t>
  </si>
  <si>
    <t>Montáž parotěsné zábrany do SDK podhledu</t>
  </si>
  <si>
    <t>778836187</t>
  </si>
  <si>
    <t>"1.NP" 3,99</t>
  </si>
  <si>
    <t>"3.NP" 18,86+9,17+2,42+1,96+3,81+12,69+20,65+4,22+19,00+16,93</t>
  </si>
  <si>
    <t>"přípočet za šikminy - 15%" 109,71*0,15</t>
  </si>
  <si>
    <t>"3.NP" 2,42+12,10+1,47+4,74+6,35</t>
  </si>
  <si>
    <t>"přípočet za šikminy - 15%" 27,08*0,15</t>
  </si>
  <si>
    <t>466</t>
  </si>
  <si>
    <t>28329233</t>
  </si>
  <si>
    <t>parozábrana univerzální s proměnlivou difúzní tloušťkou a UV stabilizací</t>
  </si>
  <si>
    <t>-954655210</t>
  </si>
  <si>
    <t>161,3*1,1 'Přepočtené koeficientem množství</t>
  </si>
  <si>
    <t>467</t>
  </si>
  <si>
    <t>763131752</t>
  </si>
  <si>
    <t>Montáž jedné vrstvy tepelné izolace do SDK podhledu</t>
  </si>
  <si>
    <t>71629454</t>
  </si>
  <si>
    <t>468</t>
  </si>
  <si>
    <t>63152188.1</t>
  </si>
  <si>
    <t>plsť izolační suchá výstavba minλ=0,035 tl 140mm</t>
  </si>
  <si>
    <t>-437936817</t>
  </si>
  <si>
    <t>3,99*1,02 'Přepočtené koeficientem množství</t>
  </si>
  <si>
    <t>469</t>
  </si>
  <si>
    <t>763161724</t>
  </si>
  <si>
    <t>SDK podkroví deska 1xDF 12,5 TI 240 mm dvouvrstvá spodní kce profil CD+UD</t>
  </si>
  <si>
    <t>1219006196</t>
  </si>
  <si>
    <t>470</t>
  </si>
  <si>
    <t>763161743</t>
  </si>
  <si>
    <t>SDK podkroví deska 1xH2DF 12,5 TI 240 mm dvouvrstvá spodní kce profil CD+UD</t>
  </si>
  <si>
    <t>817841537</t>
  </si>
  <si>
    <t>471</t>
  </si>
  <si>
    <t>998763303</t>
  </si>
  <si>
    <t>Přesun hmot tonážní pro sádrokartonové konstrukce v objektech v do 24 m</t>
  </si>
  <si>
    <t>595691546</t>
  </si>
  <si>
    <t>766</t>
  </si>
  <si>
    <t>Konstrukce truhlářské</t>
  </si>
  <si>
    <t>472</t>
  </si>
  <si>
    <t>766-D002</t>
  </si>
  <si>
    <t>D+M - dveře chodbové z masivu, přírodní lakované lazurou, plné, zámek patentní, s cylindrickou vložkou 800/1970mm - kompletní provedení dle tabulky prvků včetně zárubně, povrchové úpravy a všech doplňků</t>
  </si>
  <si>
    <t>-1154633128</t>
  </si>
  <si>
    <t>473</t>
  </si>
  <si>
    <t>766-D101</t>
  </si>
  <si>
    <t>D+M - dveře chodbové z masivu, přírodní lakované lazurou, svislé, prosklení na straně pantů, šířka prosklení 200-300mm 900/1970mm - kompletní provedení dle tabulky prvků včetně zárubně, kování, povrchové úpravy a všech doplňků</t>
  </si>
  <si>
    <t>278833416</t>
  </si>
  <si>
    <t>474</t>
  </si>
  <si>
    <t>766-D102</t>
  </si>
  <si>
    <t>D+M - dveře vstupní do bytu, masiv, přírodní lakované lazurou, plné, PO EW30DP3 800/1970mm - kompletní provedení dle tabulky prvků včetně zárubně, kování, povrchové úpravy a všech doplňků</t>
  </si>
  <si>
    <t>-21321939</t>
  </si>
  <si>
    <t>475</t>
  </si>
  <si>
    <t>766-D103</t>
  </si>
  <si>
    <t>D+M - dveře vnitřní interiérové, plné, bílé, zámek dosický 700/1970mm - kompletní provedení dle tabulky prvků včetně zárubně, kování, povrchové úpravy a všech doplňků</t>
  </si>
  <si>
    <t>-1740982773</t>
  </si>
  <si>
    <t>476</t>
  </si>
  <si>
    <t>766-D104</t>
  </si>
  <si>
    <t>D+M - dveře vnitřní interiérové, plné, bílé, zámek dosický 800/1970mm - kompletní provedení dle tabulky prvků včetně zárubně, kování, povrchové úpravy a všech doplňků</t>
  </si>
  <si>
    <t>677522486</t>
  </si>
  <si>
    <t>477</t>
  </si>
  <si>
    <t>766-D105</t>
  </si>
  <si>
    <t>-2044256215</t>
  </si>
  <si>
    <t>478</t>
  </si>
  <si>
    <t>766-D106</t>
  </si>
  <si>
    <t>95091422</t>
  </si>
  <si>
    <t>479</t>
  </si>
  <si>
    <t>766-D107</t>
  </si>
  <si>
    <t>291173583</t>
  </si>
  <si>
    <t>480</t>
  </si>
  <si>
    <t>766-D108</t>
  </si>
  <si>
    <t>-365375232</t>
  </si>
  <si>
    <t>481</t>
  </si>
  <si>
    <t>766-D109</t>
  </si>
  <si>
    <t>1259791646</t>
  </si>
  <si>
    <t>482</t>
  </si>
  <si>
    <t>766-D110</t>
  </si>
  <si>
    <t>-2088652922</t>
  </si>
  <si>
    <t>483</t>
  </si>
  <si>
    <t>766-D111</t>
  </si>
  <si>
    <t>-1410975258</t>
  </si>
  <si>
    <t>484</t>
  </si>
  <si>
    <t>766-D112</t>
  </si>
  <si>
    <t>-1048375866</t>
  </si>
  <si>
    <t>485</t>
  </si>
  <si>
    <t>766-D121</t>
  </si>
  <si>
    <t>D+M - dveře vstupní exterierové z masivu, dvoukřídlé 1300/2100mm - kompletní provedení dle tabulky prvků včetně zárubně, kování, povrchové úpravy a všech doplňků</t>
  </si>
  <si>
    <t>-976002364</t>
  </si>
  <si>
    <t>486</t>
  </si>
  <si>
    <t>766-D122</t>
  </si>
  <si>
    <t>Export Komplet</t>
  </si>
  <si>
    <t/>
  </si>
  <si>
    <t>2.0</t>
  </si>
  <si>
    <t>ZAMOK</t>
  </si>
  <si>
    <t>False</t>
  </si>
  <si>
    <t>{bd30d1e5-0a2a-4cd2-8689-bbf3e5d4bcaa}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</si>
  <si>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</si>
  <si>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</si>
  <si>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</si>
  <si>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</si>
  <si>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</si>
  <si>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</si>
  <si>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</si>
  <si>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</si>
  <si>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20180507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</si>
  <si>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</si>
  <si>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</si>
  <si>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Bytový dům Českých bratří 595, Zřízení 8 malometrážních bytových jednotek</t>
  </si>
  <si>
    <t>KSO:</t>
  </si>
  <si>
    <t>CC-CZ:</t>
  </si>
  <si>
    <t>Místo:</t>
  </si>
  <si>
    <t xml:space="preserve"> </t>
  </si>
  <si>
    <t>Datum:</t>
  </si>
  <si>
    <t>31. 5. 2018</t>
  </si>
  <si>
    <t>Zadavatel:</t>
  </si>
  <si>
    <t>IČ:</t>
  </si>
  <si>
    <t>0,1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</si>
  <si>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</si>
  <si>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</si>
  <si>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</si>
  <si>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</si>
  <si>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</si>
  <si>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</si>
  <si>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</si>
  <si>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</si>
  <si>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</si>
  <si>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</si>
  <si>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</si>
  <si>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</si>
  <si>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</si>
  <si>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</si>
  <si>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</si>
  <si>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</si>
  <si>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</si>
  <si>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</si>
  <si>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</si>
  <si>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</si>
  <si>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</si>
  <si>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</si>
  <si>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</si>
  <si>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</si>
  <si>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</si>
  <si>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</si>
  <si>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</si>
  <si>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</si>
  <si>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</si>
  <si>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</si>
  <si>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</si>
  <si>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</si>
  <si>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</si>
  <si>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</si>
  <si>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</si>
  <si>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</si>
  <si>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</si>
  <si>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</si>
  <si>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</si>
  <si>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</si>
  <si>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</si>
  <si>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</si>
  <si>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</si>
  <si>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</si>
  <si>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</si>
  <si>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</si>
  <si>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</si>
  <si>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Výměna střešní Krytiny</t>
  </si>
  <si>
    <t>STA</t>
  </si>
  <si>
    <t>{d6791c39-f8a7-4678-b06f-9dadc4bb1ce3}</t>
  </si>
  <si>
    <t>SO-02</t>
  </si>
  <si>
    <t>Fasáda</t>
  </si>
  <si>
    <t>{13bd2c0b-4b64-486d-a362-94b9754c970a}</t>
  </si>
  <si>
    <t>SO-03</t>
  </si>
  <si>
    <t>Vnitřní úpravy</t>
  </si>
  <si>
    <t>{ced84017-fbd3-49b3-9fad-b2bcf65f1ce2}</t>
  </si>
  <si>
    <t>SO-04</t>
  </si>
  <si>
    <t>Vnitřní zařízení</t>
  </si>
  <si>
    <t>{79ecef96-6624-4489-8fd8-e459e9ab2608}</t>
  </si>
  <si>
    <t>VRN</t>
  </si>
  <si>
    <t>Vedlejší rozpočtové náklady a ostatní náklady spojené s umístěním stavby</t>
  </si>
  <si>
    <t>{600ec359-c0e4-4639-8824-d6e343eee9ac}</t>
  </si>
  <si>
    <t>KRYCÍ LIST SOUPISU PRACÍ</t>
  </si>
  <si>
    <t>Objekt:</t>
  </si>
  <si>
    <t>SO-01 - Výměna střešní Krytiny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</si>
  <si>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</si>
  <si>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</si>
  <si>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</si>
  <si>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</si>
  <si>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</si>
  <si>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</si>
  <si>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997 - Přesun sutě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</si>
  <si>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</si>
  <si>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</si>
  <si>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</si>
  <si>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</si>
  <si>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</si>
  <si>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</si>
  <si>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</si>
  <si>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</si>
  <si>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</si>
  <si>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</si>
  <si>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</si>
  <si>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</si>
  <si>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</si>
  <si>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</si>
  <si>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</si>
  <si>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</si>
  <si>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</si>
  <si>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</si>
  <si>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</si>
  <si>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</si>
  <si>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</si>
  <si>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</si>
  <si>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</si>
  <si>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</si>
  <si>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997013154</t>
  </si>
  <si>
    <t>Vnitrostaveništní doprava suti a vybouraných hmot pro budovy v do 15 m s omezením mechanizace</t>
  </si>
  <si>
    <t>t</t>
  </si>
  <si>
    <t>CS ÚRS 2018 01</t>
  </si>
  <si>
    <t>4</t>
  </si>
  <si>
    <t>2</t>
  </si>
  <si>
    <t>1079430867</t>
  </si>
  <si>
    <t>997013501</t>
  </si>
  <si>
    <t>Odvoz suti a vybouraných hmot na skládku nebo meziskládku do 1 km se složením</t>
  </si>
  <si>
    <t>-1741783384</t>
  </si>
  <si>
    <t>3</t>
  </si>
  <si>
    <t>997013509</t>
  </si>
  <si>
    <t>Příplatek k odvozu suti a vybouraných hmot na skládku ZKD 1 km přes 1 km</t>
  </si>
  <si>
    <t>507032315</t>
  </si>
  <si>
    <t>VV</t>
  </si>
  <si>
    <t>31,36*10 'Přepočtené koeficientem množství</t>
  </si>
  <si>
    <t>997013807</t>
  </si>
  <si>
    <t>Poplatek za uložení na skládce (skládkovné) stavebního odpadu keramického kód odpadu 170 103</t>
  </si>
  <si>
    <t>-164945652</t>
  </si>
  <si>
    <t>5</t>
  </si>
  <si>
    <t>997013831</t>
  </si>
  <si>
    <t>Poplatek za uložení na skládce (skládkovné) stavebního odpadu směsného kód odpadu 170 904</t>
  </si>
  <si>
    <t>1812011390</t>
  </si>
  <si>
    <t>31,36-26,993</t>
  </si>
  <si>
    <t>PSV</t>
  </si>
  <si>
    <t>Práce a dodávky PSV</t>
  </si>
  <si>
    <t>762</t>
  </si>
  <si>
    <t>Konstrukce tesařské</t>
  </si>
  <si>
    <t>6</t>
  </si>
  <si>
    <t>762083122.1</t>
  </si>
  <si>
    <t xml:space="preserve">Impregnace řeziva proti dřevokaznému hmyzu, houbám a plísním </t>
  </si>
  <si>
    <t>m3</t>
  </si>
  <si>
    <t>16</t>
  </si>
  <si>
    <t>-1926577889</t>
  </si>
  <si>
    <t>7</t>
  </si>
  <si>
    <t>762341210</t>
  </si>
  <si>
    <t>Montáž bednění střech rovných a šikmých sklonu do 60° z hrubých prken na sraz</t>
  </si>
  <si>
    <t>m2</t>
  </si>
  <si>
    <t>287738099</t>
  </si>
  <si>
    <t>"plocha střechy" 406,00*2</t>
  </si>
  <si>
    <t>8</t>
  </si>
  <si>
    <t>M</t>
  </si>
  <si>
    <t>60515123.01</t>
  </si>
  <si>
    <t>řezivo jehličnaté boční prkno 4-6cm</t>
  </si>
  <si>
    <t>32</t>
  </si>
  <si>
    <t>747348651</t>
  </si>
  <si>
    <t>812*0,0275 'Přepočtené koeficientem množství</t>
  </si>
  <si>
    <t>9</t>
  </si>
  <si>
    <t>762341811</t>
  </si>
  <si>
    <t>Demontáž bednění střech z prken</t>
  </si>
  <si>
    <t>1370261613</t>
  </si>
  <si>
    <t>"střešní krytina" 47,00+15,00</t>
  </si>
  <si>
    <t>10</t>
  </si>
  <si>
    <t>762342317</t>
  </si>
  <si>
    <t>Montáž laťování na střechách složitých sklonu do 60° osové vzdálenosti přes 600 mm</t>
  </si>
  <si>
    <t>-1472188170</t>
  </si>
  <si>
    <t>"plocha střechy" 406,00</t>
  </si>
  <si>
    <t>11</t>
  </si>
  <si>
    <t>60514114</t>
  </si>
  <si>
    <t>řezivo jehličnaté latě střešní impregnované dl 4 m</t>
  </si>
  <si>
    <t>-204377921</t>
  </si>
  <si>
    <t>406*0,00264 'Přepočtené koeficientem množství</t>
  </si>
  <si>
    <t>12</t>
  </si>
  <si>
    <t>762342811</t>
  </si>
  <si>
    <t>Demontáž laťování střech z latí osové vzdálenosti do 0,22 m</t>
  </si>
  <si>
    <t>719790877</t>
  </si>
  <si>
    <t>"střešní krytina" 359,00</t>
  </si>
  <si>
    <t>13</t>
  </si>
  <si>
    <t>762395000</t>
  </si>
  <si>
    <t>Spojovací prostředky pro montáž krovu, bednění, laťování, světlíky, klíny</t>
  </si>
  <si>
    <t>-718567216</t>
  </si>
  <si>
    <t>14</t>
  </si>
  <si>
    <t>998762103</t>
  </si>
  <si>
    <t>Přesun hmot tonážní pro kce tesařské v objektech v do 24 m</t>
  </si>
  <si>
    <t>-343798263</t>
  </si>
  <si>
    <t>764</t>
  </si>
  <si>
    <t>Konstrukce klempířské</t>
  </si>
  <si>
    <t>764001821</t>
  </si>
  <si>
    <t>Demontáž krytiny ze svitků nebo tabulí do suti včetně všech střešních prvků a doplňků</t>
  </si>
  <si>
    <t>-774280793</t>
  </si>
  <si>
    <t>764004801</t>
  </si>
  <si>
    <t>Demontáž podokapního žlabu do suti</t>
  </si>
  <si>
    <t>m</t>
  </si>
  <si>
    <t>-981989518</t>
  </si>
  <si>
    <t>(18,00+13,00)*2</t>
  </si>
  <si>
    <t>17</t>
  </si>
  <si>
    <t>764004861</t>
  </si>
  <si>
    <t>Demontáž svodu do suti</t>
  </si>
  <si>
    <t>-770372081</t>
  </si>
  <si>
    <t>9*10,00</t>
  </si>
  <si>
    <t>18</t>
  </si>
  <si>
    <t>764042419</t>
  </si>
  <si>
    <t>Strukturovaná oddělovací vrstva dle doporučení výrobce krytiny</t>
  </si>
  <si>
    <t>-459374420</t>
  </si>
  <si>
    <t>19</t>
  </si>
  <si>
    <t>764121405.01</t>
  </si>
  <si>
    <t>Krytina střechy rovné s dvojitým drážkováním ze svitků z Al plechu s povrchovou úpravou rš 500 mm</t>
  </si>
  <si>
    <t>1329391691</t>
  </si>
  <si>
    <t>20</t>
  </si>
  <si>
    <t>764121490</t>
  </si>
  <si>
    <t>Krytina střechy ze svitků z Al plechu rš 500 mm - oplechování dalších střešních prvků</t>
  </si>
  <si>
    <t>2042591496</t>
  </si>
  <si>
    <t>764221409</t>
  </si>
  <si>
    <t>Oplechování větraného hřebene z Al plechu s povrchovou úpravou</t>
  </si>
  <si>
    <t>1156147018</t>
  </si>
  <si>
    <t>"hřeben" 3,00+3,775+2,50+1,00</t>
  </si>
  <si>
    <t>22</t>
  </si>
  <si>
    <t>764223450</t>
  </si>
  <si>
    <t>Střešní výlez pro krytinu z Al plechu s povrchovou úpravou dle PD</t>
  </si>
  <si>
    <t>kus</t>
  </si>
  <si>
    <t>-767124821</t>
  </si>
  <si>
    <t>23</t>
  </si>
  <si>
    <t>764521400</t>
  </si>
  <si>
    <t>Žlab podokapní půlkruhový z Al plechu s povrchovou úpravou dle PD</t>
  </si>
  <si>
    <t>111811624</t>
  </si>
  <si>
    <t>24</t>
  </si>
  <si>
    <t>764528424</t>
  </si>
  <si>
    <t>Svody kruhové včetně objímek, kolen, odskoků z Al plechu  s povrchovou úpravou dle PD</t>
  </si>
  <si>
    <t>-860882302</t>
  </si>
  <si>
    <t>25</t>
  </si>
  <si>
    <t>998764103</t>
  </si>
  <si>
    <t>Přesun hmot tonážní pro konstrukce klempířské v objektech v do 24 m</t>
  </si>
  <si>
    <t>168218294</t>
  </si>
  <si>
    <t>765</t>
  </si>
  <si>
    <t>Krytina skládaná</t>
  </si>
  <si>
    <t>26</t>
  </si>
  <si>
    <t>765111820</t>
  </si>
  <si>
    <t>Demontáž krytiny keramické hladké do suti</t>
  </si>
  <si>
    <t>1517373619</t>
  </si>
  <si>
    <t>27</t>
  </si>
  <si>
    <t>765191023</t>
  </si>
  <si>
    <t>Montáž pojistné hydroizolační fólie kladené ve sklonu přes 20° s lepenými spoji na bednění</t>
  </si>
  <si>
    <t>-1624566141</t>
  </si>
  <si>
    <t>28</t>
  </si>
  <si>
    <t>63150817</t>
  </si>
  <si>
    <t>parozábrana pojistná hydroizolace</t>
  </si>
  <si>
    <t>-788157232</t>
  </si>
  <si>
    <t>406*1,1 'Přepočtené koeficientem množství</t>
  </si>
  <si>
    <t>29</t>
  </si>
  <si>
    <t>998765103</t>
  </si>
  <si>
    <t>Přesun hmot tonážní pro krytiny skládané v objektech v do 24 m</t>
  </si>
  <si>
    <t>2038360560</t>
  </si>
  <si>
    <t>767</t>
  </si>
  <si>
    <t>Konstrukce zámečnické</t>
  </si>
  <si>
    <t>30</t>
  </si>
  <si>
    <t>767851104.1</t>
  </si>
  <si>
    <t>Dodávka a montáž lávek komínových - kompletní celé lávky</t>
  </si>
  <si>
    <t>-944919803</t>
  </si>
  <si>
    <t>31</t>
  </si>
  <si>
    <t>767851803</t>
  </si>
  <si>
    <t>Demontáž komínových lávek - celé komínové lávky</t>
  </si>
  <si>
    <t>1285905600</t>
  </si>
  <si>
    <t>SO-02 - Fasáda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</si>
  <si>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</si>
  <si>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</si>
  <si>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</si>
  <si>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Úpravy povrchů, podlahy a osazování výplní</t>
  </si>
  <si>
    <t>622325108.01</t>
  </si>
  <si>
    <t>Oprava vnější vápenocementové hladké omítky stěn v rozsahu do 85%</t>
  </si>
  <si>
    <t>-429652884</t>
  </si>
  <si>
    <t>"jižní pohled" 11*10,5+9*1,5</t>
  </si>
  <si>
    <t>"východní poled" 18*9</t>
  </si>
  <si>
    <t>"severní pohled" 9*13+3*4+4*5</t>
  </si>
  <si>
    <t>"západní pohled" 6*18+6*5</t>
  </si>
  <si>
    <t>Součet</t>
  </si>
  <si>
    <t>622531011</t>
  </si>
  <si>
    <t>Tenkovrstvá silikonová zrnitá omítka tl. 1,5 mm včetně penetrace vnějších stěn</t>
  </si>
  <si>
    <t>-1786471494</t>
  </si>
  <si>
    <t>629345100</t>
  </si>
  <si>
    <t>Doplnění profilů šambrán cca 15x120 mm</t>
  </si>
  <si>
    <t>-567595988</t>
  </si>
  <si>
    <t>"doplnění šambrán oken - předpklad max. 30%" (53,57+75,75)*2*0,30</t>
  </si>
  <si>
    <t>Ostatní konstrukce a práce, bourání</t>
  </si>
  <si>
    <t>941111122</t>
  </si>
  <si>
    <t>Montáž lešení řadového trubkového lehkého s podlahami zatížení do 200 kg/m2 š do 1,2 m v do 25 m</t>
  </si>
  <si>
    <t>-1318214946</t>
  </si>
  <si>
    <t>"fasádní lešení" (20,00+15,00)*13,00*2</t>
  </si>
  <si>
    <t>941111222</t>
  </si>
  <si>
    <t>Příplatek k lešení řadovému trubkovému lehkému s podlahami š 1,2 m v 25 m za první a ZKD den použití</t>
  </si>
  <si>
    <t>1667615223</t>
  </si>
  <si>
    <t>910*90 'Přepočtené koeficientem množství</t>
  </si>
  <si>
    <t>941111822</t>
  </si>
  <si>
    <t>Demontáž lešení řadového trubkového lehkého s podlahami zatížení do 200 kg/m2 š do 1,2 m v do 25 m</t>
  </si>
  <si>
    <t>-135701741</t>
  </si>
  <si>
    <t>952905240</t>
  </si>
  <si>
    <t>Dokončující úklid budov bytové nebo občanské výstavby</t>
  </si>
  <si>
    <t>1683549140</t>
  </si>
  <si>
    <t>"kolem budovy" (20,00+15,00)*2</t>
  </si>
  <si>
    <t>978036182</t>
  </si>
  <si>
    <t>Otlučení (osekání) cementových omítek vnějších ploch v rozsahu do 85 %</t>
  </si>
  <si>
    <t>703178020</t>
  </si>
  <si>
    <t>997013009</t>
  </si>
  <si>
    <t>Příplatek ZKD 5 m hloubky nad 10 m u vyklizení ulehlé suti z prostorů do 15 m2</t>
  </si>
  <si>
    <t>-263409727</t>
  </si>
  <si>
    <t>-1697608481</t>
  </si>
  <si>
    <t>1268629147</t>
  </si>
  <si>
    <t>1046499534</t>
  </si>
  <si>
    <t>26,68*10 'Přepočtené koeficientem množství</t>
  </si>
  <si>
    <t>1884415917</t>
  </si>
  <si>
    <t>998</t>
  </si>
  <si>
    <t>Přesun hmot</t>
  </si>
  <si>
    <t>998011003</t>
  </si>
  <si>
    <t>Přesun hmot pro budovy zděné v do 24 m</t>
  </si>
  <si>
    <t>141856753</t>
  </si>
  <si>
    <t>764002851</t>
  </si>
  <si>
    <t>Demontáž oplechování parapetů do suti</t>
  </si>
  <si>
    <t>20616872</t>
  </si>
  <si>
    <t>"stávající parapety" 53,57</t>
  </si>
  <si>
    <t>764226404.01</t>
  </si>
  <si>
    <t>Oplechování parapetů rovných mechanicky kotvené z Al plechu s povrchovou úpravou dle PD rš do 330 mm</t>
  </si>
  <si>
    <t>-1138355395</t>
  </si>
  <si>
    <t>-434526601</t>
  </si>
  <si>
    <t>SO-03 - Vnitřní úpravy</t>
  </si>
  <si>
    <t xml:space="preserve">    3 - Svislé a kompletní konstrukce</t>
  </si>
  <si>
    <t xml:space="preserve">    4 - Vodorovné konstrukce</t>
  </si>
  <si>
    <t xml:space="preserve">    9 - Ostatní konstrukce a práce-bourání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</si>
  <si>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</si>
  <si>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</si>
  <si>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</si>
  <si>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</si>
  <si>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</si>
  <si>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</si>
  <si>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</si>
  <si>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</si>
  <si>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</si>
  <si>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</si>
  <si>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</si>
  <si>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</si>
  <si>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</si>
  <si>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</si>
  <si>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</si>
  <si>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</si>
  <si>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</si>
  <si>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</si>
  <si>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</si>
  <si>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</si>
  <si>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</si>
  <si>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</si>
  <si>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</si>
  <si>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Svislé a kompletní konstrukce</t>
  </si>
  <si>
    <t>310235241</t>
  </si>
  <si>
    <t>Zazdívka otvorů pl do 0,0225 m2 ve zdivu nadzákladovém cihlami pálenými tl do 300 mm</t>
  </si>
  <si>
    <t>1632600827</t>
  </si>
  <si>
    <t>"přípomoce ZTI" 3+1+28</t>
  </si>
  <si>
    <t>310236241</t>
  </si>
  <si>
    <t>Zazdívka otvorů pl do 0,09 m2 ve zdivu nadzákladovém cihlami pálenými tl do 300 mm</t>
  </si>
  <si>
    <t>-1311131191</t>
  </si>
  <si>
    <t>"přípomoce pro ZTI+ÚT" 12+4+1+35+25</t>
  </si>
  <si>
    <t>310237271</t>
  </si>
  <si>
    <t>Zazdívka otvorů pl do 0,25 m2 ve zdivu nadzákladovém cihlami pálenými tl do 750 mm</t>
  </si>
  <si>
    <t>-1118214656</t>
  </si>
  <si>
    <t>"přípomoce ZTI" 1+1+4+1</t>
  </si>
  <si>
    <t>310237281</t>
  </si>
  <si>
    <t>Zazdívka otvorů pl do 0,25 m2 ve zdivu nadzákladovém cihlami pálenými tl do 900 mm</t>
  </si>
  <si>
    <t>-1553611518</t>
  </si>
  <si>
    <t>310239211</t>
  </si>
  <si>
    <t>Zazdívka otvorů pl do 4 m2 ve zdivu nadzákladovém cihlami pálenými na MVC</t>
  </si>
  <si>
    <t>-222218561</t>
  </si>
  <si>
    <t>"1.NP" 0,60*2,20*0,45+1,00*2,20*0,30+1,38*2,20*0,45+0,80*2,20*0,45</t>
  </si>
  <si>
    <t>"2.NP" 1,00*2,20*0,30+1,38*2,20*0,45</t>
  </si>
  <si>
    <t>"3.NP" 0,90*2,20*0,30</t>
  </si>
  <si>
    <t>311236141.WNR</t>
  </si>
  <si>
    <t>Zdivo jednovrstvé zvukově izolační z cihel Porotherm 30 AKU Z P15 na maltu M10 tloušťky 300 mm</t>
  </si>
  <si>
    <t>1251531000</t>
  </si>
  <si>
    <t>"1.NP" (0,30+0,92)*2,20</t>
  </si>
  <si>
    <t>"2.NP" (0,70+0,92+0,70)*2,20</t>
  </si>
  <si>
    <t>"3.NP" 0,90*2,20</t>
  </si>
  <si>
    <t>317168011</t>
  </si>
  <si>
    <t>Překlad keramický plochý š 115 mm dl 1000 mm</t>
  </si>
  <si>
    <t>1533892461</t>
  </si>
  <si>
    <t>"1.PP" 8</t>
  </si>
  <si>
    <t>317168051</t>
  </si>
  <si>
    <t>Překlad keramický vysoký v 238 mm dl 1000 mm</t>
  </si>
  <si>
    <t>964664773</t>
  </si>
  <si>
    <t>"1.NP" 1</t>
  </si>
  <si>
    <t>317168052</t>
  </si>
  <si>
    <t>Překlad keramický vysoký v 238 mm dl 1250 mm</t>
  </si>
  <si>
    <t>-322760912</t>
  </si>
  <si>
    <t>"1.PP" 2</t>
  </si>
  <si>
    <t>"1.NP" 4+6+2</t>
  </si>
  <si>
    <t>317168053</t>
  </si>
  <si>
    <t>Překlad keramický vysoký v 238 mm dl 1500 mm</t>
  </si>
  <si>
    <t>-153269479</t>
  </si>
  <si>
    <t>"3.NP" 4</t>
  </si>
  <si>
    <t>317941121</t>
  </si>
  <si>
    <t>Osazování ocelových válcovaných nosníků na zdivu I, IE, U, UE nebo L do č 12</t>
  </si>
  <si>
    <t>315764243</t>
  </si>
  <si>
    <t>"1.PP" (2,275*2+0,10+1,65+3,10+1,95+2,05+3,15+2,05+0,40+2,85+2,50)*13,43*0,001</t>
  </si>
  <si>
    <t>13010818</t>
  </si>
  <si>
    <t>ocel profilová UPN 120 jakost 11 375</t>
  </si>
  <si>
    <t>-141283695</t>
  </si>
  <si>
    <t>340239211</t>
  </si>
  <si>
    <t>Zazdívka otvorů v příčkách nebo stěnách plochy do 4 m2 cihlami plnými tl do 100 mm</t>
  </si>
  <si>
    <t>-601264256</t>
  </si>
  <si>
    <t>"3.NP" 1,10*2,10*2</t>
  </si>
  <si>
    <t>340239212</t>
  </si>
  <si>
    <t>Zazdívka otvorů v příčkách nebo stěnách plochy do 4 m2 cihlami plnými tl přes 100 mm</t>
  </si>
  <si>
    <t>-1413652560</t>
  </si>
  <si>
    <t>"1.NP" 0,98*2,20+0,90*2,20</t>
  </si>
  <si>
    <t>D+M - dveře vstupní exterierové z masivu, 900/2100mm - kompletní provedení dle tabulky prvků včetně zárubně, kování, povrchové úpravy a všech doplňků</t>
  </si>
  <si>
    <t>-972931610</t>
  </si>
  <si>
    <t>487</t>
  </si>
  <si>
    <t>766-D123</t>
  </si>
  <si>
    <t>D+M - dveře chodbové z masivu, přírodní lakované lazurou, plné, PO EW30DP3-C 800/1970mm - kompletní provedení dle tabulky prvků včetně zárubně, kování, povrchové úpravy a všech doplňků</t>
  </si>
  <si>
    <t>672807465</t>
  </si>
  <si>
    <t>488</t>
  </si>
  <si>
    <t>766-D124</t>
  </si>
  <si>
    <t>D+M - dveře chodbové z masivu, přírodní lakované lazurou, svislé, prosklení na straně kliky, šířka prosklení 200-300mm 900/1970mm - kompletní provedení dle tabulky prvků včetně zárubně, kování, povrchové úpravy a všech doplňků</t>
  </si>
  <si>
    <t>114612502</t>
  </si>
  <si>
    <t>489</t>
  </si>
  <si>
    <t>766-D201</t>
  </si>
  <si>
    <t>26085096</t>
  </si>
  <si>
    <t>490</t>
  </si>
  <si>
    <t>766-D202</t>
  </si>
  <si>
    <t>121376839</t>
  </si>
  <si>
    <t>491</t>
  </si>
  <si>
    <t>766-D203</t>
  </si>
  <si>
    <t>-1601415991</t>
  </si>
  <si>
    <t>492</t>
  </si>
  <si>
    <t>766-D204</t>
  </si>
  <si>
    <t>245720657</t>
  </si>
  <si>
    <t>493</t>
  </si>
  <si>
    <t>766-D205</t>
  </si>
  <si>
    <t>437664206</t>
  </si>
  <si>
    <t>494</t>
  </si>
  <si>
    <t>766-D206</t>
  </si>
  <si>
    <t>-1266618381</t>
  </si>
  <si>
    <t>495</t>
  </si>
  <si>
    <t>766-D207</t>
  </si>
  <si>
    <t>1593121682</t>
  </si>
  <si>
    <t>496</t>
  </si>
  <si>
    <t>766-D208</t>
  </si>
  <si>
    <t>1086789473</t>
  </si>
  <si>
    <t>497</t>
  </si>
  <si>
    <t>766-D209</t>
  </si>
  <si>
    <t>-1969906219</t>
  </si>
  <si>
    <t>498</t>
  </si>
  <si>
    <t>766-D210</t>
  </si>
  <si>
    <t>1985054430</t>
  </si>
  <si>
    <t>499</t>
  </si>
  <si>
    <t>766-D211</t>
  </si>
  <si>
    <t>-53742916</t>
  </si>
  <si>
    <t>500</t>
  </si>
  <si>
    <t>766-D212</t>
  </si>
  <si>
    <t>-1980655314</t>
  </si>
  <si>
    <t>501</t>
  </si>
  <si>
    <t>766-D301</t>
  </si>
  <si>
    <t>229613625</t>
  </si>
  <si>
    <t>502</t>
  </si>
  <si>
    <t>766-D302</t>
  </si>
  <si>
    <t>604477224</t>
  </si>
  <si>
    <t>503</t>
  </si>
  <si>
    <t>766-D303</t>
  </si>
  <si>
    <t>-1791835562</t>
  </si>
  <si>
    <t>504</t>
  </si>
  <si>
    <t>766-D304</t>
  </si>
  <si>
    <t>-1510061182</t>
  </si>
  <si>
    <t>505</t>
  </si>
  <si>
    <t>766-D305</t>
  </si>
  <si>
    <t>-676514020</t>
  </si>
  <si>
    <t>506</t>
  </si>
  <si>
    <t>766-D306</t>
  </si>
  <si>
    <t>-1701099244</t>
  </si>
  <si>
    <t>507</t>
  </si>
  <si>
    <t>766-D307</t>
  </si>
  <si>
    <t>1392425991</t>
  </si>
  <si>
    <t>508</t>
  </si>
  <si>
    <t>766-D308</t>
  </si>
  <si>
    <t>-847359755</t>
  </si>
  <si>
    <t>509</t>
  </si>
  <si>
    <t>766-D309</t>
  </si>
  <si>
    <t>-1654491329</t>
  </si>
  <si>
    <t>510</t>
  </si>
  <si>
    <t>766-D310</t>
  </si>
  <si>
    <t>D+M - dveře vstupní chodbové z masivu, přírodní lakované lazurou, plné, PO EW15DP3 800/1970mm - kompletní provedení dle tabulky prvků včetně zárubně, kování, povrchové úpravy a všech doplňků</t>
  </si>
  <si>
    <t>-839711540</t>
  </si>
  <si>
    <t>511</t>
  </si>
  <si>
    <t>766-D311</t>
  </si>
  <si>
    <t>1056812110</t>
  </si>
  <si>
    <t>512</t>
  </si>
  <si>
    <t>766-D312</t>
  </si>
  <si>
    <t>-1282136195</t>
  </si>
  <si>
    <t>513</t>
  </si>
  <si>
    <t>766-D313</t>
  </si>
  <si>
    <t>-1478493850</t>
  </si>
  <si>
    <t>514</t>
  </si>
  <si>
    <t>0.01</t>
  </si>
  <si>
    <t>D+M - dřevěná okna z profilu EURO, zasklena izolačním dvojsklem, min. Ug = 1,0W/m2K, min.Uw=1,1W/m2K, min. Rw=36dB, min. g=0,52,  š/v 720 / 550 mm</t>
  </si>
  <si>
    <t>-1499975129</t>
  </si>
  <si>
    <t>515</t>
  </si>
  <si>
    <t>0.02</t>
  </si>
  <si>
    <t>D+M - dřevěná okna z profilu EURO, zasklena izolačním dvojsklem, min. Ug = 1,0W/m2K, min.Uw=1,1W/m2K, min. Rw=36dB, min. g=0,52, š/v - 1120 / 550 mm</t>
  </si>
  <si>
    <t>1021533130</t>
  </si>
  <si>
    <t>516</t>
  </si>
  <si>
    <t>0.03</t>
  </si>
  <si>
    <t>D+M - dřevěná okna z profilu EURO, zasklena izolačním dvojsklem, min. Ug = 1,0W/m2K, min.Uw=1,1W/m2K, min. Rw=36dB, min. g=0,52, š/v  720 / 550 mm</t>
  </si>
  <si>
    <t>-1712339741</t>
  </si>
  <si>
    <t>517</t>
  </si>
  <si>
    <t>0.04</t>
  </si>
  <si>
    <t>D+M - dřevěná okna z profilu EURO, zasklena izolačním dvojsklem, min. Ug = 1,0W/m2K, min.Uw=1,1W/m2K, min. Rw=36dB, min. g=0,52, š/v 720 / 550 mm</t>
  </si>
  <si>
    <t>1407738863</t>
  </si>
  <si>
    <t>518</t>
  </si>
  <si>
    <t>0.05</t>
  </si>
  <si>
    <t>D+M - dřevěná okna z profilu EURO, zasklena izolačním dvojsklem, min. Ug = 1,0W/m2K, min.Uw=1,1W/m2K, min. Rw=36dB, min. g=0,52 š/v 720 / 550 mm</t>
  </si>
  <si>
    <t>1895581566</t>
  </si>
  <si>
    <t>519</t>
  </si>
  <si>
    <t>0.06</t>
  </si>
  <si>
    <t>D+M - dřevěná okna z profilu EURO, zasklena izolačním dvojsklem, min. Ug = 1,0W/m2K, min.Uw=1,1W/m2K, min. Rw=36dB, min. g=0,52 š/v 1000 / 800 mm</t>
  </si>
  <si>
    <t>204136865</t>
  </si>
  <si>
    <t>520</t>
  </si>
  <si>
    <t>0.07</t>
  </si>
  <si>
    <t>-1749098592</t>
  </si>
  <si>
    <t>521</t>
  </si>
  <si>
    <t>0.08</t>
  </si>
  <si>
    <t>D+M - dřevěná okna z profilu EURO, zasklena izolačním dvojsklem, min. Ug = 1,0W/m2K, min.Uw=1,1W/m2K, min. Rw=36dB, min. g=0,52 š/v 850 / 800 mm</t>
  </si>
  <si>
    <t>-538328642</t>
  </si>
  <si>
    <t>522</t>
  </si>
  <si>
    <t>1.01</t>
  </si>
  <si>
    <t>D+M - dřevěná okna z profilu EURO, zasklena izolačním dvojsklem, min. Ug = 1,0W/m2K, min.Uw=1,1W/m2K, min. Rw=36dB, min. g=0,52, štěrbinové větrání, š/v 1300 / 1950 mm</t>
  </si>
  <si>
    <t>20987825</t>
  </si>
  <si>
    <t>523</t>
  </si>
  <si>
    <t>1.02</t>
  </si>
  <si>
    <t>D+M - dřevěná okna z profilu EURO, zasklena izolačním dvojsklem, min. Ug = 1,0W/m2K, min.Uw=1,1W/m2K, min. Rw=36dB, min. g=0,52, štěrbinové větrání,  š/v 800 / 1950 mm</t>
  </si>
  <si>
    <t>935686984</t>
  </si>
  <si>
    <t>524</t>
  </si>
  <si>
    <t>1.03</t>
  </si>
  <si>
    <t>D+M - dřevěná okna z profilu EURO, zasklena izolačním dvojsklem, min. Ug = 1,0W/m2K, min.Uw=1,1W/m2K, min. Rw=36dB, min. g=0,52, štěrbinové větrání,  š/v  1250 / 1950 mm</t>
  </si>
  <si>
    <t>18584020</t>
  </si>
  <si>
    <t>525</t>
  </si>
  <si>
    <t>1.04</t>
  </si>
  <si>
    <t>-184738140</t>
  </si>
  <si>
    <t>526</t>
  </si>
  <si>
    <t>1.05</t>
  </si>
  <si>
    <t>D+M - dřevěná okna z profilu EURO, zasklena izolačním dvojsklem, min. Ug = 1,0W/m2K, min.Uw=1,1W/m2K, min. Rw=36dB, min. g=0,52, štěrbinové větrání,  š/v 1300 / 1650 mm</t>
  </si>
  <si>
    <t>-261505128</t>
  </si>
  <si>
    <t>527</t>
  </si>
  <si>
    <t>1.06</t>
  </si>
  <si>
    <t>-18766408</t>
  </si>
  <si>
    <t>528</t>
  </si>
  <si>
    <t>1.07</t>
  </si>
  <si>
    <t>D+M - dřevěná okna z profilu EURO, zasklena izolačním dvojsklem, min. Ug = 1,0W/m2K, min.Uw=1,1W/m2K, min. Rw=36dB, min. g=0,52, štěrbinové větrání,  š/v 700 / 1150 mm</t>
  </si>
  <si>
    <t>339880896</t>
  </si>
  <si>
    <t>529</t>
  </si>
  <si>
    <t>1.08</t>
  </si>
  <si>
    <t>D+M - dřevěná okna z profilu EURO, zasklena izolačním dvojsklem, min. Ug = 1,0W/m2K, min.Uw=1,1W/m2K, min. Rw=36dB, min. g=0,52  1250 / 1100</t>
  </si>
  <si>
    <t>494065538</t>
  </si>
  <si>
    <t>530</t>
  </si>
  <si>
    <t>1.09</t>
  </si>
  <si>
    <t>D+M - dřevěná okna z profilu EURO, zasklena izolačním dvojsklem, min. Ug = 1,0W/m2K, min.Uw=1,1W/m2K, min. Rw=36dB, min. g=0,52  1300 / 1950</t>
  </si>
  <si>
    <t>1599538345</t>
  </si>
  <si>
    <t>531</t>
  </si>
  <si>
    <t>1.10</t>
  </si>
  <si>
    <t>D+M - dřevěná okna z profilu EURO, zasklena izolačním dvojsklem, min. Ug = 1,0W/m2K, min.Uw=1,1W/m2K, min. Rw=36dB, min. g=0,52  640 / 1150</t>
  </si>
  <si>
    <t>1325737074</t>
  </si>
  <si>
    <t>532</t>
  </si>
  <si>
    <t>1.11</t>
  </si>
  <si>
    <t>-1599041814</t>
  </si>
  <si>
    <t>533</t>
  </si>
  <si>
    <t>1.12</t>
  </si>
  <si>
    <t>D+M - dřevěná okna z profilu EURO, zasklena izolačním dvojsklem, min. Ug = 1,0W/m2K, min.Uw=1,1W/m2K, min. Rw=36dB, min. g=0,52, štěrbinové větrání,  š/v 1300 / 1950 mm</t>
  </si>
  <si>
    <t>-866219275</t>
  </si>
  <si>
    <t>534</t>
  </si>
  <si>
    <t>1.13</t>
  </si>
  <si>
    <t>D+M - dřevěná okna z profilu EURO, zasklena izolačním dvojsklem, min. Ug = 1,0W/m2K, min.Uw=1,1W/m2K, min. Rw=36dB, min. g=0,52 , štěrbinové větrání,  š/v 800 / 1450 mm</t>
  </si>
  <si>
    <t>-997642660</t>
  </si>
  <si>
    <t>535</t>
  </si>
  <si>
    <t>1.14</t>
  </si>
  <si>
    <t>D+M - dřevěná okna z profilu EURO, zasklena izolačním dvojsklem, min. Ug = 1,0W/m2K, min.Uw=1,1W/m2K, min. Rw=36dB, min. g=0,52, štěrbinové větrání,  š/v  800 / 1450 mm</t>
  </si>
  <si>
    <t>-1047394649</t>
  </si>
  <si>
    <t>536</t>
  </si>
  <si>
    <t>1.15</t>
  </si>
  <si>
    <t>D+M - dřevěná okna z profilu EURO, zasklena izolačním dvojsklem, min. Ug = 1,0W/m2K, min.Uw=1,1W/m2K, min. Rw=36dB, min. g=0,52 , štěrbinové větrání,  š/v 1300 / 1950 mm</t>
  </si>
  <si>
    <t>-549747927</t>
  </si>
  <si>
    <t>537</t>
  </si>
  <si>
    <t>1.16</t>
  </si>
  <si>
    <t>-964599059</t>
  </si>
  <si>
    <t>538</t>
  </si>
  <si>
    <t>1.17</t>
  </si>
  <si>
    <t>-358312546</t>
  </si>
  <si>
    <t>539</t>
  </si>
  <si>
    <t>2.01</t>
  </si>
  <si>
    <t>350956712</t>
  </si>
  <si>
    <t>540</t>
  </si>
  <si>
    <t>2.02</t>
  </si>
  <si>
    <t>D+M - dřevěná okna z profilu EURO, zasklena izolačním dvojsklem, min. Ug = 1,0W/m2K, min.Uw=1,1W/m2K, min. Rw=36dB, min. g=0,52 , štěrbinové větrání,  š/v 800 / 1950 mm</t>
  </si>
  <si>
    <t>1706402898</t>
  </si>
  <si>
    <t>541</t>
  </si>
  <si>
    <t>2.03</t>
  </si>
  <si>
    <t>D+M - dřevěná okna z profilu EURO, zasklena izolačním dvojsklem, min. Ug = 1,0W/m2K, min.Uw=1,1W/m2K, min. Rw=36dB, min. g=0,52 , štěrbinové větrání,  š/v 1200 / 1950 mm</t>
  </si>
  <si>
    <t>112929070</t>
  </si>
  <si>
    <t>542</t>
  </si>
  <si>
    <t>2.04</t>
  </si>
  <si>
    <t>-300055936</t>
  </si>
  <si>
    <t>543</t>
  </si>
  <si>
    <t>2.05</t>
  </si>
  <si>
    <t>D+M - dřevěná okna z profilu EURO, zasklena izolačním dvojsklem, min. Ug = 1,0W/m2K, min.Uw=1,1W/m2K, min. Rw=36dB, min. g=0,52 , štěrbinové větrání,  š/v 1300 / 1950 mmm</t>
  </si>
  <si>
    <t>-1487324500</t>
  </si>
  <si>
    <t>544</t>
  </si>
  <si>
    <t>2.06</t>
  </si>
  <si>
    <t>1145597911</t>
  </si>
  <si>
    <t>545</t>
  </si>
  <si>
    <t>2.07</t>
  </si>
  <si>
    <t>D+M - dřevěná okna z profilu EURO, zasklena izolačním dvojsklem, min. Ug = 1,0W/m2K, min.Uw=1,1W/m2K, min. Rw=36dB, min. g=0,52 , štěrbinové větrání,  š/v 700 / 1150 mm</t>
  </si>
  <si>
    <t>1274238445</t>
  </si>
  <si>
    <t>546</t>
  </si>
  <si>
    <t>2.08</t>
  </si>
  <si>
    <t>D+M - dřevěná okna z profilu EURO, zasklena izolačním dvojsklem, min. Ug = 1,0W/m2K, min.Uw=1,1W/m2K, min. Rw=36dB, min. g=0,52  1250 / 1900</t>
  </si>
  <si>
    <t>-2066205781</t>
  </si>
  <si>
    <t>547</t>
  </si>
  <si>
    <t>2.09</t>
  </si>
  <si>
    <t>D+M - dřevěná okna z profilu EURO, zasklena izolačním dvojsklem, min. Ug = 1,0W/m2K, min.Uw=1,1W/m2K, min. Rw=36dB, min. g=0,52  1250 / 1120</t>
  </si>
  <si>
    <t>1654149766</t>
  </si>
  <si>
    <t>548</t>
  </si>
  <si>
    <t>2.10</t>
  </si>
  <si>
    <t>D+M - dřevěná okna z profilu EURO, zasklena izolačním dvojsklem, min. Ug = 1,0W/m2K, min.Uw=1,1W/m2K, min. Rw=36dB, min. g=0,52  1440 / 2100</t>
  </si>
  <si>
    <t>-770493826</t>
  </si>
  <si>
    <t>549</t>
  </si>
  <si>
    <t>2.11</t>
  </si>
  <si>
    <t>403615389</t>
  </si>
  <si>
    <t>550</t>
  </si>
  <si>
    <t>2.12</t>
  </si>
  <si>
    <t>D+M - dřevěná okna z profilu EURO, zasklena izolačním dvojsklem, min. Ug = 1,0W/m2K, min.Uw=1,1W/m2K, min. Rw=36dB, min. g=0,52 , štěrbinové větrání,  š/v 700 / 1350 mm</t>
  </si>
  <si>
    <t>-1493155149</t>
  </si>
  <si>
    <t>551</t>
  </si>
  <si>
    <t>2.13</t>
  </si>
  <si>
    <t>-1354906577</t>
  </si>
  <si>
    <t>552</t>
  </si>
  <si>
    <t>2.14</t>
  </si>
  <si>
    <t>468737072</t>
  </si>
  <si>
    <t>553</t>
  </si>
  <si>
    <t>2.15</t>
  </si>
  <si>
    <t>-1786012402</t>
  </si>
  <si>
    <t>554</t>
  </si>
  <si>
    <t>2.16</t>
  </si>
  <si>
    <t>-1590451761</t>
  </si>
  <si>
    <t>555</t>
  </si>
  <si>
    <t>2.17</t>
  </si>
  <si>
    <t>2032454326</t>
  </si>
  <si>
    <t>556</t>
  </si>
  <si>
    <t>3.01</t>
  </si>
  <si>
    <t>D+M - dřevěná okna z profilu EURO, zasklena izolačním dvojsklem, min. Ug = 1,0W/m2K, min.Uw=1,1W/m2K, min. Rw=36dB, min. g=0,52 , štěrbinové větrání,  š/v 800 / 1670 mm</t>
  </si>
  <si>
    <t>-2100331120</t>
  </si>
  <si>
    <t>557</t>
  </si>
  <si>
    <t>3.02</t>
  </si>
  <si>
    <t>D+M - dřevěná okna z profilu EURO, zasklena izolačním dvojsklem, min. Ug = 1,0W/m2K, min.Uw=1,1W/m2K, min. Rw=36dB, min. g=0,52 , štěrbinové větrání,  š/v 1200 / 1670 mm</t>
  </si>
  <si>
    <t>1623377778</t>
  </si>
  <si>
    <t>558</t>
  </si>
  <si>
    <t>3.03</t>
  </si>
  <si>
    <t>934937282</t>
  </si>
  <si>
    <t>559</t>
  </si>
  <si>
    <t>3.04</t>
  </si>
  <si>
    <t>D+M - dřevěná okna z profilu EURO, zasklena izolačním dvojsklem, min. Ug = 1,0W/m2K, min.Uw=1,1W/m2K, min. Rw=36dB, min. g=0,52 , štěrbinové větrání,  š/v 1200 / 1650 mm</t>
  </si>
  <si>
    <t>254734158</t>
  </si>
  <si>
    <t>560</t>
  </si>
  <si>
    <t>3.05</t>
  </si>
  <si>
    <t>D+M - dřevěná okna z profilu EURO, zasklena izolačním dvojsklem, min. Ug = 1,0W/m2K, min.Uw=1,1W/m2K, min. Rw=36dB, min. g=0,52  1050 / 1020</t>
  </si>
  <si>
    <t>974542316</t>
  </si>
  <si>
    <t>561</t>
  </si>
  <si>
    <t>3.06</t>
  </si>
  <si>
    <t>1509028793</t>
  </si>
  <si>
    <t>562</t>
  </si>
  <si>
    <t>3.07</t>
  </si>
  <si>
    <t>611667443</t>
  </si>
  <si>
    <t>563</t>
  </si>
  <si>
    <t>3.08</t>
  </si>
  <si>
    <t>D+M - dřevěná okna z profilu EURO, zasklena izolačním dvojsklem, min. Ug = 1,0W/m2K, min.Uw=1,1W/m2K, min. Rw=36dB, min. g=0,52  1120 / 920</t>
  </si>
  <si>
    <t>-986747664</t>
  </si>
  <si>
    <t>564</t>
  </si>
  <si>
    <t>3.09</t>
  </si>
  <si>
    <t>D+M - dřevěná okna z profilu EURO, zasklena izolačním dvojsklem, min. Ug = 1,0W/m2K, min.Uw=1,1W/m2K, min. Rw=36dB, min. g=0,52  610 / 920</t>
  </si>
  <si>
    <t>1808048975</t>
  </si>
  <si>
    <t>565</t>
  </si>
  <si>
    <t>3.10</t>
  </si>
  <si>
    <t>D+M - dřevěná okna z profilu EURO, zasklena izolačním dvojsklem, min. Ug = 1,0W/m2K, min.Uw=1,1W/m2K, min. Rw=36dB, min. g=0,52 , štěrbinové větrání,  š/v 1120 / 920 mm</t>
  </si>
  <si>
    <t>-1814099804</t>
  </si>
  <si>
    <t>566</t>
  </si>
  <si>
    <t>4.01</t>
  </si>
  <si>
    <t>D+M - dřevěná okna z profilu EURO, zasklena izolačním dvojsklem, min. Ug = 1,0W/m2K, min.Uw=1,1W/m2K, min. Rw=36dB, min. g=0,52  ATYP OVÁL</t>
  </si>
  <si>
    <t>2011166494</t>
  </si>
  <si>
    <t>567</t>
  </si>
  <si>
    <t>998766203</t>
  </si>
  <si>
    <t>Přesun hmot procentní pro konstrukce truhlářské v objektech v do 24 m</t>
  </si>
  <si>
    <t>453646069</t>
  </si>
  <si>
    <t>568</t>
  </si>
  <si>
    <t>767-D001</t>
  </si>
  <si>
    <t>D+M - ocelový rám, mřížová výplň, barva bílá 700/1970mm - kompletní provedení dle tabulky prvků včetně zárubně, povrchové úpravy a všech doplňků</t>
  </si>
  <si>
    <t>-392095052</t>
  </si>
  <si>
    <t>569</t>
  </si>
  <si>
    <t>998767203</t>
  </si>
  <si>
    <t>Přesun hmot procentní pro zámečnické konstrukce v objektech v do 24 m</t>
  </si>
  <si>
    <t>-1767219875</t>
  </si>
  <si>
    <t>771</t>
  </si>
  <si>
    <t>Podlahy z dlaždic</t>
  </si>
  <si>
    <t>570</t>
  </si>
  <si>
    <t>771474112</t>
  </si>
  <si>
    <t>Montáž soklíků z dlaždic keramických rovných flexibilní lepidlo v do 90 mm</t>
  </si>
  <si>
    <t>-1778242709</t>
  </si>
  <si>
    <t>"mč. 1.0-02" (7,24+1,75)*2</t>
  </si>
  <si>
    <t>"mč. 2.0-02" (6,90+1,75)*2</t>
  </si>
  <si>
    <t>"mč. 3.0-02" (5,24+1,75)*2</t>
  </si>
  <si>
    <t>571</t>
  </si>
  <si>
    <t>59761009.1</t>
  </si>
  <si>
    <t>sokl - podlahy</t>
  </si>
  <si>
    <t>-224000709</t>
  </si>
  <si>
    <t>49,26*1,1 'Přepočtené koeficientem množství</t>
  </si>
  <si>
    <t>572</t>
  </si>
  <si>
    <t>771574122</t>
  </si>
  <si>
    <t>Montáž podlah keramických režných hladkých lepených flexibilním lepidlem</t>
  </si>
  <si>
    <t>758821984</t>
  </si>
  <si>
    <t>"1.NP" 12,57+5,51+4,58+3,99+2,45</t>
  </si>
  <si>
    <t>"2.NP" 10,60+5,26+4,17+4,61</t>
  </si>
  <si>
    <t>"3.NP" 9,17+2,42+1,47+4,74+4,22+6,35</t>
  </si>
  <si>
    <t>573</t>
  </si>
  <si>
    <t>59761400.01</t>
  </si>
  <si>
    <t xml:space="preserve">dlaždice keramické </t>
  </si>
  <si>
    <t>-1252537470</t>
  </si>
  <si>
    <t>82,11*1,1 'Přepočtené koeficientem množství</t>
  </si>
  <si>
    <t>574</t>
  </si>
  <si>
    <t>771990114</t>
  </si>
  <si>
    <t xml:space="preserve">Vyrovnání podkladu samonivelační stěrkou </t>
  </si>
  <si>
    <t>23796053</t>
  </si>
  <si>
    <t>"1.NP" 12,57</t>
  </si>
  <si>
    <t>"2.NP" 10,60</t>
  </si>
  <si>
    <t>"3.NP" 9,17+4,22</t>
  </si>
  <si>
    <t>575</t>
  </si>
  <si>
    <t>998771103</t>
  </si>
  <si>
    <t>Přesun hmot tonážní pro podlahy z dlaždic v objektech v do 24 m</t>
  </si>
  <si>
    <t>-1940830298</t>
  </si>
  <si>
    <t>775</t>
  </si>
  <si>
    <t>Podlahy skládané</t>
  </si>
  <si>
    <t>576</t>
  </si>
  <si>
    <t>775591191</t>
  </si>
  <si>
    <t>Montáž podložky vyrovnávací a tlumící pro plovoucí podlahy</t>
  </si>
  <si>
    <t>1197055831</t>
  </si>
  <si>
    <t>"2.NP" 4,00+5,26+13,78+4,00+4,17+3,07+4,61+17,34</t>
  </si>
  <si>
    <t>"3.NP" 2,42+12,10+1,47+3,81+4,74+12,69+6,35+19,00+16,93</t>
  </si>
  <si>
    <t>577</t>
  </si>
  <si>
    <t>61155351</t>
  </si>
  <si>
    <t>podložka izolační z pěnového PE 3 mm</t>
  </si>
  <si>
    <t>148140343</t>
  </si>
  <si>
    <t>269,55*1,1 'Přepočtené koeficientem množství</t>
  </si>
  <si>
    <t>578</t>
  </si>
  <si>
    <t>775591919</t>
  </si>
  <si>
    <t>Oprava podlah dřevěných - broušení celkové včetně tmelení</t>
  </si>
  <si>
    <t>668724499</t>
  </si>
  <si>
    <t>"1.NP" 24,56+22,63+17,64</t>
  </si>
  <si>
    <t>"2.NP" 24,48+22,63</t>
  </si>
  <si>
    <t>"3.NP" 1,96+20,65</t>
  </si>
  <si>
    <t>579</t>
  </si>
  <si>
    <t>775591928</t>
  </si>
  <si>
    <t>Oprava podlah dřevěných - celkové lakování včetně vysátí a doplnění soklu</t>
  </si>
  <si>
    <t>-738681431</t>
  </si>
  <si>
    <t>580</t>
  </si>
  <si>
    <t>998775103</t>
  </si>
  <si>
    <t>Přesun hmot tonážní pro podlahy dřevěné v objektech v do 24 m</t>
  </si>
  <si>
    <t>271221434</t>
  </si>
  <si>
    <t>776</t>
  </si>
  <si>
    <t>Podlahy povlakové</t>
  </si>
  <si>
    <t>581</t>
  </si>
  <si>
    <t>776221110</t>
  </si>
  <si>
    <t>Položení pásů z PVC včetně D+M podkladní separační vrstvy a soklů</t>
  </si>
  <si>
    <t>1072024751</t>
  </si>
  <si>
    <t>"1.NP" 3,90+13,95+3,11+13,82+5,10</t>
  </si>
  <si>
    <t>"2.NP" 4,00+13,78+4,00+13,66+3,07+17,34</t>
  </si>
  <si>
    <t>582</t>
  </si>
  <si>
    <t>28411000.01</t>
  </si>
  <si>
    <t xml:space="preserve">PVC zátěžové </t>
  </si>
  <si>
    <t>-225225618</t>
  </si>
  <si>
    <t>160,26*1,1 'Přepočtené koeficientem množství</t>
  </si>
  <si>
    <t>583</t>
  </si>
  <si>
    <t>998776103</t>
  </si>
  <si>
    <t>Přesun hmot tonážní pro podlahy povlakové v objektech v do 24 m</t>
  </si>
  <si>
    <t>1219691667</t>
  </si>
  <si>
    <t>781</t>
  </si>
  <si>
    <t>Dokončovací práce - obklady</t>
  </si>
  <si>
    <t>584</t>
  </si>
  <si>
    <t>781414110</t>
  </si>
  <si>
    <t>Montáž obkladaček vnitřních pórovinových pravoúhlých lepených flexibilním lepidlem</t>
  </si>
  <si>
    <t>135433708</t>
  </si>
  <si>
    <t>585</t>
  </si>
  <si>
    <t>59761001.01</t>
  </si>
  <si>
    <t xml:space="preserve">obkládačky keramické </t>
  </si>
  <si>
    <t>507870193</t>
  </si>
  <si>
    <t>221,5*1,1 'Přepočtené koeficientem množství</t>
  </si>
  <si>
    <t>586</t>
  </si>
  <si>
    <t>998781103</t>
  </si>
  <si>
    <t>Přesun hmot tonážní pro obklady keramické v objektech v do 24 m</t>
  </si>
  <si>
    <t>-2118473137</t>
  </si>
  <si>
    <t>783</t>
  </si>
  <si>
    <t>Dokončovací práce - nátěry</t>
  </si>
  <si>
    <t>587</t>
  </si>
  <si>
    <t>783118101</t>
  </si>
  <si>
    <t>Lazurovací jednonásobný syntetický nátěr truhlářských konstrukcí</t>
  </si>
  <si>
    <t>913539005</t>
  </si>
  <si>
    <t>"vnitřní dřevěné konstrukce - odhad" 50,00</t>
  </si>
  <si>
    <t>588</t>
  </si>
  <si>
    <t>783301300</t>
  </si>
  <si>
    <t>Odrezivění, obroušení a odstranění starých nátěrů ze zámečnických konstrukcí</t>
  </si>
  <si>
    <t>-1316155712</t>
  </si>
  <si>
    <t>"mříže oken" 6,85*5,15*2</t>
  </si>
  <si>
    <t>"ostatní zámečnické prvky - odhad" 30,00</t>
  </si>
  <si>
    <t>589</t>
  </si>
  <si>
    <t>783335100</t>
  </si>
  <si>
    <t>Mezinátěr jednonásobný mezinátěr zámečnických konstrukcí</t>
  </si>
  <si>
    <t>1147040287</t>
  </si>
  <si>
    <t>590</t>
  </si>
  <si>
    <t>783337100</t>
  </si>
  <si>
    <t>Krycí jednonásobný nátěr zámečnických konstrukcí</t>
  </si>
  <si>
    <t>1762604984</t>
  </si>
  <si>
    <t>591</t>
  </si>
  <si>
    <t>783343100</t>
  </si>
  <si>
    <t>Základní jednonásobný nátěr zámečnických konstrukcí</t>
  </si>
  <si>
    <t>-432940943</t>
  </si>
  <si>
    <t>592</t>
  </si>
  <si>
    <t>783801201</t>
  </si>
  <si>
    <t>Obroušení omítek před provedením nátěru</t>
  </si>
  <si>
    <t>214770846</t>
  </si>
  <si>
    <t>"mč. 0.0-1" (2,60+1,80)*2*1,30</t>
  </si>
  <si>
    <t>"mč. 1.0-01" (0,68+0,60+2,80+8,00+2,80)*2*1,30</t>
  </si>
  <si>
    <t>"mč. 2.0-01" (4,08+8,00)*2*1,30</t>
  </si>
  <si>
    <t>"mč. 3.0-01" (4,08+8,00)*2*1,30</t>
  </si>
  <si>
    <t>593</t>
  </si>
  <si>
    <t>783813131</t>
  </si>
  <si>
    <t>Penetrační syntetický nátěr hladkých, tenkovrstvých zrnitých a štukových omítek</t>
  </si>
  <si>
    <t>-1446302027</t>
  </si>
  <si>
    <t>594</t>
  </si>
  <si>
    <t>783822210</t>
  </si>
  <si>
    <t>Celoplošné vyrovnání omítky před provedením nátěru stěrkou tloušťky do 3 mm</t>
  </si>
  <si>
    <t>318148033</t>
  </si>
  <si>
    <t>595</t>
  </si>
  <si>
    <t>783827426</t>
  </si>
  <si>
    <t>Krycí dvojnásobný omyvatelný nátěr omítek stupně členitosti 1 a 2</t>
  </si>
  <si>
    <t>-2054038633</t>
  </si>
  <si>
    <t>596</t>
  </si>
  <si>
    <t>783901451</t>
  </si>
  <si>
    <t>Zametení betonových podlah před provedením nátěru</t>
  </si>
  <si>
    <t>-479329790</t>
  </si>
  <si>
    <t>"schodiště" (3,03+3,57+3,62)*2,80+21,62+18,87+18,86</t>
  </si>
  <si>
    <t>597</t>
  </si>
  <si>
    <t>783901453</t>
  </si>
  <si>
    <t>Vysátí betonových podlah před provedením nátěru</t>
  </si>
  <si>
    <t>1834812260</t>
  </si>
  <si>
    <t>598</t>
  </si>
  <si>
    <t>783913151</t>
  </si>
  <si>
    <t>Penetrační syntetický nátěr hladkých betonových podlah</t>
  </si>
  <si>
    <t>-2110932045</t>
  </si>
  <si>
    <t>599</t>
  </si>
  <si>
    <t>783932161</t>
  </si>
  <si>
    <t>Lokální vyrovnání betonové podlahy cementovou stěrkou tloušťky do 3 mm opravované plochy do 10%</t>
  </si>
  <si>
    <t>-274717921</t>
  </si>
  <si>
    <t>600</t>
  </si>
  <si>
    <t>783937160</t>
  </si>
  <si>
    <t>Krycí dvojnásobný nátěr betonové podlahy</t>
  </si>
  <si>
    <t>1656383239</t>
  </si>
  <si>
    <t>601</t>
  </si>
  <si>
    <t>783952250</t>
  </si>
  <si>
    <t xml:space="preserve">Tmelení prasklin betonového podkladu </t>
  </si>
  <si>
    <t>1296745228</t>
  </si>
  <si>
    <t>784</t>
  </si>
  <si>
    <t>Dokončovací práce - malby a tapety</t>
  </si>
  <si>
    <t>602</t>
  </si>
  <si>
    <t>784121001</t>
  </si>
  <si>
    <t>Oškrabání malby v mísnostech výšky do 3,80 m</t>
  </si>
  <si>
    <t>-467973250</t>
  </si>
  <si>
    <t>"mč. 1.0-01" (0,68+0,60+2,80+8,00+2,80)*2*3,23+21,62</t>
  </si>
  <si>
    <t>"mč. 1.0-02" (7,24*2+1,50)*3,23+12,57</t>
  </si>
  <si>
    <t>"mč. 1.1-01" (1,87+1,90)*3,23+3,90</t>
  </si>
  <si>
    <t>"mč. 1.1-02" (2,70+1,90+0,20+0,30)*3,23+5,51</t>
  </si>
  <si>
    <t>"mč. 1.1-03" (4,67+3,00*2)*3,23+13,95</t>
  </si>
  <si>
    <t>"mč. 1.1-04" (4,925+5,00)*2*3,23+24,56</t>
  </si>
  <si>
    <t>"mč. 1.2-01" (1,85+1,60)*3,23+3,11</t>
  </si>
  <si>
    <t>"mč. 1.2-02" (1,55+3,05)*3,23+4,58</t>
  </si>
  <si>
    <t>"mč. 1.2-03" (2,95+4,75+2,65)*3,23+13,82</t>
  </si>
  <si>
    <t>"mč. 1.2-04" (4,525+5,00)*2*3,23+22,63</t>
  </si>
  <si>
    <t>"mč. 1.3-01" (2,75+0,15*2)*3,23+5,10</t>
  </si>
  <si>
    <t>"mč. 1.3-02" (2,10+1,90+0,45+1,50*2+1,45+0,30*2)*3,23+3,99</t>
  </si>
  <si>
    <t>"mč. 1.3-03" (6,37+2,70+0,15+4,87)*3,23+17,64</t>
  </si>
  <si>
    <t>"mč. 2.0-01" (4,08+8,00)*2*3,23+18,87</t>
  </si>
  <si>
    <t>"mč. 2.0-02" (6,99+2,67)*3,23+10,60</t>
  </si>
  <si>
    <t>"mč. 2.4-01" (1,95+1,87)*3,23+4,00</t>
  </si>
  <si>
    <t>"mč. 2.4-02" (2,70+1,95)*3,23+5,26</t>
  </si>
  <si>
    <t>"mč. 2.4-03" (4,67+2,95*2)*3,23+13,76</t>
  </si>
  <si>
    <t>"mč. 2.4-04" (4,925+5,00)*2*3,23+24,48</t>
  </si>
  <si>
    <t>"mč. 2.5-01" 2,65*3,23+4,00</t>
  </si>
  <si>
    <t>"mč. 2.5-02" (1,10+0,90)*3,23+4,17</t>
  </si>
  <si>
    <t>"mč. 2.5-03" (2,90+4,75+2,65)*3,23+13,66</t>
  </si>
  <si>
    <t>"mč. 2.5-04" (4,525+5,00)*2*3,23+22,63</t>
  </si>
  <si>
    <t>"mč. 2.6-01" 1,60*3,23+3,07</t>
  </si>
  <si>
    <t>"mč. 2.6-02" (0,85+2,25)*3,23+4,61</t>
  </si>
  <si>
    <t>"mč. 2.6-03" (1,55+0,45+0,15+3,35+2,70+9,07)*3,23+17,34</t>
  </si>
  <si>
    <t>603</t>
  </si>
  <si>
    <t>784131101</t>
  </si>
  <si>
    <t>Odstranění linkrustace v místnostech výšky do 3,80 m</t>
  </si>
  <si>
    <t>-1315085544</t>
  </si>
  <si>
    <t>604</t>
  </si>
  <si>
    <t>784211100</t>
  </si>
  <si>
    <t>Dvojnásobné  bílé malby ze směsí otěruvzdorných</t>
  </si>
  <si>
    <t>-5545525</t>
  </si>
  <si>
    <t>"stropy" 98,29+155,43+146,47+134,37</t>
  </si>
  <si>
    <t>"stěny - omítky" 1339,69+245,37</t>
  </si>
  <si>
    <t>"odečet - obklady" -221,50</t>
  </si>
  <si>
    <t>Práce a dodávky M</t>
  </si>
  <si>
    <t>22-M</t>
  </si>
  <si>
    <t>Montáže technologických zařízení pro dopravní stavby</t>
  </si>
  <si>
    <t>605</t>
  </si>
  <si>
    <t>220280222</t>
  </si>
  <si>
    <t>Montáž kabely bytové uložené  v trubkách nebo lištách  SYKFY 10 x 2 x 0,5 mm</t>
  </si>
  <si>
    <t>-1565345144</t>
  </si>
  <si>
    <t>606</t>
  </si>
  <si>
    <t>32210</t>
  </si>
  <si>
    <t>kabel SYKFY 5x2x0,5</t>
  </si>
  <si>
    <t>-444732700</t>
  </si>
  <si>
    <t>607</t>
  </si>
  <si>
    <t>32211</t>
  </si>
  <si>
    <t>kabel SYKFY 3x2x0,5</t>
  </si>
  <si>
    <t>-2065855097</t>
  </si>
  <si>
    <t>608</t>
  </si>
  <si>
    <t>220320306</t>
  </si>
  <si>
    <t>Montáž elektronicky ovládaného zámku</t>
  </si>
  <si>
    <t>-1668150273</t>
  </si>
  <si>
    <t>609</t>
  </si>
  <si>
    <t>32215</t>
  </si>
  <si>
    <t>el. zámek vstup. dveří</t>
  </si>
  <si>
    <t>-387106985</t>
  </si>
  <si>
    <t>610</t>
  </si>
  <si>
    <t>220320307</t>
  </si>
  <si>
    <t>Montáž dom. telefonu</t>
  </si>
  <si>
    <t>-510786053</t>
  </si>
  <si>
    <t>611</t>
  </si>
  <si>
    <t>32216</t>
  </si>
  <si>
    <t>přístroj dom. telefonu</t>
  </si>
  <si>
    <t>436572098</t>
  </si>
  <si>
    <t>612</t>
  </si>
  <si>
    <t>220320320</t>
  </si>
  <si>
    <t>Montáž el. vrátného</t>
  </si>
  <si>
    <t>-679714172</t>
  </si>
  <si>
    <t>613</t>
  </si>
  <si>
    <t>32218</t>
  </si>
  <si>
    <t>souprava dom. telefonu - 8x účastník</t>
  </si>
  <si>
    <t>435144105</t>
  </si>
  <si>
    <t>614</t>
  </si>
  <si>
    <t>220700181</t>
  </si>
  <si>
    <t>Montáž koaxiálního kabelu na stožár TVP VCE ZE 75-12,2</t>
  </si>
  <si>
    <t>-2127020177</t>
  </si>
  <si>
    <t>615</t>
  </si>
  <si>
    <t>32225</t>
  </si>
  <si>
    <t>koaxiální kabel H121</t>
  </si>
  <si>
    <t>1116074602</t>
  </si>
  <si>
    <t>616</t>
  </si>
  <si>
    <t>220700182</t>
  </si>
  <si>
    <t>Montáž kabelu UTP</t>
  </si>
  <si>
    <t>-663398531</t>
  </si>
  <si>
    <t>617</t>
  </si>
  <si>
    <t>220700341</t>
  </si>
  <si>
    <t>Měření elektromagnetického pole základní</t>
  </si>
  <si>
    <t>885151524</t>
  </si>
  <si>
    <t>618</t>
  </si>
  <si>
    <t>220730001</t>
  </si>
  <si>
    <t xml:space="preserve">Montáž účastnické zásuvky STA </t>
  </si>
  <si>
    <t>-1221725277</t>
  </si>
  <si>
    <t>619</t>
  </si>
  <si>
    <t>32235</t>
  </si>
  <si>
    <t>zásuvka TV+R+SAT</t>
  </si>
  <si>
    <t>1476738150</t>
  </si>
  <si>
    <t>620</t>
  </si>
  <si>
    <t>220730003</t>
  </si>
  <si>
    <t>Montáž datové zásuvky</t>
  </si>
  <si>
    <t>-1670354765</t>
  </si>
  <si>
    <t>621</t>
  </si>
  <si>
    <t>32237</t>
  </si>
  <si>
    <t>datová zásuvka 2x RJ45 Cat.6</t>
  </si>
  <si>
    <t>-1178187952</t>
  </si>
  <si>
    <t>622</t>
  </si>
  <si>
    <t>220730282</t>
  </si>
  <si>
    <t>Montáž soupravy STA vč. anténního systému</t>
  </si>
  <si>
    <t>1224964146</t>
  </si>
  <si>
    <t>623</t>
  </si>
  <si>
    <t>32275</t>
  </si>
  <si>
    <t>souprava STA vč. anténního systému</t>
  </si>
  <si>
    <t>-166409524</t>
  </si>
  <si>
    <t>624</t>
  </si>
  <si>
    <t>220730283</t>
  </si>
  <si>
    <t>Montážaktivních prvků internetu vč. anténního systému</t>
  </si>
  <si>
    <t>-1940461168</t>
  </si>
  <si>
    <t>625</t>
  </si>
  <si>
    <t>32276</t>
  </si>
  <si>
    <t>aktivní prvky internetu vč. anténního systému</t>
  </si>
  <si>
    <t>-2145015237</t>
  </si>
  <si>
    <t>626</t>
  </si>
  <si>
    <t>220730288</t>
  </si>
  <si>
    <t>Montáž systému EPS</t>
  </si>
  <si>
    <t>1725087798</t>
  </si>
  <si>
    <t>627</t>
  </si>
  <si>
    <t>32248</t>
  </si>
  <si>
    <t>přístrojové prvky EPS (hlásiče, čidla, propojení na ústřednu, popříp. dálková signaliyace)</t>
  </si>
  <si>
    <t>-131661623</t>
  </si>
  <si>
    <t>46-M</t>
  </si>
  <si>
    <t>Zemní práce při extr.mont.pracích</t>
  </si>
  <si>
    <t>628</t>
  </si>
  <si>
    <t>460030173</t>
  </si>
  <si>
    <t>Odstranění podkladu nebo krytu komunikace ze živice tloušťky do 15 cm</t>
  </si>
  <si>
    <t>-1509172602</t>
  </si>
  <si>
    <t>629</t>
  </si>
  <si>
    <t>460030193</t>
  </si>
  <si>
    <t>Řezání podkladu nebo krytu živičného tloušťky do 15 cm</t>
  </si>
  <si>
    <t>-143189339</t>
  </si>
  <si>
    <t>630</t>
  </si>
  <si>
    <t>460202143</t>
  </si>
  <si>
    <t>Hloubení kabelových nezapažených rýh strojně š 35 cm, hl 60 cm, v hornině tř 3</t>
  </si>
  <si>
    <t>-817050124</t>
  </si>
  <si>
    <t>631</t>
  </si>
  <si>
    <t>460560143</t>
  </si>
  <si>
    <t>Zásyp rýh ručně šířky 35 cm, hloubky 60 cm, z horniny třídy 3</t>
  </si>
  <si>
    <t>514081418</t>
  </si>
  <si>
    <t>632</t>
  </si>
  <si>
    <t>460620013</t>
  </si>
  <si>
    <t>Provizorní úprava terénu se zhutněním, v hornině tř 3</t>
  </si>
  <si>
    <t>947513216</t>
  </si>
  <si>
    <t>633</t>
  </si>
  <si>
    <t>460650063</t>
  </si>
  <si>
    <t>Zřízení podkladní vrstvy vozovky a chodníku z kameniva drceného se zhutněním tloušťky do 20 cm</t>
  </si>
  <si>
    <t>1042755030</t>
  </si>
  <si>
    <t>634</t>
  </si>
  <si>
    <t>460650074</t>
  </si>
  <si>
    <t>Zřízení podkladní vrstvy vozovky a chodníku z kameniva obalovaného asfaltem se zhutněním tl do 20 cm</t>
  </si>
  <si>
    <t>920827421</t>
  </si>
  <si>
    <t>635</t>
  </si>
  <si>
    <t>460650135</t>
  </si>
  <si>
    <t>Zřízení krytu vozovky a chodníku z litého asfaltu tloušťky do 8 cm</t>
  </si>
  <si>
    <t>1821211681</t>
  </si>
  <si>
    <t>636</t>
  </si>
  <si>
    <t>32228</t>
  </si>
  <si>
    <t>kabel UTP 4x2x0,5Cat.6</t>
  </si>
  <si>
    <t>2054673631</t>
  </si>
  <si>
    <t>SO-04 - Vnitřní zařízení</t>
  </si>
  <si>
    <t>766878801</t>
  </si>
  <si>
    <t>Kuchyňská linka včetně dřezu bez sporáku, délka linka 2,5 m Dodávka</t>
  </si>
  <si>
    <t>1961714107</t>
  </si>
  <si>
    <t>766878802</t>
  </si>
  <si>
    <t>Skříň vestavěná v komoře, posuvné dveře, poličky, tyč na ramínka - vybavení šatní komory Dodávka</t>
  </si>
  <si>
    <t>-1638657159</t>
  </si>
  <si>
    <t>766878803</t>
  </si>
  <si>
    <t>Vestavěná šatní skříň, posuvné dveře, poličky, šíře 1,5 m, hloubka 60 cm Dodávka</t>
  </si>
  <si>
    <t>-1298051515</t>
  </si>
  <si>
    <t>766878804</t>
  </si>
  <si>
    <t>Vybavení předsíně - botník s možností sezení, věšák, polička Dodávka</t>
  </si>
  <si>
    <t>-801088453</t>
  </si>
  <si>
    <t>766878805</t>
  </si>
  <si>
    <t>Odsavač par, filtr Dodávka</t>
  </si>
  <si>
    <t>575891781</t>
  </si>
  <si>
    <t>766878806</t>
  </si>
  <si>
    <t>Elektronický měřič tepla Dodávka</t>
  </si>
  <si>
    <t>1807137532</t>
  </si>
  <si>
    <t>766878807</t>
  </si>
  <si>
    <t>Montáž zařízení</t>
  </si>
  <si>
    <t>byt</t>
  </si>
  <si>
    <t>49949060</t>
  </si>
  <si>
    <t>-268060712</t>
  </si>
  <si>
    <t>VRN - Vedlejší rozpočtové náklady a ostatní náklady spojené s umístěním stavby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</si>
  <si>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</si>
  <si>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</si>
  <si>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</si>
  <si>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</si>
  <si>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</si>
  <si>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</si>
  <si>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</si>
  <si>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</si>
  <si>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</si>
  <si>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</si>
  <si>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</si>
  <si>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</si>
  <si>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</si>
  <si>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-1721030431</t>
  </si>
  <si>
    <t>VRN2</t>
  </si>
  <si>
    <t>Příprava staveniště</t>
  </si>
  <si>
    <t>020001000</t>
  </si>
  <si>
    <t>-1821231618</t>
  </si>
  <si>
    <t>VRN3</t>
  </si>
  <si>
    <t>Zařízení staveniště</t>
  </si>
  <si>
    <t>030001000</t>
  </si>
  <si>
    <t>-391008403</t>
  </si>
  <si>
    <t>VRN4</t>
  </si>
  <si>
    <t>Inženýrská činnost</t>
  </si>
  <si>
    <t>045203000</t>
  </si>
  <si>
    <t>Kompletační činnost</t>
  </si>
  <si>
    <t>1767660318</t>
  </si>
  <si>
    <t>045303000</t>
  </si>
  <si>
    <t>Koordinační činnost</t>
  </si>
  <si>
    <t>-826318589</t>
  </si>
  <si>
    <t>VRN9</t>
  </si>
  <si>
    <t>Ostatní náklady</t>
  </si>
  <si>
    <t>091003000</t>
  </si>
  <si>
    <t>Ostatní náklady bez rozlišení - zábory, dopravní značení atd...</t>
  </si>
  <si>
    <t>252446010</t>
  </si>
  <si>
    <t>-1836605490</t>
  </si>
  <si>
    <t>168</t>
  </si>
  <si>
    <t>722991137</t>
  </si>
  <si>
    <t>SPOJOVACÍ MATERIÁL NA IZOLACE (LEPIDLO + SPONKY)</t>
  </si>
  <si>
    <t>-28225673</t>
  </si>
  <si>
    <t>169</t>
  </si>
  <si>
    <t>722991138</t>
  </si>
  <si>
    <t>21631133</t>
  </si>
  <si>
    <t>170</t>
  </si>
  <si>
    <t>733191113</t>
  </si>
  <si>
    <t>Manžeta prostupová pro ocelové potrubí přes 32 do DN 50</t>
  </si>
  <si>
    <t>-1796477858</t>
  </si>
  <si>
    <t>171</t>
  </si>
  <si>
    <t>734261233</t>
  </si>
  <si>
    <t>Šroubení topenářské přímé G 1/2 PN 16 do 120°C</t>
  </si>
  <si>
    <t>-1720435500</t>
  </si>
  <si>
    <t>172</t>
  </si>
  <si>
    <t>734292713</t>
  </si>
  <si>
    <t>Kohout kulový přímý G 1/2 PN 42 do 185°C vnitřní závit</t>
  </si>
  <si>
    <t>1293354406</t>
  </si>
  <si>
    <t>173</t>
  </si>
  <si>
    <t>734292714</t>
  </si>
  <si>
    <t>Kohout kulový přímý G 3/4 PN 42 do 185°C vnitřní závit</t>
  </si>
  <si>
    <t>418014990</t>
  </si>
  <si>
    <t>174</t>
  </si>
  <si>
    <t>734292715</t>
  </si>
  <si>
    <t>Kohout kulový přímý G 1 PN 42 do 185°C vnitřní závit</t>
  </si>
  <si>
    <t>-234484369</t>
  </si>
  <si>
    <t>175</t>
  </si>
  <si>
    <t>734292716</t>
  </si>
  <si>
    <t>Kohout kulový přímý G 1 1/4 PN 42 do 185°C vnitřní závit</t>
  </si>
  <si>
    <t>-529665958</t>
  </si>
  <si>
    <t>176</t>
  </si>
  <si>
    <t>998722201</t>
  </si>
  <si>
    <t>Přesun hmot procentní pro vnitřní vodovod v objektech v do 6 m</t>
  </si>
  <si>
    <t>1707471638</t>
  </si>
  <si>
    <t>723</t>
  </si>
  <si>
    <t>Zdravotechnika - vnitřní plynovod</t>
  </si>
  <si>
    <t>177</t>
  </si>
  <si>
    <t>723111204</t>
  </si>
  <si>
    <t>Potrubí ocelové závitové černé bezešvé svařované běžné DN 25</t>
  </si>
  <si>
    <t>1345753961</t>
  </si>
  <si>
    <t>178</t>
  </si>
  <si>
    <t>723111205</t>
  </si>
  <si>
    <t>Potrubí ocelové závitové černé bezešvé svařované běžné DN 32</t>
  </si>
  <si>
    <t>1116276119</t>
  </si>
  <si>
    <t>179</t>
  </si>
  <si>
    <t>723150341</t>
  </si>
  <si>
    <t>Redukce zhotovená kováním přes 1 DN DN 32/20</t>
  </si>
  <si>
    <t>2099667432</t>
  </si>
  <si>
    <t>180</t>
  </si>
  <si>
    <t>723150367</t>
  </si>
  <si>
    <t>Chránička D 57x2,9 mm</t>
  </si>
  <si>
    <t>-1037832053</t>
  </si>
  <si>
    <t>181</t>
  </si>
  <si>
    <t>723160205</t>
  </si>
  <si>
    <t>Přípojka k plynoměru spojované na závit bez ochozu G 5/4</t>
  </si>
  <si>
    <t>-1656298994</t>
  </si>
  <si>
    <t>182</t>
  </si>
  <si>
    <t>723160335</t>
  </si>
  <si>
    <t>Rozpěrka přípojek plynoměru G 5/4</t>
  </si>
  <si>
    <t>-156849472</t>
  </si>
  <si>
    <t>183</t>
  </si>
  <si>
    <t>723190204</t>
  </si>
  <si>
    <t>Přípojka plynovodní ocelová závitová černá bezešvá spojovaná na závit běžná DN 25</t>
  </si>
  <si>
    <t>-178683143</t>
  </si>
  <si>
    <t>184</t>
  </si>
  <si>
    <t>723190907</t>
  </si>
  <si>
    <t>Odvzdušnění nebo napuštění plynovodního potrubí</t>
  </si>
  <si>
    <t>1182057934</t>
  </si>
  <si>
    <t>185</t>
  </si>
  <si>
    <t>723190909</t>
  </si>
  <si>
    <t>Zkouška těsnosti potrubí plynovodního</t>
  </si>
  <si>
    <t>-1410716881</t>
  </si>
  <si>
    <t>186</t>
  </si>
  <si>
    <t>723231164</t>
  </si>
  <si>
    <t>Kohout kulový přímý G 1 PN 42 do 185°C plnoprůtokový vnitřní závit těžká řada</t>
  </si>
  <si>
    <t>452297562</t>
  </si>
  <si>
    <t>187</t>
  </si>
  <si>
    <t>723231165</t>
  </si>
  <si>
    <t>Kohout kulový přímý G 1 1/4 PN 42 do 185°C plnoprůtokový vnitřní závit těžká řada</t>
  </si>
  <si>
    <t>-1276329268</t>
  </si>
  <si>
    <t>188</t>
  </si>
  <si>
    <t>723991111</t>
  </si>
  <si>
    <t>MS ŠROUBENÍ K PLYNOMĚRU</t>
  </si>
  <si>
    <t>-596862455</t>
  </si>
  <si>
    <t>189</t>
  </si>
  <si>
    <t>723991113</t>
  </si>
  <si>
    <t>NAPOJENÍ NA STÁVAJÍCÍ ROZVOD 1"</t>
  </si>
  <si>
    <t>-68363792</t>
  </si>
  <si>
    <t>190</t>
  </si>
  <si>
    <t>723991114</t>
  </si>
  <si>
    <t>NAPOJENÍ NA STÁVAJÍCÍ ROZVOD 6/4"</t>
  </si>
  <si>
    <t>1191927229</t>
  </si>
  <si>
    <t>191</t>
  </si>
  <si>
    <t>723991115</t>
  </si>
  <si>
    <t>INSTALAČNÍ RÁM PRO PLYNOMĚR</t>
  </si>
  <si>
    <t>-782410372</t>
  </si>
  <si>
    <t>192</t>
  </si>
  <si>
    <t>723991116</t>
  </si>
  <si>
    <t>ÚŘEDNÍ TLAKOVÁ ZKOUŠKA + REVIZE PLYNOVODU</t>
  </si>
  <si>
    <t>849125371</t>
  </si>
  <si>
    <t>193</t>
  </si>
  <si>
    <t>723991117</t>
  </si>
  <si>
    <t>DEMONTÁŽE STÁVAJÍCÍHO ROZVODU PLYNU,VČ.VYPUŠTĚNÍ  A ODVZDUŠNĚNÍ POTRUBÍ</t>
  </si>
  <si>
    <t>600551621</t>
  </si>
  <si>
    <t>194</t>
  </si>
  <si>
    <t>723991118</t>
  </si>
  <si>
    <t>KOVOVÉ KONSTRUKCE PRO UCHYCENÍ PLYNOVODU</t>
  </si>
  <si>
    <t>-1611874479</t>
  </si>
  <si>
    <t>195</t>
  </si>
  <si>
    <t>723991119</t>
  </si>
  <si>
    <t>ORIENTAČNÍ TABULKY</t>
  </si>
  <si>
    <t>1390189966</t>
  </si>
  <si>
    <t>196</t>
  </si>
  <si>
    <t>723991120</t>
  </si>
  <si>
    <t>NÁTĚR PLYNOVODNÍHO OCELOVÉHO POTRUBÍ A DVÍŘEK PRO HUP</t>
  </si>
  <si>
    <t>1383257785</t>
  </si>
  <si>
    <t>197</t>
  </si>
  <si>
    <t>723991121</t>
  </si>
  <si>
    <t>SPOTŘEBA TECHNICKÝCH PLYNŮ A SVÁŘECÍHO MATERIÁLU</t>
  </si>
  <si>
    <t>171478721</t>
  </si>
  <si>
    <t>198</t>
  </si>
  <si>
    <t>723991122</t>
  </si>
  <si>
    <t>ODVĚTRANÁ UZAVÍRACÍ DVÍŘKA PRO HUP S VÝSTRAŽNÝMI NÁPISY</t>
  </si>
  <si>
    <t>-1599430947</t>
  </si>
  <si>
    <t>199</t>
  </si>
  <si>
    <t>723991123</t>
  </si>
  <si>
    <t>PROTIPOŽÁRNÍ OPATŘENÍ PROSTUPŮ PLYNOVODU</t>
  </si>
  <si>
    <t>952218588</t>
  </si>
  <si>
    <t>200</t>
  </si>
  <si>
    <t>734261235</t>
  </si>
  <si>
    <t>Šroubení topenářské přímé G 1 PN 16 do 120°C</t>
  </si>
  <si>
    <t>-875169539</t>
  </si>
  <si>
    <t>201</t>
  </si>
  <si>
    <t>998723201</t>
  </si>
  <si>
    <t>Přesun hmot procentní pro vnitřní plynovod v objektech v do 6 m</t>
  </si>
  <si>
    <t>318695877</t>
  </si>
  <si>
    <t>725</t>
  </si>
  <si>
    <t>Zdravotechnika - zařizovací předměty</t>
  </si>
  <si>
    <t>202</t>
  </si>
  <si>
    <t>725110814</t>
  </si>
  <si>
    <t>Demontáž klozetu Kombi, odsávací</t>
  </si>
  <si>
    <t>-959710157</t>
  </si>
  <si>
    <t>203</t>
  </si>
  <si>
    <t>725210821</t>
  </si>
  <si>
    <t>Demontáž umyvadel bez výtokových armatur</t>
  </si>
  <si>
    <t>2076976931</t>
  </si>
  <si>
    <t>204</t>
  </si>
  <si>
    <t>725220841</t>
  </si>
  <si>
    <t>Demontáž van ocelová rohová</t>
  </si>
  <si>
    <t>1926836776</t>
  </si>
  <si>
    <t>205</t>
  </si>
  <si>
    <t>725590813</t>
  </si>
  <si>
    <t>Přemístění vnitrostaveništní demontovaných zařizovacích předmětů v objektech výšky do 24 m</t>
  </si>
  <si>
    <t>-403772739</t>
  </si>
  <si>
    <t>206</t>
  </si>
  <si>
    <t>725800967</t>
  </si>
  <si>
    <t>Výměna prodloužení G 1/2</t>
  </si>
  <si>
    <t>-200624277</t>
  </si>
  <si>
    <t>207</t>
  </si>
  <si>
    <t>725813111</t>
  </si>
  <si>
    <t>Ventil rohový bez připojovací trubičky nebo flexi hadičky G 1/2</t>
  </si>
  <si>
    <t>-374064732</t>
  </si>
  <si>
    <t>208</t>
  </si>
  <si>
    <t>725991111</t>
  </si>
  <si>
    <t>Zahradní sprcha s manuálním nastavením teploty vody na pákové baterii</t>
  </si>
  <si>
    <t>-8785598</t>
  </si>
  <si>
    <t>209</t>
  </si>
  <si>
    <t>725991112</t>
  </si>
  <si>
    <t>KOMBIFIX PRO WC+TLAČÍTKO PLASTOVÉ,BÍLÉ,DĚLĚNÉ</t>
  </si>
  <si>
    <t>-1421752811</t>
  </si>
  <si>
    <t>210</t>
  </si>
  <si>
    <t>725991113</t>
  </si>
  <si>
    <t>UMYVADLO + ŠROUBY</t>
  </si>
  <si>
    <t>-627206104</t>
  </si>
  <si>
    <t>211</t>
  </si>
  <si>
    <t>725991114</t>
  </si>
  <si>
    <t>UMYVADLOVÝ KERAMICKÝ KRYT SIFONU</t>
  </si>
  <si>
    <t>918267435</t>
  </si>
  <si>
    <t>212</t>
  </si>
  <si>
    <t>725991115</t>
  </si>
  <si>
    <t>AUTOMATICKÁ UMYV.VÝPUST "CLICKER"+PLASTOVÝ SIFON</t>
  </si>
  <si>
    <t>-527686666</t>
  </si>
  <si>
    <t>213</t>
  </si>
  <si>
    <t>725991116</t>
  </si>
  <si>
    <t>SPRCHOVÉ DVEŘE</t>
  </si>
  <si>
    <t>977807810</t>
  </si>
  <si>
    <t>214</t>
  </si>
  <si>
    <t>725991117</t>
  </si>
  <si>
    <t>SPRCHOVÉ ZÁSTĚNY ROHOVÉ ČTVRTKRUHOVÉ</t>
  </si>
  <si>
    <t>-901850553</t>
  </si>
  <si>
    <t>215</t>
  </si>
  <si>
    <t>725991118</t>
  </si>
  <si>
    <t>SPRCHOVÁ VANIČKA ČTVERCOVÁ+SIFON</t>
  </si>
  <si>
    <t>1639985654</t>
  </si>
  <si>
    <t>216</t>
  </si>
  <si>
    <t>725991119</t>
  </si>
  <si>
    <t>SPRCHOVÁ VANIČKA ČTVRTKRUHOVÁ+SIFON</t>
  </si>
  <si>
    <t>2028726597</t>
  </si>
  <si>
    <t>217</t>
  </si>
  <si>
    <t>725991120</t>
  </si>
  <si>
    <t>PŘÍPOJENÍ DŘEZU KUCHYŇ.LINKY NA ODPAD</t>
  </si>
  <si>
    <t>-2024770448</t>
  </si>
  <si>
    <t>218</t>
  </si>
  <si>
    <t>725991121</t>
  </si>
  <si>
    <t>Zahradní sprcha s elektrickým nastavením teploty vody mechanickým regulátorem</t>
  </si>
  <si>
    <t>951868523</t>
  </si>
  <si>
    <t>219</t>
  </si>
  <si>
    <t>725991122</t>
  </si>
  <si>
    <t>Zahradní sprcha s elektrickým nastavením teploty vody automatickým termostatem</t>
  </si>
  <si>
    <t>-103976711</t>
  </si>
  <si>
    <t>220</t>
  </si>
  <si>
    <t>725991123</t>
  </si>
  <si>
    <t>SPLACHOVACÍ NÁDRŽE VČ.ODTOKOVÉHO KOMPLETU</t>
  </si>
  <si>
    <t>1898142329</t>
  </si>
  <si>
    <t>221</t>
  </si>
  <si>
    <t>725991124</t>
  </si>
  <si>
    <t>ROHOVÝ VENTIL + DOPOJOVACÍ TRUBIČKA</t>
  </si>
  <si>
    <t>157928890</t>
  </si>
  <si>
    <t>222</t>
  </si>
  <si>
    <t>725991125</t>
  </si>
  <si>
    <t>ELEKTRICKÝ BOILER O OBJEMU 20 L</t>
  </si>
  <si>
    <t>-623185463</t>
  </si>
  <si>
    <t>223</t>
  </si>
  <si>
    <t>725991126</t>
  </si>
  <si>
    <t>ELEKTRICKÝ OHŘÍVAČ O OBJEMU 80l ("HRANATÝ")</t>
  </si>
  <si>
    <t>1470321665</t>
  </si>
  <si>
    <t>224</t>
  </si>
  <si>
    <t>725991127</t>
  </si>
  <si>
    <t>ELEKTRICKÝ OHŘÍVAČ O OBJEMU 100l ("HRANATÝ")</t>
  </si>
  <si>
    <t>1698190946</t>
  </si>
  <si>
    <t>225</t>
  </si>
  <si>
    <t>725991128</t>
  </si>
  <si>
    <t>KONSTRUKCE PRO UCHYCENÍ BOILERU</t>
  </si>
  <si>
    <t>189355078</t>
  </si>
  <si>
    <t>226</t>
  </si>
  <si>
    <t>725991129</t>
  </si>
  <si>
    <t>POJIŠŤOVACÍ VENTIL K BOILERU DN 1/2"</t>
  </si>
  <si>
    <t>202685037</t>
  </si>
  <si>
    <t>227</t>
  </si>
  <si>
    <t>725991131</t>
  </si>
  <si>
    <t>PRAČKOVÝ VENTIL VČ.ZK + DOPOJOVACÍ HADIČKA (DOPOUŠTĚNÍ SYSTÉMU ÚT)</t>
  </si>
  <si>
    <t>999535343</t>
  </si>
  <si>
    <t>228</t>
  </si>
  <si>
    <t>725991132</t>
  </si>
  <si>
    <t>PRAČKOVÝ VENTIL (MYČKA+PRAČKA)</t>
  </si>
  <si>
    <t>1768340378</t>
  </si>
  <si>
    <t>229</t>
  </si>
  <si>
    <t>725991132.1</t>
  </si>
  <si>
    <t>PÁKOVÁ BATERIE UMYVADLOVÁ STOJÁNKOVÁ</t>
  </si>
  <si>
    <t>877874930</t>
  </si>
  <si>
    <t>230</t>
  </si>
  <si>
    <t>725991133</t>
  </si>
  <si>
    <t>PÁK.BATERIE UMYVADLOVÁ NÁSTĚNNÁ S RAMÍNKEM DL.30CM</t>
  </si>
  <si>
    <t>1545098486</t>
  </si>
  <si>
    <t>231</t>
  </si>
  <si>
    <t>725991134</t>
  </si>
  <si>
    <t>PÁKOVÁ BATERIE DŘEZOVÁ STOJÁNKOVÁ</t>
  </si>
  <si>
    <t>1090169970</t>
  </si>
  <si>
    <t>232</t>
  </si>
  <si>
    <t>725991135</t>
  </si>
  <si>
    <t>PÁKOVÁ BATERIE SPRCHOVÁ+POSUVNÝ SET</t>
  </si>
  <si>
    <t>-1403729320</t>
  </si>
  <si>
    <t>233</t>
  </si>
  <si>
    <t>998725201</t>
  </si>
  <si>
    <t>Přesun hmot procentní pro zařizovací předměty v objektech v do 6 m</t>
  </si>
  <si>
    <t>2109653132</t>
  </si>
  <si>
    <t>731</t>
  </si>
  <si>
    <t>Ústřední vytápění - kotelny</t>
  </si>
  <si>
    <t>234</t>
  </si>
  <si>
    <t>731991111</t>
  </si>
  <si>
    <t>PLYNOVÝ KONDENZAČNÍ KOTEL S NEREZOVÝM VÝMĚNÍKEM,THRs 10-50C</t>
  </si>
  <si>
    <t>-753737580</t>
  </si>
  <si>
    <t>235</t>
  </si>
  <si>
    <t>731991112</t>
  </si>
  <si>
    <t>SPUŠŤENÍ ZDROJŮ SERVISNÍM TECHNIKEM</t>
  </si>
  <si>
    <t>1847159159</t>
  </si>
  <si>
    <t>236</t>
  </si>
  <si>
    <t>731991113</t>
  </si>
  <si>
    <t>ODKOUŘENÍ A PŘÍVOD SPALOVACÍHO VZDUCHU KOAXIÁLNÍ KOMÍNOVÁ SADA DN 125/80</t>
  </si>
  <si>
    <t>-495720749</t>
  </si>
  <si>
    <t>237</t>
  </si>
  <si>
    <t>731991114</t>
  </si>
  <si>
    <t>ODKOUŘENÍ A PŘÍVOD SPALOVACÍHO VZDUCHU KOTLOVÝ ADPATÉR THRi PRO KOAXIÁLNÍ PŘIPOJENÍ DN 125/80</t>
  </si>
  <si>
    <t>-2083342145</t>
  </si>
  <si>
    <t>238</t>
  </si>
  <si>
    <t>731991115</t>
  </si>
  <si>
    <t>ODKOUŘENÍ A PŘÍVOD SPALOVACÍHO VZDUCHU PRODLOUŽENÍ DN 125/80,DL.250MM,PLASTOVÉ</t>
  </si>
  <si>
    <t>-2070716394</t>
  </si>
  <si>
    <t>239</t>
  </si>
  <si>
    <t>731991116</t>
  </si>
  <si>
    <t>ODKOUŘENÍ A PŘÍVOD SPALOVACÍHO VZDUCHU KOLENO DN 125/80,87 STUPŇŮ</t>
  </si>
  <si>
    <t>-624384419</t>
  </si>
  <si>
    <t>240</t>
  </si>
  <si>
    <t>731991117</t>
  </si>
  <si>
    <t>ODKOUŘENÍ A PŘÍVOD SPALOVACÍHO VZDUCHU PRODLOUŽENÍ DN 80,DL.2000MM,PLASTOVÉ</t>
  </si>
  <si>
    <t>369338337</t>
  </si>
  <si>
    <t>241</t>
  </si>
  <si>
    <t>731991118</t>
  </si>
  <si>
    <t>ODKOUŘENÍ A PŘÍVOD SPALOVACÍHO VZDUCHU MONTÁŽNÍ PRÁCE</t>
  </si>
  <si>
    <t>-511306755</t>
  </si>
  <si>
    <t>242</t>
  </si>
  <si>
    <t>731991119</t>
  </si>
  <si>
    <t>ODKOUŘENÍ A PŘÍVOD SPALOVACÍHO VZDUCHU REVIZE VEDENÍ</t>
  </si>
  <si>
    <t>-1360053057</t>
  </si>
  <si>
    <t>243</t>
  </si>
  <si>
    <t>998731201</t>
  </si>
  <si>
    <t>Přesun hmot procentní pro kotelny v objektech v do 6 m</t>
  </si>
  <si>
    <t>-1848842744</t>
  </si>
  <si>
    <t>732</t>
  </si>
  <si>
    <t>Ústřední vytápění - strojovny</t>
  </si>
  <si>
    <t>244</t>
  </si>
  <si>
    <t>732991111</t>
  </si>
  <si>
    <t>ROZDĚLOVAČ A SBĚRAČ PRO 2 TOPNÉ OKRUHY,VČETNĚ IZOLACE A KONZOLE NA ZED</t>
  </si>
  <si>
    <t>-41052645</t>
  </si>
  <si>
    <t>245</t>
  </si>
  <si>
    <t>732991112</t>
  </si>
  <si>
    <t>ČERPADLOVÁ SKUPINA NESMĚŠOVANÉHO OKRUHU UK-Z,S ČERPADLEM UPM3 HYBRID 25/70</t>
  </si>
  <si>
    <t>-1562998021</t>
  </si>
  <si>
    <t>246</t>
  </si>
  <si>
    <t>732991113</t>
  </si>
  <si>
    <t>ČERPADLOVÁ SKUPINA SMĚŠOVANÉHO OKRUHU MK-Z,S ČERPADLEM UPM3 HYBRID 25/70</t>
  </si>
  <si>
    <t>-664855267</t>
  </si>
  <si>
    <t>247</t>
  </si>
  <si>
    <t>732991114</t>
  </si>
  <si>
    <t>PŘÍSLUŠENSTVÍ ČERPADLOVÉ SKUPINY: FILTR PRO MONTÁŽ ČERP.SKUPINY TYPU UK/MK-Z</t>
  </si>
  <si>
    <t>162261064</t>
  </si>
  <si>
    <t>248</t>
  </si>
  <si>
    <t>732991115</t>
  </si>
  <si>
    <t>PŘÍSLUŠENSTVÍ ČERPADLOVÉ SKUPINY: SERVOPOHON VČ.MONTÁŽNÍ SADY 230V/50HZ</t>
  </si>
  <si>
    <t>-1287549027</t>
  </si>
  <si>
    <t>249</t>
  </si>
  <si>
    <t>732991116</t>
  </si>
  <si>
    <t>PŘÍSLUŠENSTVÍ ČERPADLOVÉ SKUPINY: ŠROUBENÍ SE SVĚRNÝM KROUŽKEM NA CU POTRUBÍ,1"*28</t>
  </si>
  <si>
    <t>-1955413789</t>
  </si>
  <si>
    <t>250</t>
  </si>
  <si>
    <t>732991117</t>
  </si>
  <si>
    <t>PŘÍSLUŠENSTVÍ ČERPADLOVÉ SKUPINY: ŠROUBENÍ SE SVĚRNÝM KROUŽKEM NA CU POTRUBÍ,5/4"*35</t>
  </si>
  <si>
    <t>-1014439913</t>
  </si>
  <si>
    <t>251</t>
  </si>
  <si>
    <t>732991118</t>
  </si>
  <si>
    <t>PŘÍSLUŠENSTVÍ ČERPADLOVÉ SKUPINY: HYDRAULICKÝ VYROVNÁVAČ TLAKU MHK32,VČETNĚ IZOLACE</t>
  </si>
  <si>
    <t>1134345378</t>
  </si>
  <si>
    <t>252</t>
  </si>
  <si>
    <t>732991119</t>
  </si>
  <si>
    <t>PŘÍSLUŠENSTVÍ ČERPADLOVÉ SKUPINY: EXPANZOMAT NG 35/6</t>
  </si>
  <si>
    <t>493720499</t>
  </si>
  <si>
    <t>253</t>
  </si>
  <si>
    <t>732991120</t>
  </si>
  <si>
    <t>PŘÍSLUŠENSTVÍ ČERPADLOVÉ SKUPINY: MK 3/4“,KONTROLNÍ VENTIL EXPANZOMATU</t>
  </si>
  <si>
    <t>-1107523422</t>
  </si>
  <si>
    <t>254</t>
  </si>
  <si>
    <t>998732201</t>
  </si>
  <si>
    <t>Přesun hmot procentní pro strojovny v objektech v do 6 m</t>
  </si>
  <si>
    <t>-76066610</t>
  </si>
  <si>
    <t>733</t>
  </si>
  <si>
    <t>Ústřední vytápění - rozvodné potrubí</t>
  </si>
  <si>
    <t>255</t>
  </si>
  <si>
    <t>733120819</t>
  </si>
  <si>
    <t>Demontáž potrubí ocelového hladkého do D 60,3</t>
  </si>
  <si>
    <t>-632052068</t>
  </si>
  <si>
    <t>3*2*75</t>
  </si>
  <si>
    <t>256</t>
  </si>
  <si>
    <t>733191111</t>
  </si>
  <si>
    <t>Manžeta prostupová pro ocelové potrubí do DN 20</t>
  </si>
  <si>
    <t>-886640348</t>
  </si>
  <si>
    <t>257</t>
  </si>
  <si>
    <t>733223102</t>
  </si>
  <si>
    <t>Potrubí měděné tvrdé spojované měkkým pájením D 15x1</t>
  </si>
  <si>
    <t>-301382900</t>
  </si>
  <si>
    <t>258</t>
  </si>
  <si>
    <t>733223103</t>
  </si>
  <si>
    <t>Potrubí měděné tvrdé spojované měkkým pájením D 18x1</t>
  </si>
  <si>
    <t>-16087808</t>
  </si>
  <si>
    <t>259</t>
  </si>
  <si>
    <t>733223104</t>
  </si>
  <si>
    <t>Potrubí měděné tvrdé spojované měkkým pájením D 22x1</t>
  </si>
  <si>
    <t>-1994913437</t>
  </si>
  <si>
    <t>260</t>
  </si>
  <si>
    <t>733223105</t>
  </si>
  <si>
    <t>Potrubí měděné tvrdé spojované měkkým pájením D 28x1,5</t>
  </si>
  <si>
    <t>-356436094</t>
  </si>
  <si>
    <t>261</t>
  </si>
  <si>
    <t>733223106</t>
  </si>
  <si>
    <t>Potrubí měděné tvrdé spojované měkkým pájením D 35x1,5</t>
  </si>
  <si>
    <t>-1966719392</t>
  </si>
  <si>
    <t>262</t>
  </si>
  <si>
    <t>733224222</t>
  </si>
  <si>
    <t>Příplatek k potrubí měděnému za zhotovení přípojky z trubek měděných D 15x1</t>
  </si>
  <si>
    <t>1510305428</t>
  </si>
  <si>
    <t>263</t>
  </si>
  <si>
    <t>733224224</t>
  </si>
  <si>
    <t>Příplatek k potrubí měděnému za zhotovení přípojky z trubek měděných D 22x1</t>
  </si>
  <si>
    <t>-1996390634</t>
  </si>
  <si>
    <t>264</t>
  </si>
  <si>
    <t>733224226</t>
  </si>
  <si>
    <t>Příplatek k potrubí měděnému za zhotovení přípojky z trubek měděných D 35x1,5</t>
  </si>
  <si>
    <t>-922719855</t>
  </si>
  <si>
    <t>265</t>
  </si>
  <si>
    <t>733890803</t>
  </si>
  <si>
    <t>Přemístění potrubí demontovaného vodorovně do 100 m v objektech výšky přes 6 do 24 m</t>
  </si>
  <si>
    <t>1184933963</t>
  </si>
  <si>
    <t>266</t>
  </si>
  <si>
    <t>733991111</t>
  </si>
  <si>
    <t>PROPLÁCHNUTÍ SYSTÉMU ÚT</t>
  </si>
  <si>
    <t>1543653765</t>
  </si>
  <si>
    <t>267</t>
  </si>
  <si>
    <t>733991112</t>
  </si>
  <si>
    <t>IZOLACE POTRUBÍ  D  15  /  20</t>
  </si>
  <si>
    <t>490110728</t>
  </si>
  <si>
    <t>268</t>
  </si>
  <si>
    <t>733991113</t>
  </si>
  <si>
    <t>IZOLACE POTRUBÍ  D  18  /  20</t>
  </si>
  <si>
    <t>-586490610</t>
  </si>
  <si>
    <t>269</t>
  </si>
  <si>
    <t>733991114</t>
  </si>
  <si>
    <t>IZOLACE POTRUBÍ  D  22  /  20</t>
  </si>
  <si>
    <t>-593189445</t>
  </si>
  <si>
    <t>270</t>
  </si>
  <si>
    <t>733991115</t>
  </si>
  <si>
    <t>IZOLACE POTRUBÍ  D  28  /  25</t>
  </si>
  <si>
    <t>2043928645</t>
  </si>
  <si>
    <t>271</t>
  </si>
  <si>
    <t>733991116</t>
  </si>
  <si>
    <t>IZOLAČNÍ POUZDO S AL FOLIÍ  TL.30MM,D 22</t>
  </si>
  <si>
    <t>-1672987133</t>
  </si>
  <si>
    <t>272</t>
  </si>
  <si>
    <t>733991117</t>
  </si>
  <si>
    <t>IZOLAČNÍ POUZDO S AL FOLIÍ  TL.30MM,D 27</t>
  </si>
  <si>
    <t>1183304447</t>
  </si>
  <si>
    <t>273</t>
  </si>
  <si>
    <t>733991118</t>
  </si>
  <si>
    <t>IZOLAČNÍ POUZDO S AL FOLIÍ  TL.30MM,D 35</t>
  </si>
  <si>
    <t>-438567732</t>
  </si>
  <si>
    <t>274</t>
  </si>
  <si>
    <t>733991119</t>
  </si>
  <si>
    <t>1847776605</t>
  </si>
  <si>
    <t>275</t>
  </si>
  <si>
    <t>733991120</t>
  </si>
  <si>
    <t>1905694098</t>
  </si>
  <si>
    <t>276</t>
  </si>
  <si>
    <t>998733201</t>
  </si>
  <si>
    <t>Přesun hmot procentní pro rozvody potrubí v objektech v do 6 m</t>
  </si>
  <si>
    <t>-2035677502</t>
  </si>
  <si>
    <t>734</t>
  </si>
  <si>
    <t>Ústřední vytápění - armatury</t>
  </si>
  <si>
    <t>277</t>
  </si>
  <si>
    <t>722231075</t>
  </si>
  <si>
    <t>Ventil zpětný mosazný G 5/4 PN 10 do 110°C se dvěma závity</t>
  </si>
  <si>
    <t>-947937770</t>
  </si>
  <si>
    <t>278</t>
  </si>
  <si>
    <t>722234266</t>
  </si>
  <si>
    <t>Filtr mosazný G 5/4 PN 16 do 120°C s 2x vnitřním závitem</t>
  </si>
  <si>
    <t>1054361090</t>
  </si>
  <si>
    <t>279</t>
  </si>
  <si>
    <t>1838777767</t>
  </si>
  <si>
    <t>280</t>
  </si>
  <si>
    <t>-1316825474</t>
  </si>
  <si>
    <t>281</t>
  </si>
  <si>
    <t>734261236</t>
  </si>
  <si>
    <t>Šroubení topenářské přímé G 5/4 PN 16 do 120°C</t>
  </si>
  <si>
    <t>-1878672671</t>
  </si>
  <si>
    <t>282</t>
  </si>
  <si>
    <t>734291123</t>
  </si>
  <si>
    <t>Kohout plnící a vypouštěcí G 1/2 PN 10 do 90°C závitový</t>
  </si>
  <si>
    <t>1110804168</t>
  </si>
  <si>
    <t>283</t>
  </si>
  <si>
    <t>1995394994</t>
  </si>
  <si>
    <t>284</t>
  </si>
  <si>
    <t>134582835</t>
  </si>
  <si>
    <t>285</t>
  </si>
  <si>
    <t>19233034</t>
  </si>
  <si>
    <t>286</t>
  </si>
  <si>
    <t>673066389</t>
  </si>
  <si>
    <t>287</t>
  </si>
  <si>
    <t>734411601</t>
  </si>
  <si>
    <t>Ochranná jímka se závitem do G 1</t>
  </si>
  <si>
    <t>1375219780</t>
  </si>
  <si>
    <t>288</t>
  </si>
  <si>
    <t>734991111</t>
  </si>
  <si>
    <t>RADIÁTOROVÉ UZAVÍRACÍ ŠROUBENÍ 1/2“,PŘÍMÉ</t>
  </si>
  <si>
    <t>-746908714</t>
  </si>
  <si>
    <t>289</t>
  </si>
  <si>
    <t>734991112</t>
  </si>
  <si>
    <t>RADIÁTOROVÝ TERMOSTATICKÝ VENTIL 1/2“,PŘÍMÝ</t>
  </si>
  <si>
    <t>779386982</t>
  </si>
  <si>
    <t>290</t>
  </si>
  <si>
    <t>734991113</t>
  </si>
  <si>
    <t>„H“SYSTÉM PŘÍMÝ+ADAPTERY NA CU POTRUBÍ 2KS</t>
  </si>
  <si>
    <t>1920667198</t>
  </si>
  <si>
    <t>291</t>
  </si>
  <si>
    <t>734991114</t>
  </si>
  <si>
    <t>TERMOSTATICKÁ HLAVICE S POJISTKOU PROTI ODCIZENÍ</t>
  </si>
  <si>
    <t>-1378487772</t>
  </si>
  <si>
    <t>292</t>
  </si>
  <si>
    <t>734991115</t>
  </si>
  <si>
    <t>AUTOMATICKÁ ODZDUŠ.NÁDOBKA,VČETNĚ ZPĚTNÉ KLAPKY</t>
  </si>
  <si>
    <t>1112599125</t>
  </si>
  <si>
    <t>293</t>
  </si>
  <si>
    <t>734991116</t>
  </si>
  <si>
    <t>TEPLOMĚR VČ.JÍMKY</t>
  </si>
  <si>
    <t>1436361491</t>
  </si>
  <si>
    <t>294</t>
  </si>
  <si>
    <t>734991117</t>
  </si>
  <si>
    <t>KOMBINOVANÝ TEPLOMĚR+MANOMETR,VČ.ZPĚTNÉ KLAPKY</t>
  </si>
  <si>
    <t>-1139222644</t>
  </si>
  <si>
    <t>295</t>
  </si>
  <si>
    <t>734991118</t>
  </si>
  <si>
    <t>HYDRAULICKÝ VYVAŽOVACÍ VENTIL BEZ VYPOUŠTĚNÍ,1/2"</t>
  </si>
  <si>
    <t>-457793210</t>
  </si>
  <si>
    <t>296</t>
  </si>
  <si>
    <t>998734201</t>
  </si>
  <si>
    <t>Přesun hmot procentní pro armatury v objektech v do 6 m</t>
  </si>
  <si>
    <t>-1371273533</t>
  </si>
  <si>
    <t>735</t>
  </si>
  <si>
    <t>Ústřední vytápění - otopná tělesa</t>
  </si>
  <si>
    <t>297</t>
  </si>
  <si>
    <t>735121810</t>
  </si>
  <si>
    <t>Demontáž otopného tělesa ocelového článkového</t>
  </si>
  <si>
    <t>4289798</t>
  </si>
  <si>
    <t>5*3*10*3</t>
  </si>
  <si>
    <t>298</t>
  </si>
  <si>
    <t>735291800</t>
  </si>
  <si>
    <t>Demontáž konzoly nebo držáku otopných těles, registrů nebo konvektorů do odpadu</t>
  </si>
  <si>
    <t>-1719340295</t>
  </si>
  <si>
    <t>5*4*2*3</t>
  </si>
  <si>
    <t>299</t>
  </si>
  <si>
    <t>735890803</t>
  </si>
  <si>
    <t>Přemístění demontovaného otopného tělesa vodorovně 100 m v objektech výšky přes 12 do 24 m</t>
  </si>
  <si>
    <t>2133338001</t>
  </si>
  <si>
    <t>300</t>
  </si>
  <si>
    <t>735991111</t>
  </si>
  <si>
    <t>DESKOVÁ OTOPNÁ TĚLESA SE SPODNÍM PŘIPOJENÍM - TYP VK 11-600/1000</t>
  </si>
  <si>
    <t>216469357</t>
  </si>
  <si>
    <t>301</t>
  </si>
  <si>
    <t>735991112</t>
  </si>
  <si>
    <t>DESKOVÁ OTOPNÁ TĚLESA SE SPODNÍM PŘIPOJENÍM - TYP VK 21-600/600</t>
  </si>
  <si>
    <t>1537381732</t>
  </si>
  <si>
    <t>302</t>
  </si>
  <si>
    <t>735991113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</si>
</sst>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3">
    <font>
      <sz val="8"/>
      <name val="Arial CE"/>
      <family val="2"/>
    </font>
    <font>
      <sz val="10"/>
      <name val="Arial"/>
      <family val="2"/>
    </font>
    <font>
      <sz val="8"/>
      <color indexed="55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56"/>
      <name val="Arial CE"/>
      <family val="2"/>
    </font>
    <font>
      <sz val="8"/>
      <color indexed="63"/>
      <name val="Arial CE"/>
      <family val="2"/>
    </font>
    <font>
      <sz val="8"/>
      <color indexed="10"/>
      <name val="Arial CE"/>
      <family val="2"/>
    </font>
    <font>
      <sz val="8"/>
      <color indexed="20"/>
      <name val="Arial CE"/>
      <family val="2"/>
    </font>
    <font>
      <sz val="8"/>
      <color indexed="18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2"/>
      <color indexed="55"/>
      <name val="Arial CE"/>
      <family val="2"/>
    </font>
    <font>
      <b/>
      <sz val="8"/>
      <color indexed="55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16"/>
      <name val="Arial CE"/>
      <family val="2"/>
    </font>
    <font>
      <sz val="12"/>
      <name val="Arial CE"/>
      <family val="2"/>
    </font>
    <font>
      <sz val="18"/>
      <color indexed="12"/>
      <name val="Wingdings 2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8"/>
      <color indexed="16"/>
      <name val="Arial CE"/>
      <family val="2"/>
    </font>
    <font>
      <sz val="7"/>
      <color indexed="55"/>
      <name val="Arial CE"/>
      <family val="2"/>
    </font>
    <font>
      <i/>
      <sz val="8"/>
      <color indexed="12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21" fillId="3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 applyProtection="1">
      <alignment vertical="center"/>
      <protection locked="0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 locked="0"/>
    </xf>
    <xf numFmtId="0" fontId="21" fillId="3" borderId="0" xfId="0" applyFont="1" applyFill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3" borderId="13" xfId="0" applyFont="1" applyFill="1" applyBorder="1" applyAlignment="1" applyProtection="1">
      <alignment horizontal="center" vertical="center" wrapText="1"/>
      <protection/>
    </xf>
    <xf numFmtId="0" fontId="21" fillId="3" borderId="14" xfId="0" applyFont="1" applyFill="1" applyBorder="1" applyAlignment="1" applyProtection="1">
      <alignment horizontal="center" vertical="center" wrapText="1"/>
      <protection/>
    </xf>
    <xf numFmtId="0" fontId="21" fillId="3" borderId="14" xfId="0" applyFont="1" applyFill="1" applyBorder="1" applyAlignment="1" applyProtection="1">
      <alignment horizontal="center" vertical="center" wrapText="1"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4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1" fillId="0" borderId="19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1" fillId="3" borderId="6" xfId="0" applyFont="1" applyFill="1" applyBorder="1" applyAlignment="1" applyProtection="1">
      <alignment horizontal="center" vertical="center"/>
      <protection/>
    </xf>
    <xf numFmtId="0" fontId="21" fillId="3" borderId="7" xfId="0" applyFont="1" applyFill="1" applyBorder="1" applyAlignment="1" applyProtection="1">
      <alignment horizontal="left" vertical="center"/>
      <protection/>
    </xf>
    <xf numFmtId="0" fontId="21" fillId="3" borderId="7" xfId="0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1" fillId="3" borderId="21" xfId="0" applyFont="1" applyFill="1" applyBorder="1" applyAlignment="1" applyProtection="1">
      <alignment horizontal="left" vertical="center"/>
      <protection/>
    </xf>
    <xf numFmtId="0" fontId="21" fillId="3" borderId="7" xfId="0" applyFont="1" applyFill="1" applyBorder="1" applyAlignment="1" applyProtection="1">
      <alignment horizontal="right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409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512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614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1523</v>
      </c>
      <c r="AZ1" s="15" t="s">
        <v>1524</v>
      </c>
      <c r="BA1" s="15" t="s">
        <v>1525</v>
      </c>
      <c r="BB1" s="15" t="s">
        <v>1526</v>
      </c>
      <c r="BT1" s="15" t="s">
        <v>1527</v>
      </c>
      <c r="BU1" s="15" t="s">
        <v>1527</v>
      </c>
      <c r="BV1" s="15" t="s">
        <v>1528</v>
      </c>
    </row>
    <row r="2" spans="44:72" ht="36.95" customHeight="1"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S2" s="16" t="s">
        <v>1529</v>
      </c>
      <c r="BT2" s="16" t="s">
        <v>1530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1531</v>
      </c>
      <c r="BT3" s="16" t="s">
        <v>1532</v>
      </c>
    </row>
    <row r="4" spans="2:71" ht="24.95" customHeight="1">
      <c r="B4" s="20"/>
      <c r="C4" s="21"/>
      <c r="D4" s="22" t="s">
        <v>1533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1534</v>
      </c>
      <c r="BE4" s="24" t="s">
        <v>1535</v>
      </c>
      <c r="BS4" s="16" t="s">
        <v>1529</v>
      </c>
    </row>
    <row r="5" spans="2:71" ht="12" customHeight="1">
      <c r="B5" s="20"/>
      <c r="C5" s="21"/>
      <c r="D5" s="25" t="s">
        <v>1536</v>
      </c>
      <c r="E5" s="21"/>
      <c r="F5" s="21"/>
      <c r="G5" s="21"/>
      <c r="H5" s="21"/>
      <c r="I5" s="21"/>
      <c r="J5" s="21"/>
      <c r="K5" s="272" t="s">
        <v>1537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1"/>
      <c r="AQ5" s="21"/>
      <c r="AR5" s="19"/>
      <c r="BE5" s="278" t="s">
        <v>1538</v>
      </c>
      <c r="BS5" s="16" t="s">
        <v>1529</v>
      </c>
    </row>
    <row r="6" spans="2:71" ht="36.95" customHeight="1">
      <c r="B6" s="20"/>
      <c r="C6" s="21"/>
      <c r="D6" s="27" t="s">
        <v>1539</v>
      </c>
      <c r="E6" s="21"/>
      <c r="F6" s="21"/>
      <c r="G6" s="21"/>
      <c r="H6" s="21"/>
      <c r="I6" s="21"/>
      <c r="J6" s="21"/>
      <c r="K6" s="274" t="s">
        <v>1540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1"/>
      <c r="AQ6" s="21"/>
      <c r="AR6" s="19"/>
      <c r="BE6" s="279"/>
      <c r="BS6" s="16" t="s">
        <v>1529</v>
      </c>
    </row>
    <row r="7" spans="2:71" ht="12" customHeight="1">
      <c r="B7" s="20"/>
      <c r="C7" s="21"/>
      <c r="D7" s="28" t="s">
        <v>1541</v>
      </c>
      <c r="E7" s="21"/>
      <c r="F7" s="21"/>
      <c r="G7" s="21"/>
      <c r="H7" s="21"/>
      <c r="I7" s="21"/>
      <c r="J7" s="21"/>
      <c r="K7" s="26" t="s">
        <v>1524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1542</v>
      </c>
      <c r="AL7" s="21"/>
      <c r="AM7" s="21"/>
      <c r="AN7" s="26" t="s">
        <v>1524</v>
      </c>
      <c r="AO7" s="21"/>
      <c r="AP7" s="21"/>
      <c r="AQ7" s="21"/>
      <c r="AR7" s="19"/>
      <c r="BE7" s="279"/>
      <c r="BS7" s="16" t="s">
        <v>1529</v>
      </c>
    </row>
    <row r="8" spans="2:71" ht="12" customHeight="1">
      <c r="B8" s="20"/>
      <c r="C8" s="21"/>
      <c r="D8" s="28" t="s">
        <v>1543</v>
      </c>
      <c r="E8" s="21"/>
      <c r="F8" s="21"/>
      <c r="G8" s="21"/>
      <c r="H8" s="21"/>
      <c r="I8" s="21"/>
      <c r="J8" s="21"/>
      <c r="K8" s="26" t="s">
        <v>1544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1545</v>
      </c>
      <c r="AL8" s="21"/>
      <c r="AM8" s="21"/>
      <c r="AN8" s="29" t="s">
        <v>1546</v>
      </c>
      <c r="AO8" s="21"/>
      <c r="AP8" s="21"/>
      <c r="AQ8" s="21"/>
      <c r="AR8" s="19"/>
      <c r="BE8" s="279"/>
      <c r="BS8" s="16" t="s">
        <v>1529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79"/>
      <c r="BS9" s="16" t="s">
        <v>1529</v>
      </c>
    </row>
    <row r="10" spans="2:71" ht="12" customHeight="1">
      <c r="B10" s="20"/>
      <c r="C10" s="21"/>
      <c r="D10" s="28" t="s">
        <v>1547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1548</v>
      </c>
      <c r="AL10" s="21"/>
      <c r="AM10" s="21"/>
      <c r="AN10" s="26" t="s">
        <v>1524</v>
      </c>
      <c r="AO10" s="21"/>
      <c r="AP10" s="21"/>
      <c r="AQ10" s="21"/>
      <c r="AR10" s="19"/>
      <c r="BE10" s="279"/>
      <c r="BS10" s="16" t="s">
        <v>1549</v>
      </c>
    </row>
    <row r="11" spans="2:71" ht="18.4" customHeight="1">
      <c r="B11" s="20"/>
      <c r="C11" s="21"/>
      <c r="D11" s="21"/>
      <c r="E11" s="26" t="s">
        <v>1544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1550</v>
      </c>
      <c r="AL11" s="21"/>
      <c r="AM11" s="21"/>
      <c r="AN11" s="26" t="s">
        <v>1524</v>
      </c>
      <c r="AO11" s="21"/>
      <c r="AP11" s="21"/>
      <c r="AQ11" s="21"/>
      <c r="AR11" s="19"/>
      <c r="BE11" s="279"/>
      <c r="BS11" s="16" t="s">
        <v>1549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79"/>
      <c r="BS12" s="16" t="s">
        <v>1549</v>
      </c>
    </row>
    <row r="13" spans="2:71" ht="12" customHeight="1">
      <c r="B13" s="20"/>
      <c r="C13" s="21"/>
      <c r="D13" s="28" t="s">
        <v>1551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1548</v>
      </c>
      <c r="AL13" s="21"/>
      <c r="AM13" s="21"/>
      <c r="AN13" s="30" t="s">
        <v>1552</v>
      </c>
      <c r="AO13" s="21"/>
      <c r="AP13" s="21"/>
      <c r="AQ13" s="21"/>
      <c r="AR13" s="19"/>
      <c r="BE13" s="279"/>
      <c r="BS13" s="16" t="s">
        <v>1549</v>
      </c>
    </row>
    <row r="14" spans="2:71" ht="12">
      <c r="B14" s="20"/>
      <c r="C14" s="21"/>
      <c r="D14" s="21"/>
      <c r="E14" s="275" t="s">
        <v>1552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8" t="s">
        <v>1550</v>
      </c>
      <c r="AL14" s="21"/>
      <c r="AM14" s="21"/>
      <c r="AN14" s="30" t="s">
        <v>1552</v>
      </c>
      <c r="AO14" s="21"/>
      <c r="AP14" s="21"/>
      <c r="AQ14" s="21"/>
      <c r="AR14" s="19"/>
      <c r="BE14" s="279"/>
      <c r="BS14" s="16" t="s">
        <v>1549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79"/>
      <c r="BS15" s="16" t="s">
        <v>1527</v>
      </c>
    </row>
    <row r="16" spans="2:71" ht="12" customHeight="1">
      <c r="B16" s="20"/>
      <c r="C16" s="21"/>
      <c r="D16" s="28" t="s">
        <v>1553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1548</v>
      </c>
      <c r="AL16" s="21"/>
      <c r="AM16" s="21"/>
      <c r="AN16" s="26" t="s">
        <v>1524</v>
      </c>
      <c r="AO16" s="21"/>
      <c r="AP16" s="21"/>
      <c r="AQ16" s="21"/>
      <c r="AR16" s="19"/>
      <c r="BE16" s="279"/>
      <c r="BS16" s="16" t="s">
        <v>1527</v>
      </c>
    </row>
    <row r="17" spans="2:71" ht="18.4" customHeight="1">
      <c r="B17" s="20"/>
      <c r="C17" s="21"/>
      <c r="D17" s="21"/>
      <c r="E17" s="26" t="s">
        <v>1544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1550</v>
      </c>
      <c r="AL17" s="21"/>
      <c r="AM17" s="21"/>
      <c r="AN17" s="26" t="s">
        <v>1524</v>
      </c>
      <c r="AO17" s="21"/>
      <c r="AP17" s="21"/>
      <c r="AQ17" s="21"/>
      <c r="AR17" s="19"/>
      <c r="BE17" s="279"/>
      <c r="BS17" s="16" t="s">
        <v>1554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79"/>
      <c r="BS18" s="16" t="s">
        <v>1529</v>
      </c>
    </row>
    <row r="19" spans="2:71" ht="12" customHeight="1">
      <c r="B19" s="20"/>
      <c r="C19" s="21"/>
      <c r="D19" s="28" t="s">
        <v>1555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1548</v>
      </c>
      <c r="AL19" s="21"/>
      <c r="AM19" s="21"/>
      <c r="AN19" s="26" t="s">
        <v>1524</v>
      </c>
      <c r="AO19" s="21"/>
      <c r="AP19" s="21"/>
      <c r="AQ19" s="21"/>
      <c r="AR19" s="19"/>
      <c r="BE19" s="279"/>
      <c r="BS19" s="16" t="s">
        <v>1529</v>
      </c>
    </row>
    <row r="20" spans="2:71" ht="18.4" customHeight="1">
      <c r="B20" s="20"/>
      <c r="C20" s="21"/>
      <c r="D20" s="21"/>
      <c r="E20" s="26" t="s">
        <v>1544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1550</v>
      </c>
      <c r="AL20" s="21"/>
      <c r="AM20" s="21"/>
      <c r="AN20" s="26" t="s">
        <v>1524</v>
      </c>
      <c r="AO20" s="21"/>
      <c r="AP20" s="21"/>
      <c r="AQ20" s="21"/>
      <c r="AR20" s="19"/>
      <c r="BE20" s="279"/>
      <c r="BS20" s="16" t="s">
        <v>1554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79"/>
    </row>
    <row r="22" spans="2:57" ht="12" customHeight="1">
      <c r="B22" s="20"/>
      <c r="C22" s="21"/>
      <c r="D22" s="28" t="s">
        <v>1556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79"/>
    </row>
    <row r="23" spans="2:57" ht="16.5" customHeight="1">
      <c r="B23" s="20"/>
      <c r="C23" s="21"/>
      <c r="D23" s="21"/>
      <c r="E23" s="277" t="s">
        <v>1524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1"/>
      <c r="AP23" s="21"/>
      <c r="AQ23" s="21"/>
      <c r="AR23" s="19"/>
      <c r="BE23" s="279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79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79"/>
    </row>
    <row r="26" spans="2:57" s="1" customFormat="1" ht="25.9" customHeight="1">
      <c r="B26" s="33"/>
      <c r="C26" s="34"/>
      <c r="D26" s="35" t="s">
        <v>1557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0">
        <f>ROUND(AG54,2)</f>
        <v>0</v>
      </c>
      <c r="AL26" s="281"/>
      <c r="AM26" s="281"/>
      <c r="AN26" s="281"/>
      <c r="AO26" s="281"/>
      <c r="AP26" s="34"/>
      <c r="AQ26" s="34"/>
      <c r="AR26" s="37"/>
      <c r="BE26" s="279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79"/>
    </row>
    <row r="28" spans="2:57" s="1" customFormat="1" ht="1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59" t="s">
        <v>1558</v>
      </c>
      <c r="M28" s="259"/>
      <c r="N28" s="259"/>
      <c r="O28" s="259"/>
      <c r="P28" s="259"/>
      <c r="Q28" s="34"/>
      <c r="R28" s="34"/>
      <c r="S28" s="34"/>
      <c r="T28" s="34"/>
      <c r="U28" s="34"/>
      <c r="V28" s="34"/>
      <c r="W28" s="259" t="s">
        <v>1559</v>
      </c>
      <c r="X28" s="259"/>
      <c r="Y28" s="259"/>
      <c r="Z28" s="259"/>
      <c r="AA28" s="259"/>
      <c r="AB28" s="259"/>
      <c r="AC28" s="259"/>
      <c r="AD28" s="259"/>
      <c r="AE28" s="259"/>
      <c r="AF28" s="34"/>
      <c r="AG28" s="34"/>
      <c r="AH28" s="34"/>
      <c r="AI28" s="34"/>
      <c r="AJ28" s="34"/>
      <c r="AK28" s="259" t="s">
        <v>1560</v>
      </c>
      <c r="AL28" s="259"/>
      <c r="AM28" s="259"/>
      <c r="AN28" s="259"/>
      <c r="AO28" s="259"/>
      <c r="AP28" s="34"/>
      <c r="AQ28" s="34"/>
      <c r="AR28" s="37"/>
      <c r="BE28" s="279"/>
    </row>
    <row r="29" spans="2:57" s="2" customFormat="1" ht="14.45" customHeight="1">
      <c r="B29" s="38"/>
      <c r="C29" s="39"/>
      <c r="D29" s="28" t="s">
        <v>1561</v>
      </c>
      <c r="E29" s="39"/>
      <c r="F29" s="28" t="s">
        <v>1562</v>
      </c>
      <c r="G29" s="39"/>
      <c r="H29" s="39"/>
      <c r="I29" s="39"/>
      <c r="J29" s="39"/>
      <c r="K29" s="39"/>
      <c r="L29" s="252">
        <v>0.21</v>
      </c>
      <c r="M29" s="251"/>
      <c r="N29" s="251"/>
      <c r="O29" s="251"/>
      <c r="P29" s="251"/>
      <c r="Q29" s="39"/>
      <c r="R29" s="39"/>
      <c r="S29" s="39"/>
      <c r="T29" s="39"/>
      <c r="U29" s="39"/>
      <c r="V29" s="39"/>
      <c r="W29" s="250">
        <f>ROUND(AZ54,2)</f>
        <v>0</v>
      </c>
      <c r="X29" s="251"/>
      <c r="Y29" s="251"/>
      <c r="Z29" s="251"/>
      <c r="AA29" s="251"/>
      <c r="AB29" s="251"/>
      <c r="AC29" s="251"/>
      <c r="AD29" s="251"/>
      <c r="AE29" s="251"/>
      <c r="AF29" s="39"/>
      <c r="AG29" s="39"/>
      <c r="AH29" s="39"/>
      <c r="AI29" s="39"/>
      <c r="AJ29" s="39"/>
      <c r="AK29" s="250">
        <f>ROUND(AV54,2)</f>
        <v>0</v>
      </c>
      <c r="AL29" s="251"/>
      <c r="AM29" s="251"/>
      <c r="AN29" s="251"/>
      <c r="AO29" s="251"/>
      <c r="AP29" s="39"/>
      <c r="AQ29" s="39"/>
      <c r="AR29" s="40"/>
      <c r="BE29" s="279"/>
    </row>
    <row r="30" spans="2:57" s="2" customFormat="1" ht="14.45" customHeight="1">
      <c r="B30" s="38"/>
      <c r="C30" s="39"/>
      <c r="D30" s="39"/>
      <c r="E30" s="39"/>
      <c r="F30" s="28" t="s">
        <v>1563</v>
      </c>
      <c r="G30" s="39"/>
      <c r="H30" s="39"/>
      <c r="I30" s="39"/>
      <c r="J30" s="39"/>
      <c r="K30" s="39"/>
      <c r="L30" s="252">
        <v>0.15</v>
      </c>
      <c r="M30" s="251"/>
      <c r="N30" s="251"/>
      <c r="O30" s="251"/>
      <c r="P30" s="251"/>
      <c r="Q30" s="39"/>
      <c r="R30" s="39"/>
      <c r="S30" s="39"/>
      <c r="T30" s="39"/>
      <c r="U30" s="39"/>
      <c r="V30" s="39"/>
      <c r="W30" s="250">
        <f>ROUND(BA54,2)</f>
        <v>0</v>
      </c>
      <c r="X30" s="251"/>
      <c r="Y30" s="251"/>
      <c r="Z30" s="251"/>
      <c r="AA30" s="251"/>
      <c r="AB30" s="251"/>
      <c r="AC30" s="251"/>
      <c r="AD30" s="251"/>
      <c r="AE30" s="251"/>
      <c r="AF30" s="39"/>
      <c r="AG30" s="39"/>
      <c r="AH30" s="39"/>
      <c r="AI30" s="39"/>
      <c r="AJ30" s="39"/>
      <c r="AK30" s="250">
        <f>ROUND(AW54,2)</f>
        <v>0</v>
      </c>
      <c r="AL30" s="251"/>
      <c r="AM30" s="251"/>
      <c r="AN30" s="251"/>
      <c r="AO30" s="251"/>
      <c r="AP30" s="39"/>
      <c r="AQ30" s="39"/>
      <c r="AR30" s="40"/>
      <c r="BE30" s="279"/>
    </row>
    <row r="31" spans="2:57" s="2" customFormat="1" ht="14.45" customHeight="1" hidden="1">
      <c r="B31" s="38"/>
      <c r="C31" s="39"/>
      <c r="D31" s="39"/>
      <c r="E31" s="39"/>
      <c r="F31" s="28" t="s">
        <v>1564</v>
      </c>
      <c r="G31" s="39"/>
      <c r="H31" s="39"/>
      <c r="I31" s="39"/>
      <c r="J31" s="39"/>
      <c r="K31" s="39"/>
      <c r="L31" s="252">
        <v>0.21</v>
      </c>
      <c r="M31" s="251"/>
      <c r="N31" s="251"/>
      <c r="O31" s="251"/>
      <c r="P31" s="251"/>
      <c r="Q31" s="39"/>
      <c r="R31" s="39"/>
      <c r="S31" s="39"/>
      <c r="T31" s="39"/>
      <c r="U31" s="39"/>
      <c r="V31" s="39"/>
      <c r="W31" s="250">
        <f>ROUND(BB54,2)</f>
        <v>0</v>
      </c>
      <c r="X31" s="251"/>
      <c r="Y31" s="251"/>
      <c r="Z31" s="251"/>
      <c r="AA31" s="251"/>
      <c r="AB31" s="251"/>
      <c r="AC31" s="251"/>
      <c r="AD31" s="251"/>
      <c r="AE31" s="251"/>
      <c r="AF31" s="39"/>
      <c r="AG31" s="39"/>
      <c r="AH31" s="39"/>
      <c r="AI31" s="39"/>
      <c r="AJ31" s="39"/>
      <c r="AK31" s="250">
        <v>0</v>
      </c>
      <c r="AL31" s="251"/>
      <c r="AM31" s="251"/>
      <c r="AN31" s="251"/>
      <c r="AO31" s="251"/>
      <c r="AP31" s="39"/>
      <c r="AQ31" s="39"/>
      <c r="AR31" s="40"/>
      <c r="BE31" s="279"/>
    </row>
    <row r="32" spans="2:57" s="2" customFormat="1" ht="14.45" customHeight="1" hidden="1">
      <c r="B32" s="38"/>
      <c r="C32" s="39"/>
      <c r="D32" s="39"/>
      <c r="E32" s="39"/>
      <c r="F32" s="28" t="s">
        <v>1565</v>
      </c>
      <c r="G32" s="39"/>
      <c r="H32" s="39"/>
      <c r="I32" s="39"/>
      <c r="J32" s="39"/>
      <c r="K32" s="39"/>
      <c r="L32" s="252">
        <v>0.15</v>
      </c>
      <c r="M32" s="251"/>
      <c r="N32" s="251"/>
      <c r="O32" s="251"/>
      <c r="P32" s="251"/>
      <c r="Q32" s="39"/>
      <c r="R32" s="39"/>
      <c r="S32" s="39"/>
      <c r="T32" s="39"/>
      <c r="U32" s="39"/>
      <c r="V32" s="39"/>
      <c r="W32" s="250">
        <f>ROUND(BC54,2)</f>
        <v>0</v>
      </c>
      <c r="X32" s="251"/>
      <c r="Y32" s="251"/>
      <c r="Z32" s="251"/>
      <c r="AA32" s="251"/>
      <c r="AB32" s="251"/>
      <c r="AC32" s="251"/>
      <c r="AD32" s="251"/>
      <c r="AE32" s="251"/>
      <c r="AF32" s="39"/>
      <c r="AG32" s="39"/>
      <c r="AH32" s="39"/>
      <c r="AI32" s="39"/>
      <c r="AJ32" s="39"/>
      <c r="AK32" s="250">
        <v>0</v>
      </c>
      <c r="AL32" s="251"/>
      <c r="AM32" s="251"/>
      <c r="AN32" s="251"/>
      <c r="AO32" s="251"/>
      <c r="AP32" s="39"/>
      <c r="AQ32" s="39"/>
      <c r="AR32" s="40"/>
      <c r="BE32" s="279"/>
    </row>
    <row r="33" spans="2:57" s="2" customFormat="1" ht="14.45" customHeight="1" hidden="1">
      <c r="B33" s="38"/>
      <c r="C33" s="39"/>
      <c r="D33" s="39"/>
      <c r="E33" s="39"/>
      <c r="F33" s="28" t="s">
        <v>1566</v>
      </c>
      <c r="G33" s="39"/>
      <c r="H33" s="39"/>
      <c r="I33" s="39"/>
      <c r="J33" s="39"/>
      <c r="K33" s="39"/>
      <c r="L33" s="252">
        <v>0</v>
      </c>
      <c r="M33" s="251"/>
      <c r="N33" s="251"/>
      <c r="O33" s="251"/>
      <c r="P33" s="251"/>
      <c r="Q33" s="39"/>
      <c r="R33" s="39"/>
      <c r="S33" s="39"/>
      <c r="T33" s="39"/>
      <c r="U33" s="39"/>
      <c r="V33" s="39"/>
      <c r="W33" s="250">
        <f>ROUND(BD54,2)</f>
        <v>0</v>
      </c>
      <c r="X33" s="251"/>
      <c r="Y33" s="251"/>
      <c r="Z33" s="251"/>
      <c r="AA33" s="251"/>
      <c r="AB33" s="251"/>
      <c r="AC33" s="251"/>
      <c r="AD33" s="251"/>
      <c r="AE33" s="251"/>
      <c r="AF33" s="39"/>
      <c r="AG33" s="39"/>
      <c r="AH33" s="39"/>
      <c r="AI33" s="39"/>
      <c r="AJ33" s="39"/>
      <c r="AK33" s="250">
        <v>0</v>
      </c>
      <c r="AL33" s="251"/>
      <c r="AM33" s="251"/>
      <c r="AN33" s="251"/>
      <c r="AO33" s="251"/>
      <c r="AP33" s="39"/>
      <c r="AQ33" s="39"/>
      <c r="AR33" s="40"/>
      <c r="BE33" s="279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79"/>
    </row>
    <row r="35" spans="2:44" s="1" customFormat="1" ht="25.9" customHeight="1">
      <c r="B35" s="33"/>
      <c r="C35" s="41"/>
      <c r="D35" s="42" t="s">
        <v>1567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1568</v>
      </c>
      <c r="U35" s="43"/>
      <c r="V35" s="43"/>
      <c r="W35" s="43"/>
      <c r="X35" s="255" t="s">
        <v>1569</v>
      </c>
      <c r="Y35" s="256"/>
      <c r="Z35" s="256"/>
      <c r="AA35" s="256"/>
      <c r="AB35" s="256"/>
      <c r="AC35" s="43"/>
      <c r="AD35" s="43"/>
      <c r="AE35" s="43"/>
      <c r="AF35" s="43"/>
      <c r="AG35" s="43"/>
      <c r="AH35" s="43"/>
      <c r="AI35" s="43"/>
      <c r="AJ35" s="43"/>
      <c r="AK35" s="257">
        <f>SUM(AK26:AK33)</f>
        <v>0</v>
      </c>
      <c r="AL35" s="256"/>
      <c r="AM35" s="256"/>
      <c r="AN35" s="256"/>
      <c r="AO35" s="258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6.9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44" s="1" customFormat="1" ht="6.95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44" s="1" customFormat="1" ht="24.95" customHeight="1">
      <c r="B42" s="33"/>
      <c r="C42" s="22" t="s">
        <v>1570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44" s="1" customFormat="1" ht="12" customHeight="1">
      <c r="B44" s="33"/>
      <c r="C44" s="28" t="s">
        <v>1536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20180507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</row>
    <row r="45" spans="2:44" s="3" customFormat="1" ht="36.95" customHeight="1">
      <c r="B45" s="49"/>
      <c r="C45" s="50" t="s">
        <v>1539</v>
      </c>
      <c r="D45" s="51"/>
      <c r="E45" s="51"/>
      <c r="F45" s="51"/>
      <c r="G45" s="51"/>
      <c r="H45" s="51"/>
      <c r="I45" s="51"/>
      <c r="J45" s="51"/>
      <c r="K45" s="51"/>
      <c r="L45" s="269" t="str">
        <f>K6</f>
        <v>Bytový dům Českých bratří 595, Zřízení 8 malometrážních bytových jednotek</v>
      </c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51"/>
      <c r="AQ45" s="51"/>
      <c r="AR45" s="52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44" s="1" customFormat="1" ht="12" customHeight="1">
      <c r="B47" s="33"/>
      <c r="C47" s="28" t="s">
        <v>1543</v>
      </c>
      <c r="D47" s="34"/>
      <c r="E47" s="34"/>
      <c r="F47" s="34"/>
      <c r="G47" s="34"/>
      <c r="H47" s="34"/>
      <c r="I47" s="34"/>
      <c r="J47" s="34"/>
      <c r="K47" s="34"/>
      <c r="L47" s="53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1545</v>
      </c>
      <c r="AJ47" s="34"/>
      <c r="AK47" s="34"/>
      <c r="AL47" s="34"/>
      <c r="AM47" s="271" t="str">
        <f>IF(AN8="","",AN8)</f>
        <v>31. 5. 2018</v>
      </c>
      <c r="AN47" s="271"/>
      <c r="AO47" s="34"/>
      <c r="AP47" s="34"/>
      <c r="AQ47" s="34"/>
      <c r="AR47" s="37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2:56" s="1" customFormat="1" ht="13.7" customHeight="1">
      <c r="B49" s="33"/>
      <c r="C49" s="28" t="s">
        <v>1547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 xml:space="preserve"> 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1553</v>
      </c>
      <c r="AJ49" s="34"/>
      <c r="AK49" s="34"/>
      <c r="AL49" s="34"/>
      <c r="AM49" s="267" t="str">
        <f>IF(E17="","",E17)</f>
        <v xml:space="preserve"> </v>
      </c>
      <c r="AN49" s="268"/>
      <c r="AO49" s="268"/>
      <c r="AP49" s="268"/>
      <c r="AQ49" s="34"/>
      <c r="AR49" s="37"/>
      <c r="AS49" s="261" t="s">
        <v>1571</v>
      </c>
      <c r="AT49" s="262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2:56" s="1" customFormat="1" ht="13.7" customHeight="1">
      <c r="B50" s="33"/>
      <c r="C50" s="28" t="s">
        <v>1551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1555</v>
      </c>
      <c r="AJ50" s="34"/>
      <c r="AK50" s="34"/>
      <c r="AL50" s="34"/>
      <c r="AM50" s="267" t="str">
        <f>IF(E20="","",E20)</f>
        <v xml:space="preserve"> </v>
      </c>
      <c r="AN50" s="268"/>
      <c r="AO50" s="268"/>
      <c r="AP50" s="268"/>
      <c r="AQ50" s="34"/>
      <c r="AR50" s="37"/>
      <c r="AS50" s="263"/>
      <c r="AT50" s="264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56" s="1" customFormat="1" ht="10.9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65"/>
      <c r="AT51" s="266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2:56" s="1" customFormat="1" ht="29.25" customHeight="1">
      <c r="B52" s="33"/>
      <c r="C52" s="243" t="s">
        <v>1572</v>
      </c>
      <c r="D52" s="244"/>
      <c r="E52" s="244"/>
      <c r="F52" s="244"/>
      <c r="G52" s="244"/>
      <c r="H52" s="43"/>
      <c r="I52" s="245" t="s">
        <v>1573</v>
      </c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54" t="s">
        <v>1574</v>
      </c>
      <c r="AH52" s="244"/>
      <c r="AI52" s="244"/>
      <c r="AJ52" s="244"/>
      <c r="AK52" s="244"/>
      <c r="AL52" s="244"/>
      <c r="AM52" s="244"/>
      <c r="AN52" s="245" t="s">
        <v>1575</v>
      </c>
      <c r="AO52" s="244"/>
      <c r="AP52" s="253"/>
      <c r="AQ52" s="61" t="s">
        <v>1576</v>
      </c>
      <c r="AR52" s="37"/>
      <c r="AS52" s="62" t="s">
        <v>1577</v>
      </c>
      <c r="AT52" s="63" t="s">
        <v>1578</v>
      </c>
      <c r="AU52" s="63" t="s">
        <v>1579</v>
      </c>
      <c r="AV52" s="63" t="s">
        <v>1580</v>
      </c>
      <c r="AW52" s="63" t="s">
        <v>1581</v>
      </c>
      <c r="AX52" s="63" t="s">
        <v>1582</v>
      </c>
      <c r="AY52" s="63" t="s">
        <v>1583</v>
      </c>
      <c r="AZ52" s="63" t="s">
        <v>1584</v>
      </c>
      <c r="BA52" s="63" t="s">
        <v>1585</v>
      </c>
      <c r="BB52" s="63" t="s">
        <v>1586</v>
      </c>
      <c r="BC52" s="63" t="s">
        <v>1587</v>
      </c>
      <c r="BD52" s="64" t="s">
        <v>1588</v>
      </c>
    </row>
    <row r="53" spans="2:56" s="1" customFormat="1" ht="10.9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2:90" s="4" customFormat="1" ht="32.45" customHeight="1">
      <c r="B54" s="68"/>
      <c r="C54" s="69" t="s">
        <v>1589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248">
        <f>ROUND(SUM(AG55:AG59),2)</f>
        <v>0</v>
      </c>
      <c r="AH54" s="248"/>
      <c r="AI54" s="248"/>
      <c r="AJ54" s="248"/>
      <c r="AK54" s="248"/>
      <c r="AL54" s="248"/>
      <c r="AM54" s="248"/>
      <c r="AN54" s="249">
        <f aca="true" t="shared" si="0" ref="AN54:AN59">SUM(AG54,AT54)</f>
        <v>0</v>
      </c>
      <c r="AO54" s="249"/>
      <c r="AP54" s="249"/>
      <c r="AQ54" s="72" t="s">
        <v>1524</v>
      </c>
      <c r="AR54" s="73"/>
      <c r="AS54" s="74">
        <f>ROUND(SUM(AS55:AS59),2)</f>
        <v>0</v>
      </c>
      <c r="AT54" s="75">
        <f aca="true" t="shared" si="1" ref="AT54:AT59">ROUND(SUM(AV54:AW54),2)</f>
        <v>0</v>
      </c>
      <c r="AU54" s="76">
        <f>ROUND(SUM(AU55:AU59),5)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ROUND(SUM(AZ55:AZ59),2)</f>
        <v>0</v>
      </c>
      <c r="BA54" s="75">
        <f>ROUND(SUM(BA55:BA59),2)</f>
        <v>0</v>
      </c>
      <c r="BB54" s="75">
        <f>ROUND(SUM(BB55:BB59),2)</f>
        <v>0</v>
      </c>
      <c r="BC54" s="75">
        <f>ROUND(SUM(BC55:BC59),2)</f>
        <v>0</v>
      </c>
      <c r="BD54" s="77">
        <f>ROUND(SUM(BD55:BD59),2)</f>
        <v>0</v>
      </c>
      <c r="BS54" s="78" t="s">
        <v>1590</v>
      </c>
      <c r="BT54" s="78" t="s">
        <v>1591</v>
      </c>
      <c r="BU54" s="79" t="s">
        <v>1592</v>
      </c>
      <c r="BV54" s="78" t="s">
        <v>1593</v>
      </c>
      <c r="BW54" s="78" t="s">
        <v>1528</v>
      </c>
      <c r="BX54" s="78" t="s">
        <v>1594</v>
      </c>
      <c r="CL54" s="78" t="s">
        <v>1524</v>
      </c>
    </row>
    <row r="55" spans="1:91" s="5" customFormat="1" ht="16.5" customHeight="1">
      <c r="A55" s="80" t="s">
        <v>1595</v>
      </c>
      <c r="B55" s="81"/>
      <c r="C55" s="82"/>
      <c r="D55" s="242" t="s">
        <v>1596</v>
      </c>
      <c r="E55" s="242"/>
      <c r="F55" s="242"/>
      <c r="G55" s="242"/>
      <c r="H55" s="242"/>
      <c r="I55" s="83"/>
      <c r="J55" s="242" t="s">
        <v>1597</v>
      </c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6">
        <f ca="1">'SO-01 - Výměna střešní Kr...'!J30</f>
        <v>0</v>
      </c>
      <c r="AH55" s="247"/>
      <c r="AI55" s="247"/>
      <c r="AJ55" s="247"/>
      <c r="AK55" s="247"/>
      <c r="AL55" s="247"/>
      <c r="AM55" s="247"/>
      <c r="AN55" s="246">
        <f t="shared" si="0"/>
        <v>0</v>
      </c>
      <c r="AO55" s="247"/>
      <c r="AP55" s="247"/>
      <c r="AQ55" s="84" t="s">
        <v>1598</v>
      </c>
      <c r="AR55" s="85"/>
      <c r="AS55" s="86">
        <v>0</v>
      </c>
      <c r="AT55" s="87">
        <f t="shared" si="1"/>
        <v>0</v>
      </c>
      <c r="AU55" s="88">
        <f ca="1">'SO-01 - Výměna střešní Kr...'!P86</f>
        <v>0</v>
      </c>
      <c r="AV55" s="87">
        <f ca="1">'SO-01 - Výměna střešní Kr...'!J33</f>
        <v>0</v>
      </c>
      <c r="AW55" s="87">
        <f ca="1">'SO-01 - Výměna střešní Kr...'!J34</f>
        <v>0</v>
      </c>
      <c r="AX55" s="87">
        <f ca="1">'SO-01 - Výměna střešní Kr...'!J35</f>
        <v>0</v>
      </c>
      <c r="AY55" s="87">
        <f ca="1">'SO-01 - Výměna střešní Kr...'!J36</f>
        <v>0</v>
      </c>
      <c r="AZ55" s="87">
        <f ca="1">'SO-01 - Výměna střešní Kr...'!F33</f>
        <v>0</v>
      </c>
      <c r="BA55" s="87">
        <f ca="1">'SO-01 - Výměna střešní Kr...'!F34</f>
        <v>0</v>
      </c>
      <c r="BB55" s="87">
        <f ca="1">'SO-01 - Výměna střešní Kr...'!F35</f>
        <v>0</v>
      </c>
      <c r="BC55" s="87">
        <f ca="1">'SO-01 - Výměna střešní Kr...'!F36</f>
        <v>0</v>
      </c>
      <c r="BD55" s="89">
        <f ca="1">'SO-01 - Výměna střešní Kr...'!F37</f>
        <v>0</v>
      </c>
      <c r="BT55" s="90" t="s">
        <v>1531</v>
      </c>
      <c r="BV55" s="90" t="s">
        <v>1593</v>
      </c>
      <c r="BW55" s="90" t="s">
        <v>1599</v>
      </c>
      <c r="BX55" s="90" t="s">
        <v>1528</v>
      </c>
      <c r="CL55" s="90" t="s">
        <v>1524</v>
      </c>
      <c r="CM55" s="90" t="s">
        <v>1531</v>
      </c>
    </row>
    <row r="56" spans="1:91" s="5" customFormat="1" ht="16.5" customHeight="1">
      <c r="A56" s="80" t="s">
        <v>1595</v>
      </c>
      <c r="B56" s="81"/>
      <c r="C56" s="82"/>
      <c r="D56" s="242" t="s">
        <v>1600</v>
      </c>
      <c r="E56" s="242"/>
      <c r="F56" s="242"/>
      <c r="G56" s="242"/>
      <c r="H56" s="242"/>
      <c r="I56" s="83"/>
      <c r="J56" s="242" t="s">
        <v>1601</v>
      </c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6">
        <f ca="1">'SO-02 - Fasáda'!J30</f>
        <v>0</v>
      </c>
      <c r="AH56" s="247"/>
      <c r="AI56" s="247"/>
      <c r="AJ56" s="247"/>
      <c r="AK56" s="247"/>
      <c r="AL56" s="247"/>
      <c r="AM56" s="247"/>
      <c r="AN56" s="246">
        <f t="shared" si="0"/>
        <v>0</v>
      </c>
      <c r="AO56" s="247"/>
      <c r="AP56" s="247"/>
      <c r="AQ56" s="84" t="s">
        <v>1598</v>
      </c>
      <c r="AR56" s="85"/>
      <c r="AS56" s="86">
        <v>0</v>
      </c>
      <c r="AT56" s="87">
        <f t="shared" si="1"/>
        <v>0</v>
      </c>
      <c r="AU56" s="88">
        <f ca="1">'SO-02 - Fasáda'!P86</f>
        <v>0</v>
      </c>
      <c r="AV56" s="87">
        <f ca="1">'SO-02 - Fasáda'!J33</f>
        <v>0</v>
      </c>
      <c r="AW56" s="87">
        <f ca="1">'SO-02 - Fasáda'!J34</f>
        <v>0</v>
      </c>
      <c r="AX56" s="87">
        <f ca="1">'SO-02 - Fasáda'!J35</f>
        <v>0</v>
      </c>
      <c r="AY56" s="87">
        <f ca="1">'SO-02 - Fasáda'!J36</f>
        <v>0</v>
      </c>
      <c r="AZ56" s="87">
        <f ca="1">'SO-02 - Fasáda'!F33</f>
        <v>0</v>
      </c>
      <c r="BA56" s="87">
        <f ca="1">'SO-02 - Fasáda'!F34</f>
        <v>0</v>
      </c>
      <c r="BB56" s="87">
        <f ca="1">'SO-02 - Fasáda'!F35</f>
        <v>0</v>
      </c>
      <c r="BC56" s="87">
        <f ca="1">'SO-02 - Fasáda'!F36</f>
        <v>0</v>
      </c>
      <c r="BD56" s="89">
        <f ca="1">'SO-02 - Fasáda'!F37</f>
        <v>0</v>
      </c>
      <c r="BT56" s="90" t="s">
        <v>1531</v>
      </c>
      <c r="BV56" s="90" t="s">
        <v>1593</v>
      </c>
      <c r="BW56" s="90" t="s">
        <v>1602</v>
      </c>
      <c r="BX56" s="90" t="s">
        <v>1528</v>
      </c>
      <c r="CL56" s="90" t="s">
        <v>1524</v>
      </c>
      <c r="CM56" s="90" t="s">
        <v>1531</v>
      </c>
    </row>
    <row r="57" spans="1:91" s="5" customFormat="1" ht="16.5" customHeight="1">
      <c r="A57" s="80" t="s">
        <v>1595</v>
      </c>
      <c r="B57" s="81"/>
      <c r="C57" s="82"/>
      <c r="D57" s="242" t="s">
        <v>1603</v>
      </c>
      <c r="E57" s="242"/>
      <c r="F57" s="242"/>
      <c r="G57" s="242"/>
      <c r="H57" s="242"/>
      <c r="I57" s="83"/>
      <c r="J57" s="242" t="s">
        <v>1604</v>
      </c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6">
        <f ca="1">'SO-03 - Vnitřní úpravy'!J30</f>
        <v>0</v>
      </c>
      <c r="AH57" s="247"/>
      <c r="AI57" s="247"/>
      <c r="AJ57" s="247"/>
      <c r="AK57" s="247"/>
      <c r="AL57" s="247"/>
      <c r="AM57" s="247"/>
      <c r="AN57" s="246">
        <f t="shared" si="0"/>
        <v>0</v>
      </c>
      <c r="AO57" s="247"/>
      <c r="AP57" s="247"/>
      <c r="AQ57" s="84" t="s">
        <v>1598</v>
      </c>
      <c r="AR57" s="85"/>
      <c r="AS57" s="86">
        <v>0</v>
      </c>
      <c r="AT57" s="87">
        <f t="shared" si="1"/>
        <v>0</v>
      </c>
      <c r="AU57" s="88">
        <f ca="1">'SO-03 - Vnitřní úpravy'!P112</f>
        <v>0</v>
      </c>
      <c r="AV57" s="87">
        <f ca="1">'SO-03 - Vnitřní úpravy'!J33</f>
        <v>0</v>
      </c>
      <c r="AW57" s="87">
        <f ca="1">'SO-03 - Vnitřní úpravy'!J34</f>
        <v>0</v>
      </c>
      <c r="AX57" s="87">
        <f ca="1">'SO-03 - Vnitřní úpravy'!J35</f>
        <v>0</v>
      </c>
      <c r="AY57" s="87">
        <f ca="1">'SO-03 - Vnitřní úpravy'!J36</f>
        <v>0</v>
      </c>
      <c r="AZ57" s="87">
        <f ca="1">'SO-03 - Vnitřní úpravy'!F33</f>
        <v>0</v>
      </c>
      <c r="BA57" s="87">
        <f ca="1">'SO-03 - Vnitřní úpravy'!F34</f>
        <v>0</v>
      </c>
      <c r="BB57" s="87">
        <f ca="1">'SO-03 - Vnitřní úpravy'!F35</f>
        <v>0</v>
      </c>
      <c r="BC57" s="87">
        <f ca="1">'SO-03 - Vnitřní úpravy'!F36</f>
        <v>0</v>
      </c>
      <c r="BD57" s="89">
        <f ca="1">'SO-03 - Vnitřní úpravy'!F37</f>
        <v>0</v>
      </c>
      <c r="BT57" s="90" t="s">
        <v>1531</v>
      </c>
      <c r="BV57" s="90" t="s">
        <v>1593</v>
      </c>
      <c r="BW57" s="90" t="s">
        <v>1605</v>
      </c>
      <c r="BX57" s="90" t="s">
        <v>1528</v>
      </c>
      <c r="CL57" s="90" t="s">
        <v>1524</v>
      </c>
      <c r="CM57" s="90" t="s">
        <v>1531</v>
      </c>
    </row>
    <row r="58" spans="1:91" s="5" customFormat="1" ht="16.5" customHeight="1">
      <c r="A58" s="80" t="s">
        <v>1595</v>
      </c>
      <c r="B58" s="81"/>
      <c r="C58" s="82"/>
      <c r="D58" s="242" t="s">
        <v>1606</v>
      </c>
      <c r="E58" s="242"/>
      <c r="F58" s="242"/>
      <c r="G58" s="242"/>
      <c r="H58" s="242"/>
      <c r="I58" s="83"/>
      <c r="J58" s="242" t="s">
        <v>1607</v>
      </c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6">
        <f ca="1">'SO-04 - Vnitřní zařízení'!J30</f>
        <v>0</v>
      </c>
      <c r="AH58" s="247"/>
      <c r="AI58" s="247"/>
      <c r="AJ58" s="247"/>
      <c r="AK58" s="247"/>
      <c r="AL58" s="247"/>
      <c r="AM58" s="247"/>
      <c r="AN58" s="246">
        <f t="shared" si="0"/>
        <v>0</v>
      </c>
      <c r="AO58" s="247"/>
      <c r="AP58" s="247"/>
      <c r="AQ58" s="84" t="s">
        <v>1598</v>
      </c>
      <c r="AR58" s="85"/>
      <c r="AS58" s="86">
        <v>0</v>
      </c>
      <c r="AT58" s="87">
        <f t="shared" si="1"/>
        <v>0</v>
      </c>
      <c r="AU58" s="88">
        <f ca="1">'SO-04 - Vnitřní zařízení'!P81</f>
        <v>0</v>
      </c>
      <c r="AV58" s="87">
        <f ca="1">'SO-04 - Vnitřní zařízení'!J33</f>
        <v>0</v>
      </c>
      <c r="AW58" s="87">
        <f ca="1">'SO-04 - Vnitřní zařízení'!J34</f>
        <v>0</v>
      </c>
      <c r="AX58" s="87">
        <f ca="1">'SO-04 - Vnitřní zařízení'!J35</f>
        <v>0</v>
      </c>
      <c r="AY58" s="87">
        <f ca="1">'SO-04 - Vnitřní zařízení'!J36</f>
        <v>0</v>
      </c>
      <c r="AZ58" s="87">
        <f ca="1">'SO-04 - Vnitřní zařízení'!F33</f>
        <v>0</v>
      </c>
      <c r="BA58" s="87">
        <f ca="1">'SO-04 - Vnitřní zařízení'!F34</f>
        <v>0</v>
      </c>
      <c r="BB58" s="87">
        <f ca="1">'SO-04 - Vnitřní zařízení'!F35</f>
        <v>0</v>
      </c>
      <c r="BC58" s="87">
        <f ca="1">'SO-04 - Vnitřní zařízení'!F36</f>
        <v>0</v>
      </c>
      <c r="BD58" s="89">
        <f ca="1">'SO-04 - Vnitřní zařízení'!F37</f>
        <v>0</v>
      </c>
      <c r="BT58" s="90" t="s">
        <v>1531</v>
      </c>
      <c r="BV58" s="90" t="s">
        <v>1593</v>
      </c>
      <c r="BW58" s="90" t="s">
        <v>1608</v>
      </c>
      <c r="BX58" s="90" t="s">
        <v>1528</v>
      </c>
      <c r="CL58" s="90" t="s">
        <v>1524</v>
      </c>
      <c r="CM58" s="90" t="s">
        <v>1531</v>
      </c>
    </row>
    <row r="59" spans="1:91" s="5" customFormat="1" ht="27" customHeight="1">
      <c r="A59" s="80" t="s">
        <v>1595</v>
      </c>
      <c r="B59" s="81"/>
      <c r="C59" s="82"/>
      <c r="D59" s="242" t="s">
        <v>1609</v>
      </c>
      <c r="E59" s="242"/>
      <c r="F59" s="242"/>
      <c r="G59" s="242"/>
      <c r="H59" s="242"/>
      <c r="I59" s="83"/>
      <c r="J59" s="242" t="s">
        <v>1610</v>
      </c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6">
        <f ca="1">'VRN - Vedlejší rozpočtové...'!J30</f>
        <v>0</v>
      </c>
      <c r="AH59" s="247"/>
      <c r="AI59" s="247"/>
      <c r="AJ59" s="247"/>
      <c r="AK59" s="247"/>
      <c r="AL59" s="247"/>
      <c r="AM59" s="247"/>
      <c r="AN59" s="246">
        <f t="shared" si="0"/>
        <v>0</v>
      </c>
      <c r="AO59" s="247"/>
      <c r="AP59" s="247"/>
      <c r="AQ59" s="84" t="s">
        <v>1598</v>
      </c>
      <c r="AR59" s="85"/>
      <c r="AS59" s="91">
        <v>0</v>
      </c>
      <c r="AT59" s="92">
        <f t="shared" si="1"/>
        <v>0</v>
      </c>
      <c r="AU59" s="93">
        <f ca="1">'VRN - Vedlejší rozpočtové...'!P85</f>
        <v>0</v>
      </c>
      <c r="AV59" s="92">
        <f ca="1">'VRN - Vedlejší rozpočtové...'!J33</f>
        <v>0</v>
      </c>
      <c r="AW59" s="92">
        <f ca="1">'VRN - Vedlejší rozpočtové...'!J34</f>
        <v>0</v>
      </c>
      <c r="AX59" s="92">
        <f ca="1">'VRN - Vedlejší rozpočtové...'!J35</f>
        <v>0</v>
      </c>
      <c r="AY59" s="92">
        <f ca="1">'VRN - Vedlejší rozpočtové...'!J36</f>
        <v>0</v>
      </c>
      <c r="AZ59" s="92">
        <f ca="1">'VRN - Vedlejší rozpočtové...'!F33</f>
        <v>0</v>
      </c>
      <c r="BA59" s="92">
        <f ca="1">'VRN - Vedlejší rozpočtové...'!F34</f>
        <v>0</v>
      </c>
      <c r="BB59" s="92">
        <f ca="1">'VRN - Vedlejší rozpočtové...'!F35</f>
        <v>0</v>
      </c>
      <c r="BC59" s="92">
        <f ca="1">'VRN - Vedlejší rozpočtové...'!F36</f>
        <v>0</v>
      </c>
      <c r="BD59" s="94">
        <f ca="1">'VRN - Vedlejší rozpočtové...'!F37</f>
        <v>0</v>
      </c>
      <c r="BT59" s="90" t="s">
        <v>1531</v>
      </c>
      <c r="BV59" s="90" t="s">
        <v>1593</v>
      </c>
      <c r="BW59" s="90" t="s">
        <v>1611</v>
      </c>
      <c r="BX59" s="90" t="s">
        <v>1528</v>
      </c>
      <c r="CL59" s="90" t="s">
        <v>1524</v>
      </c>
      <c r="CM59" s="90" t="s">
        <v>1531</v>
      </c>
    </row>
    <row r="60" spans="2:44" s="1" customFormat="1" ht="30" customHeight="1"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7"/>
    </row>
    <row r="61" spans="2:44" s="1" customFormat="1" ht="6.95" customHeight="1"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37"/>
    </row>
  </sheetData>
  <sheetProtection sheet="1" objects="1" scenarios="1" formatColumns="0" formatRows="0"/>
  <mergeCells count="58">
    <mergeCell ref="K5:AO5"/>
    <mergeCell ref="K6:AO6"/>
    <mergeCell ref="E14:AJ14"/>
    <mergeCell ref="E23:AN23"/>
    <mergeCell ref="BE5:BE34"/>
    <mergeCell ref="AK26:AO26"/>
    <mergeCell ref="W29:AE29"/>
    <mergeCell ref="AK29:AO29"/>
    <mergeCell ref="W30:AE30"/>
    <mergeCell ref="AK30:AO30"/>
    <mergeCell ref="L28:P28"/>
    <mergeCell ref="W28:AE28"/>
    <mergeCell ref="AK28:AO28"/>
    <mergeCell ref="L29:P29"/>
    <mergeCell ref="AR2:BE2"/>
    <mergeCell ref="AS49:AT51"/>
    <mergeCell ref="AM50:AP50"/>
    <mergeCell ref="L45:AO45"/>
    <mergeCell ref="AM47:AN47"/>
    <mergeCell ref="AM49:AP49"/>
    <mergeCell ref="AN56:AP56"/>
    <mergeCell ref="AG56:AM56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G54:AM54"/>
    <mergeCell ref="AN54:AP54"/>
    <mergeCell ref="AN55:AP55"/>
    <mergeCell ref="AG55:AM55"/>
    <mergeCell ref="AK33:AO33"/>
    <mergeCell ref="W31:AE31"/>
    <mergeCell ref="AK31:AO31"/>
    <mergeCell ref="W32:AE32"/>
    <mergeCell ref="AK32:AO32"/>
    <mergeCell ref="W33:AE33"/>
    <mergeCell ref="AN58:AP58"/>
    <mergeCell ref="AG58:AM58"/>
    <mergeCell ref="AN59:AP59"/>
    <mergeCell ref="AG59:AM59"/>
    <mergeCell ref="AN57:AP57"/>
    <mergeCell ref="AG57:AM57"/>
    <mergeCell ref="D59:H59"/>
    <mergeCell ref="J59:AF59"/>
    <mergeCell ref="D57:H57"/>
    <mergeCell ref="J57:AF57"/>
    <mergeCell ref="D58:H58"/>
    <mergeCell ref="J58:AF58"/>
    <mergeCell ref="D56:H56"/>
    <mergeCell ref="J56:AF56"/>
    <mergeCell ref="C52:G52"/>
    <mergeCell ref="I52:AF52"/>
    <mergeCell ref="D55:H55"/>
    <mergeCell ref="J55:AF55"/>
  </mergeCells>
  <hyperlinks>
    <hyperlink ref="A55" location="'SO-01 - Výměna střešní Kr...'!C2" display="/"/>
    <hyperlink ref="A56" location="'SO-02 - Fasáda'!C2" display="/"/>
    <hyperlink ref="A57" location="'SO-03 - Vnitřní úpravy'!C2" display="/"/>
    <hyperlink ref="A58" location="'SO-04 - Vnitřní zařízení'!C2" display="/"/>
    <hyperlink ref="A5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6" t="s">
        <v>1599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9"/>
      <c r="AT3" s="16" t="s">
        <v>1531</v>
      </c>
    </row>
    <row r="4" spans="2:46" ht="24.95" customHeight="1">
      <c r="B4" s="19"/>
      <c r="D4" s="99" t="s">
        <v>1612</v>
      </c>
      <c r="L4" s="19"/>
      <c r="M4" s="23" t="s">
        <v>1534</v>
      </c>
      <c r="AT4" s="16" t="s">
        <v>1527</v>
      </c>
    </row>
    <row r="5" spans="2:12" ht="6.95" customHeight="1">
      <c r="B5" s="19"/>
      <c r="L5" s="19"/>
    </row>
    <row r="6" spans="2:12" ht="12" customHeight="1">
      <c r="B6" s="19"/>
      <c r="D6" s="100" t="s">
        <v>1539</v>
      </c>
      <c r="L6" s="19"/>
    </row>
    <row r="7" spans="2:12" ht="16.5" customHeight="1">
      <c r="B7" s="19"/>
      <c r="E7" s="284" t="str">
        <f ca="1">'Rekapitulace stavby'!K6</f>
        <v>Bytový dům Českých bratří 595, Zřízení 8 malometrážních bytových jednotek</v>
      </c>
      <c r="F7" s="285"/>
      <c r="G7" s="285"/>
      <c r="H7" s="285"/>
      <c r="L7" s="19"/>
    </row>
    <row r="8" spans="2:12" s="1" customFormat="1" ht="12" customHeight="1">
      <c r="B8" s="37"/>
      <c r="D8" s="100" t="s">
        <v>1613</v>
      </c>
      <c r="I8" s="101"/>
      <c r="L8" s="37"/>
    </row>
    <row r="9" spans="2:12" s="1" customFormat="1" ht="36.95" customHeight="1">
      <c r="B9" s="37"/>
      <c r="E9" s="286" t="s">
        <v>1614</v>
      </c>
      <c r="F9" s="287"/>
      <c r="G9" s="287"/>
      <c r="H9" s="287"/>
      <c r="I9" s="101"/>
      <c r="L9" s="37"/>
    </row>
    <row r="10" spans="2:12" s="1" customFormat="1" ht="12">
      <c r="B10" s="37"/>
      <c r="I10" s="101"/>
      <c r="L10" s="37"/>
    </row>
    <row r="11" spans="2:12" s="1" customFormat="1" ht="12" customHeight="1">
      <c r="B11" s="37"/>
      <c r="D11" s="100" t="s">
        <v>1541</v>
      </c>
      <c r="F11" s="16" t="s">
        <v>1524</v>
      </c>
      <c r="I11" s="102" t="s">
        <v>1542</v>
      </c>
      <c r="J11" s="16" t="s">
        <v>1524</v>
      </c>
      <c r="L11" s="37"/>
    </row>
    <row r="12" spans="2:12" s="1" customFormat="1" ht="12" customHeight="1">
      <c r="B12" s="37"/>
      <c r="D12" s="100" t="s">
        <v>1543</v>
      </c>
      <c r="F12" s="16" t="s">
        <v>1544</v>
      </c>
      <c r="I12" s="102" t="s">
        <v>1545</v>
      </c>
      <c r="J12" s="103" t="str">
        <f ca="1">'Rekapitulace stavby'!AN8</f>
        <v>31. 5. 2018</v>
      </c>
      <c r="L12" s="37"/>
    </row>
    <row r="13" spans="2:12" s="1" customFormat="1" ht="10.9" customHeight="1">
      <c r="B13" s="37"/>
      <c r="I13" s="101"/>
      <c r="L13" s="37"/>
    </row>
    <row r="14" spans="2:12" s="1" customFormat="1" ht="12" customHeight="1">
      <c r="B14" s="37"/>
      <c r="D14" s="100" t="s">
        <v>1547</v>
      </c>
      <c r="I14" s="102" t="s">
        <v>1548</v>
      </c>
      <c r="J14" s="16" t="str">
        <f ca="1">IF('Rekapitulace stavby'!AN10="","",'Rekapitulace stavby'!AN10)</f>
        <v/>
      </c>
      <c r="L14" s="37"/>
    </row>
    <row r="15" spans="2:12" s="1" customFormat="1" ht="18" customHeight="1">
      <c r="B15" s="37"/>
      <c r="E15" s="16" t="str">
        <f ca="1">IF('Rekapitulace stavby'!E11="","",'Rekapitulace stavby'!E11)</f>
        <v xml:space="preserve"> </v>
      </c>
      <c r="I15" s="102" t="s">
        <v>1550</v>
      </c>
      <c r="J15" s="16" t="str">
        <f ca="1">IF('Rekapitulace stavby'!AN11="","",'Rekapitulace stavby'!AN11)</f>
        <v/>
      </c>
      <c r="L15" s="37"/>
    </row>
    <row r="16" spans="2:12" s="1" customFormat="1" ht="6.95" customHeight="1">
      <c r="B16" s="37"/>
      <c r="I16" s="101"/>
      <c r="L16" s="37"/>
    </row>
    <row r="17" spans="2:12" s="1" customFormat="1" ht="12" customHeight="1">
      <c r="B17" s="37"/>
      <c r="D17" s="100" t="s">
        <v>1551</v>
      </c>
      <c r="I17" s="102" t="s">
        <v>1548</v>
      </c>
      <c r="J17" s="29" t="str">
        <f ca="1">'Rekapitulace stavby'!AN13</f>
        <v>Vyplň údaj</v>
      </c>
      <c r="L17" s="37"/>
    </row>
    <row r="18" spans="2:12" s="1" customFormat="1" ht="18" customHeight="1">
      <c r="B18" s="37"/>
      <c r="E18" s="288" t="str">
        <f ca="1">'Rekapitulace stavby'!E14</f>
        <v>Vyplň údaj</v>
      </c>
      <c r="F18" s="289"/>
      <c r="G18" s="289"/>
      <c r="H18" s="289"/>
      <c r="I18" s="102" t="s">
        <v>1550</v>
      </c>
      <c r="J18" s="29" t="str">
        <f ca="1">'Rekapitulace stavby'!AN14</f>
        <v>Vyplň údaj</v>
      </c>
      <c r="L18" s="37"/>
    </row>
    <row r="19" spans="2:12" s="1" customFormat="1" ht="6.95" customHeight="1">
      <c r="B19" s="37"/>
      <c r="I19" s="101"/>
      <c r="L19" s="37"/>
    </row>
    <row r="20" spans="2:12" s="1" customFormat="1" ht="12" customHeight="1">
      <c r="B20" s="37"/>
      <c r="D20" s="100" t="s">
        <v>1553</v>
      </c>
      <c r="I20" s="102" t="s">
        <v>1548</v>
      </c>
      <c r="J20" s="16" t="str">
        <f ca="1">IF('Rekapitulace stavby'!AN16="","",'Rekapitulace stavby'!AN16)</f>
        <v/>
      </c>
      <c r="L20" s="37"/>
    </row>
    <row r="21" spans="2:12" s="1" customFormat="1" ht="18" customHeight="1">
      <c r="B21" s="37"/>
      <c r="E21" s="16" t="str">
        <f ca="1">IF('Rekapitulace stavby'!E17="","",'Rekapitulace stavby'!E17)</f>
        <v xml:space="preserve"> </v>
      </c>
      <c r="I21" s="102" t="s">
        <v>1550</v>
      </c>
      <c r="J21" s="16" t="str">
        <f ca="1">IF('Rekapitulace stavby'!AN17="","",'Rekapitulace stavby'!AN17)</f>
        <v/>
      </c>
      <c r="L21" s="37"/>
    </row>
    <row r="22" spans="2:12" s="1" customFormat="1" ht="6.95" customHeight="1">
      <c r="B22" s="37"/>
      <c r="I22" s="101"/>
      <c r="L22" s="37"/>
    </row>
    <row r="23" spans="2:12" s="1" customFormat="1" ht="12" customHeight="1">
      <c r="B23" s="37"/>
      <c r="D23" s="100" t="s">
        <v>1555</v>
      </c>
      <c r="I23" s="102" t="s">
        <v>1548</v>
      </c>
      <c r="J23" s="16" t="str">
        <f ca="1">IF('Rekapitulace stavby'!AN19="","",'Rekapitulace stavby'!AN19)</f>
        <v/>
      </c>
      <c r="L23" s="37"/>
    </row>
    <row r="24" spans="2:12" s="1" customFormat="1" ht="18" customHeight="1">
      <c r="B24" s="37"/>
      <c r="E24" s="16" t="str">
        <f ca="1">IF('Rekapitulace stavby'!E20="","",'Rekapitulace stavby'!E20)</f>
        <v xml:space="preserve"> </v>
      </c>
      <c r="I24" s="102" t="s">
        <v>1550</v>
      </c>
      <c r="J24" s="16" t="str">
        <f ca="1">IF('Rekapitulace stavby'!AN20="","",'Rekapitulace stavby'!AN20)</f>
        <v/>
      </c>
      <c r="L24" s="37"/>
    </row>
    <row r="25" spans="2:12" s="1" customFormat="1" ht="6.95" customHeight="1">
      <c r="B25" s="37"/>
      <c r="I25" s="101"/>
      <c r="L25" s="37"/>
    </row>
    <row r="26" spans="2:12" s="1" customFormat="1" ht="12" customHeight="1">
      <c r="B26" s="37"/>
      <c r="D26" s="100" t="s">
        <v>1556</v>
      </c>
      <c r="I26" s="101"/>
      <c r="L26" s="37"/>
    </row>
    <row r="27" spans="2:12" s="6" customFormat="1" ht="16.5" customHeight="1">
      <c r="B27" s="104"/>
      <c r="E27" s="290" t="s">
        <v>1524</v>
      </c>
      <c r="F27" s="290"/>
      <c r="G27" s="290"/>
      <c r="H27" s="290"/>
      <c r="I27" s="105"/>
      <c r="L27" s="104"/>
    </row>
    <row r="28" spans="2:12" s="1" customFormat="1" ht="6.95" customHeight="1">
      <c r="B28" s="37"/>
      <c r="I28" s="101"/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06"/>
      <c r="J29" s="55"/>
      <c r="K29" s="55"/>
      <c r="L29" s="37"/>
    </row>
    <row r="30" spans="2:12" s="1" customFormat="1" ht="25.35" customHeight="1">
      <c r="B30" s="37"/>
      <c r="D30" s="107" t="s">
        <v>1557</v>
      </c>
      <c r="I30" s="101"/>
      <c r="J30" s="108">
        <f>ROUND(J86,2)</f>
        <v>0</v>
      </c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06"/>
      <c r="J31" s="55"/>
      <c r="K31" s="55"/>
      <c r="L31" s="37"/>
    </row>
    <row r="32" spans="2:12" s="1" customFormat="1" ht="14.45" customHeight="1">
      <c r="B32" s="37"/>
      <c r="F32" s="109" t="s">
        <v>1559</v>
      </c>
      <c r="I32" s="110" t="s">
        <v>1558</v>
      </c>
      <c r="J32" s="109" t="s">
        <v>1560</v>
      </c>
      <c r="L32" s="37"/>
    </row>
    <row r="33" spans="2:12" s="1" customFormat="1" ht="14.45" customHeight="1">
      <c r="B33" s="37"/>
      <c r="D33" s="100" t="s">
        <v>1561</v>
      </c>
      <c r="E33" s="100" t="s">
        <v>1562</v>
      </c>
      <c r="F33" s="111">
        <f>ROUND((SUM(BE86:BE142)),2)</f>
        <v>0</v>
      </c>
      <c r="I33" s="112">
        <v>0.21</v>
      </c>
      <c r="J33" s="111">
        <f>ROUND(((SUM(BE86:BE142))*I33),2)</f>
        <v>0</v>
      </c>
      <c r="L33" s="37"/>
    </row>
    <row r="34" spans="2:12" s="1" customFormat="1" ht="14.45" customHeight="1">
      <c r="B34" s="37"/>
      <c r="E34" s="100" t="s">
        <v>1563</v>
      </c>
      <c r="F34" s="111">
        <f>ROUND((SUM(BF86:BF142)),2)</f>
        <v>0</v>
      </c>
      <c r="I34" s="112">
        <v>0.15</v>
      </c>
      <c r="J34" s="111">
        <f>ROUND(((SUM(BF86:BF142))*I34),2)</f>
        <v>0</v>
      </c>
      <c r="L34" s="37"/>
    </row>
    <row r="35" spans="2:12" s="1" customFormat="1" ht="14.45" customHeight="1" hidden="1">
      <c r="B35" s="37"/>
      <c r="E35" s="100" t="s">
        <v>1564</v>
      </c>
      <c r="F35" s="111">
        <f>ROUND((SUM(BG86:BG142)),2)</f>
        <v>0</v>
      </c>
      <c r="I35" s="112">
        <v>0.21</v>
      </c>
      <c r="J35" s="111">
        <f>0</f>
        <v>0</v>
      </c>
      <c r="L35" s="37"/>
    </row>
    <row r="36" spans="2:12" s="1" customFormat="1" ht="14.45" customHeight="1" hidden="1">
      <c r="B36" s="37"/>
      <c r="E36" s="100" t="s">
        <v>1565</v>
      </c>
      <c r="F36" s="111">
        <f>ROUND((SUM(BH86:BH142)),2)</f>
        <v>0</v>
      </c>
      <c r="I36" s="112">
        <v>0.15</v>
      </c>
      <c r="J36" s="111">
        <f>0</f>
        <v>0</v>
      </c>
      <c r="L36" s="37"/>
    </row>
    <row r="37" spans="2:12" s="1" customFormat="1" ht="14.45" customHeight="1" hidden="1">
      <c r="B37" s="37"/>
      <c r="E37" s="100" t="s">
        <v>1566</v>
      </c>
      <c r="F37" s="111">
        <f>ROUND((SUM(BI86:BI142)),2)</f>
        <v>0</v>
      </c>
      <c r="I37" s="112">
        <v>0</v>
      </c>
      <c r="J37" s="111">
        <f>0</f>
        <v>0</v>
      </c>
      <c r="L37" s="37"/>
    </row>
    <row r="38" spans="2:12" s="1" customFormat="1" ht="6.95" customHeight="1">
      <c r="B38" s="37"/>
      <c r="I38" s="101"/>
      <c r="L38" s="37"/>
    </row>
    <row r="39" spans="2:12" s="1" customFormat="1" ht="25.35" customHeight="1">
      <c r="B39" s="37"/>
      <c r="C39" s="113"/>
      <c r="D39" s="114" t="s">
        <v>1567</v>
      </c>
      <c r="E39" s="115"/>
      <c r="F39" s="115"/>
      <c r="G39" s="116" t="s">
        <v>1568</v>
      </c>
      <c r="H39" s="117" t="s">
        <v>1569</v>
      </c>
      <c r="I39" s="118"/>
      <c r="J39" s="119">
        <f>SUM(J30:J37)</f>
        <v>0</v>
      </c>
      <c r="K39" s="120"/>
      <c r="L39" s="37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7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7"/>
    </row>
    <row r="45" spans="2:12" s="1" customFormat="1" ht="24.95" customHeight="1">
      <c r="B45" s="33"/>
      <c r="C45" s="22" t="s">
        <v>1615</v>
      </c>
      <c r="D45" s="34"/>
      <c r="E45" s="34"/>
      <c r="F45" s="34"/>
      <c r="G45" s="34"/>
      <c r="H45" s="34"/>
      <c r="I45" s="101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01"/>
      <c r="J46" s="34"/>
      <c r="K46" s="34"/>
      <c r="L46" s="37"/>
    </row>
    <row r="47" spans="2:12" s="1" customFormat="1" ht="12" customHeight="1">
      <c r="B47" s="33"/>
      <c r="C47" s="28" t="s">
        <v>1539</v>
      </c>
      <c r="D47" s="34"/>
      <c r="E47" s="34"/>
      <c r="F47" s="34"/>
      <c r="G47" s="34"/>
      <c r="H47" s="34"/>
      <c r="I47" s="101"/>
      <c r="J47" s="34"/>
      <c r="K47" s="34"/>
      <c r="L47" s="37"/>
    </row>
    <row r="48" spans="2:12" s="1" customFormat="1" ht="16.5" customHeight="1">
      <c r="B48" s="33"/>
      <c r="C48" s="34"/>
      <c r="D48" s="34"/>
      <c r="E48" s="282" t="str">
        <f>E7</f>
        <v>Bytový dům Českých bratří 595, Zřízení 8 malometrážních bytových jednotek</v>
      </c>
      <c r="F48" s="283"/>
      <c r="G48" s="283"/>
      <c r="H48" s="283"/>
      <c r="I48" s="101"/>
      <c r="J48" s="34"/>
      <c r="K48" s="34"/>
      <c r="L48" s="37"/>
    </row>
    <row r="49" spans="2:12" s="1" customFormat="1" ht="12" customHeight="1">
      <c r="B49" s="33"/>
      <c r="C49" s="28" t="s">
        <v>1613</v>
      </c>
      <c r="D49" s="34"/>
      <c r="E49" s="34"/>
      <c r="F49" s="34"/>
      <c r="G49" s="34"/>
      <c r="H49" s="34"/>
      <c r="I49" s="101"/>
      <c r="J49" s="34"/>
      <c r="K49" s="34"/>
      <c r="L49" s="37"/>
    </row>
    <row r="50" spans="2:12" s="1" customFormat="1" ht="16.5" customHeight="1">
      <c r="B50" s="33"/>
      <c r="C50" s="34"/>
      <c r="D50" s="34"/>
      <c r="E50" s="269" t="str">
        <f>E9</f>
        <v>SO-01 - Výměna střešní Krytiny</v>
      </c>
      <c r="F50" s="268"/>
      <c r="G50" s="268"/>
      <c r="H50" s="268"/>
      <c r="I50" s="101"/>
      <c r="J50" s="34"/>
      <c r="K50" s="34"/>
      <c r="L50" s="37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01"/>
      <c r="J51" s="34"/>
      <c r="K51" s="34"/>
      <c r="L51" s="37"/>
    </row>
    <row r="52" spans="2:12" s="1" customFormat="1" ht="12" customHeight="1">
      <c r="B52" s="33"/>
      <c r="C52" s="28" t="s">
        <v>1543</v>
      </c>
      <c r="D52" s="34"/>
      <c r="E52" s="34"/>
      <c r="F52" s="26" t="str">
        <f>F12</f>
        <v xml:space="preserve"> </v>
      </c>
      <c r="G52" s="34"/>
      <c r="H52" s="34"/>
      <c r="I52" s="102" t="s">
        <v>1545</v>
      </c>
      <c r="J52" s="54" t="str">
        <f>IF(J12="","",J12)</f>
        <v>31. 5. 2018</v>
      </c>
      <c r="K52" s="34"/>
      <c r="L52" s="37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01"/>
      <c r="J53" s="34"/>
      <c r="K53" s="34"/>
      <c r="L53" s="37"/>
    </row>
    <row r="54" spans="2:12" s="1" customFormat="1" ht="13.7" customHeight="1">
      <c r="B54" s="33"/>
      <c r="C54" s="28" t="s">
        <v>1547</v>
      </c>
      <c r="D54" s="34"/>
      <c r="E54" s="34"/>
      <c r="F54" s="26" t="str">
        <f>E15</f>
        <v xml:space="preserve"> </v>
      </c>
      <c r="G54" s="34"/>
      <c r="H54" s="34"/>
      <c r="I54" s="102" t="s">
        <v>1553</v>
      </c>
      <c r="J54" s="31" t="str">
        <f>E21</f>
        <v xml:space="preserve"> </v>
      </c>
      <c r="K54" s="34"/>
      <c r="L54" s="37"/>
    </row>
    <row r="55" spans="2:12" s="1" customFormat="1" ht="13.7" customHeight="1">
      <c r="B55" s="33"/>
      <c r="C55" s="28" t="s">
        <v>1551</v>
      </c>
      <c r="D55" s="34"/>
      <c r="E55" s="34"/>
      <c r="F55" s="26" t="str">
        <f>IF(E18="","",E18)</f>
        <v>Vyplň údaj</v>
      </c>
      <c r="G55" s="34"/>
      <c r="H55" s="34"/>
      <c r="I55" s="102" t="s">
        <v>1555</v>
      </c>
      <c r="J55" s="31" t="str">
        <f>E24</f>
        <v xml:space="preserve"> </v>
      </c>
      <c r="K55" s="34"/>
      <c r="L55" s="37"/>
    </row>
    <row r="56" spans="2:12" s="1" customFormat="1" ht="10.35" customHeight="1">
      <c r="B56" s="33"/>
      <c r="C56" s="34"/>
      <c r="D56" s="34"/>
      <c r="E56" s="34"/>
      <c r="F56" s="34"/>
      <c r="G56" s="34"/>
      <c r="H56" s="34"/>
      <c r="I56" s="101"/>
      <c r="J56" s="34"/>
      <c r="K56" s="34"/>
      <c r="L56" s="37"/>
    </row>
    <row r="57" spans="2:12" s="1" customFormat="1" ht="29.25" customHeight="1">
      <c r="B57" s="33"/>
      <c r="C57" s="127" t="s">
        <v>1616</v>
      </c>
      <c r="D57" s="41"/>
      <c r="E57" s="41"/>
      <c r="F57" s="41"/>
      <c r="G57" s="41"/>
      <c r="H57" s="41"/>
      <c r="I57" s="128"/>
      <c r="J57" s="129" t="s">
        <v>1617</v>
      </c>
      <c r="K57" s="41"/>
      <c r="L57" s="37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01"/>
      <c r="J58" s="34"/>
      <c r="K58" s="34"/>
      <c r="L58" s="37"/>
    </row>
    <row r="59" spans="2:47" s="1" customFormat="1" ht="22.9" customHeight="1">
      <c r="B59" s="33"/>
      <c r="C59" s="130" t="s">
        <v>1618</v>
      </c>
      <c r="D59" s="34"/>
      <c r="E59" s="34"/>
      <c r="F59" s="34"/>
      <c r="G59" s="34"/>
      <c r="H59" s="34"/>
      <c r="I59" s="101"/>
      <c r="J59" s="71">
        <f>J86</f>
        <v>0</v>
      </c>
      <c r="K59" s="34"/>
      <c r="L59" s="37"/>
      <c r="AU59" s="16" t="s">
        <v>1619</v>
      </c>
    </row>
    <row r="60" spans="2:12" s="7" customFormat="1" ht="24.95" customHeight="1">
      <c r="B60" s="131"/>
      <c r="C60" s="132"/>
      <c r="D60" s="133" t="s">
        <v>1620</v>
      </c>
      <c r="E60" s="134"/>
      <c r="F60" s="134"/>
      <c r="G60" s="134"/>
      <c r="H60" s="134"/>
      <c r="I60" s="135"/>
      <c r="J60" s="136">
        <f>J87</f>
        <v>0</v>
      </c>
      <c r="K60" s="132"/>
      <c r="L60" s="137"/>
    </row>
    <row r="61" spans="2:12" s="8" customFormat="1" ht="19.9" customHeight="1">
      <c r="B61" s="138"/>
      <c r="C61" s="139"/>
      <c r="D61" s="140" t="s">
        <v>1621</v>
      </c>
      <c r="E61" s="141"/>
      <c r="F61" s="141"/>
      <c r="G61" s="141"/>
      <c r="H61" s="141"/>
      <c r="I61" s="142"/>
      <c r="J61" s="143">
        <f>J88</f>
        <v>0</v>
      </c>
      <c r="K61" s="139"/>
      <c r="L61" s="144"/>
    </row>
    <row r="62" spans="2:12" s="7" customFormat="1" ht="24.95" customHeight="1">
      <c r="B62" s="131"/>
      <c r="C62" s="132"/>
      <c r="D62" s="133" t="s">
        <v>1622</v>
      </c>
      <c r="E62" s="134"/>
      <c r="F62" s="134"/>
      <c r="G62" s="134"/>
      <c r="H62" s="134"/>
      <c r="I62" s="135"/>
      <c r="J62" s="136">
        <f>J96</f>
        <v>0</v>
      </c>
      <c r="K62" s="132"/>
      <c r="L62" s="137"/>
    </row>
    <row r="63" spans="2:12" s="8" customFormat="1" ht="19.9" customHeight="1">
      <c r="B63" s="138"/>
      <c r="C63" s="139"/>
      <c r="D63" s="140" t="s">
        <v>1623</v>
      </c>
      <c r="E63" s="141"/>
      <c r="F63" s="141"/>
      <c r="G63" s="141"/>
      <c r="H63" s="141"/>
      <c r="I63" s="142"/>
      <c r="J63" s="143">
        <f>J97</f>
        <v>0</v>
      </c>
      <c r="K63" s="139"/>
      <c r="L63" s="144"/>
    </row>
    <row r="64" spans="2:12" s="8" customFormat="1" ht="19.9" customHeight="1">
      <c r="B64" s="138"/>
      <c r="C64" s="139"/>
      <c r="D64" s="140" t="s">
        <v>1624</v>
      </c>
      <c r="E64" s="141"/>
      <c r="F64" s="141"/>
      <c r="G64" s="141"/>
      <c r="H64" s="141"/>
      <c r="I64" s="142"/>
      <c r="J64" s="143">
        <f>J113</f>
        <v>0</v>
      </c>
      <c r="K64" s="139"/>
      <c r="L64" s="144"/>
    </row>
    <row r="65" spans="2:12" s="8" customFormat="1" ht="19.9" customHeight="1">
      <c r="B65" s="138"/>
      <c r="C65" s="139"/>
      <c r="D65" s="140" t="s">
        <v>1625</v>
      </c>
      <c r="E65" s="141"/>
      <c r="F65" s="141"/>
      <c r="G65" s="141"/>
      <c r="H65" s="141"/>
      <c r="I65" s="142"/>
      <c r="J65" s="143">
        <f>J132</f>
        <v>0</v>
      </c>
      <c r="K65" s="139"/>
      <c r="L65" s="144"/>
    </row>
    <row r="66" spans="2:12" s="8" customFormat="1" ht="19.9" customHeight="1">
      <c r="B66" s="138"/>
      <c r="C66" s="139"/>
      <c r="D66" s="140" t="s">
        <v>1626</v>
      </c>
      <c r="E66" s="141"/>
      <c r="F66" s="141"/>
      <c r="G66" s="141"/>
      <c r="H66" s="141"/>
      <c r="I66" s="142"/>
      <c r="J66" s="143">
        <f>J140</f>
        <v>0</v>
      </c>
      <c r="K66" s="139"/>
      <c r="L66" s="144"/>
    </row>
    <row r="67" spans="2:12" s="1" customFormat="1" ht="21.75" customHeight="1">
      <c r="B67" s="33"/>
      <c r="C67" s="34"/>
      <c r="D67" s="34"/>
      <c r="E67" s="34"/>
      <c r="F67" s="34"/>
      <c r="G67" s="34"/>
      <c r="H67" s="34"/>
      <c r="I67" s="101"/>
      <c r="J67" s="34"/>
      <c r="K67" s="34"/>
      <c r="L67" s="37"/>
    </row>
    <row r="68" spans="2:12" s="1" customFormat="1" ht="6.95" customHeight="1">
      <c r="B68" s="45"/>
      <c r="C68" s="46"/>
      <c r="D68" s="46"/>
      <c r="E68" s="46"/>
      <c r="F68" s="46"/>
      <c r="G68" s="46"/>
      <c r="H68" s="46"/>
      <c r="I68" s="123"/>
      <c r="J68" s="46"/>
      <c r="K68" s="46"/>
      <c r="L68" s="37"/>
    </row>
    <row r="72" spans="2:12" s="1" customFormat="1" ht="6.95" customHeight="1">
      <c r="B72" s="47"/>
      <c r="C72" s="48"/>
      <c r="D72" s="48"/>
      <c r="E72" s="48"/>
      <c r="F72" s="48"/>
      <c r="G72" s="48"/>
      <c r="H72" s="48"/>
      <c r="I72" s="126"/>
      <c r="J72" s="48"/>
      <c r="K72" s="48"/>
      <c r="L72" s="37"/>
    </row>
    <row r="73" spans="2:12" s="1" customFormat="1" ht="24.95" customHeight="1">
      <c r="B73" s="33"/>
      <c r="C73" s="22" t="s">
        <v>1627</v>
      </c>
      <c r="D73" s="34"/>
      <c r="E73" s="34"/>
      <c r="F73" s="34"/>
      <c r="G73" s="34"/>
      <c r="H73" s="34"/>
      <c r="I73" s="101"/>
      <c r="J73" s="34"/>
      <c r="K73" s="34"/>
      <c r="L73" s="37"/>
    </row>
    <row r="74" spans="2:12" s="1" customFormat="1" ht="6.95" customHeight="1">
      <c r="B74" s="33"/>
      <c r="C74" s="34"/>
      <c r="D74" s="34"/>
      <c r="E74" s="34"/>
      <c r="F74" s="34"/>
      <c r="G74" s="34"/>
      <c r="H74" s="34"/>
      <c r="I74" s="101"/>
      <c r="J74" s="34"/>
      <c r="K74" s="34"/>
      <c r="L74" s="37"/>
    </row>
    <row r="75" spans="2:12" s="1" customFormat="1" ht="12" customHeight="1">
      <c r="B75" s="33"/>
      <c r="C75" s="28" t="s">
        <v>1539</v>
      </c>
      <c r="D75" s="34"/>
      <c r="E75" s="34"/>
      <c r="F75" s="34"/>
      <c r="G75" s="34"/>
      <c r="H75" s="34"/>
      <c r="I75" s="101"/>
      <c r="J75" s="34"/>
      <c r="K75" s="34"/>
      <c r="L75" s="37"/>
    </row>
    <row r="76" spans="2:12" s="1" customFormat="1" ht="16.5" customHeight="1">
      <c r="B76" s="33"/>
      <c r="C76" s="34"/>
      <c r="D76" s="34"/>
      <c r="E76" s="282" t="str">
        <f>E7</f>
        <v>Bytový dům Českých bratří 595, Zřízení 8 malometrážních bytových jednotek</v>
      </c>
      <c r="F76" s="283"/>
      <c r="G76" s="283"/>
      <c r="H76" s="283"/>
      <c r="I76" s="101"/>
      <c r="J76" s="34"/>
      <c r="K76" s="34"/>
      <c r="L76" s="37"/>
    </row>
    <row r="77" spans="2:12" s="1" customFormat="1" ht="12" customHeight="1">
      <c r="B77" s="33"/>
      <c r="C77" s="28" t="s">
        <v>1613</v>
      </c>
      <c r="D77" s="34"/>
      <c r="E77" s="34"/>
      <c r="F77" s="34"/>
      <c r="G77" s="34"/>
      <c r="H77" s="34"/>
      <c r="I77" s="101"/>
      <c r="J77" s="34"/>
      <c r="K77" s="34"/>
      <c r="L77" s="37"/>
    </row>
    <row r="78" spans="2:12" s="1" customFormat="1" ht="16.5" customHeight="1">
      <c r="B78" s="33"/>
      <c r="C78" s="34"/>
      <c r="D78" s="34"/>
      <c r="E78" s="269" t="str">
        <f>E9</f>
        <v>SO-01 - Výměna střešní Krytiny</v>
      </c>
      <c r="F78" s="268"/>
      <c r="G78" s="268"/>
      <c r="H78" s="268"/>
      <c r="I78" s="101"/>
      <c r="J78" s="34"/>
      <c r="K78" s="34"/>
      <c r="L78" s="37"/>
    </row>
    <row r="79" spans="2:12" s="1" customFormat="1" ht="6.95" customHeight="1">
      <c r="B79" s="33"/>
      <c r="C79" s="34"/>
      <c r="D79" s="34"/>
      <c r="E79" s="34"/>
      <c r="F79" s="34"/>
      <c r="G79" s="34"/>
      <c r="H79" s="34"/>
      <c r="I79" s="101"/>
      <c r="J79" s="34"/>
      <c r="K79" s="34"/>
      <c r="L79" s="37"/>
    </row>
    <row r="80" spans="2:12" s="1" customFormat="1" ht="12" customHeight="1">
      <c r="B80" s="33"/>
      <c r="C80" s="28" t="s">
        <v>1543</v>
      </c>
      <c r="D80" s="34"/>
      <c r="E80" s="34"/>
      <c r="F80" s="26" t="str">
        <f>F12</f>
        <v xml:space="preserve"> </v>
      </c>
      <c r="G80" s="34"/>
      <c r="H80" s="34"/>
      <c r="I80" s="102" t="s">
        <v>1545</v>
      </c>
      <c r="J80" s="54" t="str">
        <f>IF(J12="","",J12)</f>
        <v>31. 5. 2018</v>
      </c>
      <c r="K80" s="34"/>
      <c r="L80" s="37"/>
    </row>
    <row r="81" spans="2:12" s="1" customFormat="1" ht="6.95" customHeight="1">
      <c r="B81" s="33"/>
      <c r="C81" s="34"/>
      <c r="D81" s="34"/>
      <c r="E81" s="34"/>
      <c r="F81" s="34"/>
      <c r="G81" s="34"/>
      <c r="H81" s="34"/>
      <c r="I81" s="101"/>
      <c r="J81" s="34"/>
      <c r="K81" s="34"/>
      <c r="L81" s="37"/>
    </row>
    <row r="82" spans="2:12" s="1" customFormat="1" ht="13.7" customHeight="1">
      <c r="B82" s="33"/>
      <c r="C82" s="28" t="s">
        <v>1547</v>
      </c>
      <c r="D82" s="34"/>
      <c r="E82" s="34"/>
      <c r="F82" s="26" t="str">
        <f>E15</f>
        <v xml:space="preserve"> </v>
      </c>
      <c r="G82" s="34"/>
      <c r="H82" s="34"/>
      <c r="I82" s="102" t="s">
        <v>1553</v>
      </c>
      <c r="J82" s="31" t="str">
        <f>E21</f>
        <v xml:space="preserve"> </v>
      </c>
      <c r="K82" s="34"/>
      <c r="L82" s="37"/>
    </row>
    <row r="83" spans="2:12" s="1" customFormat="1" ht="13.7" customHeight="1">
      <c r="B83" s="33"/>
      <c r="C83" s="28" t="s">
        <v>1551</v>
      </c>
      <c r="D83" s="34"/>
      <c r="E83" s="34"/>
      <c r="F83" s="26" t="str">
        <f>IF(E18="","",E18)</f>
        <v>Vyplň údaj</v>
      </c>
      <c r="G83" s="34"/>
      <c r="H83" s="34"/>
      <c r="I83" s="102" t="s">
        <v>1555</v>
      </c>
      <c r="J83" s="31" t="str">
        <f>E24</f>
        <v xml:space="preserve"> </v>
      </c>
      <c r="K83" s="34"/>
      <c r="L83" s="37"/>
    </row>
    <row r="84" spans="2:12" s="1" customFormat="1" ht="10.35" customHeight="1">
      <c r="B84" s="33"/>
      <c r="C84" s="34"/>
      <c r="D84" s="34"/>
      <c r="E84" s="34"/>
      <c r="F84" s="34"/>
      <c r="G84" s="34"/>
      <c r="H84" s="34"/>
      <c r="I84" s="101"/>
      <c r="J84" s="34"/>
      <c r="K84" s="34"/>
      <c r="L84" s="37"/>
    </row>
    <row r="85" spans="2:20" s="9" customFormat="1" ht="29.25" customHeight="1">
      <c r="B85" s="145"/>
      <c r="C85" s="146" t="s">
        <v>1628</v>
      </c>
      <c r="D85" s="147" t="s">
        <v>1576</v>
      </c>
      <c r="E85" s="147" t="s">
        <v>1572</v>
      </c>
      <c r="F85" s="147" t="s">
        <v>1573</v>
      </c>
      <c r="G85" s="147" t="s">
        <v>1629</v>
      </c>
      <c r="H85" s="147" t="s">
        <v>1630</v>
      </c>
      <c r="I85" s="148" t="s">
        <v>1631</v>
      </c>
      <c r="J85" s="147" t="s">
        <v>1617</v>
      </c>
      <c r="K85" s="149" t="s">
        <v>1632</v>
      </c>
      <c r="L85" s="150"/>
      <c r="M85" s="62" t="s">
        <v>1524</v>
      </c>
      <c r="N85" s="63" t="s">
        <v>1561</v>
      </c>
      <c r="O85" s="63" t="s">
        <v>1633</v>
      </c>
      <c r="P85" s="63" t="s">
        <v>1634</v>
      </c>
      <c r="Q85" s="63" t="s">
        <v>1635</v>
      </c>
      <c r="R85" s="63" t="s">
        <v>1636</v>
      </c>
      <c r="S85" s="63" t="s">
        <v>1637</v>
      </c>
      <c r="T85" s="64" t="s">
        <v>1638</v>
      </c>
    </row>
    <row r="86" spans="2:63" s="1" customFormat="1" ht="22.9" customHeight="1">
      <c r="B86" s="33"/>
      <c r="C86" s="69" t="s">
        <v>1639</v>
      </c>
      <c r="D86" s="34"/>
      <c r="E86" s="34"/>
      <c r="F86" s="34"/>
      <c r="G86" s="34"/>
      <c r="H86" s="34"/>
      <c r="I86" s="101"/>
      <c r="J86" s="151">
        <f>BK86</f>
        <v>0</v>
      </c>
      <c r="K86" s="34"/>
      <c r="L86" s="37"/>
      <c r="M86" s="65"/>
      <c r="N86" s="66"/>
      <c r="O86" s="66"/>
      <c r="P86" s="152">
        <f>P87+P96</f>
        <v>0</v>
      </c>
      <c r="Q86" s="66"/>
      <c r="R86" s="152">
        <f>R87+R96</f>
        <v>15.0988636</v>
      </c>
      <c r="S86" s="66"/>
      <c r="T86" s="153">
        <f>T87+T96</f>
        <v>31.36229</v>
      </c>
      <c r="AT86" s="16" t="s">
        <v>1590</v>
      </c>
      <c r="AU86" s="16" t="s">
        <v>1619</v>
      </c>
      <c r="BK86" s="154">
        <f>BK87+BK96</f>
        <v>0</v>
      </c>
    </row>
    <row r="87" spans="2:63" s="10" customFormat="1" ht="25.9" customHeight="1">
      <c r="B87" s="155"/>
      <c r="C87" s="156"/>
      <c r="D87" s="157" t="s">
        <v>1590</v>
      </c>
      <c r="E87" s="158" t="s">
        <v>1640</v>
      </c>
      <c r="F87" s="158" t="s">
        <v>1641</v>
      </c>
      <c r="G87" s="156"/>
      <c r="H87" s="156"/>
      <c r="I87" s="159"/>
      <c r="J87" s="160">
        <f>BK87</f>
        <v>0</v>
      </c>
      <c r="K87" s="156"/>
      <c r="L87" s="161"/>
      <c r="M87" s="162"/>
      <c r="N87" s="163"/>
      <c r="O87" s="163"/>
      <c r="P87" s="164">
        <f>P88</f>
        <v>0</v>
      </c>
      <c r="Q87" s="163"/>
      <c r="R87" s="164">
        <f>R88</f>
        <v>0</v>
      </c>
      <c r="S87" s="163"/>
      <c r="T87" s="165">
        <f>T88</f>
        <v>0</v>
      </c>
      <c r="AR87" s="166" t="s">
        <v>1531</v>
      </c>
      <c r="AT87" s="167" t="s">
        <v>1590</v>
      </c>
      <c r="AU87" s="167" t="s">
        <v>1591</v>
      </c>
      <c r="AY87" s="166" t="s">
        <v>1642</v>
      </c>
      <c r="BK87" s="168">
        <f>BK88</f>
        <v>0</v>
      </c>
    </row>
    <row r="88" spans="2:63" s="10" customFormat="1" ht="22.9" customHeight="1">
      <c r="B88" s="155"/>
      <c r="C88" s="156"/>
      <c r="D88" s="157" t="s">
        <v>1590</v>
      </c>
      <c r="E88" s="169" t="s">
        <v>1643</v>
      </c>
      <c r="F88" s="169" t="s">
        <v>1644</v>
      </c>
      <c r="G88" s="156"/>
      <c r="H88" s="156"/>
      <c r="I88" s="159"/>
      <c r="J88" s="170">
        <f>BK88</f>
        <v>0</v>
      </c>
      <c r="K88" s="156"/>
      <c r="L88" s="161"/>
      <c r="M88" s="162"/>
      <c r="N88" s="163"/>
      <c r="O88" s="163"/>
      <c r="P88" s="164">
        <f>SUM(P89:P95)</f>
        <v>0</v>
      </c>
      <c r="Q88" s="163"/>
      <c r="R88" s="164">
        <f>SUM(R89:R95)</f>
        <v>0</v>
      </c>
      <c r="S88" s="163"/>
      <c r="T88" s="165">
        <f>SUM(T89:T95)</f>
        <v>0</v>
      </c>
      <c r="AR88" s="166" t="s">
        <v>1531</v>
      </c>
      <c r="AT88" s="167" t="s">
        <v>1590</v>
      </c>
      <c r="AU88" s="167" t="s">
        <v>1531</v>
      </c>
      <c r="AY88" s="166" t="s">
        <v>1642</v>
      </c>
      <c r="BK88" s="168">
        <f>SUM(BK89:BK95)</f>
        <v>0</v>
      </c>
    </row>
    <row r="89" spans="2:65" s="1" customFormat="1" ht="16.5" customHeight="1">
      <c r="B89" s="33"/>
      <c r="C89" s="171" t="s">
        <v>1531</v>
      </c>
      <c r="D89" s="171" t="s">
        <v>1645</v>
      </c>
      <c r="E89" s="172" t="s">
        <v>1646</v>
      </c>
      <c r="F89" s="173" t="s">
        <v>1647</v>
      </c>
      <c r="G89" s="174" t="s">
        <v>1648</v>
      </c>
      <c r="H89" s="175">
        <v>31.36</v>
      </c>
      <c r="I89" s="176"/>
      <c r="J89" s="175">
        <f>ROUND(I89*H89,0)</f>
        <v>0</v>
      </c>
      <c r="K89" s="173" t="s">
        <v>1649</v>
      </c>
      <c r="L89" s="37"/>
      <c r="M89" s="177" t="s">
        <v>1524</v>
      </c>
      <c r="N89" s="178" t="s">
        <v>1563</v>
      </c>
      <c r="O89" s="59"/>
      <c r="P89" s="179">
        <f>O89*H89</f>
        <v>0</v>
      </c>
      <c r="Q89" s="179">
        <v>0</v>
      </c>
      <c r="R89" s="179">
        <f>Q89*H89</f>
        <v>0</v>
      </c>
      <c r="S89" s="179">
        <v>0</v>
      </c>
      <c r="T89" s="180">
        <f>S89*H89</f>
        <v>0</v>
      </c>
      <c r="AR89" s="16" t="s">
        <v>1650</v>
      </c>
      <c r="AT89" s="16" t="s">
        <v>1645</v>
      </c>
      <c r="AU89" s="16" t="s">
        <v>1651</v>
      </c>
      <c r="AY89" s="16" t="s">
        <v>1642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16" t="s">
        <v>1651</v>
      </c>
      <c r="BK89" s="181">
        <f>ROUND(I89*H89,0)</f>
        <v>0</v>
      </c>
      <c r="BL89" s="16" t="s">
        <v>1650</v>
      </c>
      <c r="BM89" s="16" t="s">
        <v>1652</v>
      </c>
    </row>
    <row r="90" spans="2:65" s="1" customFormat="1" ht="16.5" customHeight="1">
      <c r="B90" s="33"/>
      <c r="C90" s="171" t="s">
        <v>1651</v>
      </c>
      <c r="D90" s="171" t="s">
        <v>1645</v>
      </c>
      <c r="E90" s="172" t="s">
        <v>1653</v>
      </c>
      <c r="F90" s="173" t="s">
        <v>1654</v>
      </c>
      <c r="G90" s="174" t="s">
        <v>1648</v>
      </c>
      <c r="H90" s="175">
        <v>31.36</v>
      </c>
      <c r="I90" s="176"/>
      <c r="J90" s="175">
        <f>ROUND(I90*H90,0)</f>
        <v>0</v>
      </c>
      <c r="K90" s="173" t="s">
        <v>1649</v>
      </c>
      <c r="L90" s="37"/>
      <c r="M90" s="177" t="s">
        <v>1524</v>
      </c>
      <c r="N90" s="178" t="s">
        <v>1563</v>
      </c>
      <c r="O90" s="59"/>
      <c r="P90" s="179">
        <f>O90*H90</f>
        <v>0</v>
      </c>
      <c r="Q90" s="179">
        <v>0</v>
      </c>
      <c r="R90" s="179">
        <f>Q90*H90</f>
        <v>0</v>
      </c>
      <c r="S90" s="179">
        <v>0</v>
      </c>
      <c r="T90" s="180">
        <f>S90*H90</f>
        <v>0</v>
      </c>
      <c r="AR90" s="16" t="s">
        <v>1650</v>
      </c>
      <c r="AT90" s="16" t="s">
        <v>1645</v>
      </c>
      <c r="AU90" s="16" t="s">
        <v>1651</v>
      </c>
      <c r="AY90" s="16" t="s">
        <v>1642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16" t="s">
        <v>1651</v>
      </c>
      <c r="BK90" s="181">
        <f>ROUND(I90*H90,0)</f>
        <v>0</v>
      </c>
      <c r="BL90" s="16" t="s">
        <v>1650</v>
      </c>
      <c r="BM90" s="16" t="s">
        <v>1655</v>
      </c>
    </row>
    <row r="91" spans="2:65" s="1" customFormat="1" ht="16.5" customHeight="1">
      <c r="B91" s="33"/>
      <c r="C91" s="171" t="s">
        <v>1656</v>
      </c>
      <c r="D91" s="171" t="s">
        <v>1645</v>
      </c>
      <c r="E91" s="172" t="s">
        <v>1657</v>
      </c>
      <c r="F91" s="173" t="s">
        <v>1658</v>
      </c>
      <c r="G91" s="174" t="s">
        <v>1648</v>
      </c>
      <c r="H91" s="175">
        <v>313.6</v>
      </c>
      <c r="I91" s="176"/>
      <c r="J91" s="175">
        <f>ROUND(I91*H91,0)</f>
        <v>0</v>
      </c>
      <c r="K91" s="173" t="s">
        <v>1649</v>
      </c>
      <c r="L91" s="37"/>
      <c r="M91" s="177" t="s">
        <v>1524</v>
      </c>
      <c r="N91" s="178" t="s">
        <v>1563</v>
      </c>
      <c r="O91" s="59"/>
      <c r="P91" s="179">
        <f>O91*H91</f>
        <v>0</v>
      </c>
      <c r="Q91" s="179">
        <v>0</v>
      </c>
      <c r="R91" s="179">
        <f>Q91*H91</f>
        <v>0</v>
      </c>
      <c r="S91" s="179">
        <v>0</v>
      </c>
      <c r="T91" s="180">
        <f>S91*H91</f>
        <v>0</v>
      </c>
      <c r="AR91" s="16" t="s">
        <v>1650</v>
      </c>
      <c r="AT91" s="16" t="s">
        <v>1645</v>
      </c>
      <c r="AU91" s="16" t="s">
        <v>1651</v>
      </c>
      <c r="AY91" s="16" t="s">
        <v>1642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16" t="s">
        <v>1651</v>
      </c>
      <c r="BK91" s="181">
        <f>ROUND(I91*H91,0)</f>
        <v>0</v>
      </c>
      <c r="BL91" s="16" t="s">
        <v>1650</v>
      </c>
      <c r="BM91" s="16" t="s">
        <v>1659</v>
      </c>
    </row>
    <row r="92" spans="2:51" s="11" customFormat="1" ht="12">
      <c r="B92" s="182"/>
      <c r="C92" s="183"/>
      <c r="D92" s="184" t="s">
        <v>1660</v>
      </c>
      <c r="E92" s="183"/>
      <c r="F92" s="185" t="s">
        <v>1661</v>
      </c>
      <c r="G92" s="183"/>
      <c r="H92" s="186">
        <v>313.6</v>
      </c>
      <c r="I92" s="187"/>
      <c r="J92" s="183"/>
      <c r="K92" s="183"/>
      <c r="L92" s="188"/>
      <c r="M92" s="189"/>
      <c r="N92" s="190"/>
      <c r="O92" s="190"/>
      <c r="P92" s="190"/>
      <c r="Q92" s="190"/>
      <c r="R92" s="190"/>
      <c r="S92" s="190"/>
      <c r="T92" s="191"/>
      <c r="AT92" s="192" t="s">
        <v>1660</v>
      </c>
      <c r="AU92" s="192" t="s">
        <v>1651</v>
      </c>
      <c r="AV92" s="11" t="s">
        <v>1651</v>
      </c>
      <c r="AW92" s="11" t="s">
        <v>1527</v>
      </c>
      <c r="AX92" s="11" t="s">
        <v>1531</v>
      </c>
      <c r="AY92" s="192" t="s">
        <v>1642</v>
      </c>
    </row>
    <row r="93" spans="2:65" s="1" customFormat="1" ht="16.5" customHeight="1">
      <c r="B93" s="33"/>
      <c r="C93" s="171" t="s">
        <v>1650</v>
      </c>
      <c r="D93" s="171" t="s">
        <v>1645</v>
      </c>
      <c r="E93" s="172" t="s">
        <v>1662</v>
      </c>
      <c r="F93" s="173" t="s">
        <v>1663</v>
      </c>
      <c r="G93" s="174" t="s">
        <v>1648</v>
      </c>
      <c r="H93" s="175">
        <v>26.99</v>
      </c>
      <c r="I93" s="176"/>
      <c r="J93" s="175">
        <f>ROUND(I93*H93,0)</f>
        <v>0</v>
      </c>
      <c r="K93" s="173" t="s">
        <v>1649</v>
      </c>
      <c r="L93" s="37"/>
      <c r="M93" s="177" t="s">
        <v>1524</v>
      </c>
      <c r="N93" s="178" t="s">
        <v>1563</v>
      </c>
      <c r="O93" s="59"/>
      <c r="P93" s="179">
        <f>O93*H93</f>
        <v>0</v>
      </c>
      <c r="Q93" s="179">
        <v>0</v>
      </c>
      <c r="R93" s="179">
        <f>Q93*H93</f>
        <v>0</v>
      </c>
      <c r="S93" s="179">
        <v>0</v>
      </c>
      <c r="T93" s="180">
        <f>S93*H93</f>
        <v>0</v>
      </c>
      <c r="AR93" s="16" t="s">
        <v>1650</v>
      </c>
      <c r="AT93" s="16" t="s">
        <v>1645</v>
      </c>
      <c r="AU93" s="16" t="s">
        <v>1651</v>
      </c>
      <c r="AY93" s="16" t="s">
        <v>1642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16" t="s">
        <v>1651</v>
      </c>
      <c r="BK93" s="181">
        <f>ROUND(I93*H93,0)</f>
        <v>0</v>
      </c>
      <c r="BL93" s="16" t="s">
        <v>1650</v>
      </c>
      <c r="BM93" s="16" t="s">
        <v>1664</v>
      </c>
    </row>
    <row r="94" spans="2:65" s="1" customFormat="1" ht="16.5" customHeight="1">
      <c r="B94" s="33"/>
      <c r="C94" s="171" t="s">
        <v>1665</v>
      </c>
      <c r="D94" s="171" t="s">
        <v>1645</v>
      </c>
      <c r="E94" s="172" t="s">
        <v>1666</v>
      </c>
      <c r="F94" s="173" t="s">
        <v>1667</v>
      </c>
      <c r="G94" s="174" t="s">
        <v>1648</v>
      </c>
      <c r="H94" s="175">
        <v>4.37</v>
      </c>
      <c r="I94" s="176"/>
      <c r="J94" s="175">
        <f>ROUND(I94*H94,0)</f>
        <v>0</v>
      </c>
      <c r="K94" s="173" t="s">
        <v>1649</v>
      </c>
      <c r="L94" s="37"/>
      <c r="M94" s="177" t="s">
        <v>1524</v>
      </c>
      <c r="N94" s="178" t="s">
        <v>1563</v>
      </c>
      <c r="O94" s="59"/>
      <c r="P94" s="179">
        <f>O94*H94</f>
        <v>0</v>
      </c>
      <c r="Q94" s="179">
        <v>0</v>
      </c>
      <c r="R94" s="179">
        <f>Q94*H94</f>
        <v>0</v>
      </c>
      <c r="S94" s="179">
        <v>0</v>
      </c>
      <c r="T94" s="180">
        <f>S94*H94</f>
        <v>0</v>
      </c>
      <c r="AR94" s="16" t="s">
        <v>1650</v>
      </c>
      <c r="AT94" s="16" t="s">
        <v>1645</v>
      </c>
      <c r="AU94" s="16" t="s">
        <v>1651</v>
      </c>
      <c r="AY94" s="16" t="s">
        <v>1642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16" t="s">
        <v>1651</v>
      </c>
      <c r="BK94" s="181">
        <f>ROUND(I94*H94,0)</f>
        <v>0</v>
      </c>
      <c r="BL94" s="16" t="s">
        <v>1650</v>
      </c>
      <c r="BM94" s="16" t="s">
        <v>1668</v>
      </c>
    </row>
    <row r="95" spans="2:51" s="11" customFormat="1" ht="12">
      <c r="B95" s="182"/>
      <c r="C95" s="183"/>
      <c r="D95" s="184" t="s">
        <v>1660</v>
      </c>
      <c r="E95" s="193" t="s">
        <v>1524</v>
      </c>
      <c r="F95" s="185" t="s">
        <v>1669</v>
      </c>
      <c r="G95" s="183"/>
      <c r="H95" s="186">
        <v>4.37</v>
      </c>
      <c r="I95" s="187"/>
      <c r="J95" s="183"/>
      <c r="K95" s="183"/>
      <c r="L95" s="188"/>
      <c r="M95" s="189"/>
      <c r="N95" s="190"/>
      <c r="O95" s="190"/>
      <c r="P95" s="190"/>
      <c r="Q95" s="190"/>
      <c r="R95" s="190"/>
      <c r="S95" s="190"/>
      <c r="T95" s="191"/>
      <c r="AT95" s="192" t="s">
        <v>1660</v>
      </c>
      <c r="AU95" s="192" t="s">
        <v>1651</v>
      </c>
      <c r="AV95" s="11" t="s">
        <v>1651</v>
      </c>
      <c r="AW95" s="11" t="s">
        <v>1554</v>
      </c>
      <c r="AX95" s="11" t="s">
        <v>1531</v>
      </c>
      <c r="AY95" s="192" t="s">
        <v>1642</v>
      </c>
    </row>
    <row r="96" spans="2:63" s="10" customFormat="1" ht="25.9" customHeight="1">
      <c r="B96" s="155"/>
      <c r="C96" s="156"/>
      <c r="D96" s="157" t="s">
        <v>1590</v>
      </c>
      <c r="E96" s="158" t="s">
        <v>1670</v>
      </c>
      <c r="F96" s="158" t="s">
        <v>1671</v>
      </c>
      <c r="G96" s="156"/>
      <c r="H96" s="156"/>
      <c r="I96" s="159"/>
      <c r="J96" s="160">
        <f>BK96</f>
        <v>0</v>
      </c>
      <c r="K96" s="156"/>
      <c r="L96" s="161"/>
      <c r="M96" s="162"/>
      <c r="N96" s="163"/>
      <c r="O96" s="163"/>
      <c r="P96" s="164">
        <f>P97+P113+P132+P140</f>
        <v>0</v>
      </c>
      <c r="Q96" s="163"/>
      <c r="R96" s="164">
        <f>R97+R113+R132+R140</f>
        <v>15.0988636</v>
      </c>
      <c r="S96" s="163"/>
      <c r="T96" s="165">
        <f>T97+T113+T132+T140</f>
        <v>31.36229</v>
      </c>
      <c r="AR96" s="166" t="s">
        <v>1651</v>
      </c>
      <c r="AT96" s="167" t="s">
        <v>1590</v>
      </c>
      <c r="AU96" s="167" t="s">
        <v>1591</v>
      </c>
      <c r="AY96" s="166" t="s">
        <v>1642</v>
      </c>
      <c r="BK96" s="168">
        <f>BK97+BK113+BK132+BK140</f>
        <v>0</v>
      </c>
    </row>
    <row r="97" spans="2:63" s="10" customFormat="1" ht="22.9" customHeight="1">
      <c r="B97" s="155"/>
      <c r="C97" s="156"/>
      <c r="D97" s="157" t="s">
        <v>1590</v>
      </c>
      <c r="E97" s="169" t="s">
        <v>1672</v>
      </c>
      <c r="F97" s="169" t="s">
        <v>1673</v>
      </c>
      <c r="G97" s="156"/>
      <c r="H97" s="156"/>
      <c r="I97" s="159"/>
      <c r="J97" s="170">
        <f>BK97</f>
        <v>0</v>
      </c>
      <c r="K97" s="156"/>
      <c r="L97" s="161"/>
      <c r="M97" s="162"/>
      <c r="N97" s="163"/>
      <c r="O97" s="163"/>
      <c r="P97" s="164">
        <f>SUM(P98:P112)</f>
        <v>0</v>
      </c>
      <c r="Q97" s="163"/>
      <c r="R97" s="164">
        <f>SUM(R98:R112)</f>
        <v>13.461084</v>
      </c>
      <c r="S97" s="163"/>
      <c r="T97" s="165">
        <f>SUM(T98:T112)</f>
        <v>3.4429999999999996</v>
      </c>
      <c r="AR97" s="166" t="s">
        <v>1651</v>
      </c>
      <c r="AT97" s="167" t="s">
        <v>1590</v>
      </c>
      <c r="AU97" s="167" t="s">
        <v>1531</v>
      </c>
      <c r="AY97" s="166" t="s">
        <v>1642</v>
      </c>
      <c r="BK97" s="168">
        <f>SUM(BK98:BK112)</f>
        <v>0</v>
      </c>
    </row>
    <row r="98" spans="2:65" s="1" customFormat="1" ht="16.5" customHeight="1">
      <c r="B98" s="33"/>
      <c r="C98" s="171" t="s">
        <v>1674</v>
      </c>
      <c r="D98" s="171" t="s">
        <v>1645</v>
      </c>
      <c r="E98" s="172" t="s">
        <v>1675</v>
      </c>
      <c r="F98" s="173" t="s">
        <v>1676</v>
      </c>
      <c r="G98" s="174" t="s">
        <v>1677</v>
      </c>
      <c r="H98" s="175">
        <v>23.4</v>
      </c>
      <c r="I98" s="176"/>
      <c r="J98" s="175">
        <f>ROUND(I98*H98,0)</f>
        <v>0</v>
      </c>
      <c r="K98" s="173" t="s">
        <v>1524</v>
      </c>
      <c r="L98" s="37"/>
      <c r="M98" s="177" t="s">
        <v>1524</v>
      </c>
      <c r="N98" s="178" t="s">
        <v>1563</v>
      </c>
      <c r="O98" s="59"/>
      <c r="P98" s="179">
        <f>O98*H98</f>
        <v>0</v>
      </c>
      <c r="Q98" s="179">
        <v>0.00189</v>
      </c>
      <c r="R98" s="179">
        <f>Q98*H98</f>
        <v>0.044225999999999994</v>
      </c>
      <c r="S98" s="179">
        <v>0</v>
      </c>
      <c r="T98" s="180">
        <f>S98*H98</f>
        <v>0</v>
      </c>
      <c r="AR98" s="16" t="s">
        <v>1678</v>
      </c>
      <c r="AT98" s="16" t="s">
        <v>1645</v>
      </c>
      <c r="AU98" s="16" t="s">
        <v>1651</v>
      </c>
      <c r="AY98" s="16" t="s">
        <v>1642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16" t="s">
        <v>1651</v>
      </c>
      <c r="BK98" s="181">
        <f>ROUND(I98*H98,0)</f>
        <v>0</v>
      </c>
      <c r="BL98" s="16" t="s">
        <v>1678</v>
      </c>
      <c r="BM98" s="16" t="s">
        <v>1679</v>
      </c>
    </row>
    <row r="99" spans="2:65" s="1" customFormat="1" ht="16.5" customHeight="1">
      <c r="B99" s="33"/>
      <c r="C99" s="171" t="s">
        <v>1680</v>
      </c>
      <c r="D99" s="171" t="s">
        <v>1645</v>
      </c>
      <c r="E99" s="172" t="s">
        <v>1681</v>
      </c>
      <c r="F99" s="173" t="s">
        <v>1682</v>
      </c>
      <c r="G99" s="174" t="s">
        <v>1683</v>
      </c>
      <c r="H99" s="175">
        <v>812</v>
      </c>
      <c r="I99" s="176"/>
      <c r="J99" s="175">
        <f>ROUND(I99*H99,0)</f>
        <v>0</v>
      </c>
      <c r="K99" s="173" t="s">
        <v>1649</v>
      </c>
      <c r="L99" s="37"/>
      <c r="M99" s="177" t="s">
        <v>1524</v>
      </c>
      <c r="N99" s="178" t="s">
        <v>1563</v>
      </c>
      <c r="O99" s="59"/>
      <c r="P99" s="179">
        <f>O99*H99</f>
        <v>0</v>
      </c>
      <c r="Q99" s="179">
        <v>0</v>
      </c>
      <c r="R99" s="179">
        <f>Q99*H99</f>
        <v>0</v>
      </c>
      <c r="S99" s="179">
        <v>0</v>
      </c>
      <c r="T99" s="180">
        <f>S99*H99</f>
        <v>0</v>
      </c>
      <c r="AR99" s="16" t="s">
        <v>1678</v>
      </c>
      <c r="AT99" s="16" t="s">
        <v>1645</v>
      </c>
      <c r="AU99" s="16" t="s">
        <v>1651</v>
      </c>
      <c r="AY99" s="16" t="s">
        <v>1642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16" t="s">
        <v>1651</v>
      </c>
      <c r="BK99" s="181">
        <f>ROUND(I99*H99,0)</f>
        <v>0</v>
      </c>
      <c r="BL99" s="16" t="s">
        <v>1678</v>
      </c>
      <c r="BM99" s="16" t="s">
        <v>1684</v>
      </c>
    </row>
    <row r="100" spans="2:51" s="11" customFormat="1" ht="12">
      <c r="B100" s="182"/>
      <c r="C100" s="183"/>
      <c r="D100" s="184" t="s">
        <v>1660</v>
      </c>
      <c r="E100" s="193" t="s">
        <v>1524</v>
      </c>
      <c r="F100" s="185" t="s">
        <v>1685</v>
      </c>
      <c r="G100" s="183"/>
      <c r="H100" s="186">
        <v>812</v>
      </c>
      <c r="I100" s="187"/>
      <c r="J100" s="183"/>
      <c r="K100" s="183"/>
      <c r="L100" s="188"/>
      <c r="M100" s="189"/>
      <c r="N100" s="190"/>
      <c r="O100" s="190"/>
      <c r="P100" s="190"/>
      <c r="Q100" s="190"/>
      <c r="R100" s="190"/>
      <c r="S100" s="190"/>
      <c r="T100" s="191"/>
      <c r="AT100" s="192" t="s">
        <v>1660</v>
      </c>
      <c r="AU100" s="192" t="s">
        <v>1651</v>
      </c>
      <c r="AV100" s="11" t="s">
        <v>1651</v>
      </c>
      <c r="AW100" s="11" t="s">
        <v>1554</v>
      </c>
      <c r="AX100" s="11" t="s">
        <v>1531</v>
      </c>
      <c r="AY100" s="192" t="s">
        <v>1642</v>
      </c>
    </row>
    <row r="101" spans="2:65" s="1" customFormat="1" ht="16.5" customHeight="1">
      <c r="B101" s="33"/>
      <c r="C101" s="194" t="s">
        <v>1686</v>
      </c>
      <c r="D101" s="194" t="s">
        <v>1687</v>
      </c>
      <c r="E101" s="195" t="s">
        <v>1688</v>
      </c>
      <c r="F101" s="196" t="s">
        <v>1689</v>
      </c>
      <c r="G101" s="197" t="s">
        <v>1677</v>
      </c>
      <c r="H101" s="198">
        <v>22.33</v>
      </c>
      <c r="I101" s="199"/>
      <c r="J101" s="198">
        <f>ROUND(I101*H101,0)</f>
        <v>0</v>
      </c>
      <c r="K101" s="196" t="s">
        <v>1524</v>
      </c>
      <c r="L101" s="200"/>
      <c r="M101" s="201" t="s">
        <v>1524</v>
      </c>
      <c r="N101" s="202" t="s">
        <v>1563</v>
      </c>
      <c r="O101" s="59"/>
      <c r="P101" s="179">
        <f>O101*H101</f>
        <v>0</v>
      </c>
      <c r="Q101" s="179">
        <v>0.55</v>
      </c>
      <c r="R101" s="179">
        <f>Q101*H101</f>
        <v>12.2815</v>
      </c>
      <c r="S101" s="179">
        <v>0</v>
      </c>
      <c r="T101" s="180">
        <f>S101*H101</f>
        <v>0</v>
      </c>
      <c r="AR101" s="16" t="s">
        <v>1690</v>
      </c>
      <c r="AT101" s="16" t="s">
        <v>1687</v>
      </c>
      <c r="AU101" s="16" t="s">
        <v>1651</v>
      </c>
      <c r="AY101" s="16" t="s">
        <v>1642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16" t="s">
        <v>1651</v>
      </c>
      <c r="BK101" s="181">
        <f>ROUND(I101*H101,0)</f>
        <v>0</v>
      </c>
      <c r="BL101" s="16" t="s">
        <v>1678</v>
      </c>
      <c r="BM101" s="16" t="s">
        <v>1691</v>
      </c>
    </row>
    <row r="102" spans="2:51" s="11" customFormat="1" ht="12">
      <c r="B102" s="182"/>
      <c r="C102" s="183"/>
      <c r="D102" s="184" t="s">
        <v>1660</v>
      </c>
      <c r="E102" s="183"/>
      <c r="F102" s="185" t="s">
        <v>1692</v>
      </c>
      <c r="G102" s="183"/>
      <c r="H102" s="186">
        <v>22.33</v>
      </c>
      <c r="I102" s="187"/>
      <c r="J102" s="183"/>
      <c r="K102" s="183"/>
      <c r="L102" s="188"/>
      <c r="M102" s="189"/>
      <c r="N102" s="190"/>
      <c r="O102" s="190"/>
      <c r="P102" s="190"/>
      <c r="Q102" s="190"/>
      <c r="R102" s="190"/>
      <c r="S102" s="190"/>
      <c r="T102" s="191"/>
      <c r="AT102" s="192" t="s">
        <v>1660</v>
      </c>
      <c r="AU102" s="192" t="s">
        <v>1651</v>
      </c>
      <c r="AV102" s="11" t="s">
        <v>1651</v>
      </c>
      <c r="AW102" s="11" t="s">
        <v>1527</v>
      </c>
      <c r="AX102" s="11" t="s">
        <v>1531</v>
      </c>
      <c r="AY102" s="192" t="s">
        <v>1642</v>
      </c>
    </row>
    <row r="103" spans="2:65" s="1" customFormat="1" ht="16.5" customHeight="1">
      <c r="B103" s="33"/>
      <c r="C103" s="171" t="s">
        <v>1693</v>
      </c>
      <c r="D103" s="171" t="s">
        <v>1645</v>
      </c>
      <c r="E103" s="172" t="s">
        <v>1694</v>
      </c>
      <c r="F103" s="173" t="s">
        <v>1695</v>
      </c>
      <c r="G103" s="174" t="s">
        <v>1683</v>
      </c>
      <c r="H103" s="175">
        <v>62</v>
      </c>
      <c r="I103" s="176"/>
      <c r="J103" s="175">
        <f>ROUND(I103*H103,0)</f>
        <v>0</v>
      </c>
      <c r="K103" s="173" t="s">
        <v>1649</v>
      </c>
      <c r="L103" s="37"/>
      <c r="M103" s="177" t="s">
        <v>1524</v>
      </c>
      <c r="N103" s="178" t="s">
        <v>1563</v>
      </c>
      <c r="O103" s="59"/>
      <c r="P103" s="179">
        <f>O103*H103</f>
        <v>0</v>
      </c>
      <c r="Q103" s="179">
        <v>0</v>
      </c>
      <c r="R103" s="179">
        <f>Q103*H103</f>
        <v>0</v>
      </c>
      <c r="S103" s="179">
        <v>0.015</v>
      </c>
      <c r="T103" s="180">
        <f>S103*H103</f>
        <v>0.9299999999999999</v>
      </c>
      <c r="AR103" s="16" t="s">
        <v>1678</v>
      </c>
      <c r="AT103" s="16" t="s">
        <v>1645</v>
      </c>
      <c r="AU103" s="16" t="s">
        <v>1651</v>
      </c>
      <c r="AY103" s="16" t="s">
        <v>1642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16" t="s">
        <v>1651</v>
      </c>
      <c r="BK103" s="181">
        <f>ROUND(I103*H103,0)</f>
        <v>0</v>
      </c>
      <c r="BL103" s="16" t="s">
        <v>1678</v>
      </c>
      <c r="BM103" s="16" t="s">
        <v>1696</v>
      </c>
    </row>
    <row r="104" spans="2:51" s="11" customFormat="1" ht="12">
      <c r="B104" s="182"/>
      <c r="C104" s="183"/>
      <c r="D104" s="184" t="s">
        <v>1660</v>
      </c>
      <c r="E104" s="193" t="s">
        <v>1524</v>
      </c>
      <c r="F104" s="185" t="s">
        <v>1697</v>
      </c>
      <c r="G104" s="183"/>
      <c r="H104" s="186">
        <v>62</v>
      </c>
      <c r="I104" s="187"/>
      <c r="J104" s="183"/>
      <c r="K104" s="183"/>
      <c r="L104" s="188"/>
      <c r="M104" s="189"/>
      <c r="N104" s="190"/>
      <c r="O104" s="190"/>
      <c r="P104" s="190"/>
      <c r="Q104" s="190"/>
      <c r="R104" s="190"/>
      <c r="S104" s="190"/>
      <c r="T104" s="191"/>
      <c r="AT104" s="192" t="s">
        <v>1660</v>
      </c>
      <c r="AU104" s="192" t="s">
        <v>1651</v>
      </c>
      <c r="AV104" s="11" t="s">
        <v>1651</v>
      </c>
      <c r="AW104" s="11" t="s">
        <v>1554</v>
      </c>
      <c r="AX104" s="11" t="s">
        <v>1531</v>
      </c>
      <c r="AY104" s="192" t="s">
        <v>1642</v>
      </c>
    </row>
    <row r="105" spans="2:65" s="1" customFormat="1" ht="16.5" customHeight="1">
      <c r="B105" s="33"/>
      <c r="C105" s="171" t="s">
        <v>1698</v>
      </c>
      <c r="D105" s="171" t="s">
        <v>1645</v>
      </c>
      <c r="E105" s="172" t="s">
        <v>1699</v>
      </c>
      <c r="F105" s="173" t="s">
        <v>1700</v>
      </c>
      <c r="G105" s="174" t="s">
        <v>1683</v>
      </c>
      <c r="H105" s="175">
        <v>406</v>
      </c>
      <c r="I105" s="176"/>
      <c r="J105" s="175">
        <f>ROUND(I105*H105,0)</f>
        <v>0</v>
      </c>
      <c r="K105" s="173" t="s">
        <v>1524</v>
      </c>
      <c r="L105" s="37"/>
      <c r="M105" s="177" t="s">
        <v>1524</v>
      </c>
      <c r="N105" s="178" t="s">
        <v>1563</v>
      </c>
      <c r="O105" s="59"/>
      <c r="P105" s="179">
        <f>O105*H105</f>
        <v>0</v>
      </c>
      <c r="Q105" s="179">
        <v>0</v>
      </c>
      <c r="R105" s="179">
        <f>Q105*H105</f>
        <v>0</v>
      </c>
      <c r="S105" s="179">
        <v>0</v>
      </c>
      <c r="T105" s="180">
        <f>S105*H105</f>
        <v>0</v>
      </c>
      <c r="AR105" s="16" t="s">
        <v>1678</v>
      </c>
      <c r="AT105" s="16" t="s">
        <v>1645</v>
      </c>
      <c r="AU105" s="16" t="s">
        <v>1651</v>
      </c>
      <c r="AY105" s="16" t="s">
        <v>1642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16" t="s">
        <v>1651</v>
      </c>
      <c r="BK105" s="181">
        <f>ROUND(I105*H105,0)</f>
        <v>0</v>
      </c>
      <c r="BL105" s="16" t="s">
        <v>1678</v>
      </c>
      <c r="BM105" s="16" t="s">
        <v>1701</v>
      </c>
    </row>
    <row r="106" spans="2:51" s="11" customFormat="1" ht="12">
      <c r="B106" s="182"/>
      <c r="C106" s="183"/>
      <c r="D106" s="184" t="s">
        <v>1660</v>
      </c>
      <c r="E106" s="193" t="s">
        <v>1524</v>
      </c>
      <c r="F106" s="185" t="s">
        <v>1702</v>
      </c>
      <c r="G106" s="183"/>
      <c r="H106" s="186">
        <v>406</v>
      </c>
      <c r="I106" s="187"/>
      <c r="J106" s="183"/>
      <c r="K106" s="183"/>
      <c r="L106" s="188"/>
      <c r="M106" s="189"/>
      <c r="N106" s="190"/>
      <c r="O106" s="190"/>
      <c r="P106" s="190"/>
      <c r="Q106" s="190"/>
      <c r="R106" s="190"/>
      <c r="S106" s="190"/>
      <c r="T106" s="191"/>
      <c r="AT106" s="192" t="s">
        <v>1660</v>
      </c>
      <c r="AU106" s="192" t="s">
        <v>1651</v>
      </c>
      <c r="AV106" s="11" t="s">
        <v>1651</v>
      </c>
      <c r="AW106" s="11" t="s">
        <v>1554</v>
      </c>
      <c r="AX106" s="11" t="s">
        <v>1531</v>
      </c>
      <c r="AY106" s="192" t="s">
        <v>1642</v>
      </c>
    </row>
    <row r="107" spans="2:65" s="1" customFormat="1" ht="16.5" customHeight="1">
      <c r="B107" s="33"/>
      <c r="C107" s="194" t="s">
        <v>1703</v>
      </c>
      <c r="D107" s="194" t="s">
        <v>1687</v>
      </c>
      <c r="E107" s="195" t="s">
        <v>1704</v>
      </c>
      <c r="F107" s="196" t="s">
        <v>1705</v>
      </c>
      <c r="G107" s="197" t="s">
        <v>1677</v>
      </c>
      <c r="H107" s="198">
        <v>1.07</v>
      </c>
      <c r="I107" s="199"/>
      <c r="J107" s="198">
        <f>ROUND(I107*H107,0)</f>
        <v>0</v>
      </c>
      <c r="K107" s="196" t="s">
        <v>1649</v>
      </c>
      <c r="L107" s="200"/>
      <c r="M107" s="201" t="s">
        <v>1524</v>
      </c>
      <c r="N107" s="202" t="s">
        <v>1563</v>
      </c>
      <c r="O107" s="59"/>
      <c r="P107" s="179">
        <f>O107*H107</f>
        <v>0</v>
      </c>
      <c r="Q107" s="179">
        <v>0.55</v>
      </c>
      <c r="R107" s="179">
        <f>Q107*H107</f>
        <v>0.5885000000000001</v>
      </c>
      <c r="S107" s="179">
        <v>0</v>
      </c>
      <c r="T107" s="180">
        <f>S107*H107</f>
        <v>0</v>
      </c>
      <c r="AR107" s="16" t="s">
        <v>1690</v>
      </c>
      <c r="AT107" s="16" t="s">
        <v>1687</v>
      </c>
      <c r="AU107" s="16" t="s">
        <v>1651</v>
      </c>
      <c r="AY107" s="16" t="s">
        <v>1642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16" t="s">
        <v>1651</v>
      </c>
      <c r="BK107" s="181">
        <f>ROUND(I107*H107,0)</f>
        <v>0</v>
      </c>
      <c r="BL107" s="16" t="s">
        <v>1678</v>
      </c>
      <c r="BM107" s="16" t="s">
        <v>1706</v>
      </c>
    </row>
    <row r="108" spans="2:51" s="11" customFormat="1" ht="12">
      <c r="B108" s="182"/>
      <c r="C108" s="183"/>
      <c r="D108" s="184" t="s">
        <v>1660</v>
      </c>
      <c r="E108" s="183"/>
      <c r="F108" s="185" t="s">
        <v>1707</v>
      </c>
      <c r="G108" s="183"/>
      <c r="H108" s="186">
        <v>1.07</v>
      </c>
      <c r="I108" s="187"/>
      <c r="J108" s="183"/>
      <c r="K108" s="183"/>
      <c r="L108" s="188"/>
      <c r="M108" s="189"/>
      <c r="N108" s="190"/>
      <c r="O108" s="190"/>
      <c r="P108" s="190"/>
      <c r="Q108" s="190"/>
      <c r="R108" s="190"/>
      <c r="S108" s="190"/>
      <c r="T108" s="191"/>
      <c r="AT108" s="192" t="s">
        <v>1660</v>
      </c>
      <c r="AU108" s="192" t="s">
        <v>1651</v>
      </c>
      <c r="AV108" s="11" t="s">
        <v>1651</v>
      </c>
      <c r="AW108" s="11" t="s">
        <v>1527</v>
      </c>
      <c r="AX108" s="11" t="s">
        <v>1531</v>
      </c>
      <c r="AY108" s="192" t="s">
        <v>1642</v>
      </c>
    </row>
    <row r="109" spans="2:65" s="1" customFormat="1" ht="16.5" customHeight="1">
      <c r="B109" s="33"/>
      <c r="C109" s="171" t="s">
        <v>1708</v>
      </c>
      <c r="D109" s="171" t="s">
        <v>1645</v>
      </c>
      <c r="E109" s="172" t="s">
        <v>1709</v>
      </c>
      <c r="F109" s="173" t="s">
        <v>1710</v>
      </c>
      <c r="G109" s="174" t="s">
        <v>1683</v>
      </c>
      <c r="H109" s="175">
        <v>359</v>
      </c>
      <c r="I109" s="176"/>
      <c r="J109" s="175">
        <f>ROUND(I109*H109,0)</f>
        <v>0</v>
      </c>
      <c r="K109" s="173" t="s">
        <v>1649</v>
      </c>
      <c r="L109" s="37"/>
      <c r="M109" s="177" t="s">
        <v>1524</v>
      </c>
      <c r="N109" s="178" t="s">
        <v>1563</v>
      </c>
      <c r="O109" s="59"/>
      <c r="P109" s="179">
        <f>O109*H109</f>
        <v>0</v>
      </c>
      <c r="Q109" s="179">
        <v>0</v>
      </c>
      <c r="R109" s="179">
        <f>Q109*H109</f>
        <v>0</v>
      </c>
      <c r="S109" s="179">
        <v>0.007</v>
      </c>
      <c r="T109" s="180">
        <f>S109*H109</f>
        <v>2.513</v>
      </c>
      <c r="AR109" s="16" t="s">
        <v>1678</v>
      </c>
      <c r="AT109" s="16" t="s">
        <v>1645</v>
      </c>
      <c r="AU109" s="16" t="s">
        <v>1651</v>
      </c>
      <c r="AY109" s="16" t="s">
        <v>1642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16" t="s">
        <v>1651</v>
      </c>
      <c r="BK109" s="181">
        <f>ROUND(I109*H109,0)</f>
        <v>0</v>
      </c>
      <c r="BL109" s="16" t="s">
        <v>1678</v>
      </c>
      <c r="BM109" s="16" t="s">
        <v>1711</v>
      </c>
    </row>
    <row r="110" spans="2:51" s="11" customFormat="1" ht="12">
      <c r="B110" s="182"/>
      <c r="C110" s="183"/>
      <c r="D110" s="184" t="s">
        <v>1660</v>
      </c>
      <c r="E110" s="193" t="s">
        <v>1524</v>
      </c>
      <c r="F110" s="185" t="s">
        <v>1712</v>
      </c>
      <c r="G110" s="183"/>
      <c r="H110" s="186">
        <v>359</v>
      </c>
      <c r="I110" s="187"/>
      <c r="J110" s="183"/>
      <c r="K110" s="183"/>
      <c r="L110" s="188"/>
      <c r="M110" s="189"/>
      <c r="N110" s="190"/>
      <c r="O110" s="190"/>
      <c r="P110" s="190"/>
      <c r="Q110" s="190"/>
      <c r="R110" s="190"/>
      <c r="S110" s="190"/>
      <c r="T110" s="191"/>
      <c r="AT110" s="192" t="s">
        <v>1660</v>
      </c>
      <c r="AU110" s="192" t="s">
        <v>1651</v>
      </c>
      <c r="AV110" s="11" t="s">
        <v>1651</v>
      </c>
      <c r="AW110" s="11" t="s">
        <v>1554</v>
      </c>
      <c r="AX110" s="11" t="s">
        <v>1531</v>
      </c>
      <c r="AY110" s="192" t="s">
        <v>1642</v>
      </c>
    </row>
    <row r="111" spans="2:65" s="1" customFormat="1" ht="16.5" customHeight="1">
      <c r="B111" s="33"/>
      <c r="C111" s="171" t="s">
        <v>1713</v>
      </c>
      <c r="D111" s="171" t="s">
        <v>1645</v>
      </c>
      <c r="E111" s="172" t="s">
        <v>1714</v>
      </c>
      <c r="F111" s="173" t="s">
        <v>1715</v>
      </c>
      <c r="G111" s="174" t="s">
        <v>1677</v>
      </c>
      <c r="H111" s="175">
        <v>23.4</v>
      </c>
      <c r="I111" s="176"/>
      <c r="J111" s="175">
        <f>ROUND(I111*H111,0)</f>
        <v>0</v>
      </c>
      <c r="K111" s="173" t="s">
        <v>1649</v>
      </c>
      <c r="L111" s="37"/>
      <c r="M111" s="177" t="s">
        <v>1524</v>
      </c>
      <c r="N111" s="178" t="s">
        <v>1563</v>
      </c>
      <c r="O111" s="59"/>
      <c r="P111" s="179">
        <f>O111*H111</f>
        <v>0</v>
      </c>
      <c r="Q111" s="179">
        <v>0.02337</v>
      </c>
      <c r="R111" s="179">
        <f>Q111*H111</f>
        <v>0.546858</v>
      </c>
      <c r="S111" s="179">
        <v>0</v>
      </c>
      <c r="T111" s="180">
        <f>S111*H111</f>
        <v>0</v>
      </c>
      <c r="AR111" s="16" t="s">
        <v>1678</v>
      </c>
      <c r="AT111" s="16" t="s">
        <v>1645</v>
      </c>
      <c r="AU111" s="16" t="s">
        <v>1651</v>
      </c>
      <c r="AY111" s="16" t="s">
        <v>1642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16" t="s">
        <v>1651</v>
      </c>
      <c r="BK111" s="181">
        <f>ROUND(I111*H111,0)</f>
        <v>0</v>
      </c>
      <c r="BL111" s="16" t="s">
        <v>1678</v>
      </c>
      <c r="BM111" s="16" t="s">
        <v>1716</v>
      </c>
    </row>
    <row r="112" spans="2:65" s="1" customFormat="1" ht="16.5" customHeight="1">
      <c r="B112" s="33"/>
      <c r="C112" s="171" t="s">
        <v>1717</v>
      </c>
      <c r="D112" s="171" t="s">
        <v>1645</v>
      </c>
      <c r="E112" s="172" t="s">
        <v>1718</v>
      </c>
      <c r="F112" s="173" t="s">
        <v>1719</v>
      </c>
      <c r="G112" s="174" t="s">
        <v>1648</v>
      </c>
      <c r="H112" s="175">
        <v>13.46</v>
      </c>
      <c r="I112" s="176"/>
      <c r="J112" s="175">
        <f>ROUND(I112*H112,0)</f>
        <v>0</v>
      </c>
      <c r="K112" s="173" t="s">
        <v>1649</v>
      </c>
      <c r="L112" s="37"/>
      <c r="M112" s="177" t="s">
        <v>1524</v>
      </c>
      <c r="N112" s="178" t="s">
        <v>1563</v>
      </c>
      <c r="O112" s="59"/>
      <c r="P112" s="179">
        <f>O112*H112</f>
        <v>0</v>
      </c>
      <c r="Q112" s="179">
        <v>0</v>
      </c>
      <c r="R112" s="179">
        <f>Q112*H112</f>
        <v>0</v>
      </c>
      <c r="S112" s="179">
        <v>0</v>
      </c>
      <c r="T112" s="180">
        <f>S112*H112</f>
        <v>0</v>
      </c>
      <c r="AR112" s="16" t="s">
        <v>1678</v>
      </c>
      <c r="AT112" s="16" t="s">
        <v>1645</v>
      </c>
      <c r="AU112" s="16" t="s">
        <v>1651</v>
      </c>
      <c r="AY112" s="16" t="s">
        <v>1642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16" t="s">
        <v>1651</v>
      </c>
      <c r="BK112" s="181">
        <f>ROUND(I112*H112,0)</f>
        <v>0</v>
      </c>
      <c r="BL112" s="16" t="s">
        <v>1678</v>
      </c>
      <c r="BM112" s="16" t="s">
        <v>1720</v>
      </c>
    </row>
    <row r="113" spans="2:63" s="10" customFormat="1" ht="22.9" customHeight="1">
      <c r="B113" s="155"/>
      <c r="C113" s="156"/>
      <c r="D113" s="157" t="s">
        <v>1590</v>
      </c>
      <c r="E113" s="169" t="s">
        <v>1721</v>
      </c>
      <c r="F113" s="169" t="s">
        <v>1722</v>
      </c>
      <c r="G113" s="156"/>
      <c r="H113" s="156"/>
      <c r="I113" s="159"/>
      <c r="J113" s="170">
        <f>BK113</f>
        <v>0</v>
      </c>
      <c r="K113" s="156"/>
      <c r="L113" s="161"/>
      <c r="M113" s="162"/>
      <c r="N113" s="163"/>
      <c r="O113" s="163"/>
      <c r="P113" s="164">
        <f>SUM(P114:P131)</f>
        <v>0</v>
      </c>
      <c r="Q113" s="163"/>
      <c r="R113" s="164">
        <f>SUM(R114:R131)</f>
        <v>1.6109836</v>
      </c>
      <c r="S113" s="163"/>
      <c r="T113" s="165">
        <f>SUM(T114:T131)</f>
        <v>0.88408</v>
      </c>
      <c r="AR113" s="166" t="s">
        <v>1651</v>
      </c>
      <c r="AT113" s="167" t="s">
        <v>1590</v>
      </c>
      <c r="AU113" s="167" t="s">
        <v>1531</v>
      </c>
      <c r="AY113" s="166" t="s">
        <v>1642</v>
      </c>
      <c r="BK113" s="168">
        <f>SUM(BK114:BK131)</f>
        <v>0</v>
      </c>
    </row>
    <row r="114" spans="2:65" s="1" customFormat="1" ht="16.5" customHeight="1">
      <c r="B114" s="33"/>
      <c r="C114" s="171" t="s">
        <v>1532</v>
      </c>
      <c r="D114" s="171" t="s">
        <v>1645</v>
      </c>
      <c r="E114" s="172" t="s">
        <v>1723</v>
      </c>
      <c r="F114" s="173" t="s">
        <v>1724</v>
      </c>
      <c r="G114" s="174" t="s">
        <v>1683</v>
      </c>
      <c r="H114" s="175">
        <v>62</v>
      </c>
      <c r="I114" s="176"/>
      <c r="J114" s="175">
        <f>ROUND(I114*H114,0)</f>
        <v>0</v>
      </c>
      <c r="K114" s="173" t="s">
        <v>1649</v>
      </c>
      <c r="L114" s="37"/>
      <c r="M114" s="177" t="s">
        <v>1524</v>
      </c>
      <c r="N114" s="178" t="s">
        <v>1563</v>
      </c>
      <c r="O114" s="59"/>
      <c r="P114" s="179">
        <f>O114*H114</f>
        <v>0</v>
      </c>
      <c r="Q114" s="179">
        <v>0</v>
      </c>
      <c r="R114" s="179">
        <f>Q114*H114</f>
        <v>0</v>
      </c>
      <c r="S114" s="179">
        <v>0.00594</v>
      </c>
      <c r="T114" s="180">
        <f>S114*H114</f>
        <v>0.36828</v>
      </c>
      <c r="AR114" s="16" t="s">
        <v>1678</v>
      </c>
      <c r="AT114" s="16" t="s">
        <v>1645</v>
      </c>
      <c r="AU114" s="16" t="s">
        <v>1651</v>
      </c>
      <c r="AY114" s="16" t="s">
        <v>1642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16" t="s">
        <v>1651</v>
      </c>
      <c r="BK114" s="181">
        <f>ROUND(I114*H114,0)</f>
        <v>0</v>
      </c>
      <c r="BL114" s="16" t="s">
        <v>1678</v>
      </c>
      <c r="BM114" s="16" t="s">
        <v>1725</v>
      </c>
    </row>
    <row r="115" spans="2:51" s="11" customFormat="1" ht="12">
      <c r="B115" s="182"/>
      <c r="C115" s="183"/>
      <c r="D115" s="184" t="s">
        <v>1660</v>
      </c>
      <c r="E115" s="193" t="s">
        <v>1524</v>
      </c>
      <c r="F115" s="185" t="s">
        <v>1697</v>
      </c>
      <c r="G115" s="183"/>
      <c r="H115" s="186">
        <v>62</v>
      </c>
      <c r="I115" s="187"/>
      <c r="J115" s="183"/>
      <c r="K115" s="183"/>
      <c r="L115" s="188"/>
      <c r="M115" s="189"/>
      <c r="N115" s="190"/>
      <c r="O115" s="190"/>
      <c r="P115" s="190"/>
      <c r="Q115" s="190"/>
      <c r="R115" s="190"/>
      <c r="S115" s="190"/>
      <c r="T115" s="191"/>
      <c r="AT115" s="192" t="s">
        <v>1660</v>
      </c>
      <c r="AU115" s="192" t="s">
        <v>1651</v>
      </c>
      <c r="AV115" s="11" t="s">
        <v>1651</v>
      </c>
      <c r="AW115" s="11" t="s">
        <v>1554</v>
      </c>
      <c r="AX115" s="11" t="s">
        <v>1531</v>
      </c>
      <c r="AY115" s="192" t="s">
        <v>1642</v>
      </c>
    </row>
    <row r="116" spans="2:65" s="1" customFormat="1" ht="16.5" customHeight="1">
      <c r="B116" s="33"/>
      <c r="C116" s="171" t="s">
        <v>1678</v>
      </c>
      <c r="D116" s="171" t="s">
        <v>1645</v>
      </c>
      <c r="E116" s="172" t="s">
        <v>1726</v>
      </c>
      <c r="F116" s="173" t="s">
        <v>1727</v>
      </c>
      <c r="G116" s="174" t="s">
        <v>1728</v>
      </c>
      <c r="H116" s="175">
        <v>62</v>
      </c>
      <c r="I116" s="176"/>
      <c r="J116" s="175">
        <f>ROUND(I116*H116,0)</f>
        <v>0</v>
      </c>
      <c r="K116" s="173" t="s">
        <v>1649</v>
      </c>
      <c r="L116" s="37"/>
      <c r="M116" s="177" t="s">
        <v>1524</v>
      </c>
      <c r="N116" s="178" t="s">
        <v>1563</v>
      </c>
      <c r="O116" s="59"/>
      <c r="P116" s="179">
        <f>O116*H116</f>
        <v>0</v>
      </c>
      <c r="Q116" s="179">
        <v>0</v>
      </c>
      <c r="R116" s="179">
        <f>Q116*H116</f>
        <v>0</v>
      </c>
      <c r="S116" s="179">
        <v>0.0026</v>
      </c>
      <c r="T116" s="180">
        <f>S116*H116</f>
        <v>0.16119999999999998</v>
      </c>
      <c r="AR116" s="16" t="s">
        <v>1678</v>
      </c>
      <c r="AT116" s="16" t="s">
        <v>1645</v>
      </c>
      <c r="AU116" s="16" t="s">
        <v>1651</v>
      </c>
      <c r="AY116" s="16" t="s">
        <v>1642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16" t="s">
        <v>1651</v>
      </c>
      <c r="BK116" s="181">
        <f>ROUND(I116*H116,0)</f>
        <v>0</v>
      </c>
      <c r="BL116" s="16" t="s">
        <v>1678</v>
      </c>
      <c r="BM116" s="16" t="s">
        <v>1729</v>
      </c>
    </row>
    <row r="117" spans="2:51" s="11" customFormat="1" ht="12">
      <c r="B117" s="182"/>
      <c r="C117" s="183"/>
      <c r="D117" s="184" t="s">
        <v>1660</v>
      </c>
      <c r="E117" s="193" t="s">
        <v>1524</v>
      </c>
      <c r="F117" s="185" t="s">
        <v>1730</v>
      </c>
      <c r="G117" s="183"/>
      <c r="H117" s="186">
        <v>62</v>
      </c>
      <c r="I117" s="187"/>
      <c r="J117" s="183"/>
      <c r="K117" s="183"/>
      <c r="L117" s="188"/>
      <c r="M117" s="189"/>
      <c r="N117" s="190"/>
      <c r="O117" s="190"/>
      <c r="P117" s="190"/>
      <c r="Q117" s="190"/>
      <c r="R117" s="190"/>
      <c r="S117" s="190"/>
      <c r="T117" s="191"/>
      <c r="AT117" s="192" t="s">
        <v>1660</v>
      </c>
      <c r="AU117" s="192" t="s">
        <v>1651</v>
      </c>
      <c r="AV117" s="11" t="s">
        <v>1651</v>
      </c>
      <c r="AW117" s="11" t="s">
        <v>1554</v>
      </c>
      <c r="AX117" s="11" t="s">
        <v>1531</v>
      </c>
      <c r="AY117" s="192" t="s">
        <v>1642</v>
      </c>
    </row>
    <row r="118" spans="2:65" s="1" customFormat="1" ht="16.5" customHeight="1">
      <c r="B118" s="33"/>
      <c r="C118" s="171" t="s">
        <v>1731</v>
      </c>
      <c r="D118" s="171" t="s">
        <v>1645</v>
      </c>
      <c r="E118" s="172" t="s">
        <v>1732</v>
      </c>
      <c r="F118" s="173" t="s">
        <v>1733</v>
      </c>
      <c r="G118" s="174" t="s">
        <v>1728</v>
      </c>
      <c r="H118" s="175">
        <v>90</v>
      </c>
      <c r="I118" s="176"/>
      <c r="J118" s="175">
        <f>ROUND(I118*H118,0)</f>
        <v>0</v>
      </c>
      <c r="K118" s="173" t="s">
        <v>1649</v>
      </c>
      <c r="L118" s="37"/>
      <c r="M118" s="177" t="s">
        <v>1524</v>
      </c>
      <c r="N118" s="178" t="s">
        <v>1563</v>
      </c>
      <c r="O118" s="59"/>
      <c r="P118" s="179">
        <f>O118*H118</f>
        <v>0</v>
      </c>
      <c r="Q118" s="179">
        <v>0</v>
      </c>
      <c r="R118" s="179">
        <f>Q118*H118</f>
        <v>0</v>
      </c>
      <c r="S118" s="179">
        <v>0.00394</v>
      </c>
      <c r="T118" s="180">
        <f>S118*H118</f>
        <v>0.35459999999999997</v>
      </c>
      <c r="AR118" s="16" t="s">
        <v>1678</v>
      </c>
      <c r="AT118" s="16" t="s">
        <v>1645</v>
      </c>
      <c r="AU118" s="16" t="s">
        <v>1651</v>
      </c>
      <c r="AY118" s="16" t="s">
        <v>1642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16" t="s">
        <v>1651</v>
      </c>
      <c r="BK118" s="181">
        <f>ROUND(I118*H118,0)</f>
        <v>0</v>
      </c>
      <c r="BL118" s="16" t="s">
        <v>1678</v>
      </c>
      <c r="BM118" s="16" t="s">
        <v>1734</v>
      </c>
    </row>
    <row r="119" spans="2:51" s="11" customFormat="1" ht="12">
      <c r="B119" s="182"/>
      <c r="C119" s="183"/>
      <c r="D119" s="184" t="s">
        <v>1660</v>
      </c>
      <c r="E119" s="193" t="s">
        <v>1524</v>
      </c>
      <c r="F119" s="185" t="s">
        <v>1735</v>
      </c>
      <c r="G119" s="183"/>
      <c r="H119" s="186">
        <v>90</v>
      </c>
      <c r="I119" s="187"/>
      <c r="J119" s="183"/>
      <c r="K119" s="183"/>
      <c r="L119" s="188"/>
      <c r="M119" s="189"/>
      <c r="N119" s="190"/>
      <c r="O119" s="190"/>
      <c r="P119" s="190"/>
      <c r="Q119" s="190"/>
      <c r="R119" s="190"/>
      <c r="S119" s="190"/>
      <c r="T119" s="191"/>
      <c r="AT119" s="192" t="s">
        <v>1660</v>
      </c>
      <c r="AU119" s="192" t="s">
        <v>1651</v>
      </c>
      <c r="AV119" s="11" t="s">
        <v>1651</v>
      </c>
      <c r="AW119" s="11" t="s">
        <v>1554</v>
      </c>
      <c r="AX119" s="11" t="s">
        <v>1531</v>
      </c>
      <c r="AY119" s="192" t="s">
        <v>1642</v>
      </c>
    </row>
    <row r="120" spans="2:65" s="1" customFormat="1" ht="16.5" customHeight="1">
      <c r="B120" s="33"/>
      <c r="C120" s="171" t="s">
        <v>1736</v>
      </c>
      <c r="D120" s="171" t="s">
        <v>1645</v>
      </c>
      <c r="E120" s="172" t="s">
        <v>1737</v>
      </c>
      <c r="F120" s="173" t="s">
        <v>1738</v>
      </c>
      <c r="G120" s="174" t="s">
        <v>1683</v>
      </c>
      <c r="H120" s="175">
        <v>406</v>
      </c>
      <c r="I120" s="176"/>
      <c r="J120" s="175">
        <f>ROUND(I120*H120,0)</f>
        <v>0</v>
      </c>
      <c r="K120" s="173" t="s">
        <v>1524</v>
      </c>
      <c r="L120" s="37"/>
      <c r="M120" s="177" t="s">
        <v>1524</v>
      </c>
      <c r="N120" s="178" t="s">
        <v>1563</v>
      </c>
      <c r="O120" s="59"/>
      <c r="P120" s="179">
        <f>O120*H120</f>
        <v>0</v>
      </c>
      <c r="Q120" s="179">
        <v>0.00063</v>
      </c>
      <c r="R120" s="179">
        <f>Q120*H120</f>
        <v>0.25578</v>
      </c>
      <c r="S120" s="179">
        <v>0</v>
      </c>
      <c r="T120" s="180">
        <f>S120*H120</f>
        <v>0</v>
      </c>
      <c r="AR120" s="16" t="s">
        <v>1678</v>
      </c>
      <c r="AT120" s="16" t="s">
        <v>1645</v>
      </c>
      <c r="AU120" s="16" t="s">
        <v>1651</v>
      </c>
      <c r="AY120" s="16" t="s">
        <v>1642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16" t="s">
        <v>1651</v>
      </c>
      <c r="BK120" s="181">
        <f>ROUND(I120*H120,0)</f>
        <v>0</v>
      </c>
      <c r="BL120" s="16" t="s">
        <v>1678</v>
      </c>
      <c r="BM120" s="16" t="s">
        <v>1739</v>
      </c>
    </row>
    <row r="121" spans="2:51" s="11" customFormat="1" ht="12">
      <c r="B121" s="182"/>
      <c r="C121" s="183"/>
      <c r="D121" s="184" t="s">
        <v>1660</v>
      </c>
      <c r="E121" s="193" t="s">
        <v>1524</v>
      </c>
      <c r="F121" s="185" t="s">
        <v>1702</v>
      </c>
      <c r="G121" s="183"/>
      <c r="H121" s="186">
        <v>406</v>
      </c>
      <c r="I121" s="187"/>
      <c r="J121" s="183"/>
      <c r="K121" s="183"/>
      <c r="L121" s="188"/>
      <c r="M121" s="189"/>
      <c r="N121" s="190"/>
      <c r="O121" s="190"/>
      <c r="P121" s="190"/>
      <c r="Q121" s="190"/>
      <c r="R121" s="190"/>
      <c r="S121" s="190"/>
      <c r="T121" s="191"/>
      <c r="AT121" s="192" t="s">
        <v>1660</v>
      </c>
      <c r="AU121" s="192" t="s">
        <v>1651</v>
      </c>
      <c r="AV121" s="11" t="s">
        <v>1651</v>
      </c>
      <c r="AW121" s="11" t="s">
        <v>1554</v>
      </c>
      <c r="AX121" s="11" t="s">
        <v>1531</v>
      </c>
      <c r="AY121" s="192" t="s">
        <v>1642</v>
      </c>
    </row>
    <row r="122" spans="2:65" s="1" customFormat="1" ht="16.5" customHeight="1">
      <c r="B122" s="33"/>
      <c r="C122" s="171" t="s">
        <v>1740</v>
      </c>
      <c r="D122" s="171" t="s">
        <v>1645</v>
      </c>
      <c r="E122" s="172" t="s">
        <v>1741</v>
      </c>
      <c r="F122" s="173" t="s">
        <v>1742</v>
      </c>
      <c r="G122" s="174" t="s">
        <v>1683</v>
      </c>
      <c r="H122" s="175">
        <v>406</v>
      </c>
      <c r="I122" s="176"/>
      <c r="J122" s="175">
        <f>ROUND(I122*H122,0)</f>
        <v>0</v>
      </c>
      <c r="K122" s="173" t="s">
        <v>1524</v>
      </c>
      <c r="L122" s="37"/>
      <c r="M122" s="177" t="s">
        <v>1524</v>
      </c>
      <c r="N122" s="178" t="s">
        <v>1563</v>
      </c>
      <c r="O122" s="59"/>
      <c r="P122" s="179">
        <f>O122*H122</f>
        <v>0</v>
      </c>
      <c r="Q122" s="179">
        <v>0.00268</v>
      </c>
      <c r="R122" s="179">
        <f>Q122*H122</f>
        <v>1.08808</v>
      </c>
      <c r="S122" s="179">
        <v>0</v>
      </c>
      <c r="T122" s="180">
        <f>S122*H122</f>
        <v>0</v>
      </c>
      <c r="AR122" s="16" t="s">
        <v>1678</v>
      </c>
      <c r="AT122" s="16" t="s">
        <v>1645</v>
      </c>
      <c r="AU122" s="16" t="s">
        <v>1651</v>
      </c>
      <c r="AY122" s="16" t="s">
        <v>1642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16" t="s">
        <v>1651</v>
      </c>
      <c r="BK122" s="181">
        <f>ROUND(I122*H122,0)</f>
        <v>0</v>
      </c>
      <c r="BL122" s="16" t="s">
        <v>1678</v>
      </c>
      <c r="BM122" s="16" t="s">
        <v>1743</v>
      </c>
    </row>
    <row r="123" spans="2:51" s="11" customFormat="1" ht="12">
      <c r="B123" s="182"/>
      <c r="C123" s="183"/>
      <c r="D123" s="184" t="s">
        <v>1660</v>
      </c>
      <c r="E123" s="193" t="s">
        <v>1524</v>
      </c>
      <c r="F123" s="185" t="s">
        <v>1702</v>
      </c>
      <c r="G123" s="183"/>
      <c r="H123" s="186">
        <v>406</v>
      </c>
      <c r="I123" s="187"/>
      <c r="J123" s="183"/>
      <c r="K123" s="183"/>
      <c r="L123" s="188"/>
      <c r="M123" s="189"/>
      <c r="N123" s="190"/>
      <c r="O123" s="190"/>
      <c r="P123" s="190"/>
      <c r="Q123" s="190"/>
      <c r="R123" s="190"/>
      <c r="S123" s="190"/>
      <c r="T123" s="191"/>
      <c r="AT123" s="192" t="s">
        <v>1660</v>
      </c>
      <c r="AU123" s="192" t="s">
        <v>1651</v>
      </c>
      <c r="AV123" s="11" t="s">
        <v>1651</v>
      </c>
      <c r="AW123" s="11" t="s">
        <v>1554</v>
      </c>
      <c r="AX123" s="11" t="s">
        <v>1531</v>
      </c>
      <c r="AY123" s="192" t="s">
        <v>1642</v>
      </c>
    </row>
    <row r="124" spans="2:65" s="1" customFormat="1" ht="16.5" customHeight="1">
      <c r="B124" s="33"/>
      <c r="C124" s="171" t="s">
        <v>1744</v>
      </c>
      <c r="D124" s="171" t="s">
        <v>1645</v>
      </c>
      <c r="E124" s="172" t="s">
        <v>1745</v>
      </c>
      <c r="F124" s="173" t="s">
        <v>1746</v>
      </c>
      <c r="G124" s="174" t="s">
        <v>1683</v>
      </c>
      <c r="H124" s="175">
        <v>15</v>
      </c>
      <c r="I124" s="176"/>
      <c r="J124" s="175">
        <f>ROUND(I124*H124,0)</f>
        <v>0</v>
      </c>
      <c r="K124" s="173" t="s">
        <v>1524</v>
      </c>
      <c r="L124" s="37"/>
      <c r="M124" s="177" t="s">
        <v>1524</v>
      </c>
      <c r="N124" s="178" t="s">
        <v>1563</v>
      </c>
      <c r="O124" s="59"/>
      <c r="P124" s="179">
        <f>O124*H124</f>
        <v>0</v>
      </c>
      <c r="Q124" s="179">
        <v>0.00266</v>
      </c>
      <c r="R124" s="179">
        <f>Q124*H124</f>
        <v>0.0399</v>
      </c>
      <c r="S124" s="179">
        <v>0</v>
      </c>
      <c r="T124" s="180">
        <f>S124*H124</f>
        <v>0</v>
      </c>
      <c r="AR124" s="16" t="s">
        <v>1678</v>
      </c>
      <c r="AT124" s="16" t="s">
        <v>1645</v>
      </c>
      <c r="AU124" s="16" t="s">
        <v>1651</v>
      </c>
      <c r="AY124" s="16" t="s">
        <v>1642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16" t="s">
        <v>1651</v>
      </c>
      <c r="BK124" s="181">
        <f>ROUND(I124*H124,0)</f>
        <v>0</v>
      </c>
      <c r="BL124" s="16" t="s">
        <v>1678</v>
      </c>
      <c r="BM124" s="16" t="s">
        <v>1747</v>
      </c>
    </row>
    <row r="125" spans="2:65" s="1" customFormat="1" ht="16.5" customHeight="1">
      <c r="B125" s="33"/>
      <c r="C125" s="171" t="s">
        <v>1530</v>
      </c>
      <c r="D125" s="171" t="s">
        <v>1645</v>
      </c>
      <c r="E125" s="172" t="s">
        <v>1748</v>
      </c>
      <c r="F125" s="173" t="s">
        <v>1749</v>
      </c>
      <c r="G125" s="174" t="s">
        <v>1728</v>
      </c>
      <c r="H125" s="175">
        <v>10.28</v>
      </c>
      <c r="I125" s="176"/>
      <c r="J125" s="175">
        <f>ROUND(I125*H125,0)</f>
        <v>0</v>
      </c>
      <c r="K125" s="173" t="s">
        <v>1524</v>
      </c>
      <c r="L125" s="37"/>
      <c r="M125" s="177" t="s">
        <v>1524</v>
      </c>
      <c r="N125" s="178" t="s">
        <v>1563</v>
      </c>
      <c r="O125" s="59"/>
      <c r="P125" s="179">
        <f>O125*H125</f>
        <v>0</v>
      </c>
      <c r="Q125" s="179">
        <v>0.00187</v>
      </c>
      <c r="R125" s="179">
        <f>Q125*H125</f>
        <v>0.019223599999999997</v>
      </c>
      <c r="S125" s="179">
        <v>0</v>
      </c>
      <c r="T125" s="180">
        <f>S125*H125</f>
        <v>0</v>
      </c>
      <c r="AR125" s="16" t="s">
        <v>1678</v>
      </c>
      <c r="AT125" s="16" t="s">
        <v>1645</v>
      </c>
      <c r="AU125" s="16" t="s">
        <v>1651</v>
      </c>
      <c r="AY125" s="16" t="s">
        <v>1642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16" t="s">
        <v>1651</v>
      </c>
      <c r="BK125" s="181">
        <f>ROUND(I125*H125,0)</f>
        <v>0</v>
      </c>
      <c r="BL125" s="16" t="s">
        <v>1678</v>
      </c>
      <c r="BM125" s="16" t="s">
        <v>1750</v>
      </c>
    </row>
    <row r="126" spans="2:51" s="11" customFormat="1" ht="12">
      <c r="B126" s="182"/>
      <c r="C126" s="183"/>
      <c r="D126" s="184" t="s">
        <v>1660</v>
      </c>
      <c r="E126" s="193" t="s">
        <v>1524</v>
      </c>
      <c r="F126" s="185" t="s">
        <v>1751</v>
      </c>
      <c r="G126" s="183"/>
      <c r="H126" s="186">
        <v>10.28</v>
      </c>
      <c r="I126" s="187"/>
      <c r="J126" s="183"/>
      <c r="K126" s="183"/>
      <c r="L126" s="188"/>
      <c r="M126" s="189"/>
      <c r="N126" s="190"/>
      <c r="O126" s="190"/>
      <c r="P126" s="190"/>
      <c r="Q126" s="190"/>
      <c r="R126" s="190"/>
      <c r="S126" s="190"/>
      <c r="T126" s="191"/>
      <c r="AT126" s="192" t="s">
        <v>1660</v>
      </c>
      <c r="AU126" s="192" t="s">
        <v>1651</v>
      </c>
      <c r="AV126" s="11" t="s">
        <v>1651</v>
      </c>
      <c r="AW126" s="11" t="s">
        <v>1554</v>
      </c>
      <c r="AX126" s="11" t="s">
        <v>1531</v>
      </c>
      <c r="AY126" s="192" t="s">
        <v>1642</v>
      </c>
    </row>
    <row r="127" spans="2:65" s="1" customFormat="1" ht="16.5" customHeight="1">
      <c r="B127" s="33"/>
      <c r="C127" s="171" t="s">
        <v>1752</v>
      </c>
      <c r="D127" s="171" t="s">
        <v>1645</v>
      </c>
      <c r="E127" s="172" t="s">
        <v>1753</v>
      </c>
      <c r="F127" s="173" t="s">
        <v>1754</v>
      </c>
      <c r="G127" s="174" t="s">
        <v>1755</v>
      </c>
      <c r="H127" s="175">
        <v>1</v>
      </c>
      <c r="I127" s="176"/>
      <c r="J127" s="175">
        <f>ROUND(I127*H127,0)</f>
        <v>0</v>
      </c>
      <c r="K127" s="173" t="s">
        <v>1524</v>
      </c>
      <c r="L127" s="37"/>
      <c r="M127" s="177" t="s">
        <v>1524</v>
      </c>
      <c r="N127" s="178" t="s">
        <v>1563</v>
      </c>
      <c r="O127" s="59"/>
      <c r="P127" s="179">
        <f>O127*H127</f>
        <v>0</v>
      </c>
      <c r="Q127" s="179">
        <v>0.00876</v>
      </c>
      <c r="R127" s="179">
        <f>Q127*H127</f>
        <v>0.00876</v>
      </c>
      <c r="S127" s="179">
        <v>0</v>
      </c>
      <c r="T127" s="180">
        <f>S127*H127</f>
        <v>0</v>
      </c>
      <c r="AR127" s="16" t="s">
        <v>1678</v>
      </c>
      <c r="AT127" s="16" t="s">
        <v>1645</v>
      </c>
      <c r="AU127" s="16" t="s">
        <v>1651</v>
      </c>
      <c r="AY127" s="16" t="s">
        <v>1642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16" t="s">
        <v>1651</v>
      </c>
      <c r="BK127" s="181">
        <f>ROUND(I127*H127,0)</f>
        <v>0</v>
      </c>
      <c r="BL127" s="16" t="s">
        <v>1678</v>
      </c>
      <c r="BM127" s="16" t="s">
        <v>1756</v>
      </c>
    </row>
    <row r="128" spans="2:65" s="1" customFormat="1" ht="16.5" customHeight="1">
      <c r="B128" s="33"/>
      <c r="C128" s="171" t="s">
        <v>1757</v>
      </c>
      <c r="D128" s="171" t="s">
        <v>1645</v>
      </c>
      <c r="E128" s="172" t="s">
        <v>1758</v>
      </c>
      <c r="F128" s="173" t="s">
        <v>1759</v>
      </c>
      <c r="G128" s="174" t="s">
        <v>1728</v>
      </c>
      <c r="H128" s="175">
        <v>62</v>
      </c>
      <c r="I128" s="176"/>
      <c r="J128" s="175">
        <f>ROUND(I128*H128,0)</f>
        <v>0</v>
      </c>
      <c r="K128" s="173" t="s">
        <v>1524</v>
      </c>
      <c r="L128" s="37"/>
      <c r="M128" s="177" t="s">
        <v>1524</v>
      </c>
      <c r="N128" s="178" t="s">
        <v>1563</v>
      </c>
      <c r="O128" s="59"/>
      <c r="P128" s="179">
        <f>O128*H128</f>
        <v>0</v>
      </c>
      <c r="Q128" s="179">
        <v>0.00092</v>
      </c>
      <c r="R128" s="179">
        <f>Q128*H128</f>
        <v>0.05704</v>
      </c>
      <c r="S128" s="179">
        <v>0</v>
      </c>
      <c r="T128" s="180">
        <f>S128*H128</f>
        <v>0</v>
      </c>
      <c r="AR128" s="16" t="s">
        <v>1678</v>
      </c>
      <c r="AT128" s="16" t="s">
        <v>1645</v>
      </c>
      <c r="AU128" s="16" t="s">
        <v>1651</v>
      </c>
      <c r="AY128" s="16" t="s">
        <v>1642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16" t="s">
        <v>1651</v>
      </c>
      <c r="BK128" s="181">
        <f>ROUND(I128*H128,0)</f>
        <v>0</v>
      </c>
      <c r="BL128" s="16" t="s">
        <v>1678</v>
      </c>
      <c r="BM128" s="16" t="s">
        <v>1760</v>
      </c>
    </row>
    <row r="129" spans="2:51" s="11" customFormat="1" ht="12">
      <c r="B129" s="182"/>
      <c r="C129" s="183"/>
      <c r="D129" s="184" t="s">
        <v>1660</v>
      </c>
      <c r="E129" s="193" t="s">
        <v>1524</v>
      </c>
      <c r="F129" s="185" t="s">
        <v>1730</v>
      </c>
      <c r="G129" s="183"/>
      <c r="H129" s="186">
        <v>62</v>
      </c>
      <c r="I129" s="187"/>
      <c r="J129" s="183"/>
      <c r="K129" s="183"/>
      <c r="L129" s="188"/>
      <c r="M129" s="189"/>
      <c r="N129" s="190"/>
      <c r="O129" s="190"/>
      <c r="P129" s="190"/>
      <c r="Q129" s="190"/>
      <c r="R129" s="190"/>
      <c r="S129" s="190"/>
      <c r="T129" s="191"/>
      <c r="AT129" s="192" t="s">
        <v>1660</v>
      </c>
      <c r="AU129" s="192" t="s">
        <v>1651</v>
      </c>
      <c r="AV129" s="11" t="s">
        <v>1651</v>
      </c>
      <c r="AW129" s="11" t="s">
        <v>1554</v>
      </c>
      <c r="AX129" s="11" t="s">
        <v>1531</v>
      </c>
      <c r="AY129" s="192" t="s">
        <v>1642</v>
      </c>
    </row>
    <row r="130" spans="2:65" s="1" customFormat="1" ht="16.5" customHeight="1">
      <c r="B130" s="33"/>
      <c r="C130" s="171" t="s">
        <v>1761</v>
      </c>
      <c r="D130" s="171" t="s">
        <v>1645</v>
      </c>
      <c r="E130" s="172" t="s">
        <v>1762</v>
      </c>
      <c r="F130" s="173" t="s">
        <v>1763</v>
      </c>
      <c r="G130" s="174" t="s">
        <v>1728</v>
      </c>
      <c r="H130" s="175">
        <v>90</v>
      </c>
      <c r="I130" s="176"/>
      <c r="J130" s="175">
        <f>ROUND(I130*H130,0)</f>
        <v>0</v>
      </c>
      <c r="K130" s="173" t="s">
        <v>1649</v>
      </c>
      <c r="L130" s="37"/>
      <c r="M130" s="177" t="s">
        <v>1524</v>
      </c>
      <c r="N130" s="178" t="s">
        <v>1563</v>
      </c>
      <c r="O130" s="59"/>
      <c r="P130" s="179">
        <f>O130*H130</f>
        <v>0</v>
      </c>
      <c r="Q130" s="179">
        <v>0.00158</v>
      </c>
      <c r="R130" s="179">
        <f>Q130*H130</f>
        <v>0.1422</v>
      </c>
      <c r="S130" s="179">
        <v>0</v>
      </c>
      <c r="T130" s="180">
        <f>S130*H130</f>
        <v>0</v>
      </c>
      <c r="AR130" s="16" t="s">
        <v>1678</v>
      </c>
      <c r="AT130" s="16" t="s">
        <v>1645</v>
      </c>
      <c r="AU130" s="16" t="s">
        <v>1651</v>
      </c>
      <c r="AY130" s="16" t="s">
        <v>1642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16" t="s">
        <v>1651</v>
      </c>
      <c r="BK130" s="181">
        <f>ROUND(I130*H130,0)</f>
        <v>0</v>
      </c>
      <c r="BL130" s="16" t="s">
        <v>1678</v>
      </c>
      <c r="BM130" s="16" t="s">
        <v>1764</v>
      </c>
    </row>
    <row r="131" spans="2:65" s="1" customFormat="1" ht="16.5" customHeight="1">
      <c r="B131" s="33"/>
      <c r="C131" s="171" t="s">
        <v>1765</v>
      </c>
      <c r="D131" s="171" t="s">
        <v>1645</v>
      </c>
      <c r="E131" s="172" t="s">
        <v>1766</v>
      </c>
      <c r="F131" s="173" t="s">
        <v>1767</v>
      </c>
      <c r="G131" s="174" t="s">
        <v>1648</v>
      </c>
      <c r="H131" s="175">
        <v>1.61</v>
      </c>
      <c r="I131" s="176"/>
      <c r="J131" s="175">
        <f>ROUND(I131*H131,0)</f>
        <v>0</v>
      </c>
      <c r="K131" s="173" t="s">
        <v>1649</v>
      </c>
      <c r="L131" s="37"/>
      <c r="M131" s="177" t="s">
        <v>1524</v>
      </c>
      <c r="N131" s="178" t="s">
        <v>1563</v>
      </c>
      <c r="O131" s="59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AR131" s="16" t="s">
        <v>1678</v>
      </c>
      <c r="AT131" s="16" t="s">
        <v>1645</v>
      </c>
      <c r="AU131" s="16" t="s">
        <v>1651</v>
      </c>
      <c r="AY131" s="16" t="s">
        <v>1642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16" t="s">
        <v>1651</v>
      </c>
      <c r="BK131" s="181">
        <f>ROUND(I131*H131,0)</f>
        <v>0</v>
      </c>
      <c r="BL131" s="16" t="s">
        <v>1678</v>
      </c>
      <c r="BM131" s="16" t="s">
        <v>1768</v>
      </c>
    </row>
    <row r="132" spans="2:63" s="10" customFormat="1" ht="22.9" customHeight="1">
      <c r="B132" s="155"/>
      <c r="C132" s="156"/>
      <c r="D132" s="157" t="s">
        <v>1590</v>
      </c>
      <c r="E132" s="169" t="s">
        <v>1769</v>
      </c>
      <c r="F132" s="169" t="s">
        <v>1770</v>
      </c>
      <c r="G132" s="156"/>
      <c r="H132" s="156"/>
      <c r="I132" s="159"/>
      <c r="J132" s="170">
        <f>BK132</f>
        <v>0</v>
      </c>
      <c r="K132" s="156"/>
      <c r="L132" s="161"/>
      <c r="M132" s="162"/>
      <c r="N132" s="163"/>
      <c r="O132" s="163"/>
      <c r="P132" s="164">
        <f>SUM(P133:P139)</f>
        <v>0</v>
      </c>
      <c r="Q132" s="163"/>
      <c r="R132" s="164">
        <f>SUM(R133:R139)</f>
        <v>0.026796</v>
      </c>
      <c r="S132" s="163"/>
      <c r="T132" s="165">
        <f>SUM(T133:T139)</f>
        <v>26.99321</v>
      </c>
      <c r="AR132" s="166" t="s">
        <v>1651</v>
      </c>
      <c r="AT132" s="167" t="s">
        <v>1590</v>
      </c>
      <c r="AU132" s="167" t="s">
        <v>1531</v>
      </c>
      <c r="AY132" s="166" t="s">
        <v>1642</v>
      </c>
      <c r="BK132" s="168">
        <f>SUM(BK133:BK139)</f>
        <v>0</v>
      </c>
    </row>
    <row r="133" spans="2:65" s="1" customFormat="1" ht="16.5" customHeight="1">
      <c r="B133" s="33"/>
      <c r="C133" s="171" t="s">
        <v>1771</v>
      </c>
      <c r="D133" s="171" t="s">
        <v>1645</v>
      </c>
      <c r="E133" s="172" t="s">
        <v>1772</v>
      </c>
      <c r="F133" s="173" t="s">
        <v>1773</v>
      </c>
      <c r="G133" s="174" t="s">
        <v>1683</v>
      </c>
      <c r="H133" s="175">
        <v>359</v>
      </c>
      <c r="I133" s="176"/>
      <c r="J133" s="175">
        <f>ROUND(I133*H133,0)</f>
        <v>0</v>
      </c>
      <c r="K133" s="173" t="s">
        <v>1524</v>
      </c>
      <c r="L133" s="37"/>
      <c r="M133" s="177" t="s">
        <v>1524</v>
      </c>
      <c r="N133" s="178" t="s">
        <v>1563</v>
      </c>
      <c r="O133" s="59"/>
      <c r="P133" s="179">
        <f>O133*H133</f>
        <v>0</v>
      </c>
      <c r="Q133" s="179">
        <v>0</v>
      </c>
      <c r="R133" s="179">
        <f>Q133*H133</f>
        <v>0</v>
      </c>
      <c r="S133" s="179">
        <v>0.07519</v>
      </c>
      <c r="T133" s="180">
        <f>S133*H133</f>
        <v>26.99321</v>
      </c>
      <c r="AR133" s="16" t="s">
        <v>1678</v>
      </c>
      <c r="AT133" s="16" t="s">
        <v>1645</v>
      </c>
      <c r="AU133" s="16" t="s">
        <v>1651</v>
      </c>
      <c r="AY133" s="16" t="s">
        <v>1642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16" t="s">
        <v>1651</v>
      </c>
      <c r="BK133" s="181">
        <f>ROUND(I133*H133,0)</f>
        <v>0</v>
      </c>
      <c r="BL133" s="16" t="s">
        <v>1678</v>
      </c>
      <c r="BM133" s="16" t="s">
        <v>1774</v>
      </c>
    </row>
    <row r="134" spans="2:51" s="11" customFormat="1" ht="12">
      <c r="B134" s="182"/>
      <c r="C134" s="183"/>
      <c r="D134" s="184" t="s">
        <v>1660</v>
      </c>
      <c r="E134" s="193" t="s">
        <v>1524</v>
      </c>
      <c r="F134" s="185" t="s">
        <v>1712</v>
      </c>
      <c r="G134" s="183"/>
      <c r="H134" s="186">
        <v>359</v>
      </c>
      <c r="I134" s="187"/>
      <c r="J134" s="183"/>
      <c r="K134" s="183"/>
      <c r="L134" s="188"/>
      <c r="M134" s="189"/>
      <c r="N134" s="190"/>
      <c r="O134" s="190"/>
      <c r="P134" s="190"/>
      <c r="Q134" s="190"/>
      <c r="R134" s="190"/>
      <c r="S134" s="190"/>
      <c r="T134" s="191"/>
      <c r="AT134" s="192" t="s">
        <v>1660</v>
      </c>
      <c r="AU134" s="192" t="s">
        <v>1651</v>
      </c>
      <c r="AV134" s="11" t="s">
        <v>1651</v>
      </c>
      <c r="AW134" s="11" t="s">
        <v>1554</v>
      </c>
      <c r="AX134" s="11" t="s">
        <v>1531</v>
      </c>
      <c r="AY134" s="192" t="s">
        <v>1642</v>
      </c>
    </row>
    <row r="135" spans="2:65" s="1" customFormat="1" ht="16.5" customHeight="1">
      <c r="B135" s="33"/>
      <c r="C135" s="171" t="s">
        <v>1775</v>
      </c>
      <c r="D135" s="171" t="s">
        <v>1645</v>
      </c>
      <c r="E135" s="172" t="s">
        <v>1776</v>
      </c>
      <c r="F135" s="173" t="s">
        <v>1777</v>
      </c>
      <c r="G135" s="174" t="s">
        <v>1683</v>
      </c>
      <c r="H135" s="175">
        <v>406</v>
      </c>
      <c r="I135" s="176"/>
      <c r="J135" s="175">
        <f>ROUND(I135*H135,0)</f>
        <v>0</v>
      </c>
      <c r="K135" s="173" t="s">
        <v>1649</v>
      </c>
      <c r="L135" s="37"/>
      <c r="M135" s="177" t="s">
        <v>1524</v>
      </c>
      <c r="N135" s="178" t="s">
        <v>1563</v>
      </c>
      <c r="O135" s="59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16" t="s">
        <v>1678</v>
      </c>
      <c r="AT135" s="16" t="s">
        <v>1645</v>
      </c>
      <c r="AU135" s="16" t="s">
        <v>1651</v>
      </c>
      <c r="AY135" s="16" t="s">
        <v>1642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16" t="s">
        <v>1651</v>
      </c>
      <c r="BK135" s="181">
        <f>ROUND(I135*H135,0)</f>
        <v>0</v>
      </c>
      <c r="BL135" s="16" t="s">
        <v>1678</v>
      </c>
      <c r="BM135" s="16" t="s">
        <v>1778</v>
      </c>
    </row>
    <row r="136" spans="2:51" s="11" customFormat="1" ht="12">
      <c r="B136" s="182"/>
      <c r="C136" s="183"/>
      <c r="D136" s="184" t="s">
        <v>1660</v>
      </c>
      <c r="E136" s="193" t="s">
        <v>1524</v>
      </c>
      <c r="F136" s="185" t="s">
        <v>1702</v>
      </c>
      <c r="G136" s="183"/>
      <c r="H136" s="186">
        <v>406</v>
      </c>
      <c r="I136" s="187"/>
      <c r="J136" s="183"/>
      <c r="K136" s="183"/>
      <c r="L136" s="188"/>
      <c r="M136" s="189"/>
      <c r="N136" s="190"/>
      <c r="O136" s="190"/>
      <c r="P136" s="190"/>
      <c r="Q136" s="190"/>
      <c r="R136" s="190"/>
      <c r="S136" s="190"/>
      <c r="T136" s="191"/>
      <c r="AT136" s="192" t="s">
        <v>1660</v>
      </c>
      <c r="AU136" s="192" t="s">
        <v>1651</v>
      </c>
      <c r="AV136" s="11" t="s">
        <v>1651</v>
      </c>
      <c r="AW136" s="11" t="s">
        <v>1554</v>
      </c>
      <c r="AX136" s="11" t="s">
        <v>1531</v>
      </c>
      <c r="AY136" s="192" t="s">
        <v>1642</v>
      </c>
    </row>
    <row r="137" spans="2:65" s="1" customFormat="1" ht="16.5" customHeight="1">
      <c r="B137" s="33"/>
      <c r="C137" s="194" t="s">
        <v>1779</v>
      </c>
      <c r="D137" s="194" t="s">
        <v>1687</v>
      </c>
      <c r="E137" s="195" t="s">
        <v>1780</v>
      </c>
      <c r="F137" s="196" t="s">
        <v>1781</v>
      </c>
      <c r="G137" s="197" t="s">
        <v>1683</v>
      </c>
      <c r="H137" s="198">
        <v>446.6</v>
      </c>
      <c r="I137" s="199"/>
      <c r="J137" s="198">
        <f>ROUND(I137*H137,0)</f>
        <v>0</v>
      </c>
      <c r="K137" s="196" t="s">
        <v>1649</v>
      </c>
      <c r="L137" s="200"/>
      <c r="M137" s="201" t="s">
        <v>1524</v>
      </c>
      <c r="N137" s="202" t="s">
        <v>1563</v>
      </c>
      <c r="O137" s="59"/>
      <c r="P137" s="179">
        <f>O137*H137</f>
        <v>0</v>
      </c>
      <c r="Q137" s="179">
        <v>6E-05</v>
      </c>
      <c r="R137" s="179">
        <f>Q137*H137</f>
        <v>0.026796</v>
      </c>
      <c r="S137" s="179">
        <v>0</v>
      </c>
      <c r="T137" s="180">
        <f>S137*H137</f>
        <v>0</v>
      </c>
      <c r="AR137" s="16" t="s">
        <v>1690</v>
      </c>
      <c r="AT137" s="16" t="s">
        <v>1687</v>
      </c>
      <c r="AU137" s="16" t="s">
        <v>1651</v>
      </c>
      <c r="AY137" s="16" t="s">
        <v>1642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16" t="s">
        <v>1651</v>
      </c>
      <c r="BK137" s="181">
        <f>ROUND(I137*H137,0)</f>
        <v>0</v>
      </c>
      <c r="BL137" s="16" t="s">
        <v>1678</v>
      </c>
      <c r="BM137" s="16" t="s">
        <v>1782</v>
      </c>
    </row>
    <row r="138" spans="2:51" s="11" customFormat="1" ht="12">
      <c r="B138" s="182"/>
      <c r="C138" s="183"/>
      <c r="D138" s="184" t="s">
        <v>1660</v>
      </c>
      <c r="E138" s="183"/>
      <c r="F138" s="185" t="s">
        <v>1783</v>
      </c>
      <c r="G138" s="183"/>
      <c r="H138" s="186">
        <v>446.6</v>
      </c>
      <c r="I138" s="187"/>
      <c r="J138" s="183"/>
      <c r="K138" s="183"/>
      <c r="L138" s="188"/>
      <c r="M138" s="189"/>
      <c r="N138" s="190"/>
      <c r="O138" s="190"/>
      <c r="P138" s="190"/>
      <c r="Q138" s="190"/>
      <c r="R138" s="190"/>
      <c r="S138" s="190"/>
      <c r="T138" s="191"/>
      <c r="AT138" s="192" t="s">
        <v>1660</v>
      </c>
      <c r="AU138" s="192" t="s">
        <v>1651</v>
      </c>
      <c r="AV138" s="11" t="s">
        <v>1651</v>
      </c>
      <c r="AW138" s="11" t="s">
        <v>1527</v>
      </c>
      <c r="AX138" s="11" t="s">
        <v>1531</v>
      </c>
      <c r="AY138" s="192" t="s">
        <v>1642</v>
      </c>
    </row>
    <row r="139" spans="2:65" s="1" customFormat="1" ht="16.5" customHeight="1">
      <c r="B139" s="33"/>
      <c r="C139" s="171" t="s">
        <v>1784</v>
      </c>
      <c r="D139" s="171" t="s">
        <v>1645</v>
      </c>
      <c r="E139" s="172" t="s">
        <v>1785</v>
      </c>
      <c r="F139" s="173" t="s">
        <v>1786</v>
      </c>
      <c r="G139" s="174" t="s">
        <v>1648</v>
      </c>
      <c r="H139" s="175">
        <v>0.03</v>
      </c>
      <c r="I139" s="176"/>
      <c r="J139" s="175">
        <f>ROUND(I139*H139,0)</f>
        <v>0</v>
      </c>
      <c r="K139" s="173" t="s">
        <v>1649</v>
      </c>
      <c r="L139" s="37"/>
      <c r="M139" s="177" t="s">
        <v>1524</v>
      </c>
      <c r="N139" s="178" t="s">
        <v>1563</v>
      </c>
      <c r="O139" s="59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AR139" s="16" t="s">
        <v>1678</v>
      </c>
      <c r="AT139" s="16" t="s">
        <v>1645</v>
      </c>
      <c r="AU139" s="16" t="s">
        <v>1651</v>
      </c>
      <c r="AY139" s="16" t="s">
        <v>1642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16" t="s">
        <v>1651</v>
      </c>
      <c r="BK139" s="181">
        <f>ROUND(I139*H139,0)</f>
        <v>0</v>
      </c>
      <c r="BL139" s="16" t="s">
        <v>1678</v>
      </c>
      <c r="BM139" s="16" t="s">
        <v>1787</v>
      </c>
    </row>
    <row r="140" spans="2:63" s="10" customFormat="1" ht="22.9" customHeight="1">
      <c r="B140" s="155"/>
      <c r="C140" s="156"/>
      <c r="D140" s="157" t="s">
        <v>1590</v>
      </c>
      <c r="E140" s="169" t="s">
        <v>1788</v>
      </c>
      <c r="F140" s="169" t="s">
        <v>1789</v>
      </c>
      <c r="G140" s="156"/>
      <c r="H140" s="156"/>
      <c r="I140" s="159"/>
      <c r="J140" s="170">
        <f>BK140</f>
        <v>0</v>
      </c>
      <c r="K140" s="156"/>
      <c r="L140" s="161"/>
      <c r="M140" s="162"/>
      <c r="N140" s="163"/>
      <c r="O140" s="163"/>
      <c r="P140" s="164">
        <f>SUM(P141:P142)</f>
        <v>0</v>
      </c>
      <c r="Q140" s="163"/>
      <c r="R140" s="164">
        <f>SUM(R141:R142)</f>
        <v>0</v>
      </c>
      <c r="S140" s="163"/>
      <c r="T140" s="165">
        <f>SUM(T141:T142)</f>
        <v>0.042</v>
      </c>
      <c r="AR140" s="166" t="s">
        <v>1651</v>
      </c>
      <c r="AT140" s="167" t="s">
        <v>1590</v>
      </c>
      <c r="AU140" s="167" t="s">
        <v>1531</v>
      </c>
      <c r="AY140" s="166" t="s">
        <v>1642</v>
      </c>
      <c r="BK140" s="168">
        <f>SUM(BK141:BK142)</f>
        <v>0</v>
      </c>
    </row>
    <row r="141" spans="2:65" s="1" customFormat="1" ht="16.5" customHeight="1">
      <c r="B141" s="33"/>
      <c r="C141" s="171" t="s">
        <v>1790</v>
      </c>
      <c r="D141" s="171" t="s">
        <v>1645</v>
      </c>
      <c r="E141" s="172" t="s">
        <v>1791</v>
      </c>
      <c r="F141" s="173" t="s">
        <v>1792</v>
      </c>
      <c r="G141" s="174" t="s">
        <v>1728</v>
      </c>
      <c r="H141" s="175">
        <v>1.2</v>
      </c>
      <c r="I141" s="176"/>
      <c r="J141" s="175">
        <f>ROUND(I141*H141,0)</f>
        <v>0</v>
      </c>
      <c r="K141" s="173" t="s">
        <v>1524</v>
      </c>
      <c r="L141" s="37"/>
      <c r="M141" s="177" t="s">
        <v>1524</v>
      </c>
      <c r="N141" s="178" t="s">
        <v>1563</v>
      </c>
      <c r="O141" s="59"/>
      <c r="P141" s="179">
        <f>O141*H141</f>
        <v>0</v>
      </c>
      <c r="Q141" s="179">
        <v>0</v>
      </c>
      <c r="R141" s="179">
        <f>Q141*H141</f>
        <v>0</v>
      </c>
      <c r="S141" s="179">
        <v>0</v>
      </c>
      <c r="T141" s="180">
        <f>S141*H141</f>
        <v>0</v>
      </c>
      <c r="AR141" s="16" t="s">
        <v>1678</v>
      </c>
      <c r="AT141" s="16" t="s">
        <v>1645</v>
      </c>
      <c r="AU141" s="16" t="s">
        <v>1651</v>
      </c>
      <c r="AY141" s="16" t="s">
        <v>1642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16" t="s">
        <v>1651</v>
      </c>
      <c r="BK141" s="181">
        <f>ROUND(I141*H141,0)</f>
        <v>0</v>
      </c>
      <c r="BL141" s="16" t="s">
        <v>1678</v>
      </c>
      <c r="BM141" s="16" t="s">
        <v>1793</v>
      </c>
    </row>
    <row r="142" spans="2:65" s="1" customFormat="1" ht="16.5" customHeight="1">
      <c r="B142" s="33"/>
      <c r="C142" s="171" t="s">
        <v>1794</v>
      </c>
      <c r="D142" s="171" t="s">
        <v>1645</v>
      </c>
      <c r="E142" s="172" t="s">
        <v>1795</v>
      </c>
      <c r="F142" s="173" t="s">
        <v>1796</v>
      </c>
      <c r="G142" s="174" t="s">
        <v>1728</v>
      </c>
      <c r="H142" s="175">
        <v>1.2</v>
      </c>
      <c r="I142" s="176"/>
      <c r="J142" s="175">
        <f>ROUND(I142*H142,0)</f>
        <v>0</v>
      </c>
      <c r="K142" s="173" t="s">
        <v>1649</v>
      </c>
      <c r="L142" s="37"/>
      <c r="M142" s="203" t="s">
        <v>1524</v>
      </c>
      <c r="N142" s="204" t="s">
        <v>1563</v>
      </c>
      <c r="O142" s="205"/>
      <c r="P142" s="206">
        <f>O142*H142</f>
        <v>0</v>
      </c>
      <c r="Q142" s="206">
        <v>0</v>
      </c>
      <c r="R142" s="206">
        <f>Q142*H142</f>
        <v>0</v>
      </c>
      <c r="S142" s="206">
        <v>0.035</v>
      </c>
      <c r="T142" s="207">
        <f>S142*H142</f>
        <v>0.042</v>
      </c>
      <c r="AR142" s="16" t="s">
        <v>1678</v>
      </c>
      <c r="AT142" s="16" t="s">
        <v>1645</v>
      </c>
      <c r="AU142" s="16" t="s">
        <v>1651</v>
      </c>
      <c r="AY142" s="16" t="s">
        <v>1642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16" t="s">
        <v>1651</v>
      </c>
      <c r="BK142" s="181">
        <f>ROUND(I142*H142,0)</f>
        <v>0</v>
      </c>
      <c r="BL142" s="16" t="s">
        <v>1678</v>
      </c>
      <c r="BM142" s="16" t="s">
        <v>1797</v>
      </c>
    </row>
    <row r="143" spans="2:12" s="1" customFormat="1" ht="6.95" customHeight="1">
      <c r="B143" s="45"/>
      <c r="C143" s="46"/>
      <c r="D143" s="46"/>
      <c r="E143" s="46"/>
      <c r="F143" s="46"/>
      <c r="G143" s="46"/>
      <c r="H143" s="46"/>
      <c r="I143" s="123"/>
      <c r="J143" s="46"/>
      <c r="K143" s="46"/>
      <c r="L143" s="37"/>
    </row>
  </sheetData>
  <sheetProtection sheet="1" objects="1" scenarios="1" formatColumns="0" formatRows="0" autoFilter="0"/>
  <autoFilter ref="C85:K142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6" t="s">
        <v>1602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9"/>
      <c r="AT3" s="16" t="s">
        <v>1531</v>
      </c>
    </row>
    <row r="4" spans="2:46" ht="24.95" customHeight="1">
      <c r="B4" s="19"/>
      <c r="D4" s="99" t="s">
        <v>1612</v>
      </c>
      <c r="L4" s="19"/>
      <c r="M4" s="23" t="s">
        <v>1534</v>
      </c>
      <c r="AT4" s="16" t="s">
        <v>1527</v>
      </c>
    </row>
    <row r="5" spans="2:12" ht="6.95" customHeight="1">
      <c r="B5" s="19"/>
      <c r="L5" s="19"/>
    </row>
    <row r="6" spans="2:12" ht="12" customHeight="1">
      <c r="B6" s="19"/>
      <c r="D6" s="100" t="s">
        <v>1539</v>
      </c>
      <c r="L6" s="19"/>
    </row>
    <row r="7" spans="2:12" ht="16.5" customHeight="1">
      <c r="B7" s="19"/>
      <c r="E7" s="284" t="str">
        <f ca="1">'Rekapitulace stavby'!K6</f>
        <v>Bytový dům Českých bratří 595, Zřízení 8 malometrážních bytových jednotek</v>
      </c>
      <c r="F7" s="285"/>
      <c r="G7" s="285"/>
      <c r="H7" s="285"/>
      <c r="L7" s="19"/>
    </row>
    <row r="8" spans="2:12" s="1" customFormat="1" ht="12" customHeight="1">
      <c r="B8" s="37"/>
      <c r="D8" s="100" t="s">
        <v>1613</v>
      </c>
      <c r="I8" s="101"/>
      <c r="L8" s="37"/>
    </row>
    <row r="9" spans="2:12" s="1" customFormat="1" ht="36.95" customHeight="1">
      <c r="B9" s="37"/>
      <c r="E9" s="286" t="s">
        <v>1798</v>
      </c>
      <c r="F9" s="287"/>
      <c r="G9" s="287"/>
      <c r="H9" s="287"/>
      <c r="I9" s="101"/>
      <c r="L9" s="37"/>
    </row>
    <row r="10" spans="2:12" s="1" customFormat="1" ht="12">
      <c r="B10" s="37"/>
      <c r="I10" s="101"/>
      <c r="L10" s="37"/>
    </row>
    <row r="11" spans="2:12" s="1" customFormat="1" ht="12" customHeight="1">
      <c r="B11" s="37"/>
      <c r="D11" s="100" t="s">
        <v>1541</v>
      </c>
      <c r="F11" s="16" t="s">
        <v>1524</v>
      </c>
      <c r="I11" s="102" t="s">
        <v>1542</v>
      </c>
      <c r="J11" s="16" t="s">
        <v>1524</v>
      </c>
      <c r="L11" s="37"/>
    </row>
    <row r="12" spans="2:12" s="1" customFormat="1" ht="12" customHeight="1">
      <c r="B12" s="37"/>
      <c r="D12" s="100" t="s">
        <v>1543</v>
      </c>
      <c r="F12" s="16" t="s">
        <v>1544</v>
      </c>
      <c r="I12" s="102" t="s">
        <v>1545</v>
      </c>
      <c r="J12" s="103" t="str">
        <f ca="1">'Rekapitulace stavby'!AN8</f>
        <v>31. 5. 2018</v>
      </c>
      <c r="L12" s="37"/>
    </row>
    <row r="13" spans="2:12" s="1" customFormat="1" ht="10.9" customHeight="1">
      <c r="B13" s="37"/>
      <c r="I13" s="101"/>
      <c r="L13" s="37"/>
    </row>
    <row r="14" spans="2:12" s="1" customFormat="1" ht="12" customHeight="1">
      <c r="B14" s="37"/>
      <c r="D14" s="100" t="s">
        <v>1547</v>
      </c>
      <c r="I14" s="102" t="s">
        <v>1548</v>
      </c>
      <c r="J14" s="16" t="str">
        <f ca="1">IF('Rekapitulace stavby'!AN10="","",'Rekapitulace stavby'!AN10)</f>
        <v/>
      </c>
      <c r="L14" s="37"/>
    </row>
    <row r="15" spans="2:12" s="1" customFormat="1" ht="18" customHeight="1">
      <c r="B15" s="37"/>
      <c r="E15" s="16" t="str">
        <f ca="1">IF('Rekapitulace stavby'!E11="","",'Rekapitulace stavby'!E11)</f>
        <v xml:space="preserve"> </v>
      </c>
      <c r="I15" s="102" t="s">
        <v>1550</v>
      </c>
      <c r="J15" s="16" t="str">
        <f ca="1">IF('Rekapitulace stavby'!AN11="","",'Rekapitulace stavby'!AN11)</f>
        <v/>
      </c>
      <c r="L15" s="37"/>
    </row>
    <row r="16" spans="2:12" s="1" customFormat="1" ht="6.95" customHeight="1">
      <c r="B16" s="37"/>
      <c r="I16" s="101"/>
      <c r="L16" s="37"/>
    </row>
    <row r="17" spans="2:12" s="1" customFormat="1" ht="12" customHeight="1">
      <c r="B17" s="37"/>
      <c r="D17" s="100" t="s">
        <v>1551</v>
      </c>
      <c r="I17" s="102" t="s">
        <v>1548</v>
      </c>
      <c r="J17" s="29" t="str">
        <f ca="1">'Rekapitulace stavby'!AN13</f>
        <v>Vyplň údaj</v>
      </c>
      <c r="L17" s="37"/>
    </row>
    <row r="18" spans="2:12" s="1" customFormat="1" ht="18" customHeight="1">
      <c r="B18" s="37"/>
      <c r="E18" s="288" t="str">
        <f ca="1">'Rekapitulace stavby'!E14</f>
        <v>Vyplň údaj</v>
      </c>
      <c r="F18" s="289"/>
      <c r="G18" s="289"/>
      <c r="H18" s="289"/>
      <c r="I18" s="102" t="s">
        <v>1550</v>
      </c>
      <c r="J18" s="29" t="str">
        <f ca="1">'Rekapitulace stavby'!AN14</f>
        <v>Vyplň údaj</v>
      </c>
      <c r="L18" s="37"/>
    </row>
    <row r="19" spans="2:12" s="1" customFormat="1" ht="6.95" customHeight="1">
      <c r="B19" s="37"/>
      <c r="I19" s="101"/>
      <c r="L19" s="37"/>
    </row>
    <row r="20" spans="2:12" s="1" customFormat="1" ht="12" customHeight="1">
      <c r="B20" s="37"/>
      <c r="D20" s="100" t="s">
        <v>1553</v>
      </c>
      <c r="I20" s="102" t="s">
        <v>1548</v>
      </c>
      <c r="J20" s="16" t="str">
        <f ca="1">IF('Rekapitulace stavby'!AN16="","",'Rekapitulace stavby'!AN16)</f>
        <v/>
      </c>
      <c r="L20" s="37"/>
    </row>
    <row r="21" spans="2:12" s="1" customFormat="1" ht="18" customHeight="1">
      <c r="B21" s="37"/>
      <c r="E21" s="16" t="str">
        <f ca="1">IF('Rekapitulace stavby'!E17="","",'Rekapitulace stavby'!E17)</f>
        <v xml:space="preserve"> </v>
      </c>
      <c r="I21" s="102" t="s">
        <v>1550</v>
      </c>
      <c r="J21" s="16" t="str">
        <f ca="1">IF('Rekapitulace stavby'!AN17="","",'Rekapitulace stavby'!AN17)</f>
        <v/>
      </c>
      <c r="L21" s="37"/>
    </row>
    <row r="22" spans="2:12" s="1" customFormat="1" ht="6.95" customHeight="1">
      <c r="B22" s="37"/>
      <c r="I22" s="101"/>
      <c r="L22" s="37"/>
    </row>
    <row r="23" spans="2:12" s="1" customFormat="1" ht="12" customHeight="1">
      <c r="B23" s="37"/>
      <c r="D23" s="100" t="s">
        <v>1555</v>
      </c>
      <c r="I23" s="102" t="s">
        <v>1548</v>
      </c>
      <c r="J23" s="16" t="str">
        <f ca="1">IF('Rekapitulace stavby'!AN19="","",'Rekapitulace stavby'!AN19)</f>
        <v/>
      </c>
      <c r="L23" s="37"/>
    </row>
    <row r="24" spans="2:12" s="1" customFormat="1" ht="18" customHeight="1">
      <c r="B24" s="37"/>
      <c r="E24" s="16" t="str">
        <f ca="1">IF('Rekapitulace stavby'!E20="","",'Rekapitulace stavby'!E20)</f>
        <v xml:space="preserve"> </v>
      </c>
      <c r="I24" s="102" t="s">
        <v>1550</v>
      </c>
      <c r="J24" s="16" t="str">
        <f ca="1">IF('Rekapitulace stavby'!AN20="","",'Rekapitulace stavby'!AN20)</f>
        <v/>
      </c>
      <c r="L24" s="37"/>
    </row>
    <row r="25" spans="2:12" s="1" customFormat="1" ht="6.95" customHeight="1">
      <c r="B25" s="37"/>
      <c r="I25" s="101"/>
      <c r="L25" s="37"/>
    </row>
    <row r="26" spans="2:12" s="1" customFormat="1" ht="12" customHeight="1">
      <c r="B26" s="37"/>
      <c r="D26" s="100" t="s">
        <v>1556</v>
      </c>
      <c r="I26" s="101"/>
      <c r="L26" s="37"/>
    </row>
    <row r="27" spans="2:12" s="6" customFormat="1" ht="16.5" customHeight="1">
      <c r="B27" s="104"/>
      <c r="E27" s="290" t="s">
        <v>1524</v>
      </c>
      <c r="F27" s="290"/>
      <c r="G27" s="290"/>
      <c r="H27" s="290"/>
      <c r="I27" s="105"/>
      <c r="L27" s="104"/>
    </row>
    <row r="28" spans="2:12" s="1" customFormat="1" ht="6.95" customHeight="1">
      <c r="B28" s="37"/>
      <c r="I28" s="101"/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06"/>
      <c r="J29" s="55"/>
      <c r="K29" s="55"/>
      <c r="L29" s="37"/>
    </row>
    <row r="30" spans="2:12" s="1" customFormat="1" ht="25.35" customHeight="1">
      <c r="B30" s="37"/>
      <c r="D30" s="107" t="s">
        <v>1557</v>
      </c>
      <c r="I30" s="101"/>
      <c r="J30" s="108">
        <f>ROUND(J86,2)</f>
        <v>0</v>
      </c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06"/>
      <c r="J31" s="55"/>
      <c r="K31" s="55"/>
      <c r="L31" s="37"/>
    </row>
    <row r="32" spans="2:12" s="1" customFormat="1" ht="14.45" customHeight="1">
      <c r="B32" s="37"/>
      <c r="F32" s="109" t="s">
        <v>1559</v>
      </c>
      <c r="I32" s="110" t="s">
        <v>1558</v>
      </c>
      <c r="J32" s="109" t="s">
        <v>1560</v>
      </c>
      <c r="L32" s="37"/>
    </row>
    <row r="33" spans="2:12" s="1" customFormat="1" ht="14.45" customHeight="1">
      <c r="B33" s="37"/>
      <c r="D33" s="100" t="s">
        <v>1561</v>
      </c>
      <c r="E33" s="100" t="s">
        <v>1562</v>
      </c>
      <c r="F33" s="111">
        <f>ROUND((SUM(BE86:BE126)),2)</f>
        <v>0</v>
      </c>
      <c r="I33" s="112">
        <v>0.21</v>
      </c>
      <c r="J33" s="111">
        <f>ROUND(((SUM(BE86:BE126))*I33),2)</f>
        <v>0</v>
      </c>
      <c r="L33" s="37"/>
    </row>
    <row r="34" spans="2:12" s="1" customFormat="1" ht="14.45" customHeight="1">
      <c r="B34" s="37"/>
      <c r="E34" s="100" t="s">
        <v>1563</v>
      </c>
      <c r="F34" s="111">
        <f>ROUND((SUM(BF86:BF126)),2)</f>
        <v>0</v>
      </c>
      <c r="I34" s="112">
        <v>0.15</v>
      </c>
      <c r="J34" s="111">
        <f>ROUND(((SUM(BF86:BF126))*I34),2)</f>
        <v>0</v>
      </c>
      <c r="L34" s="37"/>
    </row>
    <row r="35" spans="2:12" s="1" customFormat="1" ht="14.45" customHeight="1" hidden="1">
      <c r="B35" s="37"/>
      <c r="E35" s="100" t="s">
        <v>1564</v>
      </c>
      <c r="F35" s="111">
        <f>ROUND((SUM(BG86:BG126)),2)</f>
        <v>0</v>
      </c>
      <c r="I35" s="112">
        <v>0.21</v>
      </c>
      <c r="J35" s="111">
        <f>0</f>
        <v>0</v>
      </c>
      <c r="L35" s="37"/>
    </row>
    <row r="36" spans="2:12" s="1" customFormat="1" ht="14.45" customHeight="1" hidden="1">
      <c r="B36" s="37"/>
      <c r="E36" s="100" t="s">
        <v>1565</v>
      </c>
      <c r="F36" s="111">
        <f>ROUND((SUM(BH86:BH126)),2)</f>
        <v>0</v>
      </c>
      <c r="I36" s="112">
        <v>0.15</v>
      </c>
      <c r="J36" s="111">
        <f>0</f>
        <v>0</v>
      </c>
      <c r="L36" s="37"/>
    </row>
    <row r="37" spans="2:12" s="1" customFormat="1" ht="14.45" customHeight="1" hidden="1">
      <c r="B37" s="37"/>
      <c r="E37" s="100" t="s">
        <v>1566</v>
      </c>
      <c r="F37" s="111">
        <f>ROUND((SUM(BI86:BI126)),2)</f>
        <v>0</v>
      </c>
      <c r="I37" s="112">
        <v>0</v>
      </c>
      <c r="J37" s="111">
        <f>0</f>
        <v>0</v>
      </c>
      <c r="L37" s="37"/>
    </row>
    <row r="38" spans="2:12" s="1" customFormat="1" ht="6.95" customHeight="1">
      <c r="B38" s="37"/>
      <c r="I38" s="101"/>
      <c r="L38" s="37"/>
    </row>
    <row r="39" spans="2:12" s="1" customFormat="1" ht="25.35" customHeight="1">
      <c r="B39" s="37"/>
      <c r="C39" s="113"/>
      <c r="D39" s="114" t="s">
        <v>1567</v>
      </c>
      <c r="E39" s="115"/>
      <c r="F39" s="115"/>
      <c r="G39" s="116" t="s">
        <v>1568</v>
      </c>
      <c r="H39" s="117" t="s">
        <v>1569</v>
      </c>
      <c r="I39" s="118"/>
      <c r="J39" s="119">
        <f>SUM(J30:J37)</f>
        <v>0</v>
      </c>
      <c r="K39" s="120"/>
      <c r="L39" s="37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7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7"/>
    </row>
    <row r="45" spans="2:12" s="1" customFormat="1" ht="24.95" customHeight="1">
      <c r="B45" s="33"/>
      <c r="C45" s="22" t="s">
        <v>1615</v>
      </c>
      <c r="D45" s="34"/>
      <c r="E45" s="34"/>
      <c r="F45" s="34"/>
      <c r="G45" s="34"/>
      <c r="H45" s="34"/>
      <c r="I45" s="101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01"/>
      <c r="J46" s="34"/>
      <c r="K46" s="34"/>
      <c r="L46" s="37"/>
    </row>
    <row r="47" spans="2:12" s="1" customFormat="1" ht="12" customHeight="1">
      <c r="B47" s="33"/>
      <c r="C47" s="28" t="s">
        <v>1539</v>
      </c>
      <c r="D47" s="34"/>
      <c r="E47" s="34"/>
      <c r="F47" s="34"/>
      <c r="G47" s="34"/>
      <c r="H47" s="34"/>
      <c r="I47" s="101"/>
      <c r="J47" s="34"/>
      <c r="K47" s="34"/>
      <c r="L47" s="37"/>
    </row>
    <row r="48" spans="2:12" s="1" customFormat="1" ht="16.5" customHeight="1">
      <c r="B48" s="33"/>
      <c r="C48" s="34"/>
      <c r="D48" s="34"/>
      <c r="E48" s="282" t="str">
        <f>E7</f>
        <v>Bytový dům Českých bratří 595, Zřízení 8 malometrážních bytových jednotek</v>
      </c>
      <c r="F48" s="283"/>
      <c r="G48" s="283"/>
      <c r="H48" s="283"/>
      <c r="I48" s="101"/>
      <c r="J48" s="34"/>
      <c r="K48" s="34"/>
      <c r="L48" s="37"/>
    </row>
    <row r="49" spans="2:12" s="1" customFormat="1" ht="12" customHeight="1">
      <c r="B49" s="33"/>
      <c r="C49" s="28" t="s">
        <v>1613</v>
      </c>
      <c r="D49" s="34"/>
      <c r="E49" s="34"/>
      <c r="F49" s="34"/>
      <c r="G49" s="34"/>
      <c r="H49" s="34"/>
      <c r="I49" s="101"/>
      <c r="J49" s="34"/>
      <c r="K49" s="34"/>
      <c r="L49" s="37"/>
    </row>
    <row r="50" spans="2:12" s="1" customFormat="1" ht="16.5" customHeight="1">
      <c r="B50" s="33"/>
      <c r="C50" s="34"/>
      <c r="D50" s="34"/>
      <c r="E50" s="269" t="str">
        <f>E9</f>
        <v>SO-02 - Fasáda</v>
      </c>
      <c r="F50" s="268"/>
      <c r="G50" s="268"/>
      <c r="H50" s="268"/>
      <c r="I50" s="101"/>
      <c r="J50" s="34"/>
      <c r="K50" s="34"/>
      <c r="L50" s="37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01"/>
      <c r="J51" s="34"/>
      <c r="K51" s="34"/>
      <c r="L51" s="37"/>
    </row>
    <row r="52" spans="2:12" s="1" customFormat="1" ht="12" customHeight="1">
      <c r="B52" s="33"/>
      <c r="C52" s="28" t="s">
        <v>1543</v>
      </c>
      <c r="D52" s="34"/>
      <c r="E52" s="34"/>
      <c r="F52" s="26" t="str">
        <f>F12</f>
        <v xml:space="preserve"> </v>
      </c>
      <c r="G52" s="34"/>
      <c r="H52" s="34"/>
      <c r="I52" s="102" t="s">
        <v>1545</v>
      </c>
      <c r="J52" s="54" t="str">
        <f>IF(J12="","",J12)</f>
        <v>31. 5. 2018</v>
      </c>
      <c r="K52" s="34"/>
      <c r="L52" s="37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01"/>
      <c r="J53" s="34"/>
      <c r="K53" s="34"/>
      <c r="L53" s="37"/>
    </row>
    <row r="54" spans="2:12" s="1" customFormat="1" ht="13.7" customHeight="1">
      <c r="B54" s="33"/>
      <c r="C54" s="28" t="s">
        <v>1547</v>
      </c>
      <c r="D54" s="34"/>
      <c r="E54" s="34"/>
      <c r="F54" s="26" t="str">
        <f>E15</f>
        <v xml:space="preserve"> </v>
      </c>
      <c r="G54" s="34"/>
      <c r="H54" s="34"/>
      <c r="I54" s="102" t="s">
        <v>1553</v>
      </c>
      <c r="J54" s="31" t="str">
        <f>E21</f>
        <v xml:space="preserve"> </v>
      </c>
      <c r="K54" s="34"/>
      <c r="L54" s="37"/>
    </row>
    <row r="55" spans="2:12" s="1" customFormat="1" ht="13.7" customHeight="1">
      <c r="B55" s="33"/>
      <c r="C55" s="28" t="s">
        <v>1551</v>
      </c>
      <c r="D55" s="34"/>
      <c r="E55" s="34"/>
      <c r="F55" s="26" t="str">
        <f>IF(E18="","",E18)</f>
        <v>Vyplň údaj</v>
      </c>
      <c r="G55" s="34"/>
      <c r="H55" s="34"/>
      <c r="I55" s="102" t="s">
        <v>1555</v>
      </c>
      <c r="J55" s="31" t="str">
        <f>E24</f>
        <v xml:space="preserve"> </v>
      </c>
      <c r="K55" s="34"/>
      <c r="L55" s="37"/>
    </row>
    <row r="56" spans="2:12" s="1" customFormat="1" ht="10.35" customHeight="1">
      <c r="B56" s="33"/>
      <c r="C56" s="34"/>
      <c r="D56" s="34"/>
      <c r="E56" s="34"/>
      <c r="F56" s="34"/>
      <c r="G56" s="34"/>
      <c r="H56" s="34"/>
      <c r="I56" s="101"/>
      <c r="J56" s="34"/>
      <c r="K56" s="34"/>
      <c r="L56" s="37"/>
    </row>
    <row r="57" spans="2:12" s="1" customFormat="1" ht="29.25" customHeight="1">
      <c r="B57" s="33"/>
      <c r="C57" s="127" t="s">
        <v>1616</v>
      </c>
      <c r="D57" s="41"/>
      <c r="E57" s="41"/>
      <c r="F57" s="41"/>
      <c r="G57" s="41"/>
      <c r="H57" s="41"/>
      <c r="I57" s="128"/>
      <c r="J57" s="129" t="s">
        <v>1617</v>
      </c>
      <c r="K57" s="41"/>
      <c r="L57" s="37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01"/>
      <c r="J58" s="34"/>
      <c r="K58" s="34"/>
      <c r="L58" s="37"/>
    </row>
    <row r="59" spans="2:47" s="1" customFormat="1" ht="22.9" customHeight="1">
      <c r="B59" s="33"/>
      <c r="C59" s="130" t="s">
        <v>1618</v>
      </c>
      <c r="D59" s="34"/>
      <c r="E59" s="34"/>
      <c r="F59" s="34"/>
      <c r="G59" s="34"/>
      <c r="H59" s="34"/>
      <c r="I59" s="101"/>
      <c r="J59" s="71">
        <f>J86</f>
        <v>0</v>
      </c>
      <c r="K59" s="34"/>
      <c r="L59" s="37"/>
      <c r="AU59" s="16" t="s">
        <v>1619</v>
      </c>
    </row>
    <row r="60" spans="2:12" s="7" customFormat="1" ht="24.95" customHeight="1">
      <c r="B60" s="131"/>
      <c r="C60" s="132"/>
      <c r="D60" s="133" t="s">
        <v>1620</v>
      </c>
      <c r="E60" s="134"/>
      <c r="F60" s="134"/>
      <c r="G60" s="134"/>
      <c r="H60" s="134"/>
      <c r="I60" s="135"/>
      <c r="J60" s="136">
        <f>J87</f>
        <v>0</v>
      </c>
      <c r="K60" s="132"/>
      <c r="L60" s="137"/>
    </row>
    <row r="61" spans="2:12" s="8" customFormat="1" ht="19.9" customHeight="1">
      <c r="B61" s="138"/>
      <c r="C61" s="139"/>
      <c r="D61" s="140" t="s">
        <v>1799</v>
      </c>
      <c r="E61" s="141"/>
      <c r="F61" s="141"/>
      <c r="G61" s="141"/>
      <c r="H61" s="141"/>
      <c r="I61" s="142"/>
      <c r="J61" s="143">
        <f>J88</f>
        <v>0</v>
      </c>
      <c r="K61" s="139"/>
      <c r="L61" s="144"/>
    </row>
    <row r="62" spans="2:12" s="8" customFormat="1" ht="19.9" customHeight="1">
      <c r="B62" s="138"/>
      <c r="C62" s="139"/>
      <c r="D62" s="140" t="s">
        <v>1800</v>
      </c>
      <c r="E62" s="141"/>
      <c r="F62" s="141"/>
      <c r="G62" s="141"/>
      <c r="H62" s="141"/>
      <c r="I62" s="142"/>
      <c r="J62" s="143">
        <f>J98</f>
        <v>0</v>
      </c>
      <c r="K62" s="139"/>
      <c r="L62" s="144"/>
    </row>
    <row r="63" spans="2:12" s="8" customFormat="1" ht="19.9" customHeight="1">
      <c r="B63" s="138"/>
      <c r="C63" s="139"/>
      <c r="D63" s="140" t="s">
        <v>1621</v>
      </c>
      <c r="E63" s="141"/>
      <c r="F63" s="141"/>
      <c r="G63" s="141"/>
      <c r="H63" s="141"/>
      <c r="I63" s="142"/>
      <c r="J63" s="143">
        <f>J112</f>
        <v>0</v>
      </c>
      <c r="K63" s="139"/>
      <c r="L63" s="144"/>
    </row>
    <row r="64" spans="2:12" s="8" customFormat="1" ht="19.9" customHeight="1">
      <c r="B64" s="138"/>
      <c r="C64" s="139"/>
      <c r="D64" s="140" t="s">
        <v>1801</v>
      </c>
      <c r="E64" s="141"/>
      <c r="F64" s="141"/>
      <c r="G64" s="141"/>
      <c r="H64" s="141"/>
      <c r="I64" s="142"/>
      <c r="J64" s="143">
        <f>J119</f>
        <v>0</v>
      </c>
      <c r="K64" s="139"/>
      <c r="L64" s="144"/>
    </row>
    <row r="65" spans="2:12" s="7" customFormat="1" ht="24.95" customHeight="1">
      <c r="B65" s="131"/>
      <c r="C65" s="132"/>
      <c r="D65" s="133" t="s">
        <v>1622</v>
      </c>
      <c r="E65" s="134"/>
      <c r="F65" s="134"/>
      <c r="G65" s="134"/>
      <c r="H65" s="134"/>
      <c r="I65" s="135"/>
      <c r="J65" s="136">
        <f>J121</f>
        <v>0</v>
      </c>
      <c r="K65" s="132"/>
      <c r="L65" s="137"/>
    </row>
    <row r="66" spans="2:12" s="8" customFormat="1" ht="19.9" customHeight="1">
      <c r="B66" s="138"/>
      <c r="C66" s="139"/>
      <c r="D66" s="140" t="s">
        <v>1624</v>
      </c>
      <c r="E66" s="141"/>
      <c r="F66" s="141"/>
      <c r="G66" s="141"/>
      <c r="H66" s="141"/>
      <c r="I66" s="142"/>
      <c r="J66" s="143">
        <f>J122</f>
        <v>0</v>
      </c>
      <c r="K66" s="139"/>
      <c r="L66" s="144"/>
    </row>
    <row r="67" spans="2:12" s="1" customFormat="1" ht="21.75" customHeight="1">
      <c r="B67" s="33"/>
      <c r="C67" s="34"/>
      <c r="D67" s="34"/>
      <c r="E67" s="34"/>
      <c r="F67" s="34"/>
      <c r="G67" s="34"/>
      <c r="H67" s="34"/>
      <c r="I67" s="101"/>
      <c r="J67" s="34"/>
      <c r="K67" s="34"/>
      <c r="L67" s="37"/>
    </row>
    <row r="68" spans="2:12" s="1" customFormat="1" ht="6.95" customHeight="1">
      <c r="B68" s="45"/>
      <c r="C68" s="46"/>
      <c r="D68" s="46"/>
      <c r="E68" s="46"/>
      <c r="F68" s="46"/>
      <c r="G68" s="46"/>
      <c r="H68" s="46"/>
      <c r="I68" s="123"/>
      <c r="J68" s="46"/>
      <c r="K68" s="46"/>
      <c r="L68" s="37"/>
    </row>
    <row r="72" spans="2:12" s="1" customFormat="1" ht="6.95" customHeight="1">
      <c r="B72" s="47"/>
      <c r="C72" s="48"/>
      <c r="D72" s="48"/>
      <c r="E72" s="48"/>
      <c r="F72" s="48"/>
      <c r="G72" s="48"/>
      <c r="H72" s="48"/>
      <c r="I72" s="126"/>
      <c r="J72" s="48"/>
      <c r="K72" s="48"/>
      <c r="L72" s="37"/>
    </row>
    <row r="73" spans="2:12" s="1" customFormat="1" ht="24.95" customHeight="1">
      <c r="B73" s="33"/>
      <c r="C73" s="22" t="s">
        <v>1627</v>
      </c>
      <c r="D73" s="34"/>
      <c r="E73" s="34"/>
      <c r="F73" s="34"/>
      <c r="G73" s="34"/>
      <c r="H73" s="34"/>
      <c r="I73" s="101"/>
      <c r="J73" s="34"/>
      <c r="K73" s="34"/>
      <c r="L73" s="37"/>
    </row>
    <row r="74" spans="2:12" s="1" customFormat="1" ht="6.95" customHeight="1">
      <c r="B74" s="33"/>
      <c r="C74" s="34"/>
      <c r="D74" s="34"/>
      <c r="E74" s="34"/>
      <c r="F74" s="34"/>
      <c r="G74" s="34"/>
      <c r="H74" s="34"/>
      <c r="I74" s="101"/>
      <c r="J74" s="34"/>
      <c r="K74" s="34"/>
      <c r="L74" s="37"/>
    </row>
    <row r="75" spans="2:12" s="1" customFormat="1" ht="12" customHeight="1">
      <c r="B75" s="33"/>
      <c r="C75" s="28" t="s">
        <v>1539</v>
      </c>
      <c r="D75" s="34"/>
      <c r="E75" s="34"/>
      <c r="F75" s="34"/>
      <c r="G75" s="34"/>
      <c r="H75" s="34"/>
      <c r="I75" s="101"/>
      <c r="J75" s="34"/>
      <c r="K75" s="34"/>
      <c r="L75" s="37"/>
    </row>
    <row r="76" spans="2:12" s="1" customFormat="1" ht="16.5" customHeight="1">
      <c r="B76" s="33"/>
      <c r="C76" s="34"/>
      <c r="D76" s="34"/>
      <c r="E76" s="282" t="str">
        <f>E7</f>
        <v>Bytový dům Českých bratří 595, Zřízení 8 malometrážních bytových jednotek</v>
      </c>
      <c r="F76" s="283"/>
      <c r="G76" s="283"/>
      <c r="H76" s="283"/>
      <c r="I76" s="101"/>
      <c r="J76" s="34"/>
      <c r="K76" s="34"/>
      <c r="L76" s="37"/>
    </row>
    <row r="77" spans="2:12" s="1" customFormat="1" ht="12" customHeight="1">
      <c r="B77" s="33"/>
      <c r="C77" s="28" t="s">
        <v>1613</v>
      </c>
      <c r="D77" s="34"/>
      <c r="E77" s="34"/>
      <c r="F77" s="34"/>
      <c r="G77" s="34"/>
      <c r="H77" s="34"/>
      <c r="I77" s="101"/>
      <c r="J77" s="34"/>
      <c r="K77" s="34"/>
      <c r="L77" s="37"/>
    </row>
    <row r="78" spans="2:12" s="1" customFormat="1" ht="16.5" customHeight="1">
      <c r="B78" s="33"/>
      <c r="C78" s="34"/>
      <c r="D78" s="34"/>
      <c r="E78" s="269" t="str">
        <f>E9</f>
        <v>SO-02 - Fasáda</v>
      </c>
      <c r="F78" s="268"/>
      <c r="G78" s="268"/>
      <c r="H78" s="268"/>
      <c r="I78" s="101"/>
      <c r="J78" s="34"/>
      <c r="K78" s="34"/>
      <c r="L78" s="37"/>
    </row>
    <row r="79" spans="2:12" s="1" customFormat="1" ht="6.95" customHeight="1">
      <c r="B79" s="33"/>
      <c r="C79" s="34"/>
      <c r="D79" s="34"/>
      <c r="E79" s="34"/>
      <c r="F79" s="34"/>
      <c r="G79" s="34"/>
      <c r="H79" s="34"/>
      <c r="I79" s="101"/>
      <c r="J79" s="34"/>
      <c r="K79" s="34"/>
      <c r="L79" s="37"/>
    </row>
    <row r="80" spans="2:12" s="1" customFormat="1" ht="12" customHeight="1">
      <c r="B80" s="33"/>
      <c r="C80" s="28" t="s">
        <v>1543</v>
      </c>
      <c r="D80" s="34"/>
      <c r="E80" s="34"/>
      <c r="F80" s="26" t="str">
        <f>F12</f>
        <v xml:space="preserve"> </v>
      </c>
      <c r="G80" s="34"/>
      <c r="H80" s="34"/>
      <c r="I80" s="102" t="s">
        <v>1545</v>
      </c>
      <c r="J80" s="54" t="str">
        <f>IF(J12="","",J12)</f>
        <v>31. 5. 2018</v>
      </c>
      <c r="K80" s="34"/>
      <c r="L80" s="37"/>
    </row>
    <row r="81" spans="2:12" s="1" customFormat="1" ht="6.95" customHeight="1">
      <c r="B81" s="33"/>
      <c r="C81" s="34"/>
      <c r="D81" s="34"/>
      <c r="E81" s="34"/>
      <c r="F81" s="34"/>
      <c r="G81" s="34"/>
      <c r="H81" s="34"/>
      <c r="I81" s="101"/>
      <c r="J81" s="34"/>
      <c r="K81" s="34"/>
      <c r="L81" s="37"/>
    </row>
    <row r="82" spans="2:12" s="1" customFormat="1" ht="13.7" customHeight="1">
      <c r="B82" s="33"/>
      <c r="C82" s="28" t="s">
        <v>1547</v>
      </c>
      <c r="D82" s="34"/>
      <c r="E82" s="34"/>
      <c r="F82" s="26" t="str">
        <f>E15</f>
        <v xml:space="preserve"> </v>
      </c>
      <c r="G82" s="34"/>
      <c r="H82" s="34"/>
      <c r="I82" s="102" t="s">
        <v>1553</v>
      </c>
      <c r="J82" s="31" t="str">
        <f>E21</f>
        <v xml:space="preserve"> </v>
      </c>
      <c r="K82" s="34"/>
      <c r="L82" s="37"/>
    </row>
    <row r="83" spans="2:12" s="1" customFormat="1" ht="13.7" customHeight="1">
      <c r="B83" s="33"/>
      <c r="C83" s="28" t="s">
        <v>1551</v>
      </c>
      <c r="D83" s="34"/>
      <c r="E83" s="34"/>
      <c r="F83" s="26" t="str">
        <f>IF(E18="","",E18)</f>
        <v>Vyplň údaj</v>
      </c>
      <c r="G83" s="34"/>
      <c r="H83" s="34"/>
      <c r="I83" s="102" t="s">
        <v>1555</v>
      </c>
      <c r="J83" s="31" t="str">
        <f>E24</f>
        <v xml:space="preserve"> </v>
      </c>
      <c r="K83" s="34"/>
      <c r="L83" s="37"/>
    </row>
    <row r="84" spans="2:12" s="1" customFormat="1" ht="10.35" customHeight="1">
      <c r="B84" s="33"/>
      <c r="C84" s="34"/>
      <c r="D84" s="34"/>
      <c r="E84" s="34"/>
      <c r="F84" s="34"/>
      <c r="G84" s="34"/>
      <c r="H84" s="34"/>
      <c r="I84" s="101"/>
      <c r="J84" s="34"/>
      <c r="K84" s="34"/>
      <c r="L84" s="37"/>
    </row>
    <row r="85" spans="2:20" s="9" customFormat="1" ht="29.25" customHeight="1">
      <c r="B85" s="145"/>
      <c r="C85" s="146" t="s">
        <v>1628</v>
      </c>
      <c r="D85" s="147" t="s">
        <v>1576</v>
      </c>
      <c r="E85" s="147" t="s">
        <v>1572</v>
      </c>
      <c r="F85" s="147" t="s">
        <v>1573</v>
      </c>
      <c r="G85" s="147" t="s">
        <v>1629</v>
      </c>
      <c r="H85" s="147" t="s">
        <v>1630</v>
      </c>
      <c r="I85" s="148" t="s">
        <v>1631</v>
      </c>
      <c r="J85" s="147" t="s">
        <v>1617</v>
      </c>
      <c r="K85" s="149" t="s">
        <v>1632</v>
      </c>
      <c r="L85" s="150"/>
      <c r="M85" s="62" t="s">
        <v>1524</v>
      </c>
      <c r="N85" s="63" t="s">
        <v>1561</v>
      </c>
      <c r="O85" s="63" t="s">
        <v>1633</v>
      </c>
      <c r="P85" s="63" t="s">
        <v>1634</v>
      </c>
      <c r="Q85" s="63" t="s">
        <v>1635</v>
      </c>
      <c r="R85" s="63" t="s">
        <v>1636</v>
      </c>
      <c r="S85" s="63" t="s">
        <v>1637</v>
      </c>
      <c r="T85" s="64" t="s">
        <v>1638</v>
      </c>
    </row>
    <row r="86" spans="2:63" s="1" customFormat="1" ht="22.9" customHeight="1">
      <c r="B86" s="33"/>
      <c r="C86" s="69" t="s">
        <v>1639</v>
      </c>
      <c r="D86" s="34"/>
      <c r="E86" s="34"/>
      <c r="F86" s="34"/>
      <c r="G86" s="34"/>
      <c r="H86" s="34"/>
      <c r="I86" s="101"/>
      <c r="J86" s="151">
        <f>BK86</f>
        <v>0</v>
      </c>
      <c r="K86" s="34"/>
      <c r="L86" s="37"/>
      <c r="M86" s="65"/>
      <c r="N86" s="66"/>
      <c r="O86" s="66"/>
      <c r="P86" s="152">
        <f>P87+P121</f>
        <v>0</v>
      </c>
      <c r="Q86" s="66"/>
      <c r="R86" s="152">
        <f>R87+R121</f>
        <v>19.853510300000003</v>
      </c>
      <c r="S86" s="66"/>
      <c r="T86" s="153">
        <f>T87+T121</f>
        <v>26.6774619</v>
      </c>
      <c r="AT86" s="16" t="s">
        <v>1590</v>
      </c>
      <c r="AU86" s="16" t="s">
        <v>1619</v>
      </c>
      <c r="BK86" s="154">
        <f>BK87+BK121</f>
        <v>0</v>
      </c>
    </row>
    <row r="87" spans="2:63" s="10" customFormat="1" ht="25.9" customHeight="1">
      <c r="B87" s="155"/>
      <c r="C87" s="156"/>
      <c r="D87" s="157" t="s">
        <v>1590</v>
      </c>
      <c r="E87" s="158" t="s">
        <v>1640</v>
      </c>
      <c r="F87" s="158" t="s">
        <v>1641</v>
      </c>
      <c r="G87" s="156"/>
      <c r="H87" s="156"/>
      <c r="I87" s="159"/>
      <c r="J87" s="160">
        <f>BK87</f>
        <v>0</v>
      </c>
      <c r="K87" s="156"/>
      <c r="L87" s="161"/>
      <c r="M87" s="162"/>
      <c r="N87" s="163"/>
      <c r="O87" s="163"/>
      <c r="P87" s="164">
        <f>P88+P98+P112+P119</f>
        <v>0</v>
      </c>
      <c r="Q87" s="163"/>
      <c r="R87" s="164">
        <f>R88+R98+R112+R119</f>
        <v>19.811190000000003</v>
      </c>
      <c r="S87" s="163"/>
      <c r="T87" s="165">
        <f>T88+T98+T112+T119</f>
        <v>26.588</v>
      </c>
      <c r="AR87" s="166" t="s">
        <v>1531</v>
      </c>
      <c r="AT87" s="167" t="s">
        <v>1590</v>
      </c>
      <c r="AU87" s="167" t="s">
        <v>1591</v>
      </c>
      <c r="AY87" s="166" t="s">
        <v>1642</v>
      </c>
      <c r="BK87" s="168">
        <f>BK88+BK98+BK112+BK119</f>
        <v>0</v>
      </c>
    </row>
    <row r="88" spans="2:63" s="10" customFormat="1" ht="22.9" customHeight="1">
      <c r="B88" s="155"/>
      <c r="C88" s="156"/>
      <c r="D88" s="157" t="s">
        <v>1590</v>
      </c>
      <c r="E88" s="169" t="s">
        <v>1674</v>
      </c>
      <c r="F88" s="169" t="s">
        <v>1802</v>
      </c>
      <c r="G88" s="156"/>
      <c r="H88" s="156"/>
      <c r="I88" s="159"/>
      <c r="J88" s="170">
        <f>BK88</f>
        <v>0</v>
      </c>
      <c r="K88" s="156"/>
      <c r="L88" s="161"/>
      <c r="M88" s="162"/>
      <c r="N88" s="163"/>
      <c r="O88" s="163"/>
      <c r="P88" s="164">
        <f>SUM(P89:P97)</f>
        <v>0</v>
      </c>
      <c r="Q88" s="163"/>
      <c r="R88" s="164">
        <f>SUM(R89:R97)</f>
        <v>19.806990000000003</v>
      </c>
      <c r="S88" s="163"/>
      <c r="T88" s="165">
        <f>SUM(T89:T97)</f>
        <v>0</v>
      </c>
      <c r="AR88" s="166" t="s">
        <v>1531</v>
      </c>
      <c r="AT88" s="167" t="s">
        <v>1590</v>
      </c>
      <c r="AU88" s="167" t="s">
        <v>1531</v>
      </c>
      <c r="AY88" s="166" t="s">
        <v>1642</v>
      </c>
      <c r="BK88" s="168">
        <f>SUM(BK89:BK97)</f>
        <v>0</v>
      </c>
    </row>
    <row r="89" spans="2:65" s="1" customFormat="1" ht="16.5" customHeight="1">
      <c r="B89" s="33"/>
      <c r="C89" s="171" t="s">
        <v>1531</v>
      </c>
      <c r="D89" s="171" t="s">
        <v>1645</v>
      </c>
      <c r="E89" s="172" t="s">
        <v>1803</v>
      </c>
      <c r="F89" s="173" t="s">
        <v>1804</v>
      </c>
      <c r="G89" s="174" t="s">
        <v>1683</v>
      </c>
      <c r="H89" s="175">
        <v>578</v>
      </c>
      <c r="I89" s="176"/>
      <c r="J89" s="175">
        <f>ROUND(I89*H89,0)</f>
        <v>0</v>
      </c>
      <c r="K89" s="173" t="s">
        <v>1524</v>
      </c>
      <c r="L89" s="37"/>
      <c r="M89" s="177" t="s">
        <v>1524</v>
      </c>
      <c r="N89" s="178" t="s">
        <v>1563</v>
      </c>
      <c r="O89" s="59"/>
      <c r="P89" s="179">
        <f>O89*H89</f>
        <v>0</v>
      </c>
      <c r="Q89" s="179">
        <v>0.03038</v>
      </c>
      <c r="R89" s="179">
        <f>Q89*H89</f>
        <v>17.55964</v>
      </c>
      <c r="S89" s="179">
        <v>0</v>
      </c>
      <c r="T89" s="180">
        <f>S89*H89</f>
        <v>0</v>
      </c>
      <c r="AR89" s="16" t="s">
        <v>1650</v>
      </c>
      <c r="AT89" s="16" t="s">
        <v>1645</v>
      </c>
      <c r="AU89" s="16" t="s">
        <v>1651</v>
      </c>
      <c r="AY89" s="16" t="s">
        <v>1642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16" t="s">
        <v>1651</v>
      </c>
      <c r="BK89" s="181">
        <f>ROUND(I89*H89,0)</f>
        <v>0</v>
      </c>
      <c r="BL89" s="16" t="s">
        <v>1650</v>
      </c>
      <c r="BM89" s="16" t="s">
        <v>1805</v>
      </c>
    </row>
    <row r="90" spans="2:51" s="11" customFormat="1" ht="12">
      <c r="B90" s="182"/>
      <c r="C90" s="183"/>
      <c r="D90" s="184" t="s">
        <v>1660</v>
      </c>
      <c r="E90" s="193" t="s">
        <v>1524</v>
      </c>
      <c r="F90" s="185" t="s">
        <v>1806</v>
      </c>
      <c r="G90" s="183"/>
      <c r="H90" s="186">
        <v>129</v>
      </c>
      <c r="I90" s="187"/>
      <c r="J90" s="183"/>
      <c r="K90" s="183"/>
      <c r="L90" s="188"/>
      <c r="M90" s="189"/>
      <c r="N90" s="190"/>
      <c r="O90" s="190"/>
      <c r="P90" s="190"/>
      <c r="Q90" s="190"/>
      <c r="R90" s="190"/>
      <c r="S90" s="190"/>
      <c r="T90" s="191"/>
      <c r="AT90" s="192" t="s">
        <v>1660</v>
      </c>
      <c r="AU90" s="192" t="s">
        <v>1651</v>
      </c>
      <c r="AV90" s="11" t="s">
        <v>1651</v>
      </c>
      <c r="AW90" s="11" t="s">
        <v>1554</v>
      </c>
      <c r="AX90" s="11" t="s">
        <v>1591</v>
      </c>
      <c r="AY90" s="192" t="s">
        <v>1642</v>
      </c>
    </row>
    <row r="91" spans="2:51" s="11" customFormat="1" ht="12">
      <c r="B91" s="182"/>
      <c r="C91" s="183"/>
      <c r="D91" s="184" t="s">
        <v>1660</v>
      </c>
      <c r="E91" s="193" t="s">
        <v>1524</v>
      </c>
      <c r="F91" s="185" t="s">
        <v>1807</v>
      </c>
      <c r="G91" s="183"/>
      <c r="H91" s="186">
        <v>162</v>
      </c>
      <c r="I91" s="187"/>
      <c r="J91" s="183"/>
      <c r="K91" s="183"/>
      <c r="L91" s="188"/>
      <c r="M91" s="189"/>
      <c r="N91" s="190"/>
      <c r="O91" s="190"/>
      <c r="P91" s="190"/>
      <c r="Q91" s="190"/>
      <c r="R91" s="190"/>
      <c r="S91" s="190"/>
      <c r="T91" s="191"/>
      <c r="AT91" s="192" t="s">
        <v>1660</v>
      </c>
      <c r="AU91" s="192" t="s">
        <v>1651</v>
      </c>
      <c r="AV91" s="11" t="s">
        <v>1651</v>
      </c>
      <c r="AW91" s="11" t="s">
        <v>1554</v>
      </c>
      <c r="AX91" s="11" t="s">
        <v>1591</v>
      </c>
      <c r="AY91" s="192" t="s">
        <v>1642</v>
      </c>
    </row>
    <row r="92" spans="2:51" s="11" customFormat="1" ht="12">
      <c r="B92" s="182"/>
      <c r="C92" s="183"/>
      <c r="D92" s="184" t="s">
        <v>1660</v>
      </c>
      <c r="E92" s="193" t="s">
        <v>1524</v>
      </c>
      <c r="F92" s="185" t="s">
        <v>1808</v>
      </c>
      <c r="G92" s="183"/>
      <c r="H92" s="186">
        <v>149</v>
      </c>
      <c r="I92" s="187"/>
      <c r="J92" s="183"/>
      <c r="K92" s="183"/>
      <c r="L92" s="188"/>
      <c r="M92" s="189"/>
      <c r="N92" s="190"/>
      <c r="O92" s="190"/>
      <c r="P92" s="190"/>
      <c r="Q92" s="190"/>
      <c r="R92" s="190"/>
      <c r="S92" s="190"/>
      <c r="T92" s="191"/>
      <c r="AT92" s="192" t="s">
        <v>1660</v>
      </c>
      <c r="AU92" s="192" t="s">
        <v>1651</v>
      </c>
      <c r="AV92" s="11" t="s">
        <v>1651</v>
      </c>
      <c r="AW92" s="11" t="s">
        <v>1554</v>
      </c>
      <c r="AX92" s="11" t="s">
        <v>1591</v>
      </c>
      <c r="AY92" s="192" t="s">
        <v>1642</v>
      </c>
    </row>
    <row r="93" spans="2:51" s="11" customFormat="1" ht="12">
      <c r="B93" s="182"/>
      <c r="C93" s="183"/>
      <c r="D93" s="184" t="s">
        <v>1660</v>
      </c>
      <c r="E93" s="193" t="s">
        <v>1524</v>
      </c>
      <c r="F93" s="185" t="s">
        <v>1809</v>
      </c>
      <c r="G93" s="183"/>
      <c r="H93" s="186">
        <v>138</v>
      </c>
      <c r="I93" s="187"/>
      <c r="J93" s="183"/>
      <c r="K93" s="183"/>
      <c r="L93" s="188"/>
      <c r="M93" s="189"/>
      <c r="N93" s="190"/>
      <c r="O93" s="190"/>
      <c r="P93" s="190"/>
      <c r="Q93" s="190"/>
      <c r="R93" s="190"/>
      <c r="S93" s="190"/>
      <c r="T93" s="191"/>
      <c r="AT93" s="192" t="s">
        <v>1660</v>
      </c>
      <c r="AU93" s="192" t="s">
        <v>1651</v>
      </c>
      <c r="AV93" s="11" t="s">
        <v>1651</v>
      </c>
      <c r="AW93" s="11" t="s">
        <v>1554</v>
      </c>
      <c r="AX93" s="11" t="s">
        <v>1591</v>
      </c>
      <c r="AY93" s="192" t="s">
        <v>1642</v>
      </c>
    </row>
    <row r="94" spans="2:51" s="12" customFormat="1" ht="12">
      <c r="B94" s="208"/>
      <c r="C94" s="209"/>
      <c r="D94" s="184" t="s">
        <v>1660</v>
      </c>
      <c r="E94" s="210" t="s">
        <v>1524</v>
      </c>
      <c r="F94" s="211" t="s">
        <v>1810</v>
      </c>
      <c r="G94" s="209"/>
      <c r="H94" s="212">
        <v>578</v>
      </c>
      <c r="I94" s="213"/>
      <c r="J94" s="209"/>
      <c r="K94" s="209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1660</v>
      </c>
      <c r="AU94" s="218" t="s">
        <v>1651</v>
      </c>
      <c r="AV94" s="12" t="s">
        <v>1650</v>
      </c>
      <c r="AW94" s="12" t="s">
        <v>1554</v>
      </c>
      <c r="AX94" s="12" t="s">
        <v>1531</v>
      </c>
      <c r="AY94" s="218" t="s">
        <v>1642</v>
      </c>
    </row>
    <row r="95" spans="2:65" s="1" customFormat="1" ht="16.5" customHeight="1">
      <c r="B95" s="33"/>
      <c r="C95" s="171" t="s">
        <v>1651</v>
      </c>
      <c r="D95" s="171" t="s">
        <v>1645</v>
      </c>
      <c r="E95" s="172" t="s">
        <v>1811</v>
      </c>
      <c r="F95" s="173" t="s">
        <v>1812</v>
      </c>
      <c r="G95" s="174" t="s">
        <v>1683</v>
      </c>
      <c r="H95" s="175">
        <v>578</v>
      </c>
      <c r="I95" s="176"/>
      <c r="J95" s="175">
        <f>ROUND(I95*H95,0)</f>
        <v>0</v>
      </c>
      <c r="K95" s="173" t="s">
        <v>1649</v>
      </c>
      <c r="L95" s="37"/>
      <c r="M95" s="177" t="s">
        <v>1524</v>
      </c>
      <c r="N95" s="178" t="s">
        <v>1563</v>
      </c>
      <c r="O95" s="59"/>
      <c r="P95" s="179">
        <f>O95*H95</f>
        <v>0</v>
      </c>
      <c r="Q95" s="179">
        <v>0.00268</v>
      </c>
      <c r="R95" s="179">
        <f>Q95*H95</f>
        <v>1.54904</v>
      </c>
      <c r="S95" s="179">
        <v>0</v>
      </c>
      <c r="T95" s="180">
        <f>S95*H95</f>
        <v>0</v>
      </c>
      <c r="AR95" s="16" t="s">
        <v>1650</v>
      </c>
      <c r="AT95" s="16" t="s">
        <v>1645</v>
      </c>
      <c r="AU95" s="16" t="s">
        <v>1651</v>
      </c>
      <c r="AY95" s="16" t="s">
        <v>1642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16" t="s">
        <v>1651</v>
      </c>
      <c r="BK95" s="181">
        <f>ROUND(I95*H95,0)</f>
        <v>0</v>
      </c>
      <c r="BL95" s="16" t="s">
        <v>1650</v>
      </c>
      <c r="BM95" s="16" t="s">
        <v>1813</v>
      </c>
    </row>
    <row r="96" spans="2:65" s="1" customFormat="1" ht="16.5" customHeight="1">
      <c r="B96" s="33"/>
      <c r="C96" s="171" t="s">
        <v>1656</v>
      </c>
      <c r="D96" s="171" t="s">
        <v>1645</v>
      </c>
      <c r="E96" s="172" t="s">
        <v>1814</v>
      </c>
      <c r="F96" s="173" t="s">
        <v>1815</v>
      </c>
      <c r="G96" s="174" t="s">
        <v>1728</v>
      </c>
      <c r="H96" s="175">
        <v>77.59</v>
      </c>
      <c r="I96" s="176"/>
      <c r="J96" s="175">
        <f>ROUND(I96*H96,0)</f>
        <v>0</v>
      </c>
      <c r="K96" s="173" t="s">
        <v>1524</v>
      </c>
      <c r="L96" s="37"/>
      <c r="M96" s="177" t="s">
        <v>1524</v>
      </c>
      <c r="N96" s="178" t="s">
        <v>1563</v>
      </c>
      <c r="O96" s="59"/>
      <c r="P96" s="179">
        <f>O96*H96</f>
        <v>0</v>
      </c>
      <c r="Q96" s="179">
        <v>0.009</v>
      </c>
      <c r="R96" s="179">
        <f>Q96*H96</f>
        <v>0.69831</v>
      </c>
      <c r="S96" s="179">
        <v>0</v>
      </c>
      <c r="T96" s="180">
        <f>S96*H96</f>
        <v>0</v>
      </c>
      <c r="AR96" s="16" t="s">
        <v>1650</v>
      </c>
      <c r="AT96" s="16" t="s">
        <v>1645</v>
      </c>
      <c r="AU96" s="16" t="s">
        <v>1651</v>
      </c>
      <c r="AY96" s="16" t="s">
        <v>1642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16" t="s">
        <v>1651</v>
      </c>
      <c r="BK96" s="181">
        <f>ROUND(I96*H96,0)</f>
        <v>0</v>
      </c>
      <c r="BL96" s="16" t="s">
        <v>1650</v>
      </c>
      <c r="BM96" s="16" t="s">
        <v>1816</v>
      </c>
    </row>
    <row r="97" spans="2:51" s="11" customFormat="1" ht="12">
      <c r="B97" s="182"/>
      <c r="C97" s="183"/>
      <c r="D97" s="184" t="s">
        <v>1660</v>
      </c>
      <c r="E97" s="193" t="s">
        <v>1524</v>
      </c>
      <c r="F97" s="185" t="s">
        <v>1817</v>
      </c>
      <c r="G97" s="183"/>
      <c r="H97" s="186">
        <v>77.59</v>
      </c>
      <c r="I97" s="187"/>
      <c r="J97" s="183"/>
      <c r="K97" s="183"/>
      <c r="L97" s="188"/>
      <c r="M97" s="189"/>
      <c r="N97" s="190"/>
      <c r="O97" s="190"/>
      <c r="P97" s="190"/>
      <c r="Q97" s="190"/>
      <c r="R97" s="190"/>
      <c r="S97" s="190"/>
      <c r="T97" s="191"/>
      <c r="AT97" s="192" t="s">
        <v>1660</v>
      </c>
      <c r="AU97" s="192" t="s">
        <v>1651</v>
      </c>
      <c r="AV97" s="11" t="s">
        <v>1651</v>
      </c>
      <c r="AW97" s="11" t="s">
        <v>1554</v>
      </c>
      <c r="AX97" s="11" t="s">
        <v>1531</v>
      </c>
      <c r="AY97" s="192" t="s">
        <v>1642</v>
      </c>
    </row>
    <row r="98" spans="2:63" s="10" customFormat="1" ht="22.9" customHeight="1">
      <c r="B98" s="155"/>
      <c r="C98" s="156"/>
      <c r="D98" s="157" t="s">
        <v>1590</v>
      </c>
      <c r="E98" s="169" t="s">
        <v>1693</v>
      </c>
      <c r="F98" s="169" t="s">
        <v>1818</v>
      </c>
      <c r="G98" s="156"/>
      <c r="H98" s="156"/>
      <c r="I98" s="159"/>
      <c r="J98" s="170">
        <f>BK98</f>
        <v>0</v>
      </c>
      <c r="K98" s="156"/>
      <c r="L98" s="161"/>
      <c r="M98" s="162"/>
      <c r="N98" s="163"/>
      <c r="O98" s="163"/>
      <c r="P98" s="164">
        <f>SUM(P99:P111)</f>
        <v>0</v>
      </c>
      <c r="Q98" s="163"/>
      <c r="R98" s="164">
        <f>SUM(R99:R111)</f>
        <v>0.0042</v>
      </c>
      <c r="S98" s="163"/>
      <c r="T98" s="165">
        <f>SUM(T99:T111)</f>
        <v>26.588</v>
      </c>
      <c r="AR98" s="166" t="s">
        <v>1531</v>
      </c>
      <c r="AT98" s="167" t="s">
        <v>1590</v>
      </c>
      <c r="AU98" s="167" t="s">
        <v>1531</v>
      </c>
      <c r="AY98" s="166" t="s">
        <v>1642</v>
      </c>
      <c r="BK98" s="168">
        <f>SUM(BK99:BK111)</f>
        <v>0</v>
      </c>
    </row>
    <row r="99" spans="2:65" s="1" customFormat="1" ht="16.5" customHeight="1">
      <c r="B99" s="33"/>
      <c r="C99" s="171" t="s">
        <v>1650</v>
      </c>
      <c r="D99" s="171" t="s">
        <v>1645</v>
      </c>
      <c r="E99" s="172" t="s">
        <v>1819</v>
      </c>
      <c r="F99" s="173" t="s">
        <v>1820</v>
      </c>
      <c r="G99" s="174" t="s">
        <v>1683</v>
      </c>
      <c r="H99" s="175">
        <v>910</v>
      </c>
      <c r="I99" s="176"/>
      <c r="J99" s="175">
        <f>ROUND(I99*H99,0)</f>
        <v>0</v>
      </c>
      <c r="K99" s="173" t="s">
        <v>1649</v>
      </c>
      <c r="L99" s="37"/>
      <c r="M99" s="177" t="s">
        <v>1524</v>
      </c>
      <c r="N99" s="178" t="s">
        <v>1563</v>
      </c>
      <c r="O99" s="59"/>
      <c r="P99" s="179">
        <f>O99*H99</f>
        <v>0</v>
      </c>
      <c r="Q99" s="179">
        <v>0</v>
      </c>
      <c r="R99" s="179">
        <f>Q99*H99</f>
        <v>0</v>
      </c>
      <c r="S99" s="179">
        <v>0</v>
      </c>
      <c r="T99" s="180">
        <f>S99*H99</f>
        <v>0</v>
      </c>
      <c r="AR99" s="16" t="s">
        <v>1650</v>
      </c>
      <c r="AT99" s="16" t="s">
        <v>1645</v>
      </c>
      <c r="AU99" s="16" t="s">
        <v>1651</v>
      </c>
      <c r="AY99" s="16" t="s">
        <v>1642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16" t="s">
        <v>1651</v>
      </c>
      <c r="BK99" s="181">
        <f>ROUND(I99*H99,0)</f>
        <v>0</v>
      </c>
      <c r="BL99" s="16" t="s">
        <v>1650</v>
      </c>
      <c r="BM99" s="16" t="s">
        <v>1821</v>
      </c>
    </row>
    <row r="100" spans="2:51" s="11" customFormat="1" ht="12">
      <c r="B100" s="182"/>
      <c r="C100" s="183"/>
      <c r="D100" s="184" t="s">
        <v>1660</v>
      </c>
      <c r="E100" s="193" t="s">
        <v>1524</v>
      </c>
      <c r="F100" s="185" t="s">
        <v>1822</v>
      </c>
      <c r="G100" s="183"/>
      <c r="H100" s="186">
        <v>910</v>
      </c>
      <c r="I100" s="187"/>
      <c r="J100" s="183"/>
      <c r="K100" s="183"/>
      <c r="L100" s="188"/>
      <c r="M100" s="189"/>
      <c r="N100" s="190"/>
      <c r="O100" s="190"/>
      <c r="P100" s="190"/>
      <c r="Q100" s="190"/>
      <c r="R100" s="190"/>
      <c r="S100" s="190"/>
      <c r="T100" s="191"/>
      <c r="AT100" s="192" t="s">
        <v>1660</v>
      </c>
      <c r="AU100" s="192" t="s">
        <v>1651</v>
      </c>
      <c r="AV100" s="11" t="s">
        <v>1651</v>
      </c>
      <c r="AW100" s="11" t="s">
        <v>1554</v>
      </c>
      <c r="AX100" s="11" t="s">
        <v>1531</v>
      </c>
      <c r="AY100" s="192" t="s">
        <v>1642</v>
      </c>
    </row>
    <row r="101" spans="2:65" s="1" customFormat="1" ht="16.5" customHeight="1">
      <c r="B101" s="33"/>
      <c r="C101" s="171" t="s">
        <v>1665</v>
      </c>
      <c r="D101" s="171" t="s">
        <v>1645</v>
      </c>
      <c r="E101" s="172" t="s">
        <v>1823</v>
      </c>
      <c r="F101" s="173" t="s">
        <v>1824</v>
      </c>
      <c r="G101" s="174" t="s">
        <v>1683</v>
      </c>
      <c r="H101" s="175">
        <v>81900</v>
      </c>
      <c r="I101" s="176"/>
      <c r="J101" s="175">
        <f>ROUND(I101*H101,0)</f>
        <v>0</v>
      </c>
      <c r="K101" s="173" t="s">
        <v>1649</v>
      </c>
      <c r="L101" s="37"/>
      <c r="M101" s="177" t="s">
        <v>1524</v>
      </c>
      <c r="N101" s="178" t="s">
        <v>1563</v>
      </c>
      <c r="O101" s="59"/>
      <c r="P101" s="179">
        <f>O101*H101</f>
        <v>0</v>
      </c>
      <c r="Q101" s="179">
        <v>0</v>
      </c>
      <c r="R101" s="179">
        <f>Q101*H101</f>
        <v>0</v>
      </c>
      <c r="S101" s="179">
        <v>0</v>
      </c>
      <c r="T101" s="180">
        <f>S101*H101</f>
        <v>0</v>
      </c>
      <c r="AR101" s="16" t="s">
        <v>1650</v>
      </c>
      <c r="AT101" s="16" t="s">
        <v>1645</v>
      </c>
      <c r="AU101" s="16" t="s">
        <v>1651</v>
      </c>
      <c r="AY101" s="16" t="s">
        <v>1642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16" t="s">
        <v>1651</v>
      </c>
      <c r="BK101" s="181">
        <f>ROUND(I101*H101,0)</f>
        <v>0</v>
      </c>
      <c r="BL101" s="16" t="s">
        <v>1650</v>
      </c>
      <c r="BM101" s="16" t="s">
        <v>1825</v>
      </c>
    </row>
    <row r="102" spans="2:51" s="11" customFormat="1" ht="12">
      <c r="B102" s="182"/>
      <c r="C102" s="183"/>
      <c r="D102" s="184" t="s">
        <v>1660</v>
      </c>
      <c r="E102" s="183"/>
      <c r="F102" s="185" t="s">
        <v>1826</v>
      </c>
      <c r="G102" s="183"/>
      <c r="H102" s="186">
        <v>81900</v>
      </c>
      <c r="I102" s="187"/>
      <c r="J102" s="183"/>
      <c r="K102" s="183"/>
      <c r="L102" s="188"/>
      <c r="M102" s="189"/>
      <c r="N102" s="190"/>
      <c r="O102" s="190"/>
      <c r="P102" s="190"/>
      <c r="Q102" s="190"/>
      <c r="R102" s="190"/>
      <c r="S102" s="190"/>
      <c r="T102" s="191"/>
      <c r="AT102" s="192" t="s">
        <v>1660</v>
      </c>
      <c r="AU102" s="192" t="s">
        <v>1651</v>
      </c>
      <c r="AV102" s="11" t="s">
        <v>1651</v>
      </c>
      <c r="AW102" s="11" t="s">
        <v>1527</v>
      </c>
      <c r="AX102" s="11" t="s">
        <v>1531</v>
      </c>
      <c r="AY102" s="192" t="s">
        <v>1642</v>
      </c>
    </row>
    <row r="103" spans="2:65" s="1" customFormat="1" ht="16.5" customHeight="1">
      <c r="B103" s="33"/>
      <c r="C103" s="171" t="s">
        <v>1674</v>
      </c>
      <c r="D103" s="171" t="s">
        <v>1645</v>
      </c>
      <c r="E103" s="172" t="s">
        <v>1827</v>
      </c>
      <c r="F103" s="173" t="s">
        <v>1828</v>
      </c>
      <c r="G103" s="174" t="s">
        <v>1683</v>
      </c>
      <c r="H103" s="175">
        <v>910</v>
      </c>
      <c r="I103" s="176"/>
      <c r="J103" s="175">
        <f>ROUND(I103*H103,0)</f>
        <v>0</v>
      </c>
      <c r="K103" s="173" t="s">
        <v>1649</v>
      </c>
      <c r="L103" s="37"/>
      <c r="M103" s="177" t="s">
        <v>1524</v>
      </c>
      <c r="N103" s="178" t="s">
        <v>1563</v>
      </c>
      <c r="O103" s="59"/>
      <c r="P103" s="179">
        <f>O103*H103</f>
        <v>0</v>
      </c>
      <c r="Q103" s="179">
        <v>0</v>
      </c>
      <c r="R103" s="179">
        <f>Q103*H103</f>
        <v>0</v>
      </c>
      <c r="S103" s="179">
        <v>0</v>
      </c>
      <c r="T103" s="180">
        <f>S103*H103</f>
        <v>0</v>
      </c>
      <c r="AR103" s="16" t="s">
        <v>1650</v>
      </c>
      <c r="AT103" s="16" t="s">
        <v>1645</v>
      </c>
      <c r="AU103" s="16" t="s">
        <v>1651</v>
      </c>
      <c r="AY103" s="16" t="s">
        <v>1642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16" t="s">
        <v>1651</v>
      </c>
      <c r="BK103" s="181">
        <f>ROUND(I103*H103,0)</f>
        <v>0</v>
      </c>
      <c r="BL103" s="16" t="s">
        <v>1650</v>
      </c>
      <c r="BM103" s="16" t="s">
        <v>1829</v>
      </c>
    </row>
    <row r="104" spans="2:65" s="1" customFormat="1" ht="16.5" customHeight="1">
      <c r="B104" s="33"/>
      <c r="C104" s="171" t="s">
        <v>1680</v>
      </c>
      <c r="D104" s="171" t="s">
        <v>1645</v>
      </c>
      <c r="E104" s="172" t="s">
        <v>1830</v>
      </c>
      <c r="F104" s="173" t="s">
        <v>1831</v>
      </c>
      <c r="G104" s="174" t="s">
        <v>1683</v>
      </c>
      <c r="H104" s="175">
        <v>70</v>
      </c>
      <c r="I104" s="176"/>
      <c r="J104" s="175">
        <f>ROUND(I104*H104,0)</f>
        <v>0</v>
      </c>
      <c r="K104" s="173" t="s">
        <v>1524</v>
      </c>
      <c r="L104" s="37"/>
      <c r="M104" s="177" t="s">
        <v>1524</v>
      </c>
      <c r="N104" s="178" t="s">
        <v>1563</v>
      </c>
      <c r="O104" s="59"/>
      <c r="P104" s="179">
        <f>O104*H104</f>
        <v>0</v>
      </c>
      <c r="Q104" s="179">
        <v>6E-05</v>
      </c>
      <c r="R104" s="179">
        <f>Q104*H104</f>
        <v>0.0042</v>
      </c>
      <c r="S104" s="179">
        <v>0</v>
      </c>
      <c r="T104" s="180">
        <f>S104*H104</f>
        <v>0</v>
      </c>
      <c r="AR104" s="16" t="s">
        <v>1650</v>
      </c>
      <c r="AT104" s="16" t="s">
        <v>1645</v>
      </c>
      <c r="AU104" s="16" t="s">
        <v>1651</v>
      </c>
      <c r="AY104" s="16" t="s">
        <v>1642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16" t="s">
        <v>1651</v>
      </c>
      <c r="BK104" s="181">
        <f>ROUND(I104*H104,0)</f>
        <v>0</v>
      </c>
      <c r="BL104" s="16" t="s">
        <v>1650</v>
      </c>
      <c r="BM104" s="16" t="s">
        <v>1832</v>
      </c>
    </row>
    <row r="105" spans="2:51" s="11" customFormat="1" ht="12">
      <c r="B105" s="182"/>
      <c r="C105" s="183"/>
      <c r="D105" s="184" t="s">
        <v>1660</v>
      </c>
      <c r="E105" s="193" t="s">
        <v>1524</v>
      </c>
      <c r="F105" s="185" t="s">
        <v>1833</v>
      </c>
      <c r="G105" s="183"/>
      <c r="H105" s="186">
        <v>70</v>
      </c>
      <c r="I105" s="187"/>
      <c r="J105" s="183"/>
      <c r="K105" s="183"/>
      <c r="L105" s="188"/>
      <c r="M105" s="189"/>
      <c r="N105" s="190"/>
      <c r="O105" s="190"/>
      <c r="P105" s="190"/>
      <c r="Q105" s="190"/>
      <c r="R105" s="190"/>
      <c r="S105" s="190"/>
      <c r="T105" s="191"/>
      <c r="AT105" s="192" t="s">
        <v>1660</v>
      </c>
      <c r="AU105" s="192" t="s">
        <v>1651</v>
      </c>
      <c r="AV105" s="11" t="s">
        <v>1651</v>
      </c>
      <c r="AW105" s="11" t="s">
        <v>1554</v>
      </c>
      <c r="AX105" s="11" t="s">
        <v>1531</v>
      </c>
      <c r="AY105" s="192" t="s">
        <v>1642</v>
      </c>
    </row>
    <row r="106" spans="2:65" s="1" customFormat="1" ht="16.5" customHeight="1">
      <c r="B106" s="33"/>
      <c r="C106" s="171" t="s">
        <v>1686</v>
      </c>
      <c r="D106" s="171" t="s">
        <v>1645</v>
      </c>
      <c r="E106" s="172" t="s">
        <v>1834</v>
      </c>
      <c r="F106" s="173" t="s">
        <v>1835</v>
      </c>
      <c r="G106" s="174" t="s">
        <v>1683</v>
      </c>
      <c r="H106" s="175">
        <v>578</v>
      </c>
      <c r="I106" s="176"/>
      <c r="J106" s="175">
        <f>ROUND(I106*H106,0)</f>
        <v>0</v>
      </c>
      <c r="K106" s="173" t="s">
        <v>1524</v>
      </c>
      <c r="L106" s="37"/>
      <c r="M106" s="177" t="s">
        <v>1524</v>
      </c>
      <c r="N106" s="178" t="s">
        <v>1563</v>
      </c>
      <c r="O106" s="59"/>
      <c r="P106" s="179">
        <f>O106*H106</f>
        <v>0</v>
      </c>
      <c r="Q106" s="179">
        <v>0</v>
      </c>
      <c r="R106" s="179">
        <f>Q106*H106</f>
        <v>0</v>
      </c>
      <c r="S106" s="179">
        <v>0.046</v>
      </c>
      <c r="T106" s="180">
        <f>S106*H106</f>
        <v>26.588</v>
      </c>
      <c r="AR106" s="16" t="s">
        <v>1650</v>
      </c>
      <c r="AT106" s="16" t="s">
        <v>1645</v>
      </c>
      <c r="AU106" s="16" t="s">
        <v>1651</v>
      </c>
      <c r="AY106" s="16" t="s">
        <v>1642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16" t="s">
        <v>1651</v>
      </c>
      <c r="BK106" s="181">
        <f>ROUND(I106*H106,0)</f>
        <v>0</v>
      </c>
      <c r="BL106" s="16" t="s">
        <v>1650</v>
      </c>
      <c r="BM106" s="16" t="s">
        <v>1836</v>
      </c>
    </row>
    <row r="107" spans="2:51" s="11" customFormat="1" ht="12">
      <c r="B107" s="182"/>
      <c r="C107" s="183"/>
      <c r="D107" s="184" t="s">
        <v>1660</v>
      </c>
      <c r="E107" s="193" t="s">
        <v>1524</v>
      </c>
      <c r="F107" s="185" t="s">
        <v>1806</v>
      </c>
      <c r="G107" s="183"/>
      <c r="H107" s="186">
        <v>129</v>
      </c>
      <c r="I107" s="187"/>
      <c r="J107" s="183"/>
      <c r="K107" s="183"/>
      <c r="L107" s="188"/>
      <c r="M107" s="189"/>
      <c r="N107" s="190"/>
      <c r="O107" s="190"/>
      <c r="P107" s="190"/>
      <c r="Q107" s="190"/>
      <c r="R107" s="190"/>
      <c r="S107" s="190"/>
      <c r="T107" s="191"/>
      <c r="AT107" s="192" t="s">
        <v>1660</v>
      </c>
      <c r="AU107" s="192" t="s">
        <v>1651</v>
      </c>
      <c r="AV107" s="11" t="s">
        <v>1651</v>
      </c>
      <c r="AW107" s="11" t="s">
        <v>1554</v>
      </c>
      <c r="AX107" s="11" t="s">
        <v>1591</v>
      </c>
      <c r="AY107" s="192" t="s">
        <v>1642</v>
      </c>
    </row>
    <row r="108" spans="2:51" s="11" customFormat="1" ht="12">
      <c r="B108" s="182"/>
      <c r="C108" s="183"/>
      <c r="D108" s="184" t="s">
        <v>1660</v>
      </c>
      <c r="E108" s="193" t="s">
        <v>1524</v>
      </c>
      <c r="F108" s="185" t="s">
        <v>1807</v>
      </c>
      <c r="G108" s="183"/>
      <c r="H108" s="186">
        <v>162</v>
      </c>
      <c r="I108" s="187"/>
      <c r="J108" s="183"/>
      <c r="K108" s="183"/>
      <c r="L108" s="188"/>
      <c r="M108" s="189"/>
      <c r="N108" s="190"/>
      <c r="O108" s="190"/>
      <c r="P108" s="190"/>
      <c r="Q108" s="190"/>
      <c r="R108" s="190"/>
      <c r="S108" s="190"/>
      <c r="T108" s="191"/>
      <c r="AT108" s="192" t="s">
        <v>1660</v>
      </c>
      <c r="AU108" s="192" t="s">
        <v>1651</v>
      </c>
      <c r="AV108" s="11" t="s">
        <v>1651</v>
      </c>
      <c r="AW108" s="11" t="s">
        <v>1554</v>
      </c>
      <c r="AX108" s="11" t="s">
        <v>1591</v>
      </c>
      <c r="AY108" s="192" t="s">
        <v>1642</v>
      </c>
    </row>
    <row r="109" spans="2:51" s="11" customFormat="1" ht="12">
      <c r="B109" s="182"/>
      <c r="C109" s="183"/>
      <c r="D109" s="184" t="s">
        <v>1660</v>
      </c>
      <c r="E109" s="193" t="s">
        <v>1524</v>
      </c>
      <c r="F109" s="185" t="s">
        <v>1808</v>
      </c>
      <c r="G109" s="183"/>
      <c r="H109" s="186">
        <v>149</v>
      </c>
      <c r="I109" s="187"/>
      <c r="J109" s="183"/>
      <c r="K109" s="183"/>
      <c r="L109" s="188"/>
      <c r="M109" s="189"/>
      <c r="N109" s="190"/>
      <c r="O109" s="190"/>
      <c r="P109" s="190"/>
      <c r="Q109" s="190"/>
      <c r="R109" s="190"/>
      <c r="S109" s="190"/>
      <c r="T109" s="191"/>
      <c r="AT109" s="192" t="s">
        <v>1660</v>
      </c>
      <c r="AU109" s="192" t="s">
        <v>1651</v>
      </c>
      <c r="AV109" s="11" t="s">
        <v>1651</v>
      </c>
      <c r="AW109" s="11" t="s">
        <v>1554</v>
      </c>
      <c r="AX109" s="11" t="s">
        <v>1591</v>
      </c>
      <c r="AY109" s="192" t="s">
        <v>1642</v>
      </c>
    </row>
    <row r="110" spans="2:51" s="11" customFormat="1" ht="12">
      <c r="B110" s="182"/>
      <c r="C110" s="183"/>
      <c r="D110" s="184" t="s">
        <v>1660</v>
      </c>
      <c r="E110" s="193" t="s">
        <v>1524</v>
      </c>
      <c r="F110" s="185" t="s">
        <v>1809</v>
      </c>
      <c r="G110" s="183"/>
      <c r="H110" s="186">
        <v>138</v>
      </c>
      <c r="I110" s="187"/>
      <c r="J110" s="183"/>
      <c r="K110" s="183"/>
      <c r="L110" s="188"/>
      <c r="M110" s="189"/>
      <c r="N110" s="190"/>
      <c r="O110" s="190"/>
      <c r="P110" s="190"/>
      <c r="Q110" s="190"/>
      <c r="R110" s="190"/>
      <c r="S110" s="190"/>
      <c r="T110" s="191"/>
      <c r="AT110" s="192" t="s">
        <v>1660</v>
      </c>
      <c r="AU110" s="192" t="s">
        <v>1651</v>
      </c>
      <c r="AV110" s="11" t="s">
        <v>1651</v>
      </c>
      <c r="AW110" s="11" t="s">
        <v>1554</v>
      </c>
      <c r="AX110" s="11" t="s">
        <v>1591</v>
      </c>
      <c r="AY110" s="192" t="s">
        <v>1642</v>
      </c>
    </row>
    <row r="111" spans="2:51" s="12" customFormat="1" ht="12">
      <c r="B111" s="208"/>
      <c r="C111" s="209"/>
      <c r="D111" s="184" t="s">
        <v>1660</v>
      </c>
      <c r="E111" s="210" t="s">
        <v>1524</v>
      </c>
      <c r="F111" s="211" t="s">
        <v>1810</v>
      </c>
      <c r="G111" s="209"/>
      <c r="H111" s="212">
        <v>578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1660</v>
      </c>
      <c r="AU111" s="218" t="s">
        <v>1651</v>
      </c>
      <c r="AV111" s="12" t="s">
        <v>1650</v>
      </c>
      <c r="AW111" s="12" t="s">
        <v>1554</v>
      </c>
      <c r="AX111" s="12" t="s">
        <v>1531</v>
      </c>
      <c r="AY111" s="218" t="s">
        <v>1642</v>
      </c>
    </row>
    <row r="112" spans="2:63" s="10" customFormat="1" ht="22.9" customHeight="1">
      <c r="B112" s="155"/>
      <c r="C112" s="156"/>
      <c r="D112" s="157" t="s">
        <v>1590</v>
      </c>
      <c r="E112" s="169" t="s">
        <v>1643</v>
      </c>
      <c r="F112" s="169" t="s">
        <v>1644</v>
      </c>
      <c r="G112" s="156"/>
      <c r="H112" s="156"/>
      <c r="I112" s="159"/>
      <c r="J112" s="170">
        <f>BK112</f>
        <v>0</v>
      </c>
      <c r="K112" s="156"/>
      <c r="L112" s="161"/>
      <c r="M112" s="162"/>
      <c r="N112" s="163"/>
      <c r="O112" s="163"/>
      <c r="P112" s="164">
        <f>SUM(P113:P118)</f>
        <v>0</v>
      </c>
      <c r="Q112" s="163"/>
      <c r="R112" s="164">
        <f>SUM(R113:R118)</f>
        <v>0</v>
      </c>
      <c r="S112" s="163"/>
      <c r="T112" s="165">
        <f>SUM(T113:T118)</f>
        <v>0</v>
      </c>
      <c r="AR112" s="166" t="s">
        <v>1531</v>
      </c>
      <c r="AT112" s="167" t="s">
        <v>1590</v>
      </c>
      <c r="AU112" s="167" t="s">
        <v>1531</v>
      </c>
      <c r="AY112" s="166" t="s">
        <v>1642</v>
      </c>
      <c r="BK112" s="168">
        <f>SUM(BK113:BK118)</f>
        <v>0</v>
      </c>
    </row>
    <row r="113" spans="2:65" s="1" customFormat="1" ht="16.5" customHeight="1">
      <c r="B113" s="33"/>
      <c r="C113" s="171" t="s">
        <v>1693</v>
      </c>
      <c r="D113" s="171" t="s">
        <v>1645</v>
      </c>
      <c r="E113" s="172" t="s">
        <v>1837</v>
      </c>
      <c r="F113" s="173" t="s">
        <v>1838</v>
      </c>
      <c r="G113" s="174" t="s">
        <v>1677</v>
      </c>
      <c r="H113" s="175">
        <v>6</v>
      </c>
      <c r="I113" s="176"/>
      <c r="J113" s="175">
        <f>ROUND(I113*H113,0)</f>
        <v>0</v>
      </c>
      <c r="K113" s="173" t="s">
        <v>1649</v>
      </c>
      <c r="L113" s="37"/>
      <c r="M113" s="177" t="s">
        <v>1524</v>
      </c>
      <c r="N113" s="178" t="s">
        <v>1563</v>
      </c>
      <c r="O113" s="59"/>
      <c r="P113" s="179">
        <f>O113*H113</f>
        <v>0</v>
      </c>
      <c r="Q113" s="179">
        <v>0</v>
      </c>
      <c r="R113" s="179">
        <f>Q113*H113</f>
        <v>0</v>
      </c>
      <c r="S113" s="179">
        <v>0</v>
      </c>
      <c r="T113" s="180">
        <f>S113*H113</f>
        <v>0</v>
      </c>
      <c r="AR113" s="16" t="s">
        <v>1650</v>
      </c>
      <c r="AT113" s="16" t="s">
        <v>1645</v>
      </c>
      <c r="AU113" s="16" t="s">
        <v>1651</v>
      </c>
      <c r="AY113" s="16" t="s">
        <v>1642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16" t="s">
        <v>1651</v>
      </c>
      <c r="BK113" s="181">
        <f>ROUND(I113*H113,0)</f>
        <v>0</v>
      </c>
      <c r="BL113" s="16" t="s">
        <v>1650</v>
      </c>
      <c r="BM113" s="16" t="s">
        <v>1839</v>
      </c>
    </row>
    <row r="114" spans="2:65" s="1" customFormat="1" ht="16.5" customHeight="1">
      <c r="B114" s="33"/>
      <c r="C114" s="171" t="s">
        <v>1698</v>
      </c>
      <c r="D114" s="171" t="s">
        <v>1645</v>
      </c>
      <c r="E114" s="172" t="s">
        <v>1646</v>
      </c>
      <c r="F114" s="173" t="s">
        <v>1647</v>
      </c>
      <c r="G114" s="174" t="s">
        <v>1648</v>
      </c>
      <c r="H114" s="175">
        <v>26.68</v>
      </c>
      <c r="I114" s="176"/>
      <c r="J114" s="175">
        <f>ROUND(I114*H114,0)</f>
        <v>0</v>
      </c>
      <c r="K114" s="173" t="s">
        <v>1649</v>
      </c>
      <c r="L114" s="37"/>
      <c r="M114" s="177" t="s">
        <v>1524</v>
      </c>
      <c r="N114" s="178" t="s">
        <v>1563</v>
      </c>
      <c r="O114" s="59"/>
      <c r="P114" s="179">
        <f>O114*H114</f>
        <v>0</v>
      </c>
      <c r="Q114" s="179">
        <v>0</v>
      </c>
      <c r="R114" s="179">
        <f>Q114*H114</f>
        <v>0</v>
      </c>
      <c r="S114" s="179">
        <v>0</v>
      </c>
      <c r="T114" s="180">
        <f>S114*H114</f>
        <v>0</v>
      </c>
      <c r="AR114" s="16" t="s">
        <v>1650</v>
      </c>
      <c r="AT114" s="16" t="s">
        <v>1645</v>
      </c>
      <c r="AU114" s="16" t="s">
        <v>1651</v>
      </c>
      <c r="AY114" s="16" t="s">
        <v>1642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16" t="s">
        <v>1651</v>
      </c>
      <c r="BK114" s="181">
        <f>ROUND(I114*H114,0)</f>
        <v>0</v>
      </c>
      <c r="BL114" s="16" t="s">
        <v>1650</v>
      </c>
      <c r="BM114" s="16" t="s">
        <v>1840</v>
      </c>
    </row>
    <row r="115" spans="2:65" s="1" customFormat="1" ht="16.5" customHeight="1">
      <c r="B115" s="33"/>
      <c r="C115" s="171" t="s">
        <v>1703</v>
      </c>
      <c r="D115" s="171" t="s">
        <v>1645</v>
      </c>
      <c r="E115" s="172" t="s">
        <v>1653</v>
      </c>
      <c r="F115" s="173" t="s">
        <v>1654</v>
      </c>
      <c r="G115" s="174" t="s">
        <v>1648</v>
      </c>
      <c r="H115" s="175">
        <v>26.68</v>
      </c>
      <c r="I115" s="176"/>
      <c r="J115" s="175">
        <f>ROUND(I115*H115,0)</f>
        <v>0</v>
      </c>
      <c r="K115" s="173" t="s">
        <v>1649</v>
      </c>
      <c r="L115" s="37"/>
      <c r="M115" s="177" t="s">
        <v>1524</v>
      </c>
      <c r="N115" s="178" t="s">
        <v>1563</v>
      </c>
      <c r="O115" s="59"/>
      <c r="P115" s="179">
        <f>O115*H115</f>
        <v>0</v>
      </c>
      <c r="Q115" s="179">
        <v>0</v>
      </c>
      <c r="R115" s="179">
        <f>Q115*H115</f>
        <v>0</v>
      </c>
      <c r="S115" s="179">
        <v>0</v>
      </c>
      <c r="T115" s="180">
        <f>S115*H115</f>
        <v>0</v>
      </c>
      <c r="AR115" s="16" t="s">
        <v>1650</v>
      </c>
      <c r="AT115" s="16" t="s">
        <v>1645</v>
      </c>
      <c r="AU115" s="16" t="s">
        <v>1651</v>
      </c>
      <c r="AY115" s="16" t="s">
        <v>1642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16" t="s">
        <v>1651</v>
      </c>
      <c r="BK115" s="181">
        <f>ROUND(I115*H115,0)</f>
        <v>0</v>
      </c>
      <c r="BL115" s="16" t="s">
        <v>1650</v>
      </c>
      <c r="BM115" s="16" t="s">
        <v>1841</v>
      </c>
    </row>
    <row r="116" spans="2:65" s="1" customFormat="1" ht="16.5" customHeight="1">
      <c r="B116" s="33"/>
      <c r="C116" s="171" t="s">
        <v>1708</v>
      </c>
      <c r="D116" s="171" t="s">
        <v>1645</v>
      </c>
      <c r="E116" s="172" t="s">
        <v>1657</v>
      </c>
      <c r="F116" s="173" t="s">
        <v>1658</v>
      </c>
      <c r="G116" s="174" t="s">
        <v>1648</v>
      </c>
      <c r="H116" s="175">
        <v>266.8</v>
      </c>
      <c r="I116" s="176"/>
      <c r="J116" s="175">
        <f>ROUND(I116*H116,0)</f>
        <v>0</v>
      </c>
      <c r="K116" s="173" t="s">
        <v>1649</v>
      </c>
      <c r="L116" s="37"/>
      <c r="M116" s="177" t="s">
        <v>1524</v>
      </c>
      <c r="N116" s="178" t="s">
        <v>1563</v>
      </c>
      <c r="O116" s="59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16" t="s">
        <v>1650</v>
      </c>
      <c r="AT116" s="16" t="s">
        <v>1645</v>
      </c>
      <c r="AU116" s="16" t="s">
        <v>1651</v>
      </c>
      <c r="AY116" s="16" t="s">
        <v>1642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16" t="s">
        <v>1651</v>
      </c>
      <c r="BK116" s="181">
        <f>ROUND(I116*H116,0)</f>
        <v>0</v>
      </c>
      <c r="BL116" s="16" t="s">
        <v>1650</v>
      </c>
      <c r="BM116" s="16" t="s">
        <v>1842</v>
      </c>
    </row>
    <row r="117" spans="2:51" s="11" customFormat="1" ht="12">
      <c r="B117" s="182"/>
      <c r="C117" s="183"/>
      <c r="D117" s="184" t="s">
        <v>1660</v>
      </c>
      <c r="E117" s="183"/>
      <c r="F117" s="185" t="s">
        <v>1843</v>
      </c>
      <c r="G117" s="183"/>
      <c r="H117" s="186">
        <v>266.8</v>
      </c>
      <c r="I117" s="187"/>
      <c r="J117" s="183"/>
      <c r="K117" s="183"/>
      <c r="L117" s="188"/>
      <c r="M117" s="189"/>
      <c r="N117" s="190"/>
      <c r="O117" s="190"/>
      <c r="P117" s="190"/>
      <c r="Q117" s="190"/>
      <c r="R117" s="190"/>
      <c r="S117" s="190"/>
      <c r="T117" s="191"/>
      <c r="AT117" s="192" t="s">
        <v>1660</v>
      </c>
      <c r="AU117" s="192" t="s">
        <v>1651</v>
      </c>
      <c r="AV117" s="11" t="s">
        <v>1651</v>
      </c>
      <c r="AW117" s="11" t="s">
        <v>1527</v>
      </c>
      <c r="AX117" s="11" t="s">
        <v>1531</v>
      </c>
      <c r="AY117" s="192" t="s">
        <v>1642</v>
      </c>
    </row>
    <row r="118" spans="2:65" s="1" customFormat="1" ht="16.5" customHeight="1">
      <c r="B118" s="33"/>
      <c r="C118" s="171" t="s">
        <v>1713</v>
      </c>
      <c r="D118" s="171" t="s">
        <v>1645</v>
      </c>
      <c r="E118" s="172" t="s">
        <v>1666</v>
      </c>
      <c r="F118" s="173" t="s">
        <v>1667</v>
      </c>
      <c r="G118" s="174" t="s">
        <v>1648</v>
      </c>
      <c r="H118" s="175">
        <v>26.68</v>
      </c>
      <c r="I118" s="176"/>
      <c r="J118" s="175">
        <f>ROUND(I118*H118,0)</f>
        <v>0</v>
      </c>
      <c r="K118" s="173" t="s">
        <v>1649</v>
      </c>
      <c r="L118" s="37"/>
      <c r="M118" s="177" t="s">
        <v>1524</v>
      </c>
      <c r="N118" s="178" t="s">
        <v>1563</v>
      </c>
      <c r="O118" s="59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16" t="s">
        <v>1650</v>
      </c>
      <c r="AT118" s="16" t="s">
        <v>1645</v>
      </c>
      <c r="AU118" s="16" t="s">
        <v>1651</v>
      </c>
      <c r="AY118" s="16" t="s">
        <v>1642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16" t="s">
        <v>1651</v>
      </c>
      <c r="BK118" s="181">
        <f>ROUND(I118*H118,0)</f>
        <v>0</v>
      </c>
      <c r="BL118" s="16" t="s">
        <v>1650</v>
      </c>
      <c r="BM118" s="16" t="s">
        <v>1844</v>
      </c>
    </row>
    <row r="119" spans="2:63" s="10" customFormat="1" ht="22.9" customHeight="1">
      <c r="B119" s="155"/>
      <c r="C119" s="156"/>
      <c r="D119" s="157" t="s">
        <v>1590</v>
      </c>
      <c r="E119" s="169" t="s">
        <v>1845</v>
      </c>
      <c r="F119" s="169" t="s">
        <v>1846</v>
      </c>
      <c r="G119" s="156"/>
      <c r="H119" s="156"/>
      <c r="I119" s="159"/>
      <c r="J119" s="170">
        <f>BK119</f>
        <v>0</v>
      </c>
      <c r="K119" s="156"/>
      <c r="L119" s="161"/>
      <c r="M119" s="162"/>
      <c r="N119" s="163"/>
      <c r="O119" s="163"/>
      <c r="P119" s="164">
        <f>P120</f>
        <v>0</v>
      </c>
      <c r="Q119" s="163"/>
      <c r="R119" s="164">
        <f>R120</f>
        <v>0</v>
      </c>
      <c r="S119" s="163"/>
      <c r="T119" s="165">
        <f>T120</f>
        <v>0</v>
      </c>
      <c r="AR119" s="166" t="s">
        <v>1531</v>
      </c>
      <c r="AT119" s="167" t="s">
        <v>1590</v>
      </c>
      <c r="AU119" s="167" t="s">
        <v>1531</v>
      </c>
      <c r="AY119" s="166" t="s">
        <v>1642</v>
      </c>
      <c r="BK119" s="168">
        <f>BK120</f>
        <v>0</v>
      </c>
    </row>
    <row r="120" spans="2:65" s="1" customFormat="1" ht="16.5" customHeight="1">
      <c r="B120" s="33"/>
      <c r="C120" s="171" t="s">
        <v>1717</v>
      </c>
      <c r="D120" s="171" t="s">
        <v>1645</v>
      </c>
      <c r="E120" s="172" t="s">
        <v>1847</v>
      </c>
      <c r="F120" s="173" t="s">
        <v>1848</v>
      </c>
      <c r="G120" s="174" t="s">
        <v>1648</v>
      </c>
      <c r="H120" s="175">
        <v>19.81</v>
      </c>
      <c r="I120" s="176"/>
      <c r="J120" s="175">
        <f>ROUND(I120*H120,0)</f>
        <v>0</v>
      </c>
      <c r="K120" s="173" t="s">
        <v>1649</v>
      </c>
      <c r="L120" s="37"/>
      <c r="M120" s="177" t="s">
        <v>1524</v>
      </c>
      <c r="N120" s="178" t="s">
        <v>1563</v>
      </c>
      <c r="O120" s="59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16" t="s">
        <v>1650</v>
      </c>
      <c r="AT120" s="16" t="s">
        <v>1645</v>
      </c>
      <c r="AU120" s="16" t="s">
        <v>1651</v>
      </c>
      <c r="AY120" s="16" t="s">
        <v>1642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16" t="s">
        <v>1651</v>
      </c>
      <c r="BK120" s="181">
        <f>ROUND(I120*H120,0)</f>
        <v>0</v>
      </c>
      <c r="BL120" s="16" t="s">
        <v>1650</v>
      </c>
      <c r="BM120" s="16" t="s">
        <v>1849</v>
      </c>
    </row>
    <row r="121" spans="2:63" s="10" customFormat="1" ht="25.9" customHeight="1">
      <c r="B121" s="155"/>
      <c r="C121" s="156"/>
      <c r="D121" s="157" t="s">
        <v>1590</v>
      </c>
      <c r="E121" s="158" t="s">
        <v>1670</v>
      </c>
      <c r="F121" s="158" t="s">
        <v>1671</v>
      </c>
      <c r="G121" s="156"/>
      <c r="H121" s="156"/>
      <c r="I121" s="159"/>
      <c r="J121" s="160">
        <f>BK121</f>
        <v>0</v>
      </c>
      <c r="K121" s="156"/>
      <c r="L121" s="161"/>
      <c r="M121" s="162"/>
      <c r="N121" s="163"/>
      <c r="O121" s="163"/>
      <c r="P121" s="164">
        <f>P122</f>
        <v>0</v>
      </c>
      <c r="Q121" s="163"/>
      <c r="R121" s="164">
        <f>R122</f>
        <v>0.0423203</v>
      </c>
      <c r="S121" s="163"/>
      <c r="T121" s="165">
        <f>T122</f>
        <v>0.0894619</v>
      </c>
      <c r="AR121" s="166" t="s">
        <v>1651</v>
      </c>
      <c r="AT121" s="167" t="s">
        <v>1590</v>
      </c>
      <c r="AU121" s="167" t="s">
        <v>1591</v>
      </c>
      <c r="AY121" s="166" t="s">
        <v>1642</v>
      </c>
      <c r="BK121" s="168">
        <f>BK122</f>
        <v>0</v>
      </c>
    </row>
    <row r="122" spans="2:63" s="10" customFormat="1" ht="22.9" customHeight="1">
      <c r="B122" s="155"/>
      <c r="C122" s="156"/>
      <c r="D122" s="157" t="s">
        <v>1590</v>
      </c>
      <c r="E122" s="169" t="s">
        <v>1721</v>
      </c>
      <c r="F122" s="169" t="s">
        <v>1722</v>
      </c>
      <c r="G122" s="156"/>
      <c r="H122" s="156"/>
      <c r="I122" s="159"/>
      <c r="J122" s="170">
        <f>BK122</f>
        <v>0</v>
      </c>
      <c r="K122" s="156"/>
      <c r="L122" s="161"/>
      <c r="M122" s="162"/>
      <c r="N122" s="163"/>
      <c r="O122" s="163"/>
      <c r="P122" s="164">
        <f>SUM(P123:P126)</f>
        <v>0</v>
      </c>
      <c r="Q122" s="163"/>
      <c r="R122" s="164">
        <f>SUM(R123:R126)</f>
        <v>0.0423203</v>
      </c>
      <c r="S122" s="163"/>
      <c r="T122" s="165">
        <f>SUM(T123:T126)</f>
        <v>0.0894619</v>
      </c>
      <c r="AR122" s="166" t="s">
        <v>1651</v>
      </c>
      <c r="AT122" s="167" t="s">
        <v>1590</v>
      </c>
      <c r="AU122" s="167" t="s">
        <v>1531</v>
      </c>
      <c r="AY122" s="166" t="s">
        <v>1642</v>
      </c>
      <c r="BK122" s="168">
        <f>SUM(BK123:BK126)</f>
        <v>0</v>
      </c>
    </row>
    <row r="123" spans="2:65" s="1" customFormat="1" ht="16.5" customHeight="1">
      <c r="B123" s="33"/>
      <c r="C123" s="171" t="s">
        <v>1532</v>
      </c>
      <c r="D123" s="171" t="s">
        <v>1645</v>
      </c>
      <c r="E123" s="172" t="s">
        <v>1850</v>
      </c>
      <c r="F123" s="173" t="s">
        <v>1851</v>
      </c>
      <c r="G123" s="174" t="s">
        <v>1728</v>
      </c>
      <c r="H123" s="175">
        <v>53.57</v>
      </c>
      <c r="I123" s="176"/>
      <c r="J123" s="175">
        <f>ROUND(I123*H123,0)</f>
        <v>0</v>
      </c>
      <c r="K123" s="173" t="s">
        <v>1649</v>
      </c>
      <c r="L123" s="37"/>
      <c r="M123" s="177" t="s">
        <v>1524</v>
      </c>
      <c r="N123" s="178" t="s">
        <v>1563</v>
      </c>
      <c r="O123" s="59"/>
      <c r="P123" s="179">
        <f>O123*H123</f>
        <v>0</v>
      </c>
      <c r="Q123" s="179">
        <v>0</v>
      </c>
      <c r="R123" s="179">
        <f>Q123*H123</f>
        <v>0</v>
      </c>
      <c r="S123" s="179">
        <v>0.00167</v>
      </c>
      <c r="T123" s="180">
        <f>S123*H123</f>
        <v>0.0894619</v>
      </c>
      <c r="AR123" s="16" t="s">
        <v>1678</v>
      </c>
      <c r="AT123" s="16" t="s">
        <v>1645</v>
      </c>
      <c r="AU123" s="16" t="s">
        <v>1651</v>
      </c>
      <c r="AY123" s="16" t="s">
        <v>1642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16" t="s">
        <v>1651</v>
      </c>
      <c r="BK123" s="181">
        <f>ROUND(I123*H123,0)</f>
        <v>0</v>
      </c>
      <c r="BL123" s="16" t="s">
        <v>1678</v>
      </c>
      <c r="BM123" s="16" t="s">
        <v>1852</v>
      </c>
    </row>
    <row r="124" spans="2:51" s="11" customFormat="1" ht="12">
      <c r="B124" s="182"/>
      <c r="C124" s="183"/>
      <c r="D124" s="184" t="s">
        <v>1660</v>
      </c>
      <c r="E124" s="193" t="s">
        <v>1524</v>
      </c>
      <c r="F124" s="185" t="s">
        <v>1853</v>
      </c>
      <c r="G124" s="183"/>
      <c r="H124" s="186">
        <v>53.57</v>
      </c>
      <c r="I124" s="187"/>
      <c r="J124" s="183"/>
      <c r="K124" s="183"/>
      <c r="L124" s="188"/>
      <c r="M124" s="189"/>
      <c r="N124" s="190"/>
      <c r="O124" s="190"/>
      <c r="P124" s="190"/>
      <c r="Q124" s="190"/>
      <c r="R124" s="190"/>
      <c r="S124" s="190"/>
      <c r="T124" s="191"/>
      <c r="AT124" s="192" t="s">
        <v>1660</v>
      </c>
      <c r="AU124" s="192" t="s">
        <v>1651</v>
      </c>
      <c r="AV124" s="11" t="s">
        <v>1651</v>
      </c>
      <c r="AW124" s="11" t="s">
        <v>1554</v>
      </c>
      <c r="AX124" s="11" t="s">
        <v>1531</v>
      </c>
      <c r="AY124" s="192" t="s">
        <v>1642</v>
      </c>
    </row>
    <row r="125" spans="2:65" s="1" customFormat="1" ht="16.5" customHeight="1">
      <c r="B125" s="33"/>
      <c r="C125" s="171" t="s">
        <v>1678</v>
      </c>
      <c r="D125" s="171" t="s">
        <v>1645</v>
      </c>
      <c r="E125" s="172" t="s">
        <v>1854</v>
      </c>
      <c r="F125" s="173" t="s">
        <v>1855</v>
      </c>
      <c r="G125" s="174" t="s">
        <v>1728</v>
      </c>
      <c r="H125" s="175">
        <v>53.57</v>
      </c>
      <c r="I125" s="176"/>
      <c r="J125" s="175">
        <f>ROUND(I125*H125,0)</f>
        <v>0</v>
      </c>
      <c r="K125" s="173" t="s">
        <v>1524</v>
      </c>
      <c r="L125" s="37"/>
      <c r="M125" s="177" t="s">
        <v>1524</v>
      </c>
      <c r="N125" s="178" t="s">
        <v>1563</v>
      </c>
      <c r="O125" s="59"/>
      <c r="P125" s="179">
        <f>O125*H125</f>
        <v>0</v>
      </c>
      <c r="Q125" s="179">
        <v>0.00079</v>
      </c>
      <c r="R125" s="179">
        <f>Q125*H125</f>
        <v>0.0423203</v>
      </c>
      <c r="S125" s="179">
        <v>0</v>
      </c>
      <c r="T125" s="180">
        <f>S125*H125</f>
        <v>0</v>
      </c>
      <c r="AR125" s="16" t="s">
        <v>1678</v>
      </c>
      <c r="AT125" s="16" t="s">
        <v>1645</v>
      </c>
      <c r="AU125" s="16" t="s">
        <v>1651</v>
      </c>
      <c r="AY125" s="16" t="s">
        <v>1642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16" t="s">
        <v>1651</v>
      </c>
      <c r="BK125" s="181">
        <f>ROUND(I125*H125,0)</f>
        <v>0</v>
      </c>
      <c r="BL125" s="16" t="s">
        <v>1678</v>
      </c>
      <c r="BM125" s="16" t="s">
        <v>1856</v>
      </c>
    </row>
    <row r="126" spans="2:65" s="1" customFormat="1" ht="16.5" customHeight="1">
      <c r="B126" s="33"/>
      <c r="C126" s="171" t="s">
        <v>1731</v>
      </c>
      <c r="D126" s="171" t="s">
        <v>1645</v>
      </c>
      <c r="E126" s="172" t="s">
        <v>1766</v>
      </c>
      <c r="F126" s="173" t="s">
        <v>1767</v>
      </c>
      <c r="G126" s="174" t="s">
        <v>1648</v>
      </c>
      <c r="H126" s="175">
        <v>0.04</v>
      </c>
      <c r="I126" s="176"/>
      <c r="J126" s="175">
        <f>ROUND(I126*H126,0)</f>
        <v>0</v>
      </c>
      <c r="K126" s="173" t="s">
        <v>1649</v>
      </c>
      <c r="L126" s="37"/>
      <c r="M126" s="203" t="s">
        <v>1524</v>
      </c>
      <c r="N126" s="204" t="s">
        <v>1563</v>
      </c>
      <c r="O126" s="205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AR126" s="16" t="s">
        <v>1678</v>
      </c>
      <c r="AT126" s="16" t="s">
        <v>1645</v>
      </c>
      <c r="AU126" s="16" t="s">
        <v>1651</v>
      </c>
      <c r="AY126" s="16" t="s">
        <v>1642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16" t="s">
        <v>1651</v>
      </c>
      <c r="BK126" s="181">
        <f>ROUND(I126*H126,0)</f>
        <v>0</v>
      </c>
      <c r="BL126" s="16" t="s">
        <v>1678</v>
      </c>
      <c r="BM126" s="16" t="s">
        <v>1857</v>
      </c>
    </row>
    <row r="127" spans="2:12" s="1" customFormat="1" ht="6.95" customHeight="1">
      <c r="B127" s="45"/>
      <c r="C127" s="46"/>
      <c r="D127" s="46"/>
      <c r="E127" s="46"/>
      <c r="F127" s="46"/>
      <c r="G127" s="46"/>
      <c r="H127" s="46"/>
      <c r="I127" s="123"/>
      <c r="J127" s="46"/>
      <c r="K127" s="46"/>
      <c r="L127" s="37"/>
    </row>
  </sheetData>
  <sheetProtection sheet="1" objects="1" scenarios="1" formatColumns="0" formatRows="0" autoFilter="0"/>
  <autoFilter ref="C85:K126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6" t="s">
        <v>1605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9"/>
      <c r="AT3" s="16" t="s">
        <v>1531</v>
      </c>
    </row>
    <row r="4" spans="2:46" ht="24.95" customHeight="1">
      <c r="B4" s="19"/>
      <c r="D4" s="99" t="s">
        <v>1612</v>
      </c>
      <c r="L4" s="19"/>
      <c r="M4" s="23" t="s">
        <v>1534</v>
      </c>
      <c r="AT4" s="16" t="s">
        <v>1527</v>
      </c>
    </row>
    <row r="5" spans="2:12" ht="6.95" customHeight="1">
      <c r="B5" s="19"/>
      <c r="L5" s="19"/>
    </row>
    <row r="6" spans="2:12" ht="12" customHeight="1">
      <c r="B6" s="19"/>
      <c r="D6" s="100" t="s">
        <v>1539</v>
      </c>
      <c r="L6" s="19"/>
    </row>
    <row r="7" spans="2:12" ht="16.5" customHeight="1">
      <c r="B7" s="19"/>
      <c r="E7" s="284" t="str">
        <f ca="1">'Rekapitulace stavby'!K6</f>
        <v>Bytový dům Českých bratří 595, Zřízení 8 malometrážních bytových jednotek</v>
      </c>
      <c r="F7" s="285"/>
      <c r="G7" s="285"/>
      <c r="H7" s="285"/>
      <c r="L7" s="19"/>
    </row>
    <row r="8" spans="2:12" s="1" customFormat="1" ht="12" customHeight="1">
      <c r="B8" s="37"/>
      <c r="D8" s="100" t="s">
        <v>1613</v>
      </c>
      <c r="I8" s="101"/>
      <c r="L8" s="37"/>
    </row>
    <row r="9" spans="2:12" s="1" customFormat="1" ht="36.95" customHeight="1">
      <c r="B9" s="37"/>
      <c r="E9" s="286" t="s">
        <v>1858</v>
      </c>
      <c r="F9" s="287"/>
      <c r="G9" s="287"/>
      <c r="H9" s="287"/>
      <c r="I9" s="101"/>
      <c r="L9" s="37"/>
    </row>
    <row r="10" spans="2:12" s="1" customFormat="1" ht="12">
      <c r="B10" s="37"/>
      <c r="I10" s="101"/>
      <c r="L10" s="37"/>
    </row>
    <row r="11" spans="2:12" s="1" customFormat="1" ht="12" customHeight="1">
      <c r="B11" s="37"/>
      <c r="D11" s="100" t="s">
        <v>1541</v>
      </c>
      <c r="F11" s="16" t="s">
        <v>1524</v>
      </c>
      <c r="I11" s="102" t="s">
        <v>1542</v>
      </c>
      <c r="J11" s="16" t="s">
        <v>1524</v>
      </c>
      <c r="L11" s="37"/>
    </row>
    <row r="12" spans="2:12" s="1" customFormat="1" ht="12" customHeight="1">
      <c r="B12" s="37"/>
      <c r="D12" s="100" t="s">
        <v>1543</v>
      </c>
      <c r="F12" s="16" t="s">
        <v>1544</v>
      </c>
      <c r="I12" s="102" t="s">
        <v>1545</v>
      </c>
      <c r="J12" s="103" t="str">
        <f ca="1">'Rekapitulace stavby'!AN8</f>
        <v>31. 5. 2018</v>
      </c>
      <c r="L12" s="37"/>
    </row>
    <row r="13" spans="2:12" s="1" customFormat="1" ht="10.9" customHeight="1">
      <c r="B13" s="37"/>
      <c r="I13" s="101"/>
      <c r="L13" s="37"/>
    </row>
    <row r="14" spans="2:12" s="1" customFormat="1" ht="12" customHeight="1">
      <c r="B14" s="37"/>
      <c r="D14" s="100" t="s">
        <v>1547</v>
      </c>
      <c r="I14" s="102" t="s">
        <v>1548</v>
      </c>
      <c r="J14" s="16" t="str">
        <f ca="1">IF('Rekapitulace stavby'!AN10="","",'Rekapitulace stavby'!AN10)</f>
        <v/>
      </c>
      <c r="L14" s="37"/>
    </row>
    <row r="15" spans="2:12" s="1" customFormat="1" ht="18" customHeight="1">
      <c r="B15" s="37"/>
      <c r="E15" s="16" t="str">
        <f ca="1">IF('Rekapitulace stavby'!E11="","",'Rekapitulace stavby'!E11)</f>
        <v xml:space="preserve"> </v>
      </c>
      <c r="I15" s="102" t="s">
        <v>1550</v>
      </c>
      <c r="J15" s="16" t="str">
        <f ca="1">IF('Rekapitulace stavby'!AN11="","",'Rekapitulace stavby'!AN11)</f>
        <v/>
      </c>
      <c r="L15" s="37"/>
    </row>
    <row r="16" spans="2:12" s="1" customFormat="1" ht="6.95" customHeight="1">
      <c r="B16" s="37"/>
      <c r="I16" s="101"/>
      <c r="L16" s="37"/>
    </row>
    <row r="17" spans="2:12" s="1" customFormat="1" ht="12" customHeight="1">
      <c r="B17" s="37"/>
      <c r="D17" s="100" t="s">
        <v>1551</v>
      </c>
      <c r="I17" s="102" t="s">
        <v>1548</v>
      </c>
      <c r="J17" s="29" t="str">
        <f ca="1">'Rekapitulace stavby'!AN13</f>
        <v>Vyplň údaj</v>
      </c>
      <c r="L17" s="37"/>
    </row>
    <row r="18" spans="2:12" s="1" customFormat="1" ht="18" customHeight="1">
      <c r="B18" s="37"/>
      <c r="E18" s="288" t="str">
        <f ca="1">'Rekapitulace stavby'!E14</f>
        <v>Vyplň údaj</v>
      </c>
      <c r="F18" s="289"/>
      <c r="G18" s="289"/>
      <c r="H18" s="289"/>
      <c r="I18" s="102" t="s">
        <v>1550</v>
      </c>
      <c r="J18" s="29" t="str">
        <f ca="1">'Rekapitulace stavby'!AN14</f>
        <v>Vyplň údaj</v>
      </c>
      <c r="L18" s="37"/>
    </row>
    <row r="19" spans="2:12" s="1" customFormat="1" ht="6.95" customHeight="1">
      <c r="B19" s="37"/>
      <c r="I19" s="101"/>
      <c r="L19" s="37"/>
    </row>
    <row r="20" spans="2:12" s="1" customFormat="1" ht="12" customHeight="1">
      <c r="B20" s="37"/>
      <c r="D20" s="100" t="s">
        <v>1553</v>
      </c>
      <c r="I20" s="102" t="s">
        <v>1548</v>
      </c>
      <c r="J20" s="16" t="str">
        <f ca="1">IF('Rekapitulace stavby'!AN16="","",'Rekapitulace stavby'!AN16)</f>
        <v/>
      </c>
      <c r="L20" s="37"/>
    </row>
    <row r="21" spans="2:12" s="1" customFormat="1" ht="18" customHeight="1">
      <c r="B21" s="37"/>
      <c r="E21" s="16" t="str">
        <f ca="1">IF('Rekapitulace stavby'!E17="","",'Rekapitulace stavby'!E17)</f>
        <v xml:space="preserve"> </v>
      </c>
      <c r="I21" s="102" t="s">
        <v>1550</v>
      </c>
      <c r="J21" s="16" t="str">
        <f ca="1">IF('Rekapitulace stavby'!AN17="","",'Rekapitulace stavby'!AN17)</f>
        <v/>
      </c>
      <c r="L21" s="37"/>
    </row>
    <row r="22" spans="2:12" s="1" customFormat="1" ht="6.95" customHeight="1">
      <c r="B22" s="37"/>
      <c r="I22" s="101"/>
      <c r="L22" s="37"/>
    </row>
    <row r="23" spans="2:12" s="1" customFormat="1" ht="12" customHeight="1">
      <c r="B23" s="37"/>
      <c r="D23" s="100" t="s">
        <v>1555</v>
      </c>
      <c r="I23" s="102" t="s">
        <v>1548</v>
      </c>
      <c r="J23" s="16" t="str">
        <f ca="1">IF('Rekapitulace stavby'!AN19="","",'Rekapitulace stavby'!AN19)</f>
        <v/>
      </c>
      <c r="L23" s="37"/>
    </row>
    <row r="24" spans="2:12" s="1" customFormat="1" ht="18" customHeight="1">
      <c r="B24" s="37"/>
      <c r="E24" s="16" t="str">
        <f ca="1">IF('Rekapitulace stavby'!E20="","",'Rekapitulace stavby'!E20)</f>
        <v xml:space="preserve"> </v>
      </c>
      <c r="I24" s="102" t="s">
        <v>1550</v>
      </c>
      <c r="J24" s="16" t="str">
        <f ca="1">IF('Rekapitulace stavby'!AN20="","",'Rekapitulace stavby'!AN20)</f>
        <v/>
      </c>
      <c r="L24" s="37"/>
    </row>
    <row r="25" spans="2:12" s="1" customFormat="1" ht="6.95" customHeight="1">
      <c r="B25" s="37"/>
      <c r="I25" s="101"/>
      <c r="L25" s="37"/>
    </row>
    <row r="26" spans="2:12" s="1" customFormat="1" ht="12" customHeight="1">
      <c r="B26" s="37"/>
      <c r="D26" s="100" t="s">
        <v>1556</v>
      </c>
      <c r="I26" s="101"/>
      <c r="L26" s="37"/>
    </row>
    <row r="27" spans="2:12" s="6" customFormat="1" ht="16.5" customHeight="1">
      <c r="B27" s="104"/>
      <c r="E27" s="290" t="s">
        <v>1524</v>
      </c>
      <c r="F27" s="290"/>
      <c r="G27" s="290"/>
      <c r="H27" s="290"/>
      <c r="I27" s="105"/>
      <c r="L27" s="104"/>
    </row>
    <row r="28" spans="2:12" s="1" customFormat="1" ht="6.95" customHeight="1">
      <c r="B28" s="37"/>
      <c r="I28" s="101"/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06"/>
      <c r="J29" s="55"/>
      <c r="K29" s="55"/>
      <c r="L29" s="37"/>
    </row>
    <row r="30" spans="2:12" s="1" customFormat="1" ht="25.35" customHeight="1">
      <c r="B30" s="37"/>
      <c r="D30" s="107" t="s">
        <v>1557</v>
      </c>
      <c r="I30" s="101"/>
      <c r="J30" s="108">
        <f>ROUND(J112,2)</f>
        <v>0</v>
      </c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06"/>
      <c r="J31" s="55"/>
      <c r="K31" s="55"/>
      <c r="L31" s="37"/>
    </row>
    <row r="32" spans="2:12" s="1" customFormat="1" ht="14.45" customHeight="1">
      <c r="B32" s="37"/>
      <c r="F32" s="109" t="s">
        <v>1559</v>
      </c>
      <c r="I32" s="110" t="s">
        <v>1558</v>
      </c>
      <c r="J32" s="109" t="s">
        <v>1560</v>
      </c>
      <c r="L32" s="37"/>
    </row>
    <row r="33" spans="2:12" s="1" customFormat="1" ht="14.45" customHeight="1">
      <c r="B33" s="37"/>
      <c r="D33" s="100" t="s">
        <v>1561</v>
      </c>
      <c r="E33" s="100" t="s">
        <v>1562</v>
      </c>
      <c r="F33" s="111">
        <f>ROUND((SUM(BE112:BE1369)),2)</f>
        <v>0</v>
      </c>
      <c r="I33" s="112">
        <v>0.21</v>
      </c>
      <c r="J33" s="111">
        <f>ROUND(((SUM(BE112:BE1369))*I33),2)</f>
        <v>0</v>
      </c>
      <c r="L33" s="37"/>
    </row>
    <row r="34" spans="2:12" s="1" customFormat="1" ht="14.45" customHeight="1">
      <c r="B34" s="37"/>
      <c r="E34" s="100" t="s">
        <v>1563</v>
      </c>
      <c r="F34" s="111">
        <f>ROUND((SUM(BF112:BF1369)),2)</f>
        <v>0</v>
      </c>
      <c r="I34" s="112">
        <v>0.15</v>
      </c>
      <c r="J34" s="111">
        <f>ROUND(((SUM(BF112:BF1369))*I34),2)</f>
        <v>0</v>
      </c>
      <c r="L34" s="37"/>
    </row>
    <row r="35" spans="2:12" s="1" customFormat="1" ht="14.45" customHeight="1" hidden="1">
      <c r="B35" s="37"/>
      <c r="E35" s="100" t="s">
        <v>1564</v>
      </c>
      <c r="F35" s="111">
        <f>ROUND((SUM(BG112:BG1369)),2)</f>
        <v>0</v>
      </c>
      <c r="I35" s="112">
        <v>0.21</v>
      </c>
      <c r="J35" s="111">
        <f>0</f>
        <v>0</v>
      </c>
      <c r="L35" s="37"/>
    </row>
    <row r="36" spans="2:12" s="1" customFormat="1" ht="14.45" customHeight="1" hidden="1">
      <c r="B36" s="37"/>
      <c r="E36" s="100" t="s">
        <v>1565</v>
      </c>
      <c r="F36" s="111">
        <f>ROUND((SUM(BH112:BH1369)),2)</f>
        <v>0</v>
      </c>
      <c r="I36" s="112">
        <v>0.15</v>
      </c>
      <c r="J36" s="111">
        <f>0</f>
        <v>0</v>
      </c>
      <c r="L36" s="37"/>
    </row>
    <row r="37" spans="2:12" s="1" customFormat="1" ht="14.45" customHeight="1" hidden="1">
      <c r="B37" s="37"/>
      <c r="E37" s="100" t="s">
        <v>1566</v>
      </c>
      <c r="F37" s="111">
        <f>ROUND((SUM(BI112:BI1369)),2)</f>
        <v>0</v>
      </c>
      <c r="I37" s="112">
        <v>0</v>
      </c>
      <c r="J37" s="111">
        <f>0</f>
        <v>0</v>
      </c>
      <c r="L37" s="37"/>
    </row>
    <row r="38" spans="2:12" s="1" customFormat="1" ht="6.95" customHeight="1">
      <c r="B38" s="37"/>
      <c r="I38" s="101"/>
      <c r="L38" s="37"/>
    </row>
    <row r="39" spans="2:12" s="1" customFormat="1" ht="25.35" customHeight="1">
      <c r="B39" s="37"/>
      <c r="C39" s="113"/>
      <c r="D39" s="114" t="s">
        <v>1567</v>
      </c>
      <c r="E39" s="115"/>
      <c r="F39" s="115"/>
      <c r="G39" s="116" t="s">
        <v>1568</v>
      </c>
      <c r="H39" s="117" t="s">
        <v>1569</v>
      </c>
      <c r="I39" s="118"/>
      <c r="J39" s="119">
        <f>SUM(J30:J37)</f>
        <v>0</v>
      </c>
      <c r="K39" s="120"/>
      <c r="L39" s="37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7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7"/>
    </row>
    <row r="45" spans="2:12" s="1" customFormat="1" ht="24.95" customHeight="1">
      <c r="B45" s="33"/>
      <c r="C45" s="22" t="s">
        <v>1615</v>
      </c>
      <c r="D45" s="34"/>
      <c r="E45" s="34"/>
      <c r="F45" s="34"/>
      <c r="G45" s="34"/>
      <c r="H45" s="34"/>
      <c r="I45" s="101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01"/>
      <c r="J46" s="34"/>
      <c r="K46" s="34"/>
      <c r="L46" s="37"/>
    </row>
    <row r="47" spans="2:12" s="1" customFormat="1" ht="12" customHeight="1">
      <c r="B47" s="33"/>
      <c r="C47" s="28" t="s">
        <v>1539</v>
      </c>
      <c r="D47" s="34"/>
      <c r="E47" s="34"/>
      <c r="F47" s="34"/>
      <c r="G47" s="34"/>
      <c r="H47" s="34"/>
      <c r="I47" s="101"/>
      <c r="J47" s="34"/>
      <c r="K47" s="34"/>
      <c r="L47" s="37"/>
    </row>
    <row r="48" spans="2:12" s="1" customFormat="1" ht="16.5" customHeight="1">
      <c r="B48" s="33"/>
      <c r="C48" s="34"/>
      <c r="D48" s="34"/>
      <c r="E48" s="282" t="str">
        <f>E7</f>
        <v>Bytový dům Českých bratří 595, Zřízení 8 malometrážních bytových jednotek</v>
      </c>
      <c r="F48" s="283"/>
      <c r="G48" s="283"/>
      <c r="H48" s="283"/>
      <c r="I48" s="101"/>
      <c r="J48" s="34"/>
      <c r="K48" s="34"/>
      <c r="L48" s="37"/>
    </row>
    <row r="49" spans="2:12" s="1" customFormat="1" ht="12" customHeight="1">
      <c r="B49" s="33"/>
      <c r="C49" s="28" t="s">
        <v>1613</v>
      </c>
      <c r="D49" s="34"/>
      <c r="E49" s="34"/>
      <c r="F49" s="34"/>
      <c r="G49" s="34"/>
      <c r="H49" s="34"/>
      <c r="I49" s="101"/>
      <c r="J49" s="34"/>
      <c r="K49" s="34"/>
      <c r="L49" s="37"/>
    </row>
    <row r="50" spans="2:12" s="1" customFormat="1" ht="16.5" customHeight="1">
      <c r="B50" s="33"/>
      <c r="C50" s="34"/>
      <c r="D50" s="34"/>
      <c r="E50" s="269" t="str">
        <f>E9</f>
        <v>SO-03 - Vnitřní úpravy</v>
      </c>
      <c r="F50" s="268"/>
      <c r="G50" s="268"/>
      <c r="H50" s="268"/>
      <c r="I50" s="101"/>
      <c r="J50" s="34"/>
      <c r="K50" s="34"/>
      <c r="L50" s="37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01"/>
      <c r="J51" s="34"/>
      <c r="K51" s="34"/>
      <c r="L51" s="37"/>
    </row>
    <row r="52" spans="2:12" s="1" customFormat="1" ht="12" customHeight="1">
      <c r="B52" s="33"/>
      <c r="C52" s="28" t="s">
        <v>1543</v>
      </c>
      <c r="D52" s="34"/>
      <c r="E52" s="34"/>
      <c r="F52" s="26" t="str">
        <f>F12</f>
        <v xml:space="preserve"> </v>
      </c>
      <c r="G52" s="34"/>
      <c r="H52" s="34"/>
      <c r="I52" s="102" t="s">
        <v>1545</v>
      </c>
      <c r="J52" s="54" t="str">
        <f>IF(J12="","",J12)</f>
        <v>31. 5. 2018</v>
      </c>
      <c r="K52" s="34"/>
      <c r="L52" s="37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01"/>
      <c r="J53" s="34"/>
      <c r="K53" s="34"/>
      <c r="L53" s="37"/>
    </row>
    <row r="54" spans="2:12" s="1" customFormat="1" ht="13.7" customHeight="1">
      <c r="B54" s="33"/>
      <c r="C54" s="28" t="s">
        <v>1547</v>
      </c>
      <c r="D54" s="34"/>
      <c r="E54" s="34"/>
      <c r="F54" s="26" t="str">
        <f>E15</f>
        <v xml:space="preserve"> </v>
      </c>
      <c r="G54" s="34"/>
      <c r="H54" s="34"/>
      <c r="I54" s="102" t="s">
        <v>1553</v>
      </c>
      <c r="J54" s="31" t="str">
        <f>E21</f>
        <v xml:space="preserve"> </v>
      </c>
      <c r="K54" s="34"/>
      <c r="L54" s="37"/>
    </row>
    <row r="55" spans="2:12" s="1" customFormat="1" ht="13.7" customHeight="1">
      <c r="B55" s="33"/>
      <c r="C55" s="28" t="s">
        <v>1551</v>
      </c>
      <c r="D55" s="34"/>
      <c r="E55" s="34"/>
      <c r="F55" s="26" t="str">
        <f>IF(E18="","",E18)</f>
        <v>Vyplň údaj</v>
      </c>
      <c r="G55" s="34"/>
      <c r="H55" s="34"/>
      <c r="I55" s="102" t="s">
        <v>1555</v>
      </c>
      <c r="J55" s="31" t="str">
        <f>E24</f>
        <v xml:space="preserve"> </v>
      </c>
      <c r="K55" s="34"/>
      <c r="L55" s="37"/>
    </row>
    <row r="56" spans="2:12" s="1" customFormat="1" ht="10.35" customHeight="1">
      <c r="B56" s="33"/>
      <c r="C56" s="34"/>
      <c r="D56" s="34"/>
      <c r="E56" s="34"/>
      <c r="F56" s="34"/>
      <c r="G56" s="34"/>
      <c r="H56" s="34"/>
      <c r="I56" s="101"/>
      <c r="J56" s="34"/>
      <c r="K56" s="34"/>
      <c r="L56" s="37"/>
    </row>
    <row r="57" spans="2:12" s="1" customFormat="1" ht="29.25" customHeight="1">
      <c r="B57" s="33"/>
      <c r="C57" s="127" t="s">
        <v>1616</v>
      </c>
      <c r="D57" s="41"/>
      <c r="E57" s="41"/>
      <c r="F57" s="41"/>
      <c r="G57" s="41"/>
      <c r="H57" s="41"/>
      <c r="I57" s="128"/>
      <c r="J57" s="129" t="s">
        <v>1617</v>
      </c>
      <c r="K57" s="41"/>
      <c r="L57" s="37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01"/>
      <c r="J58" s="34"/>
      <c r="K58" s="34"/>
      <c r="L58" s="37"/>
    </row>
    <row r="59" spans="2:47" s="1" customFormat="1" ht="22.9" customHeight="1">
      <c r="B59" s="33"/>
      <c r="C59" s="130" t="s">
        <v>1618</v>
      </c>
      <c r="D59" s="34"/>
      <c r="E59" s="34"/>
      <c r="F59" s="34"/>
      <c r="G59" s="34"/>
      <c r="H59" s="34"/>
      <c r="I59" s="101"/>
      <c r="J59" s="71">
        <f>J112</f>
        <v>0</v>
      </c>
      <c r="K59" s="34"/>
      <c r="L59" s="37"/>
      <c r="AU59" s="16" t="s">
        <v>1619</v>
      </c>
    </row>
    <row r="60" spans="2:12" s="7" customFormat="1" ht="24.95" customHeight="1">
      <c r="B60" s="131"/>
      <c r="C60" s="132"/>
      <c r="D60" s="133" t="s">
        <v>1620</v>
      </c>
      <c r="E60" s="134"/>
      <c r="F60" s="134"/>
      <c r="G60" s="134"/>
      <c r="H60" s="134"/>
      <c r="I60" s="135"/>
      <c r="J60" s="136">
        <f>J113</f>
        <v>0</v>
      </c>
      <c r="K60" s="132"/>
      <c r="L60" s="137"/>
    </row>
    <row r="61" spans="2:12" s="8" customFormat="1" ht="19.9" customHeight="1">
      <c r="B61" s="138"/>
      <c r="C61" s="139"/>
      <c r="D61" s="140" t="s">
        <v>1859</v>
      </c>
      <c r="E61" s="141"/>
      <c r="F61" s="141"/>
      <c r="G61" s="141"/>
      <c r="H61" s="141"/>
      <c r="I61" s="142"/>
      <c r="J61" s="143">
        <f>J114</f>
        <v>0</v>
      </c>
      <c r="K61" s="139"/>
      <c r="L61" s="144"/>
    </row>
    <row r="62" spans="2:12" s="8" customFormat="1" ht="19.9" customHeight="1">
      <c r="B62" s="138"/>
      <c r="C62" s="139"/>
      <c r="D62" s="140" t="s">
        <v>1860</v>
      </c>
      <c r="E62" s="141"/>
      <c r="F62" s="141"/>
      <c r="G62" s="141"/>
      <c r="H62" s="141"/>
      <c r="I62" s="142"/>
      <c r="J62" s="143">
        <f>J160</f>
        <v>0</v>
      </c>
      <c r="K62" s="139"/>
      <c r="L62" s="144"/>
    </row>
    <row r="63" spans="2:12" s="8" customFormat="1" ht="19.9" customHeight="1">
      <c r="B63" s="138"/>
      <c r="C63" s="139"/>
      <c r="D63" s="140" t="s">
        <v>1799</v>
      </c>
      <c r="E63" s="141"/>
      <c r="F63" s="141"/>
      <c r="G63" s="141"/>
      <c r="H63" s="141"/>
      <c r="I63" s="142"/>
      <c r="J63" s="143">
        <f>J169</f>
        <v>0</v>
      </c>
      <c r="K63" s="139"/>
      <c r="L63" s="144"/>
    </row>
    <row r="64" spans="2:12" s="8" customFormat="1" ht="19.9" customHeight="1">
      <c r="B64" s="138"/>
      <c r="C64" s="139"/>
      <c r="D64" s="140" t="s">
        <v>1861</v>
      </c>
      <c r="E64" s="141"/>
      <c r="F64" s="141"/>
      <c r="G64" s="141"/>
      <c r="H64" s="141"/>
      <c r="I64" s="142"/>
      <c r="J64" s="143">
        <f>J419</f>
        <v>0</v>
      </c>
      <c r="K64" s="139"/>
      <c r="L64" s="144"/>
    </row>
    <row r="65" spans="2:12" s="8" customFormat="1" ht="19.9" customHeight="1">
      <c r="B65" s="138"/>
      <c r="C65" s="139"/>
      <c r="D65" s="140" t="s">
        <v>1621</v>
      </c>
      <c r="E65" s="141"/>
      <c r="F65" s="141"/>
      <c r="G65" s="141"/>
      <c r="H65" s="141"/>
      <c r="I65" s="142"/>
      <c r="J65" s="143">
        <f>J503</f>
        <v>0</v>
      </c>
      <c r="K65" s="139"/>
      <c r="L65" s="144"/>
    </row>
    <row r="66" spans="2:12" s="8" customFormat="1" ht="19.9" customHeight="1">
      <c r="B66" s="138"/>
      <c r="C66" s="139"/>
      <c r="D66" s="140" t="s">
        <v>1801</v>
      </c>
      <c r="E66" s="141"/>
      <c r="F66" s="141"/>
      <c r="G66" s="141"/>
      <c r="H66" s="141"/>
      <c r="I66" s="142"/>
      <c r="J66" s="143">
        <f>J513</f>
        <v>0</v>
      </c>
      <c r="K66" s="139"/>
      <c r="L66" s="144"/>
    </row>
    <row r="67" spans="2:12" s="7" customFormat="1" ht="24.95" customHeight="1">
      <c r="B67" s="131"/>
      <c r="C67" s="132"/>
      <c r="D67" s="133" t="s">
        <v>1622</v>
      </c>
      <c r="E67" s="134"/>
      <c r="F67" s="134"/>
      <c r="G67" s="134"/>
      <c r="H67" s="134"/>
      <c r="I67" s="135"/>
      <c r="J67" s="136">
        <f>J515</f>
        <v>0</v>
      </c>
      <c r="K67" s="132"/>
      <c r="L67" s="137"/>
    </row>
    <row r="68" spans="2:12" s="8" customFormat="1" ht="19.9" customHeight="1">
      <c r="B68" s="138"/>
      <c r="C68" s="139"/>
      <c r="D68" s="140" t="s">
        <v>1862</v>
      </c>
      <c r="E68" s="141"/>
      <c r="F68" s="141"/>
      <c r="G68" s="141"/>
      <c r="H68" s="141"/>
      <c r="I68" s="142"/>
      <c r="J68" s="143">
        <f>J516</f>
        <v>0</v>
      </c>
      <c r="K68" s="139"/>
      <c r="L68" s="144"/>
    </row>
    <row r="69" spans="2:12" s="8" customFormat="1" ht="19.9" customHeight="1">
      <c r="B69" s="138"/>
      <c r="C69" s="139"/>
      <c r="D69" s="140" t="s">
        <v>1863</v>
      </c>
      <c r="E69" s="141"/>
      <c r="F69" s="141"/>
      <c r="G69" s="141"/>
      <c r="H69" s="141"/>
      <c r="I69" s="142"/>
      <c r="J69" s="143">
        <f>J549</f>
        <v>0</v>
      </c>
      <c r="K69" s="139"/>
      <c r="L69" s="144"/>
    </row>
    <row r="70" spans="2:12" s="8" customFormat="1" ht="19.9" customHeight="1">
      <c r="B70" s="138"/>
      <c r="C70" s="139"/>
      <c r="D70" s="140" t="s">
        <v>1864</v>
      </c>
      <c r="E70" s="141"/>
      <c r="F70" s="141"/>
      <c r="G70" s="141"/>
      <c r="H70" s="141"/>
      <c r="I70" s="142"/>
      <c r="J70" s="143">
        <f>J555</f>
        <v>0</v>
      </c>
      <c r="K70" s="139"/>
      <c r="L70" s="144"/>
    </row>
    <row r="71" spans="2:12" s="8" customFormat="1" ht="19.9" customHeight="1">
      <c r="B71" s="138"/>
      <c r="C71" s="139"/>
      <c r="D71" s="140" t="s">
        <v>1865</v>
      </c>
      <c r="E71" s="141"/>
      <c r="F71" s="141"/>
      <c r="G71" s="141"/>
      <c r="H71" s="141"/>
      <c r="I71" s="142"/>
      <c r="J71" s="143">
        <f>J595</f>
        <v>0</v>
      </c>
      <c r="K71" s="139"/>
      <c r="L71" s="144"/>
    </row>
    <row r="72" spans="2:12" s="8" customFormat="1" ht="19.9" customHeight="1">
      <c r="B72" s="138"/>
      <c r="C72" s="139"/>
      <c r="D72" s="140" t="s">
        <v>1866</v>
      </c>
      <c r="E72" s="141"/>
      <c r="F72" s="141"/>
      <c r="G72" s="141"/>
      <c r="H72" s="141"/>
      <c r="I72" s="142"/>
      <c r="J72" s="143">
        <f>J640</f>
        <v>0</v>
      </c>
      <c r="K72" s="139"/>
      <c r="L72" s="144"/>
    </row>
    <row r="73" spans="2:12" s="8" customFormat="1" ht="19.9" customHeight="1">
      <c r="B73" s="138"/>
      <c r="C73" s="139"/>
      <c r="D73" s="140" t="s">
        <v>1867</v>
      </c>
      <c r="E73" s="141"/>
      <c r="F73" s="141"/>
      <c r="G73" s="141"/>
      <c r="H73" s="141"/>
      <c r="I73" s="142"/>
      <c r="J73" s="143">
        <f>J666</f>
        <v>0</v>
      </c>
      <c r="K73" s="139"/>
      <c r="L73" s="144"/>
    </row>
    <row r="74" spans="2:12" s="8" customFormat="1" ht="19.9" customHeight="1">
      <c r="B74" s="138"/>
      <c r="C74" s="139"/>
      <c r="D74" s="140" t="s">
        <v>1868</v>
      </c>
      <c r="E74" s="141"/>
      <c r="F74" s="141"/>
      <c r="G74" s="141"/>
      <c r="H74" s="141"/>
      <c r="I74" s="142"/>
      <c r="J74" s="143">
        <f>J699</f>
        <v>0</v>
      </c>
      <c r="K74" s="139"/>
      <c r="L74" s="144"/>
    </row>
    <row r="75" spans="2:12" s="8" customFormat="1" ht="19.9" customHeight="1">
      <c r="B75" s="138"/>
      <c r="C75" s="139"/>
      <c r="D75" s="140" t="s">
        <v>1869</v>
      </c>
      <c r="E75" s="141"/>
      <c r="F75" s="141"/>
      <c r="G75" s="141"/>
      <c r="H75" s="141"/>
      <c r="I75" s="142"/>
      <c r="J75" s="143">
        <f>J710</f>
        <v>0</v>
      </c>
      <c r="K75" s="139"/>
      <c r="L75" s="144"/>
    </row>
    <row r="76" spans="2:12" s="8" customFormat="1" ht="19.9" customHeight="1">
      <c r="B76" s="138"/>
      <c r="C76" s="139"/>
      <c r="D76" s="140" t="s">
        <v>1870</v>
      </c>
      <c r="E76" s="141"/>
      <c r="F76" s="141"/>
      <c r="G76" s="141"/>
      <c r="H76" s="141"/>
      <c r="I76" s="142"/>
      <c r="J76" s="143">
        <f>J722</f>
        <v>0</v>
      </c>
      <c r="K76" s="139"/>
      <c r="L76" s="144"/>
    </row>
    <row r="77" spans="2:12" s="8" customFormat="1" ht="19.9" customHeight="1">
      <c r="B77" s="138"/>
      <c r="C77" s="139"/>
      <c r="D77" s="140" t="s">
        <v>1871</v>
      </c>
      <c r="E77" s="141"/>
      <c r="F77" s="141"/>
      <c r="G77" s="141"/>
      <c r="H77" s="141"/>
      <c r="I77" s="142"/>
      <c r="J77" s="143">
        <f>J746</f>
        <v>0</v>
      </c>
      <c r="K77" s="139"/>
      <c r="L77" s="144"/>
    </row>
    <row r="78" spans="2:12" s="8" customFormat="1" ht="19.9" customHeight="1">
      <c r="B78" s="138"/>
      <c r="C78" s="139"/>
      <c r="D78" s="140" t="s">
        <v>1872</v>
      </c>
      <c r="E78" s="141"/>
      <c r="F78" s="141"/>
      <c r="G78" s="141"/>
      <c r="H78" s="141"/>
      <c r="I78" s="142"/>
      <c r="J78" s="143">
        <f>J767</f>
        <v>0</v>
      </c>
      <c r="K78" s="139"/>
      <c r="L78" s="144"/>
    </row>
    <row r="79" spans="2:12" s="8" customFormat="1" ht="19.9" customHeight="1">
      <c r="B79" s="138"/>
      <c r="C79" s="139"/>
      <c r="D79" s="140" t="s">
        <v>1873</v>
      </c>
      <c r="E79" s="141"/>
      <c r="F79" s="141"/>
      <c r="G79" s="141"/>
      <c r="H79" s="141"/>
      <c r="I79" s="142"/>
      <c r="J79" s="143">
        <f>J807</f>
        <v>0</v>
      </c>
      <c r="K79" s="139"/>
      <c r="L79" s="144"/>
    </row>
    <row r="80" spans="2:12" s="8" customFormat="1" ht="19.9" customHeight="1">
      <c r="B80" s="138"/>
      <c r="C80" s="139"/>
      <c r="D80" s="140" t="s">
        <v>1623</v>
      </c>
      <c r="E80" s="141"/>
      <c r="F80" s="141"/>
      <c r="G80" s="141"/>
      <c r="H80" s="141"/>
      <c r="I80" s="142"/>
      <c r="J80" s="143">
        <f>J918</f>
        <v>0</v>
      </c>
      <c r="K80" s="139"/>
      <c r="L80" s="144"/>
    </row>
    <row r="81" spans="2:12" s="8" customFormat="1" ht="19.9" customHeight="1">
      <c r="B81" s="138"/>
      <c r="C81" s="139"/>
      <c r="D81" s="140" t="s">
        <v>1874</v>
      </c>
      <c r="E81" s="141"/>
      <c r="F81" s="141"/>
      <c r="G81" s="141"/>
      <c r="H81" s="141"/>
      <c r="I81" s="142"/>
      <c r="J81" s="143">
        <f>J936</f>
        <v>0</v>
      </c>
      <c r="K81" s="139"/>
      <c r="L81" s="144"/>
    </row>
    <row r="82" spans="2:12" s="8" customFormat="1" ht="19.9" customHeight="1">
      <c r="B82" s="138"/>
      <c r="C82" s="139"/>
      <c r="D82" s="140" t="s">
        <v>1875</v>
      </c>
      <c r="E82" s="141"/>
      <c r="F82" s="141"/>
      <c r="G82" s="141"/>
      <c r="H82" s="141"/>
      <c r="I82" s="142"/>
      <c r="J82" s="143">
        <f>J1017</f>
        <v>0</v>
      </c>
      <c r="K82" s="139"/>
      <c r="L82" s="144"/>
    </row>
    <row r="83" spans="2:12" s="8" customFormat="1" ht="19.9" customHeight="1">
      <c r="B83" s="138"/>
      <c r="C83" s="139"/>
      <c r="D83" s="140" t="s">
        <v>1626</v>
      </c>
      <c r="E83" s="141"/>
      <c r="F83" s="141"/>
      <c r="G83" s="141"/>
      <c r="H83" s="141"/>
      <c r="I83" s="142"/>
      <c r="J83" s="143">
        <f>J1114</f>
        <v>0</v>
      </c>
      <c r="K83" s="139"/>
      <c r="L83" s="144"/>
    </row>
    <row r="84" spans="2:12" s="8" customFormat="1" ht="19.9" customHeight="1">
      <c r="B84" s="138"/>
      <c r="C84" s="139"/>
      <c r="D84" s="140" t="s">
        <v>1876</v>
      </c>
      <c r="E84" s="141"/>
      <c r="F84" s="141"/>
      <c r="G84" s="141"/>
      <c r="H84" s="141"/>
      <c r="I84" s="142"/>
      <c r="J84" s="143">
        <f>J1117</f>
        <v>0</v>
      </c>
      <c r="K84" s="139"/>
      <c r="L84" s="144"/>
    </row>
    <row r="85" spans="2:12" s="8" customFormat="1" ht="19.9" customHeight="1">
      <c r="B85" s="138"/>
      <c r="C85" s="139"/>
      <c r="D85" s="140" t="s">
        <v>1877</v>
      </c>
      <c r="E85" s="141"/>
      <c r="F85" s="141"/>
      <c r="G85" s="141"/>
      <c r="H85" s="141"/>
      <c r="I85" s="142"/>
      <c r="J85" s="143">
        <f>J1141</f>
        <v>0</v>
      </c>
      <c r="K85" s="139"/>
      <c r="L85" s="144"/>
    </row>
    <row r="86" spans="2:12" s="8" customFormat="1" ht="19.9" customHeight="1">
      <c r="B86" s="138"/>
      <c r="C86" s="139"/>
      <c r="D86" s="140" t="s">
        <v>1878</v>
      </c>
      <c r="E86" s="141"/>
      <c r="F86" s="141"/>
      <c r="G86" s="141"/>
      <c r="H86" s="141"/>
      <c r="I86" s="142"/>
      <c r="J86" s="143">
        <f>J1160</f>
        <v>0</v>
      </c>
      <c r="K86" s="139"/>
      <c r="L86" s="144"/>
    </row>
    <row r="87" spans="2:12" s="8" customFormat="1" ht="19.9" customHeight="1">
      <c r="B87" s="138"/>
      <c r="C87" s="139"/>
      <c r="D87" s="140" t="s">
        <v>1879</v>
      </c>
      <c r="E87" s="141"/>
      <c r="F87" s="141"/>
      <c r="G87" s="141"/>
      <c r="H87" s="141"/>
      <c r="I87" s="142"/>
      <c r="J87" s="143">
        <f>J1169</f>
        <v>0</v>
      </c>
      <c r="K87" s="139"/>
      <c r="L87" s="144"/>
    </row>
    <row r="88" spans="2:12" s="8" customFormat="1" ht="19.9" customHeight="1">
      <c r="B88" s="138"/>
      <c r="C88" s="139"/>
      <c r="D88" s="140" t="s">
        <v>1880</v>
      </c>
      <c r="E88" s="141"/>
      <c r="F88" s="141"/>
      <c r="G88" s="141"/>
      <c r="H88" s="141"/>
      <c r="I88" s="142"/>
      <c r="J88" s="143">
        <f>J1199</f>
        <v>0</v>
      </c>
      <c r="K88" s="139"/>
      <c r="L88" s="144"/>
    </row>
    <row r="89" spans="2:12" s="8" customFormat="1" ht="19.9" customHeight="1">
      <c r="B89" s="138"/>
      <c r="C89" s="139"/>
      <c r="D89" s="140" t="s">
        <v>1881</v>
      </c>
      <c r="E89" s="141"/>
      <c r="F89" s="141"/>
      <c r="G89" s="141"/>
      <c r="H89" s="141"/>
      <c r="I89" s="142"/>
      <c r="J89" s="143">
        <f>J1256</f>
        <v>0</v>
      </c>
      <c r="K89" s="139"/>
      <c r="L89" s="144"/>
    </row>
    <row r="90" spans="2:12" s="7" customFormat="1" ht="24.95" customHeight="1">
      <c r="B90" s="131"/>
      <c r="C90" s="132"/>
      <c r="D90" s="133" t="s">
        <v>1882</v>
      </c>
      <c r="E90" s="134"/>
      <c r="F90" s="134"/>
      <c r="G90" s="134"/>
      <c r="H90" s="134"/>
      <c r="I90" s="135"/>
      <c r="J90" s="136">
        <f>J1335</f>
        <v>0</v>
      </c>
      <c r="K90" s="132"/>
      <c r="L90" s="137"/>
    </row>
    <row r="91" spans="2:12" s="8" customFormat="1" ht="19.9" customHeight="1">
      <c r="B91" s="138"/>
      <c r="C91" s="139"/>
      <c r="D91" s="140" t="s">
        <v>1883</v>
      </c>
      <c r="E91" s="141"/>
      <c r="F91" s="141"/>
      <c r="G91" s="141"/>
      <c r="H91" s="141"/>
      <c r="I91" s="142"/>
      <c r="J91" s="143">
        <f>J1336</f>
        <v>0</v>
      </c>
      <c r="K91" s="139"/>
      <c r="L91" s="144"/>
    </row>
    <row r="92" spans="2:12" s="8" customFormat="1" ht="19.9" customHeight="1">
      <c r="B92" s="138"/>
      <c r="C92" s="139"/>
      <c r="D92" s="140" t="s">
        <v>1884</v>
      </c>
      <c r="E92" s="141"/>
      <c r="F92" s="141"/>
      <c r="G92" s="141"/>
      <c r="H92" s="141"/>
      <c r="I92" s="142"/>
      <c r="J92" s="143">
        <f>J1360</f>
        <v>0</v>
      </c>
      <c r="K92" s="139"/>
      <c r="L92" s="144"/>
    </row>
    <row r="93" spans="2:12" s="1" customFormat="1" ht="21.75" customHeight="1">
      <c r="B93" s="33"/>
      <c r="C93" s="34"/>
      <c r="D93" s="34"/>
      <c r="E93" s="34"/>
      <c r="F93" s="34"/>
      <c r="G93" s="34"/>
      <c r="H93" s="34"/>
      <c r="I93" s="101"/>
      <c r="J93" s="34"/>
      <c r="K93" s="34"/>
      <c r="L93" s="37"/>
    </row>
    <row r="94" spans="2:12" s="1" customFormat="1" ht="6.95" customHeight="1">
      <c r="B94" s="45"/>
      <c r="C94" s="46"/>
      <c r="D94" s="46"/>
      <c r="E94" s="46"/>
      <c r="F94" s="46"/>
      <c r="G94" s="46"/>
      <c r="H94" s="46"/>
      <c r="I94" s="123"/>
      <c r="J94" s="46"/>
      <c r="K94" s="46"/>
      <c r="L94" s="37"/>
    </row>
    <row r="98" spans="2:12" s="1" customFormat="1" ht="6.95" customHeight="1">
      <c r="B98" s="47"/>
      <c r="C98" s="48"/>
      <c r="D98" s="48"/>
      <c r="E98" s="48"/>
      <c r="F98" s="48"/>
      <c r="G98" s="48"/>
      <c r="H98" s="48"/>
      <c r="I98" s="126"/>
      <c r="J98" s="48"/>
      <c r="K98" s="48"/>
      <c r="L98" s="37"/>
    </row>
    <row r="99" spans="2:12" s="1" customFormat="1" ht="24.95" customHeight="1">
      <c r="B99" s="33"/>
      <c r="C99" s="22" t="s">
        <v>1627</v>
      </c>
      <c r="D99" s="34"/>
      <c r="E99" s="34"/>
      <c r="F99" s="34"/>
      <c r="G99" s="34"/>
      <c r="H99" s="34"/>
      <c r="I99" s="101"/>
      <c r="J99" s="34"/>
      <c r="K99" s="34"/>
      <c r="L99" s="37"/>
    </row>
    <row r="100" spans="2:12" s="1" customFormat="1" ht="6.95" customHeight="1">
      <c r="B100" s="33"/>
      <c r="C100" s="34"/>
      <c r="D100" s="34"/>
      <c r="E100" s="34"/>
      <c r="F100" s="34"/>
      <c r="G100" s="34"/>
      <c r="H100" s="34"/>
      <c r="I100" s="101"/>
      <c r="J100" s="34"/>
      <c r="K100" s="34"/>
      <c r="L100" s="37"/>
    </row>
    <row r="101" spans="2:12" s="1" customFormat="1" ht="12" customHeight="1">
      <c r="B101" s="33"/>
      <c r="C101" s="28" t="s">
        <v>1539</v>
      </c>
      <c r="D101" s="34"/>
      <c r="E101" s="34"/>
      <c r="F101" s="34"/>
      <c r="G101" s="34"/>
      <c r="H101" s="34"/>
      <c r="I101" s="101"/>
      <c r="J101" s="34"/>
      <c r="K101" s="34"/>
      <c r="L101" s="37"/>
    </row>
    <row r="102" spans="2:12" s="1" customFormat="1" ht="16.5" customHeight="1">
      <c r="B102" s="33"/>
      <c r="C102" s="34"/>
      <c r="D102" s="34"/>
      <c r="E102" s="282" t="str">
        <f>E7</f>
        <v>Bytový dům Českých bratří 595, Zřízení 8 malometrážních bytových jednotek</v>
      </c>
      <c r="F102" s="283"/>
      <c r="G102" s="283"/>
      <c r="H102" s="283"/>
      <c r="I102" s="101"/>
      <c r="J102" s="34"/>
      <c r="K102" s="34"/>
      <c r="L102" s="37"/>
    </row>
    <row r="103" spans="2:12" s="1" customFormat="1" ht="12" customHeight="1">
      <c r="B103" s="33"/>
      <c r="C103" s="28" t="s">
        <v>1613</v>
      </c>
      <c r="D103" s="34"/>
      <c r="E103" s="34"/>
      <c r="F103" s="34"/>
      <c r="G103" s="34"/>
      <c r="H103" s="34"/>
      <c r="I103" s="101"/>
      <c r="J103" s="34"/>
      <c r="K103" s="34"/>
      <c r="L103" s="37"/>
    </row>
    <row r="104" spans="2:12" s="1" customFormat="1" ht="16.5" customHeight="1">
      <c r="B104" s="33"/>
      <c r="C104" s="34"/>
      <c r="D104" s="34"/>
      <c r="E104" s="269" t="str">
        <f>E9</f>
        <v>SO-03 - Vnitřní úpravy</v>
      </c>
      <c r="F104" s="268"/>
      <c r="G104" s="268"/>
      <c r="H104" s="268"/>
      <c r="I104" s="101"/>
      <c r="J104" s="34"/>
      <c r="K104" s="34"/>
      <c r="L104" s="37"/>
    </row>
    <row r="105" spans="2:12" s="1" customFormat="1" ht="6.95" customHeight="1">
      <c r="B105" s="33"/>
      <c r="C105" s="34"/>
      <c r="D105" s="34"/>
      <c r="E105" s="34"/>
      <c r="F105" s="34"/>
      <c r="G105" s="34"/>
      <c r="H105" s="34"/>
      <c r="I105" s="101"/>
      <c r="J105" s="34"/>
      <c r="K105" s="34"/>
      <c r="L105" s="37"/>
    </row>
    <row r="106" spans="2:12" s="1" customFormat="1" ht="12" customHeight="1">
      <c r="B106" s="33"/>
      <c r="C106" s="28" t="s">
        <v>1543</v>
      </c>
      <c r="D106" s="34"/>
      <c r="E106" s="34"/>
      <c r="F106" s="26" t="str">
        <f>F12</f>
        <v xml:space="preserve"> </v>
      </c>
      <c r="G106" s="34"/>
      <c r="H106" s="34"/>
      <c r="I106" s="102" t="s">
        <v>1545</v>
      </c>
      <c r="J106" s="54" t="str">
        <f>IF(J12="","",J12)</f>
        <v>31. 5. 2018</v>
      </c>
      <c r="K106" s="34"/>
      <c r="L106" s="37"/>
    </row>
    <row r="107" spans="2:12" s="1" customFormat="1" ht="6.95" customHeight="1">
      <c r="B107" s="33"/>
      <c r="C107" s="34"/>
      <c r="D107" s="34"/>
      <c r="E107" s="34"/>
      <c r="F107" s="34"/>
      <c r="G107" s="34"/>
      <c r="H107" s="34"/>
      <c r="I107" s="101"/>
      <c r="J107" s="34"/>
      <c r="K107" s="34"/>
      <c r="L107" s="37"/>
    </row>
    <row r="108" spans="2:12" s="1" customFormat="1" ht="13.7" customHeight="1">
      <c r="B108" s="33"/>
      <c r="C108" s="28" t="s">
        <v>1547</v>
      </c>
      <c r="D108" s="34"/>
      <c r="E108" s="34"/>
      <c r="F108" s="26" t="str">
        <f>E15</f>
        <v xml:space="preserve"> </v>
      </c>
      <c r="G108" s="34"/>
      <c r="H108" s="34"/>
      <c r="I108" s="102" t="s">
        <v>1553</v>
      </c>
      <c r="J108" s="31" t="str">
        <f>E21</f>
        <v xml:space="preserve"> </v>
      </c>
      <c r="K108" s="34"/>
      <c r="L108" s="37"/>
    </row>
    <row r="109" spans="2:12" s="1" customFormat="1" ht="13.7" customHeight="1">
      <c r="B109" s="33"/>
      <c r="C109" s="28" t="s">
        <v>1551</v>
      </c>
      <c r="D109" s="34"/>
      <c r="E109" s="34"/>
      <c r="F109" s="26" t="str">
        <f>IF(E18="","",E18)</f>
        <v>Vyplň údaj</v>
      </c>
      <c r="G109" s="34"/>
      <c r="H109" s="34"/>
      <c r="I109" s="102" t="s">
        <v>1555</v>
      </c>
      <c r="J109" s="31" t="str">
        <f>E24</f>
        <v xml:space="preserve"> </v>
      </c>
      <c r="K109" s="34"/>
      <c r="L109" s="37"/>
    </row>
    <row r="110" spans="2:12" s="1" customFormat="1" ht="10.35" customHeight="1">
      <c r="B110" s="33"/>
      <c r="C110" s="34"/>
      <c r="D110" s="34"/>
      <c r="E110" s="34"/>
      <c r="F110" s="34"/>
      <c r="G110" s="34"/>
      <c r="H110" s="34"/>
      <c r="I110" s="101"/>
      <c r="J110" s="34"/>
      <c r="K110" s="34"/>
      <c r="L110" s="37"/>
    </row>
    <row r="111" spans="2:20" s="9" customFormat="1" ht="29.25" customHeight="1">
      <c r="B111" s="145"/>
      <c r="C111" s="146" t="s">
        <v>1628</v>
      </c>
      <c r="D111" s="147" t="s">
        <v>1576</v>
      </c>
      <c r="E111" s="147" t="s">
        <v>1572</v>
      </c>
      <c r="F111" s="147" t="s">
        <v>1573</v>
      </c>
      <c r="G111" s="147" t="s">
        <v>1629</v>
      </c>
      <c r="H111" s="147" t="s">
        <v>1630</v>
      </c>
      <c r="I111" s="148" t="s">
        <v>1631</v>
      </c>
      <c r="J111" s="147" t="s">
        <v>1617</v>
      </c>
      <c r="K111" s="149" t="s">
        <v>1632</v>
      </c>
      <c r="L111" s="150"/>
      <c r="M111" s="62" t="s">
        <v>1524</v>
      </c>
      <c r="N111" s="63" t="s">
        <v>1561</v>
      </c>
      <c r="O111" s="63" t="s">
        <v>1633</v>
      </c>
      <c r="P111" s="63" t="s">
        <v>1634</v>
      </c>
      <c r="Q111" s="63" t="s">
        <v>1635</v>
      </c>
      <c r="R111" s="63" t="s">
        <v>1636</v>
      </c>
      <c r="S111" s="63" t="s">
        <v>1637</v>
      </c>
      <c r="T111" s="64" t="s">
        <v>1638</v>
      </c>
    </row>
    <row r="112" spans="2:63" s="1" customFormat="1" ht="22.9" customHeight="1">
      <c r="B112" s="33"/>
      <c r="C112" s="69" t="s">
        <v>1639</v>
      </c>
      <c r="D112" s="34"/>
      <c r="E112" s="34"/>
      <c r="F112" s="34"/>
      <c r="G112" s="34"/>
      <c r="H112" s="34"/>
      <c r="I112" s="101"/>
      <c r="J112" s="151">
        <f>BK112</f>
        <v>0</v>
      </c>
      <c r="K112" s="34"/>
      <c r="L112" s="37"/>
      <c r="M112" s="65"/>
      <c r="N112" s="66"/>
      <c r="O112" s="66"/>
      <c r="P112" s="152">
        <f>P113+P515+P1335</f>
        <v>0</v>
      </c>
      <c r="Q112" s="66"/>
      <c r="R112" s="152">
        <f>R113+R515+R1335</f>
        <v>141.509970205771</v>
      </c>
      <c r="S112" s="66"/>
      <c r="T112" s="153">
        <f>T113+T515+T1335</f>
        <v>176.05177719999998</v>
      </c>
      <c r="AT112" s="16" t="s">
        <v>1590</v>
      </c>
      <c r="AU112" s="16" t="s">
        <v>1619</v>
      </c>
      <c r="BK112" s="154">
        <f>BK113+BK515+BK1335</f>
        <v>0</v>
      </c>
    </row>
    <row r="113" spans="2:63" s="10" customFormat="1" ht="25.9" customHeight="1">
      <c r="B113" s="155"/>
      <c r="C113" s="156"/>
      <c r="D113" s="157" t="s">
        <v>1590</v>
      </c>
      <c r="E113" s="158" t="s">
        <v>1640</v>
      </c>
      <c r="F113" s="158" t="s">
        <v>1641</v>
      </c>
      <c r="G113" s="156"/>
      <c r="H113" s="156"/>
      <c r="I113" s="159"/>
      <c r="J113" s="160">
        <f>BK113</f>
        <v>0</v>
      </c>
      <c r="K113" s="156"/>
      <c r="L113" s="161"/>
      <c r="M113" s="162"/>
      <c r="N113" s="163"/>
      <c r="O113" s="163"/>
      <c r="P113" s="164">
        <f>P114+P160+P169+P419+P503+P513</f>
        <v>0</v>
      </c>
      <c r="Q113" s="163"/>
      <c r="R113" s="164">
        <f>R114+R160+R169+R419+R503+R513</f>
        <v>74.70957512</v>
      </c>
      <c r="S113" s="163"/>
      <c r="T113" s="165">
        <f>T114+T160+T169+T419+T503+T513</f>
        <v>144.27616999999998</v>
      </c>
      <c r="AR113" s="166" t="s">
        <v>1531</v>
      </c>
      <c r="AT113" s="167" t="s">
        <v>1590</v>
      </c>
      <c r="AU113" s="167" t="s">
        <v>1591</v>
      </c>
      <c r="AY113" s="166" t="s">
        <v>1642</v>
      </c>
      <c r="BK113" s="168">
        <f>BK114+BK160+BK169+BK419+BK503+BK513</f>
        <v>0</v>
      </c>
    </row>
    <row r="114" spans="2:63" s="10" customFormat="1" ht="22.9" customHeight="1">
      <c r="B114" s="155"/>
      <c r="C114" s="156"/>
      <c r="D114" s="157" t="s">
        <v>1590</v>
      </c>
      <c r="E114" s="169" t="s">
        <v>1656</v>
      </c>
      <c r="F114" s="169" t="s">
        <v>1885</v>
      </c>
      <c r="G114" s="156"/>
      <c r="H114" s="156"/>
      <c r="I114" s="159"/>
      <c r="J114" s="170">
        <f>BK114</f>
        <v>0</v>
      </c>
      <c r="K114" s="156"/>
      <c r="L114" s="161"/>
      <c r="M114" s="162"/>
      <c r="N114" s="163"/>
      <c r="O114" s="163"/>
      <c r="P114" s="164">
        <f>SUM(P115:P159)</f>
        <v>0</v>
      </c>
      <c r="Q114" s="163"/>
      <c r="R114" s="164">
        <f>SUM(R115:R159)</f>
        <v>29.719933199999993</v>
      </c>
      <c r="S114" s="163"/>
      <c r="T114" s="165">
        <f>SUM(T115:T159)</f>
        <v>0</v>
      </c>
      <c r="AR114" s="166" t="s">
        <v>1531</v>
      </c>
      <c r="AT114" s="167" t="s">
        <v>1590</v>
      </c>
      <c r="AU114" s="167" t="s">
        <v>1531</v>
      </c>
      <c r="AY114" s="166" t="s">
        <v>1642</v>
      </c>
      <c r="BK114" s="168">
        <f>SUM(BK115:BK159)</f>
        <v>0</v>
      </c>
    </row>
    <row r="115" spans="2:65" s="1" customFormat="1" ht="16.5" customHeight="1">
      <c r="B115" s="33"/>
      <c r="C115" s="171" t="s">
        <v>1531</v>
      </c>
      <c r="D115" s="171" t="s">
        <v>1645</v>
      </c>
      <c r="E115" s="172" t="s">
        <v>1886</v>
      </c>
      <c r="F115" s="173" t="s">
        <v>1887</v>
      </c>
      <c r="G115" s="174" t="s">
        <v>1755</v>
      </c>
      <c r="H115" s="175">
        <v>32</v>
      </c>
      <c r="I115" s="176"/>
      <c r="J115" s="175">
        <f>ROUND(I115*H115,0)</f>
        <v>0</v>
      </c>
      <c r="K115" s="173" t="s">
        <v>1649</v>
      </c>
      <c r="L115" s="37"/>
      <c r="M115" s="177" t="s">
        <v>1524</v>
      </c>
      <c r="N115" s="178" t="s">
        <v>1563</v>
      </c>
      <c r="O115" s="59"/>
      <c r="P115" s="179">
        <f>O115*H115</f>
        <v>0</v>
      </c>
      <c r="Q115" s="179">
        <v>0.01262</v>
      </c>
      <c r="R115" s="179">
        <f>Q115*H115</f>
        <v>0.40384</v>
      </c>
      <c r="S115" s="179">
        <v>0</v>
      </c>
      <c r="T115" s="180">
        <f>S115*H115</f>
        <v>0</v>
      </c>
      <c r="AR115" s="16" t="s">
        <v>1650</v>
      </c>
      <c r="AT115" s="16" t="s">
        <v>1645</v>
      </c>
      <c r="AU115" s="16" t="s">
        <v>1651</v>
      </c>
      <c r="AY115" s="16" t="s">
        <v>1642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16" t="s">
        <v>1651</v>
      </c>
      <c r="BK115" s="181">
        <f>ROUND(I115*H115,0)</f>
        <v>0</v>
      </c>
      <c r="BL115" s="16" t="s">
        <v>1650</v>
      </c>
      <c r="BM115" s="16" t="s">
        <v>1888</v>
      </c>
    </row>
    <row r="116" spans="2:51" s="11" customFormat="1" ht="12">
      <c r="B116" s="182"/>
      <c r="C116" s="183"/>
      <c r="D116" s="184" t="s">
        <v>1660</v>
      </c>
      <c r="E116" s="193" t="s">
        <v>1524</v>
      </c>
      <c r="F116" s="185" t="s">
        <v>1889</v>
      </c>
      <c r="G116" s="183"/>
      <c r="H116" s="186">
        <v>32</v>
      </c>
      <c r="I116" s="187"/>
      <c r="J116" s="183"/>
      <c r="K116" s="183"/>
      <c r="L116" s="188"/>
      <c r="M116" s="189"/>
      <c r="N116" s="190"/>
      <c r="O116" s="190"/>
      <c r="P116" s="190"/>
      <c r="Q116" s="190"/>
      <c r="R116" s="190"/>
      <c r="S116" s="190"/>
      <c r="T116" s="191"/>
      <c r="AT116" s="192" t="s">
        <v>1660</v>
      </c>
      <c r="AU116" s="192" t="s">
        <v>1651</v>
      </c>
      <c r="AV116" s="11" t="s">
        <v>1651</v>
      </c>
      <c r="AW116" s="11" t="s">
        <v>1554</v>
      </c>
      <c r="AX116" s="11" t="s">
        <v>1531</v>
      </c>
      <c r="AY116" s="192" t="s">
        <v>1642</v>
      </c>
    </row>
    <row r="117" spans="2:65" s="1" customFormat="1" ht="16.5" customHeight="1">
      <c r="B117" s="33"/>
      <c r="C117" s="171" t="s">
        <v>1651</v>
      </c>
      <c r="D117" s="171" t="s">
        <v>1645</v>
      </c>
      <c r="E117" s="172" t="s">
        <v>1890</v>
      </c>
      <c r="F117" s="173" t="s">
        <v>1891</v>
      </c>
      <c r="G117" s="174" t="s">
        <v>1755</v>
      </c>
      <c r="H117" s="175">
        <v>77</v>
      </c>
      <c r="I117" s="176"/>
      <c r="J117" s="175">
        <f>ROUND(I117*H117,0)</f>
        <v>0</v>
      </c>
      <c r="K117" s="173" t="s">
        <v>1649</v>
      </c>
      <c r="L117" s="37"/>
      <c r="M117" s="177" t="s">
        <v>1524</v>
      </c>
      <c r="N117" s="178" t="s">
        <v>1563</v>
      </c>
      <c r="O117" s="59"/>
      <c r="P117" s="179">
        <f>O117*H117</f>
        <v>0</v>
      </c>
      <c r="Q117" s="179">
        <v>0.04843</v>
      </c>
      <c r="R117" s="179">
        <f>Q117*H117</f>
        <v>3.72911</v>
      </c>
      <c r="S117" s="179">
        <v>0</v>
      </c>
      <c r="T117" s="180">
        <f>S117*H117</f>
        <v>0</v>
      </c>
      <c r="AR117" s="16" t="s">
        <v>1650</v>
      </c>
      <c r="AT117" s="16" t="s">
        <v>1645</v>
      </c>
      <c r="AU117" s="16" t="s">
        <v>1651</v>
      </c>
      <c r="AY117" s="16" t="s">
        <v>1642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16" t="s">
        <v>1651</v>
      </c>
      <c r="BK117" s="181">
        <f>ROUND(I117*H117,0)</f>
        <v>0</v>
      </c>
      <c r="BL117" s="16" t="s">
        <v>1650</v>
      </c>
      <c r="BM117" s="16" t="s">
        <v>1892</v>
      </c>
    </row>
    <row r="118" spans="2:51" s="11" customFormat="1" ht="12">
      <c r="B118" s="182"/>
      <c r="C118" s="183"/>
      <c r="D118" s="184" t="s">
        <v>1660</v>
      </c>
      <c r="E118" s="193" t="s">
        <v>1524</v>
      </c>
      <c r="F118" s="185" t="s">
        <v>1893</v>
      </c>
      <c r="G118" s="183"/>
      <c r="H118" s="186">
        <v>77</v>
      </c>
      <c r="I118" s="187"/>
      <c r="J118" s="183"/>
      <c r="K118" s="183"/>
      <c r="L118" s="188"/>
      <c r="M118" s="189"/>
      <c r="N118" s="190"/>
      <c r="O118" s="190"/>
      <c r="P118" s="190"/>
      <c r="Q118" s="190"/>
      <c r="R118" s="190"/>
      <c r="S118" s="190"/>
      <c r="T118" s="191"/>
      <c r="AT118" s="192" t="s">
        <v>1660</v>
      </c>
      <c r="AU118" s="192" t="s">
        <v>1651</v>
      </c>
      <c r="AV118" s="11" t="s">
        <v>1651</v>
      </c>
      <c r="AW118" s="11" t="s">
        <v>1554</v>
      </c>
      <c r="AX118" s="11" t="s">
        <v>1531</v>
      </c>
      <c r="AY118" s="192" t="s">
        <v>1642</v>
      </c>
    </row>
    <row r="119" spans="2:65" s="1" customFormat="1" ht="16.5" customHeight="1">
      <c r="B119" s="33"/>
      <c r="C119" s="171" t="s">
        <v>1656</v>
      </c>
      <c r="D119" s="171" t="s">
        <v>1645</v>
      </c>
      <c r="E119" s="172" t="s">
        <v>1894</v>
      </c>
      <c r="F119" s="173" t="s">
        <v>1895</v>
      </c>
      <c r="G119" s="174" t="s">
        <v>1755</v>
      </c>
      <c r="H119" s="175">
        <v>7</v>
      </c>
      <c r="I119" s="176"/>
      <c r="J119" s="175">
        <f>ROUND(I119*H119,0)</f>
        <v>0</v>
      </c>
      <c r="K119" s="173" t="s">
        <v>1649</v>
      </c>
      <c r="L119" s="37"/>
      <c r="M119" s="177" t="s">
        <v>1524</v>
      </c>
      <c r="N119" s="178" t="s">
        <v>1563</v>
      </c>
      <c r="O119" s="59"/>
      <c r="P119" s="179">
        <f>O119*H119</f>
        <v>0</v>
      </c>
      <c r="Q119" s="179">
        <v>0.32623</v>
      </c>
      <c r="R119" s="179">
        <f>Q119*H119</f>
        <v>2.2836100000000004</v>
      </c>
      <c r="S119" s="179">
        <v>0</v>
      </c>
      <c r="T119" s="180">
        <f>S119*H119</f>
        <v>0</v>
      </c>
      <c r="AR119" s="16" t="s">
        <v>1650</v>
      </c>
      <c r="AT119" s="16" t="s">
        <v>1645</v>
      </c>
      <c r="AU119" s="16" t="s">
        <v>1651</v>
      </c>
      <c r="AY119" s="16" t="s">
        <v>1642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16" t="s">
        <v>1651</v>
      </c>
      <c r="BK119" s="181">
        <f>ROUND(I119*H119,0)</f>
        <v>0</v>
      </c>
      <c r="BL119" s="16" t="s">
        <v>1650</v>
      </c>
      <c r="BM119" s="16" t="s">
        <v>1896</v>
      </c>
    </row>
    <row r="120" spans="2:51" s="11" customFormat="1" ht="12">
      <c r="B120" s="182"/>
      <c r="C120" s="183"/>
      <c r="D120" s="184" t="s">
        <v>1660</v>
      </c>
      <c r="E120" s="193" t="s">
        <v>1524</v>
      </c>
      <c r="F120" s="185" t="s">
        <v>1897</v>
      </c>
      <c r="G120" s="183"/>
      <c r="H120" s="186">
        <v>7</v>
      </c>
      <c r="I120" s="187"/>
      <c r="J120" s="183"/>
      <c r="K120" s="183"/>
      <c r="L120" s="188"/>
      <c r="M120" s="189"/>
      <c r="N120" s="190"/>
      <c r="O120" s="190"/>
      <c r="P120" s="190"/>
      <c r="Q120" s="190"/>
      <c r="R120" s="190"/>
      <c r="S120" s="190"/>
      <c r="T120" s="191"/>
      <c r="AT120" s="192" t="s">
        <v>1660</v>
      </c>
      <c r="AU120" s="192" t="s">
        <v>1651</v>
      </c>
      <c r="AV120" s="11" t="s">
        <v>1651</v>
      </c>
      <c r="AW120" s="11" t="s">
        <v>1554</v>
      </c>
      <c r="AX120" s="11" t="s">
        <v>1531</v>
      </c>
      <c r="AY120" s="192" t="s">
        <v>1642</v>
      </c>
    </row>
    <row r="121" spans="2:65" s="1" customFormat="1" ht="16.5" customHeight="1">
      <c r="B121" s="33"/>
      <c r="C121" s="171" t="s">
        <v>1650</v>
      </c>
      <c r="D121" s="171" t="s">
        <v>1645</v>
      </c>
      <c r="E121" s="172" t="s">
        <v>1898</v>
      </c>
      <c r="F121" s="173" t="s">
        <v>1899</v>
      </c>
      <c r="G121" s="174" t="s">
        <v>1755</v>
      </c>
      <c r="H121" s="175">
        <v>1</v>
      </c>
      <c r="I121" s="176"/>
      <c r="J121" s="175">
        <f>ROUND(I121*H121,0)</f>
        <v>0</v>
      </c>
      <c r="K121" s="173" t="s">
        <v>1649</v>
      </c>
      <c r="L121" s="37"/>
      <c r="M121" s="177" t="s">
        <v>1524</v>
      </c>
      <c r="N121" s="178" t="s">
        <v>1563</v>
      </c>
      <c r="O121" s="59"/>
      <c r="P121" s="179">
        <f>O121*H121</f>
        <v>0</v>
      </c>
      <c r="Q121" s="179">
        <v>0.39564</v>
      </c>
      <c r="R121" s="179">
        <f>Q121*H121</f>
        <v>0.39564</v>
      </c>
      <c r="S121" s="179">
        <v>0</v>
      </c>
      <c r="T121" s="180">
        <f>S121*H121</f>
        <v>0</v>
      </c>
      <c r="AR121" s="16" t="s">
        <v>1650</v>
      </c>
      <c r="AT121" s="16" t="s">
        <v>1645</v>
      </c>
      <c r="AU121" s="16" t="s">
        <v>1651</v>
      </c>
      <c r="AY121" s="16" t="s">
        <v>1642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16" t="s">
        <v>1651</v>
      </c>
      <c r="BK121" s="181">
        <f>ROUND(I121*H121,0)</f>
        <v>0</v>
      </c>
      <c r="BL121" s="16" t="s">
        <v>1650</v>
      </c>
      <c r="BM121" s="16" t="s">
        <v>1900</v>
      </c>
    </row>
    <row r="122" spans="2:65" s="1" customFormat="1" ht="16.5" customHeight="1">
      <c r="B122" s="33"/>
      <c r="C122" s="171" t="s">
        <v>1665</v>
      </c>
      <c r="D122" s="171" t="s">
        <v>1645</v>
      </c>
      <c r="E122" s="172" t="s">
        <v>1901</v>
      </c>
      <c r="F122" s="173" t="s">
        <v>1902</v>
      </c>
      <c r="G122" s="174" t="s">
        <v>1677</v>
      </c>
      <c r="H122" s="175">
        <v>6.03</v>
      </c>
      <c r="I122" s="176"/>
      <c r="J122" s="175">
        <f>ROUND(I122*H122,0)</f>
        <v>0</v>
      </c>
      <c r="K122" s="173" t="s">
        <v>1649</v>
      </c>
      <c r="L122" s="37"/>
      <c r="M122" s="177" t="s">
        <v>1524</v>
      </c>
      <c r="N122" s="178" t="s">
        <v>1563</v>
      </c>
      <c r="O122" s="59"/>
      <c r="P122" s="179">
        <f>O122*H122</f>
        <v>0</v>
      </c>
      <c r="Q122" s="179">
        <v>1.8775</v>
      </c>
      <c r="R122" s="179">
        <f>Q122*H122</f>
        <v>11.321325</v>
      </c>
      <c r="S122" s="179">
        <v>0</v>
      </c>
      <c r="T122" s="180">
        <f>S122*H122</f>
        <v>0</v>
      </c>
      <c r="AR122" s="16" t="s">
        <v>1650</v>
      </c>
      <c r="AT122" s="16" t="s">
        <v>1645</v>
      </c>
      <c r="AU122" s="16" t="s">
        <v>1651</v>
      </c>
      <c r="AY122" s="16" t="s">
        <v>1642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16" t="s">
        <v>1651</v>
      </c>
      <c r="BK122" s="181">
        <f>ROUND(I122*H122,0)</f>
        <v>0</v>
      </c>
      <c r="BL122" s="16" t="s">
        <v>1650</v>
      </c>
      <c r="BM122" s="16" t="s">
        <v>1903</v>
      </c>
    </row>
    <row r="123" spans="2:51" s="11" customFormat="1" ht="12">
      <c r="B123" s="182"/>
      <c r="C123" s="183"/>
      <c r="D123" s="184" t="s">
        <v>1660</v>
      </c>
      <c r="E123" s="193" t="s">
        <v>1524</v>
      </c>
      <c r="F123" s="185" t="s">
        <v>1904</v>
      </c>
      <c r="G123" s="183"/>
      <c r="H123" s="186">
        <v>3.41</v>
      </c>
      <c r="I123" s="187"/>
      <c r="J123" s="183"/>
      <c r="K123" s="183"/>
      <c r="L123" s="188"/>
      <c r="M123" s="189"/>
      <c r="N123" s="190"/>
      <c r="O123" s="190"/>
      <c r="P123" s="190"/>
      <c r="Q123" s="190"/>
      <c r="R123" s="190"/>
      <c r="S123" s="190"/>
      <c r="T123" s="191"/>
      <c r="AT123" s="192" t="s">
        <v>1660</v>
      </c>
      <c r="AU123" s="192" t="s">
        <v>1651</v>
      </c>
      <c r="AV123" s="11" t="s">
        <v>1651</v>
      </c>
      <c r="AW123" s="11" t="s">
        <v>1554</v>
      </c>
      <c r="AX123" s="11" t="s">
        <v>1591</v>
      </c>
      <c r="AY123" s="192" t="s">
        <v>1642</v>
      </c>
    </row>
    <row r="124" spans="2:51" s="11" customFormat="1" ht="12">
      <c r="B124" s="182"/>
      <c r="C124" s="183"/>
      <c r="D124" s="184" t="s">
        <v>1660</v>
      </c>
      <c r="E124" s="193" t="s">
        <v>1524</v>
      </c>
      <c r="F124" s="185" t="s">
        <v>1905</v>
      </c>
      <c r="G124" s="183"/>
      <c r="H124" s="186">
        <v>2.03</v>
      </c>
      <c r="I124" s="187"/>
      <c r="J124" s="183"/>
      <c r="K124" s="183"/>
      <c r="L124" s="188"/>
      <c r="M124" s="189"/>
      <c r="N124" s="190"/>
      <c r="O124" s="190"/>
      <c r="P124" s="190"/>
      <c r="Q124" s="190"/>
      <c r="R124" s="190"/>
      <c r="S124" s="190"/>
      <c r="T124" s="191"/>
      <c r="AT124" s="192" t="s">
        <v>1660</v>
      </c>
      <c r="AU124" s="192" t="s">
        <v>1651</v>
      </c>
      <c r="AV124" s="11" t="s">
        <v>1651</v>
      </c>
      <c r="AW124" s="11" t="s">
        <v>1554</v>
      </c>
      <c r="AX124" s="11" t="s">
        <v>1591</v>
      </c>
      <c r="AY124" s="192" t="s">
        <v>1642</v>
      </c>
    </row>
    <row r="125" spans="2:51" s="11" customFormat="1" ht="12">
      <c r="B125" s="182"/>
      <c r="C125" s="183"/>
      <c r="D125" s="184" t="s">
        <v>1660</v>
      </c>
      <c r="E125" s="193" t="s">
        <v>1524</v>
      </c>
      <c r="F125" s="185" t="s">
        <v>1906</v>
      </c>
      <c r="G125" s="183"/>
      <c r="H125" s="186">
        <v>0.59</v>
      </c>
      <c r="I125" s="187"/>
      <c r="J125" s="183"/>
      <c r="K125" s="183"/>
      <c r="L125" s="188"/>
      <c r="M125" s="189"/>
      <c r="N125" s="190"/>
      <c r="O125" s="190"/>
      <c r="P125" s="190"/>
      <c r="Q125" s="190"/>
      <c r="R125" s="190"/>
      <c r="S125" s="190"/>
      <c r="T125" s="191"/>
      <c r="AT125" s="192" t="s">
        <v>1660</v>
      </c>
      <c r="AU125" s="192" t="s">
        <v>1651</v>
      </c>
      <c r="AV125" s="11" t="s">
        <v>1651</v>
      </c>
      <c r="AW125" s="11" t="s">
        <v>1554</v>
      </c>
      <c r="AX125" s="11" t="s">
        <v>1591</v>
      </c>
      <c r="AY125" s="192" t="s">
        <v>1642</v>
      </c>
    </row>
    <row r="126" spans="2:51" s="12" customFormat="1" ht="12">
      <c r="B126" s="208"/>
      <c r="C126" s="209"/>
      <c r="D126" s="184" t="s">
        <v>1660</v>
      </c>
      <c r="E126" s="210" t="s">
        <v>1524</v>
      </c>
      <c r="F126" s="211" t="s">
        <v>1810</v>
      </c>
      <c r="G126" s="209"/>
      <c r="H126" s="212">
        <v>6.029999999999999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1660</v>
      </c>
      <c r="AU126" s="218" t="s">
        <v>1651</v>
      </c>
      <c r="AV126" s="12" t="s">
        <v>1650</v>
      </c>
      <c r="AW126" s="12" t="s">
        <v>1554</v>
      </c>
      <c r="AX126" s="12" t="s">
        <v>1531</v>
      </c>
      <c r="AY126" s="218" t="s">
        <v>1642</v>
      </c>
    </row>
    <row r="127" spans="2:65" s="1" customFormat="1" ht="16.5" customHeight="1">
      <c r="B127" s="33"/>
      <c r="C127" s="171" t="s">
        <v>1674</v>
      </c>
      <c r="D127" s="171" t="s">
        <v>1645</v>
      </c>
      <c r="E127" s="172" t="s">
        <v>1907</v>
      </c>
      <c r="F127" s="173" t="s">
        <v>1908</v>
      </c>
      <c r="G127" s="174" t="s">
        <v>1683</v>
      </c>
      <c r="H127" s="175">
        <v>9.76</v>
      </c>
      <c r="I127" s="176"/>
      <c r="J127" s="175">
        <f>ROUND(I127*H127,0)</f>
        <v>0</v>
      </c>
      <c r="K127" s="173" t="s">
        <v>1524</v>
      </c>
      <c r="L127" s="37"/>
      <c r="M127" s="177" t="s">
        <v>1524</v>
      </c>
      <c r="N127" s="178" t="s">
        <v>1563</v>
      </c>
      <c r="O127" s="59"/>
      <c r="P127" s="179">
        <f>O127*H127</f>
        <v>0</v>
      </c>
      <c r="Q127" s="179">
        <v>0.2506</v>
      </c>
      <c r="R127" s="179">
        <f>Q127*H127</f>
        <v>2.445856</v>
      </c>
      <c r="S127" s="179">
        <v>0</v>
      </c>
      <c r="T127" s="180">
        <f>S127*H127</f>
        <v>0</v>
      </c>
      <c r="AR127" s="16" t="s">
        <v>1650</v>
      </c>
      <c r="AT127" s="16" t="s">
        <v>1645</v>
      </c>
      <c r="AU127" s="16" t="s">
        <v>1651</v>
      </c>
      <c r="AY127" s="16" t="s">
        <v>1642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16" t="s">
        <v>1651</v>
      </c>
      <c r="BK127" s="181">
        <f>ROUND(I127*H127,0)</f>
        <v>0</v>
      </c>
      <c r="BL127" s="16" t="s">
        <v>1650</v>
      </c>
      <c r="BM127" s="16" t="s">
        <v>1909</v>
      </c>
    </row>
    <row r="128" spans="2:51" s="11" customFormat="1" ht="12">
      <c r="B128" s="182"/>
      <c r="C128" s="183"/>
      <c r="D128" s="184" t="s">
        <v>1660</v>
      </c>
      <c r="E128" s="193" t="s">
        <v>1524</v>
      </c>
      <c r="F128" s="185" t="s">
        <v>1910</v>
      </c>
      <c r="G128" s="183"/>
      <c r="H128" s="186">
        <v>2.68</v>
      </c>
      <c r="I128" s="187"/>
      <c r="J128" s="183"/>
      <c r="K128" s="183"/>
      <c r="L128" s="188"/>
      <c r="M128" s="189"/>
      <c r="N128" s="190"/>
      <c r="O128" s="190"/>
      <c r="P128" s="190"/>
      <c r="Q128" s="190"/>
      <c r="R128" s="190"/>
      <c r="S128" s="190"/>
      <c r="T128" s="191"/>
      <c r="AT128" s="192" t="s">
        <v>1660</v>
      </c>
      <c r="AU128" s="192" t="s">
        <v>1651</v>
      </c>
      <c r="AV128" s="11" t="s">
        <v>1651</v>
      </c>
      <c r="AW128" s="11" t="s">
        <v>1554</v>
      </c>
      <c r="AX128" s="11" t="s">
        <v>1591</v>
      </c>
      <c r="AY128" s="192" t="s">
        <v>1642</v>
      </c>
    </row>
    <row r="129" spans="2:51" s="11" customFormat="1" ht="12">
      <c r="B129" s="182"/>
      <c r="C129" s="183"/>
      <c r="D129" s="184" t="s">
        <v>1660</v>
      </c>
      <c r="E129" s="193" t="s">
        <v>1524</v>
      </c>
      <c r="F129" s="185" t="s">
        <v>1911</v>
      </c>
      <c r="G129" s="183"/>
      <c r="H129" s="186">
        <v>5.1</v>
      </c>
      <c r="I129" s="187"/>
      <c r="J129" s="183"/>
      <c r="K129" s="183"/>
      <c r="L129" s="188"/>
      <c r="M129" s="189"/>
      <c r="N129" s="190"/>
      <c r="O129" s="190"/>
      <c r="P129" s="190"/>
      <c r="Q129" s="190"/>
      <c r="R129" s="190"/>
      <c r="S129" s="190"/>
      <c r="T129" s="191"/>
      <c r="AT129" s="192" t="s">
        <v>1660</v>
      </c>
      <c r="AU129" s="192" t="s">
        <v>1651</v>
      </c>
      <c r="AV129" s="11" t="s">
        <v>1651</v>
      </c>
      <c r="AW129" s="11" t="s">
        <v>1554</v>
      </c>
      <c r="AX129" s="11" t="s">
        <v>1591</v>
      </c>
      <c r="AY129" s="192" t="s">
        <v>1642</v>
      </c>
    </row>
    <row r="130" spans="2:51" s="11" customFormat="1" ht="12">
      <c r="B130" s="182"/>
      <c r="C130" s="183"/>
      <c r="D130" s="184" t="s">
        <v>1660</v>
      </c>
      <c r="E130" s="193" t="s">
        <v>1524</v>
      </c>
      <c r="F130" s="185" t="s">
        <v>1912</v>
      </c>
      <c r="G130" s="183"/>
      <c r="H130" s="186">
        <v>1.98</v>
      </c>
      <c r="I130" s="187"/>
      <c r="J130" s="183"/>
      <c r="K130" s="183"/>
      <c r="L130" s="188"/>
      <c r="M130" s="189"/>
      <c r="N130" s="190"/>
      <c r="O130" s="190"/>
      <c r="P130" s="190"/>
      <c r="Q130" s="190"/>
      <c r="R130" s="190"/>
      <c r="S130" s="190"/>
      <c r="T130" s="191"/>
      <c r="AT130" s="192" t="s">
        <v>1660</v>
      </c>
      <c r="AU130" s="192" t="s">
        <v>1651</v>
      </c>
      <c r="AV130" s="11" t="s">
        <v>1651</v>
      </c>
      <c r="AW130" s="11" t="s">
        <v>1554</v>
      </c>
      <c r="AX130" s="11" t="s">
        <v>1591</v>
      </c>
      <c r="AY130" s="192" t="s">
        <v>1642</v>
      </c>
    </row>
    <row r="131" spans="2:51" s="12" customFormat="1" ht="12">
      <c r="B131" s="208"/>
      <c r="C131" s="209"/>
      <c r="D131" s="184" t="s">
        <v>1660</v>
      </c>
      <c r="E131" s="210" t="s">
        <v>1524</v>
      </c>
      <c r="F131" s="211" t="s">
        <v>1810</v>
      </c>
      <c r="G131" s="209"/>
      <c r="H131" s="212">
        <v>9.76</v>
      </c>
      <c r="I131" s="213"/>
      <c r="J131" s="209"/>
      <c r="K131" s="209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1660</v>
      </c>
      <c r="AU131" s="218" t="s">
        <v>1651</v>
      </c>
      <c r="AV131" s="12" t="s">
        <v>1650</v>
      </c>
      <c r="AW131" s="12" t="s">
        <v>1554</v>
      </c>
      <c r="AX131" s="12" t="s">
        <v>1531</v>
      </c>
      <c r="AY131" s="218" t="s">
        <v>1642</v>
      </c>
    </row>
    <row r="132" spans="2:65" s="1" customFormat="1" ht="16.5" customHeight="1">
      <c r="B132" s="33"/>
      <c r="C132" s="171" t="s">
        <v>1680</v>
      </c>
      <c r="D132" s="171" t="s">
        <v>1645</v>
      </c>
      <c r="E132" s="172" t="s">
        <v>1913</v>
      </c>
      <c r="F132" s="173" t="s">
        <v>1914</v>
      </c>
      <c r="G132" s="174" t="s">
        <v>1755</v>
      </c>
      <c r="H132" s="175">
        <v>8</v>
      </c>
      <c r="I132" s="176"/>
      <c r="J132" s="175">
        <f>ROUND(I132*H132,0)</f>
        <v>0</v>
      </c>
      <c r="K132" s="173" t="s">
        <v>1649</v>
      </c>
      <c r="L132" s="37"/>
      <c r="M132" s="177" t="s">
        <v>1524</v>
      </c>
      <c r="N132" s="178" t="s">
        <v>1563</v>
      </c>
      <c r="O132" s="59"/>
      <c r="P132" s="179">
        <f>O132*H132</f>
        <v>0</v>
      </c>
      <c r="Q132" s="179">
        <v>0.01794</v>
      </c>
      <c r="R132" s="179">
        <f>Q132*H132</f>
        <v>0.14352</v>
      </c>
      <c r="S132" s="179">
        <v>0</v>
      </c>
      <c r="T132" s="180">
        <f>S132*H132</f>
        <v>0</v>
      </c>
      <c r="AR132" s="16" t="s">
        <v>1650</v>
      </c>
      <c r="AT132" s="16" t="s">
        <v>1645</v>
      </c>
      <c r="AU132" s="16" t="s">
        <v>1651</v>
      </c>
      <c r="AY132" s="16" t="s">
        <v>1642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16" t="s">
        <v>1651</v>
      </c>
      <c r="BK132" s="181">
        <f>ROUND(I132*H132,0)</f>
        <v>0</v>
      </c>
      <c r="BL132" s="16" t="s">
        <v>1650</v>
      </c>
      <c r="BM132" s="16" t="s">
        <v>1915</v>
      </c>
    </row>
    <row r="133" spans="2:51" s="11" customFormat="1" ht="12">
      <c r="B133" s="182"/>
      <c r="C133" s="183"/>
      <c r="D133" s="184" t="s">
        <v>1660</v>
      </c>
      <c r="E133" s="193" t="s">
        <v>1524</v>
      </c>
      <c r="F133" s="185" t="s">
        <v>1916</v>
      </c>
      <c r="G133" s="183"/>
      <c r="H133" s="186">
        <v>8</v>
      </c>
      <c r="I133" s="187"/>
      <c r="J133" s="183"/>
      <c r="K133" s="183"/>
      <c r="L133" s="188"/>
      <c r="M133" s="189"/>
      <c r="N133" s="190"/>
      <c r="O133" s="190"/>
      <c r="P133" s="190"/>
      <c r="Q133" s="190"/>
      <c r="R133" s="190"/>
      <c r="S133" s="190"/>
      <c r="T133" s="191"/>
      <c r="AT133" s="192" t="s">
        <v>1660</v>
      </c>
      <c r="AU133" s="192" t="s">
        <v>1651</v>
      </c>
      <c r="AV133" s="11" t="s">
        <v>1651</v>
      </c>
      <c r="AW133" s="11" t="s">
        <v>1554</v>
      </c>
      <c r="AX133" s="11" t="s">
        <v>1531</v>
      </c>
      <c r="AY133" s="192" t="s">
        <v>1642</v>
      </c>
    </row>
    <row r="134" spans="2:65" s="1" customFormat="1" ht="16.5" customHeight="1">
      <c r="B134" s="33"/>
      <c r="C134" s="171" t="s">
        <v>1686</v>
      </c>
      <c r="D134" s="171" t="s">
        <v>1645</v>
      </c>
      <c r="E134" s="172" t="s">
        <v>1917</v>
      </c>
      <c r="F134" s="173" t="s">
        <v>1918</v>
      </c>
      <c r="G134" s="174" t="s">
        <v>1755</v>
      </c>
      <c r="H134" s="175">
        <v>1</v>
      </c>
      <c r="I134" s="176"/>
      <c r="J134" s="175">
        <f>ROUND(I134*H134,0)</f>
        <v>0</v>
      </c>
      <c r="K134" s="173" t="s">
        <v>1649</v>
      </c>
      <c r="L134" s="37"/>
      <c r="M134" s="177" t="s">
        <v>1524</v>
      </c>
      <c r="N134" s="178" t="s">
        <v>1563</v>
      </c>
      <c r="O134" s="59"/>
      <c r="P134" s="179">
        <f>O134*H134</f>
        <v>0</v>
      </c>
      <c r="Q134" s="179">
        <v>0.03655</v>
      </c>
      <c r="R134" s="179">
        <f>Q134*H134</f>
        <v>0.03655</v>
      </c>
      <c r="S134" s="179">
        <v>0</v>
      </c>
      <c r="T134" s="180">
        <f>S134*H134</f>
        <v>0</v>
      </c>
      <c r="AR134" s="16" t="s">
        <v>1650</v>
      </c>
      <c r="AT134" s="16" t="s">
        <v>1645</v>
      </c>
      <c r="AU134" s="16" t="s">
        <v>1651</v>
      </c>
      <c r="AY134" s="16" t="s">
        <v>1642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16" t="s">
        <v>1651</v>
      </c>
      <c r="BK134" s="181">
        <f>ROUND(I134*H134,0)</f>
        <v>0</v>
      </c>
      <c r="BL134" s="16" t="s">
        <v>1650</v>
      </c>
      <c r="BM134" s="16" t="s">
        <v>1919</v>
      </c>
    </row>
    <row r="135" spans="2:51" s="11" customFormat="1" ht="12">
      <c r="B135" s="182"/>
      <c r="C135" s="183"/>
      <c r="D135" s="184" t="s">
        <v>1660</v>
      </c>
      <c r="E135" s="193" t="s">
        <v>1524</v>
      </c>
      <c r="F135" s="185" t="s">
        <v>1920</v>
      </c>
      <c r="G135" s="183"/>
      <c r="H135" s="186">
        <v>1</v>
      </c>
      <c r="I135" s="187"/>
      <c r="J135" s="183"/>
      <c r="K135" s="183"/>
      <c r="L135" s="188"/>
      <c r="M135" s="189"/>
      <c r="N135" s="190"/>
      <c r="O135" s="190"/>
      <c r="P135" s="190"/>
      <c r="Q135" s="190"/>
      <c r="R135" s="190"/>
      <c r="S135" s="190"/>
      <c r="T135" s="191"/>
      <c r="AT135" s="192" t="s">
        <v>1660</v>
      </c>
      <c r="AU135" s="192" t="s">
        <v>1651</v>
      </c>
      <c r="AV135" s="11" t="s">
        <v>1651</v>
      </c>
      <c r="AW135" s="11" t="s">
        <v>1554</v>
      </c>
      <c r="AX135" s="11" t="s">
        <v>1531</v>
      </c>
      <c r="AY135" s="192" t="s">
        <v>1642</v>
      </c>
    </row>
    <row r="136" spans="2:65" s="1" customFormat="1" ht="16.5" customHeight="1">
      <c r="B136" s="33"/>
      <c r="C136" s="171" t="s">
        <v>1693</v>
      </c>
      <c r="D136" s="171" t="s">
        <v>1645</v>
      </c>
      <c r="E136" s="172" t="s">
        <v>1921</v>
      </c>
      <c r="F136" s="173" t="s">
        <v>1922</v>
      </c>
      <c r="G136" s="174" t="s">
        <v>1755</v>
      </c>
      <c r="H136" s="175">
        <v>14</v>
      </c>
      <c r="I136" s="176"/>
      <c r="J136" s="175">
        <f>ROUND(I136*H136,0)</f>
        <v>0</v>
      </c>
      <c r="K136" s="173" t="s">
        <v>1649</v>
      </c>
      <c r="L136" s="37"/>
      <c r="M136" s="177" t="s">
        <v>1524</v>
      </c>
      <c r="N136" s="178" t="s">
        <v>1563</v>
      </c>
      <c r="O136" s="59"/>
      <c r="P136" s="179">
        <f>O136*H136</f>
        <v>0</v>
      </c>
      <c r="Q136" s="179">
        <v>0.04555</v>
      </c>
      <c r="R136" s="179">
        <f>Q136*H136</f>
        <v>0.6377</v>
      </c>
      <c r="S136" s="179">
        <v>0</v>
      </c>
      <c r="T136" s="180">
        <f>S136*H136</f>
        <v>0</v>
      </c>
      <c r="AR136" s="16" t="s">
        <v>1650</v>
      </c>
      <c r="AT136" s="16" t="s">
        <v>1645</v>
      </c>
      <c r="AU136" s="16" t="s">
        <v>1651</v>
      </c>
      <c r="AY136" s="16" t="s">
        <v>1642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16" t="s">
        <v>1651</v>
      </c>
      <c r="BK136" s="181">
        <f>ROUND(I136*H136,0)</f>
        <v>0</v>
      </c>
      <c r="BL136" s="16" t="s">
        <v>1650</v>
      </c>
      <c r="BM136" s="16" t="s">
        <v>1923</v>
      </c>
    </row>
    <row r="137" spans="2:51" s="11" customFormat="1" ht="12">
      <c r="B137" s="182"/>
      <c r="C137" s="183"/>
      <c r="D137" s="184" t="s">
        <v>1660</v>
      </c>
      <c r="E137" s="193" t="s">
        <v>1524</v>
      </c>
      <c r="F137" s="185" t="s">
        <v>1924</v>
      </c>
      <c r="G137" s="183"/>
      <c r="H137" s="186">
        <v>2</v>
      </c>
      <c r="I137" s="187"/>
      <c r="J137" s="183"/>
      <c r="K137" s="183"/>
      <c r="L137" s="188"/>
      <c r="M137" s="189"/>
      <c r="N137" s="190"/>
      <c r="O137" s="190"/>
      <c r="P137" s="190"/>
      <c r="Q137" s="190"/>
      <c r="R137" s="190"/>
      <c r="S137" s="190"/>
      <c r="T137" s="191"/>
      <c r="AT137" s="192" t="s">
        <v>1660</v>
      </c>
      <c r="AU137" s="192" t="s">
        <v>1651</v>
      </c>
      <c r="AV137" s="11" t="s">
        <v>1651</v>
      </c>
      <c r="AW137" s="11" t="s">
        <v>1554</v>
      </c>
      <c r="AX137" s="11" t="s">
        <v>1591</v>
      </c>
      <c r="AY137" s="192" t="s">
        <v>1642</v>
      </c>
    </row>
    <row r="138" spans="2:51" s="11" customFormat="1" ht="12">
      <c r="B138" s="182"/>
      <c r="C138" s="183"/>
      <c r="D138" s="184" t="s">
        <v>1660</v>
      </c>
      <c r="E138" s="193" t="s">
        <v>1524</v>
      </c>
      <c r="F138" s="185" t="s">
        <v>1925</v>
      </c>
      <c r="G138" s="183"/>
      <c r="H138" s="186">
        <v>12</v>
      </c>
      <c r="I138" s="187"/>
      <c r="J138" s="183"/>
      <c r="K138" s="183"/>
      <c r="L138" s="188"/>
      <c r="M138" s="189"/>
      <c r="N138" s="190"/>
      <c r="O138" s="190"/>
      <c r="P138" s="190"/>
      <c r="Q138" s="190"/>
      <c r="R138" s="190"/>
      <c r="S138" s="190"/>
      <c r="T138" s="191"/>
      <c r="AT138" s="192" t="s">
        <v>1660</v>
      </c>
      <c r="AU138" s="192" t="s">
        <v>1651</v>
      </c>
      <c r="AV138" s="11" t="s">
        <v>1651</v>
      </c>
      <c r="AW138" s="11" t="s">
        <v>1554</v>
      </c>
      <c r="AX138" s="11" t="s">
        <v>1591</v>
      </c>
      <c r="AY138" s="192" t="s">
        <v>1642</v>
      </c>
    </row>
    <row r="139" spans="2:51" s="12" customFormat="1" ht="12">
      <c r="B139" s="208"/>
      <c r="C139" s="209"/>
      <c r="D139" s="184" t="s">
        <v>1660</v>
      </c>
      <c r="E139" s="210" t="s">
        <v>1524</v>
      </c>
      <c r="F139" s="211" t="s">
        <v>1810</v>
      </c>
      <c r="G139" s="209"/>
      <c r="H139" s="212">
        <v>14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1660</v>
      </c>
      <c r="AU139" s="218" t="s">
        <v>1651</v>
      </c>
      <c r="AV139" s="12" t="s">
        <v>1650</v>
      </c>
      <c r="AW139" s="12" t="s">
        <v>1554</v>
      </c>
      <c r="AX139" s="12" t="s">
        <v>1531</v>
      </c>
      <c r="AY139" s="218" t="s">
        <v>1642</v>
      </c>
    </row>
    <row r="140" spans="2:65" s="1" customFormat="1" ht="16.5" customHeight="1">
      <c r="B140" s="33"/>
      <c r="C140" s="171" t="s">
        <v>1698</v>
      </c>
      <c r="D140" s="171" t="s">
        <v>1645</v>
      </c>
      <c r="E140" s="172" t="s">
        <v>1926</v>
      </c>
      <c r="F140" s="173" t="s">
        <v>1927</v>
      </c>
      <c r="G140" s="174" t="s">
        <v>1755</v>
      </c>
      <c r="H140" s="175">
        <v>4</v>
      </c>
      <c r="I140" s="176"/>
      <c r="J140" s="175">
        <f>ROUND(I140*H140,0)</f>
        <v>0</v>
      </c>
      <c r="K140" s="173" t="s">
        <v>1649</v>
      </c>
      <c r="L140" s="37"/>
      <c r="M140" s="177" t="s">
        <v>1524</v>
      </c>
      <c r="N140" s="178" t="s">
        <v>1563</v>
      </c>
      <c r="O140" s="59"/>
      <c r="P140" s="179">
        <f>O140*H140</f>
        <v>0</v>
      </c>
      <c r="Q140" s="179">
        <v>0.05455</v>
      </c>
      <c r="R140" s="179">
        <f>Q140*H140</f>
        <v>0.2182</v>
      </c>
      <c r="S140" s="179">
        <v>0</v>
      </c>
      <c r="T140" s="180">
        <f>S140*H140</f>
        <v>0</v>
      </c>
      <c r="AR140" s="16" t="s">
        <v>1650</v>
      </c>
      <c r="AT140" s="16" t="s">
        <v>1645</v>
      </c>
      <c r="AU140" s="16" t="s">
        <v>1651</v>
      </c>
      <c r="AY140" s="16" t="s">
        <v>1642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16" t="s">
        <v>1651</v>
      </c>
      <c r="BK140" s="181">
        <f>ROUND(I140*H140,0)</f>
        <v>0</v>
      </c>
      <c r="BL140" s="16" t="s">
        <v>1650</v>
      </c>
      <c r="BM140" s="16" t="s">
        <v>1928</v>
      </c>
    </row>
    <row r="141" spans="2:51" s="11" customFormat="1" ht="12">
      <c r="B141" s="182"/>
      <c r="C141" s="183"/>
      <c r="D141" s="184" t="s">
        <v>1660</v>
      </c>
      <c r="E141" s="193" t="s">
        <v>1524</v>
      </c>
      <c r="F141" s="185" t="s">
        <v>1929</v>
      </c>
      <c r="G141" s="183"/>
      <c r="H141" s="186">
        <v>4</v>
      </c>
      <c r="I141" s="187"/>
      <c r="J141" s="183"/>
      <c r="K141" s="183"/>
      <c r="L141" s="188"/>
      <c r="M141" s="189"/>
      <c r="N141" s="190"/>
      <c r="O141" s="190"/>
      <c r="P141" s="190"/>
      <c r="Q141" s="190"/>
      <c r="R141" s="190"/>
      <c r="S141" s="190"/>
      <c r="T141" s="191"/>
      <c r="AT141" s="192" t="s">
        <v>1660</v>
      </c>
      <c r="AU141" s="192" t="s">
        <v>1651</v>
      </c>
      <c r="AV141" s="11" t="s">
        <v>1651</v>
      </c>
      <c r="AW141" s="11" t="s">
        <v>1554</v>
      </c>
      <c r="AX141" s="11" t="s">
        <v>1531</v>
      </c>
      <c r="AY141" s="192" t="s">
        <v>1642</v>
      </c>
    </row>
    <row r="142" spans="2:65" s="1" customFormat="1" ht="16.5" customHeight="1">
      <c r="B142" s="33"/>
      <c r="C142" s="171" t="s">
        <v>1703</v>
      </c>
      <c r="D142" s="171" t="s">
        <v>1645</v>
      </c>
      <c r="E142" s="172" t="s">
        <v>1930</v>
      </c>
      <c r="F142" s="173" t="s">
        <v>1931</v>
      </c>
      <c r="G142" s="174" t="s">
        <v>1648</v>
      </c>
      <c r="H142" s="175">
        <v>0.33</v>
      </c>
      <c r="I142" s="176"/>
      <c r="J142" s="175">
        <f>ROUND(I142*H142,0)</f>
        <v>0</v>
      </c>
      <c r="K142" s="173" t="s">
        <v>1649</v>
      </c>
      <c r="L142" s="37"/>
      <c r="M142" s="177" t="s">
        <v>1524</v>
      </c>
      <c r="N142" s="178" t="s">
        <v>1563</v>
      </c>
      <c r="O142" s="59"/>
      <c r="P142" s="179">
        <f>O142*H142</f>
        <v>0</v>
      </c>
      <c r="Q142" s="179">
        <v>0.01954</v>
      </c>
      <c r="R142" s="179">
        <f>Q142*H142</f>
        <v>0.006448199999999999</v>
      </c>
      <c r="S142" s="179">
        <v>0</v>
      </c>
      <c r="T142" s="180">
        <f>S142*H142</f>
        <v>0</v>
      </c>
      <c r="AR142" s="16" t="s">
        <v>1650</v>
      </c>
      <c r="AT142" s="16" t="s">
        <v>1645</v>
      </c>
      <c r="AU142" s="16" t="s">
        <v>1651</v>
      </c>
      <c r="AY142" s="16" t="s">
        <v>1642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16" t="s">
        <v>1651</v>
      </c>
      <c r="BK142" s="181">
        <f>ROUND(I142*H142,0)</f>
        <v>0</v>
      </c>
      <c r="BL142" s="16" t="s">
        <v>1650</v>
      </c>
      <c r="BM142" s="16" t="s">
        <v>1932</v>
      </c>
    </row>
    <row r="143" spans="2:51" s="11" customFormat="1" ht="12">
      <c r="B143" s="182"/>
      <c r="C143" s="183"/>
      <c r="D143" s="184" t="s">
        <v>1660</v>
      </c>
      <c r="E143" s="193" t="s">
        <v>1524</v>
      </c>
      <c r="F143" s="185" t="s">
        <v>1933</v>
      </c>
      <c r="G143" s="183"/>
      <c r="H143" s="186">
        <v>0.33</v>
      </c>
      <c r="I143" s="187"/>
      <c r="J143" s="183"/>
      <c r="K143" s="183"/>
      <c r="L143" s="188"/>
      <c r="M143" s="189"/>
      <c r="N143" s="190"/>
      <c r="O143" s="190"/>
      <c r="P143" s="190"/>
      <c r="Q143" s="190"/>
      <c r="R143" s="190"/>
      <c r="S143" s="190"/>
      <c r="T143" s="191"/>
      <c r="AT143" s="192" t="s">
        <v>1660</v>
      </c>
      <c r="AU143" s="192" t="s">
        <v>1651</v>
      </c>
      <c r="AV143" s="11" t="s">
        <v>1651</v>
      </c>
      <c r="AW143" s="11" t="s">
        <v>1554</v>
      </c>
      <c r="AX143" s="11" t="s">
        <v>1531</v>
      </c>
      <c r="AY143" s="192" t="s">
        <v>1642</v>
      </c>
    </row>
    <row r="144" spans="2:65" s="1" customFormat="1" ht="16.5" customHeight="1">
      <c r="B144" s="33"/>
      <c r="C144" s="194" t="s">
        <v>1708</v>
      </c>
      <c r="D144" s="194" t="s">
        <v>1687</v>
      </c>
      <c r="E144" s="195" t="s">
        <v>1934</v>
      </c>
      <c r="F144" s="196" t="s">
        <v>1935</v>
      </c>
      <c r="G144" s="197" t="s">
        <v>1648</v>
      </c>
      <c r="H144" s="198">
        <v>0.33</v>
      </c>
      <c r="I144" s="199"/>
      <c r="J144" s="198">
        <f>ROUND(I144*H144,0)</f>
        <v>0</v>
      </c>
      <c r="K144" s="196" t="s">
        <v>1649</v>
      </c>
      <c r="L144" s="200"/>
      <c r="M144" s="201" t="s">
        <v>1524</v>
      </c>
      <c r="N144" s="202" t="s">
        <v>1563</v>
      </c>
      <c r="O144" s="59"/>
      <c r="P144" s="179">
        <f>O144*H144</f>
        <v>0</v>
      </c>
      <c r="Q144" s="179">
        <v>1</v>
      </c>
      <c r="R144" s="179">
        <f>Q144*H144</f>
        <v>0.33</v>
      </c>
      <c r="S144" s="179">
        <v>0</v>
      </c>
      <c r="T144" s="180">
        <f>S144*H144</f>
        <v>0</v>
      </c>
      <c r="AR144" s="16" t="s">
        <v>1686</v>
      </c>
      <c r="AT144" s="16" t="s">
        <v>1687</v>
      </c>
      <c r="AU144" s="16" t="s">
        <v>1651</v>
      </c>
      <c r="AY144" s="16" t="s">
        <v>1642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16" t="s">
        <v>1651</v>
      </c>
      <c r="BK144" s="181">
        <f>ROUND(I144*H144,0)</f>
        <v>0</v>
      </c>
      <c r="BL144" s="16" t="s">
        <v>1650</v>
      </c>
      <c r="BM144" s="16" t="s">
        <v>1936</v>
      </c>
    </row>
    <row r="145" spans="2:65" s="1" customFormat="1" ht="16.5" customHeight="1">
      <c r="B145" s="33"/>
      <c r="C145" s="171" t="s">
        <v>1713</v>
      </c>
      <c r="D145" s="171" t="s">
        <v>1645</v>
      </c>
      <c r="E145" s="172" t="s">
        <v>1937</v>
      </c>
      <c r="F145" s="173" t="s">
        <v>1938</v>
      </c>
      <c r="G145" s="174" t="s">
        <v>1683</v>
      </c>
      <c r="H145" s="175">
        <v>4.62</v>
      </c>
      <c r="I145" s="176"/>
      <c r="J145" s="175">
        <f>ROUND(I145*H145,0)</f>
        <v>0</v>
      </c>
      <c r="K145" s="173" t="s">
        <v>1649</v>
      </c>
      <c r="L145" s="37"/>
      <c r="M145" s="177" t="s">
        <v>1524</v>
      </c>
      <c r="N145" s="178" t="s">
        <v>1563</v>
      </c>
      <c r="O145" s="59"/>
      <c r="P145" s="179">
        <f>O145*H145</f>
        <v>0</v>
      </c>
      <c r="Q145" s="179">
        <v>0.12335</v>
      </c>
      <c r="R145" s="179">
        <f>Q145*H145</f>
        <v>0.569877</v>
      </c>
      <c r="S145" s="179">
        <v>0</v>
      </c>
      <c r="T145" s="180">
        <f>S145*H145</f>
        <v>0</v>
      </c>
      <c r="AR145" s="16" t="s">
        <v>1650</v>
      </c>
      <c r="AT145" s="16" t="s">
        <v>1645</v>
      </c>
      <c r="AU145" s="16" t="s">
        <v>1651</v>
      </c>
      <c r="AY145" s="16" t="s">
        <v>1642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16" t="s">
        <v>1651</v>
      </c>
      <c r="BK145" s="181">
        <f>ROUND(I145*H145,0)</f>
        <v>0</v>
      </c>
      <c r="BL145" s="16" t="s">
        <v>1650</v>
      </c>
      <c r="BM145" s="16" t="s">
        <v>1939</v>
      </c>
    </row>
    <row r="146" spans="2:51" s="11" customFormat="1" ht="12">
      <c r="B146" s="182"/>
      <c r="C146" s="183"/>
      <c r="D146" s="184" t="s">
        <v>1660</v>
      </c>
      <c r="E146" s="193" t="s">
        <v>1524</v>
      </c>
      <c r="F146" s="185" t="s">
        <v>1940</v>
      </c>
      <c r="G146" s="183"/>
      <c r="H146" s="186">
        <v>4.62</v>
      </c>
      <c r="I146" s="187"/>
      <c r="J146" s="183"/>
      <c r="K146" s="183"/>
      <c r="L146" s="188"/>
      <c r="M146" s="189"/>
      <c r="N146" s="190"/>
      <c r="O146" s="190"/>
      <c r="P146" s="190"/>
      <c r="Q146" s="190"/>
      <c r="R146" s="190"/>
      <c r="S146" s="190"/>
      <c r="T146" s="191"/>
      <c r="AT146" s="192" t="s">
        <v>1660</v>
      </c>
      <c r="AU146" s="192" t="s">
        <v>1651</v>
      </c>
      <c r="AV146" s="11" t="s">
        <v>1651</v>
      </c>
      <c r="AW146" s="11" t="s">
        <v>1554</v>
      </c>
      <c r="AX146" s="11" t="s">
        <v>1531</v>
      </c>
      <c r="AY146" s="192" t="s">
        <v>1642</v>
      </c>
    </row>
    <row r="147" spans="2:65" s="1" customFormat="1" ht="16.5" customHeight="1">
      <c r="B147" s="33"/>
      <c r="C147" s="171" t="s">
        <v>1717</v>
      </c>
      <c r="D147" s="171" t="s">
        <v>1645</v>
      </c>
      <c r="E147" s="172" t="s">
        <v>1941</v>
      </c>
      <c r="F147" s="173" t="s">
        <v>1942</v>
      </c>
      <c r="G147" s="174" t="s">
        <v>1683</v>
      </c>
      <c r="H147" s="175">
        <v>11.18</v>
      </c>
      <c r="I147" s="176"/>
      <c r="J147" s="175">
        <f>ROUND(I147*H147,0)</f>
        <v>0</v>
      </c>
      <c r="K147" s="173" t="s">
        <v>1649</v>
      </c>
      <c r="L147" s="37"/>
      <c r="M147" s="177" t="s">
        <v>1524</v>
      </c>
      <c r="N147" s="178" t="s">
        <v>1563</v>
      </c>
      <c r="O147" s="59"/>
      <c r="P147" s="179">
        <f>O147*H147</f>
        <v>0</v>
      </c>
      <c r="Q147" s="179">
        <v>0.25365</v>
      </c>
      <c r="R147" s="179">
        <f>Q147*H147</f>
        <v>2.835807</v>
      </c>
      <c r="S147" s="179">
        <v>0</v>
      </c>
      <c r="T147" s="180">
        <f>S147*H147</f>
        <v>0</v>
      </c>
      <c r="AR147" s="16" t="s">
        <v>1650</v>
      </c>
      <c r="AT147" s="16" t="s">
        <v>1645</v>
      </c>
      <c r="AU147" s="16" t="s">
        <v>1651</v>
      </c>
      <c r="AY147" s="16" t="s">
        <v>1642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16" t="s">
        <v>1651</v>
      </c>
      <c r="BK147" s="181">
        <f>ROUND(I147*H147,0)</f>
        <v>0</v>
      </c>
      <c r="BL147" s="16" t="s">
        <v>1650</v>
      </c>
      <c r="BM147" s="16" t="s">
        <v>1943</v>
      </c>
    </row>
    <row r="148" spans="2:51" s="11" customFormat="1" ht="12">
      <c r="B148" s="182"/>
      <c r="C148" s="183"/>
      <c r="D148" s="184" t="s">
        <v>1660</v>
      </c>
      <c r="E148" s="193" t="s">
        <v>1524</v>
      </c>
      <c r="F148" s="185" t="s">
        <v>1944</v>
      </c>
      <c r="G148" s="183"/>
      <c r="H148" s="186">
        <v>4.14</v>
      </c>
      <c r="I148" s="187"/>
      <c r="J148" s="183"/>
      <c r="K148" s="183"/>
      <c r="L148" s="188"/>
      <c r="M148" s="189"/>
      <c r="N148" s="190"/>
      <c r="O148" s="190"/>
      <c r="P148" s="190"/>
      <c r="Q148" s="190"/>
      <c r="R148" s="190"/>
      <c r="S148" s="190"/>
      <c r="T148" s="191"/>
      <c r="AT148" s="192" t="s">
        <v>1660</v>
      </c>
      <c r="AU148" s="192" t="s">
        <v>1651</v>
      </c>
      <c r="AV148" s="11" t="s">
        <v>1651</v>
      </c>
      <c r="AW148" s="11" t="s">
        <v>1554</v>
      </c>
      <c r="AX148" s="11" t="s">
        <v>1591</v>
      </c>
      <c r="AY148" s="192" t="s">
        <v>1642</v>
      </c>
    </row>
    <row r="149" spans="2:51" s="11" customFormat="1" ht="12">
      <c r="B149" s="182"/>
      <c r="C149" s="183"/>
      <c r="D149" s="184" t="s">
        <v>1660</v>
      </c>
      <c r="E149" s="193" t="s">
        <v>1524</v>
      </c>
      <c r="F149" s="185" t="s">
        <v>0</v>
      </c>
      <c r="G149" s="183"/>
      <c r="H149" s="186">
        <v>4.84</v>
      </c>
      <c r="I149" s="187"/>
      <c r="J149" s="183"/>
      <c r="K149" s="183"/>
      <c r="L149" s="188"/>
      <c r="M149" s="189"/>
      <c r="N149" s="190"/>
      <c r="O149" s="190"/>
      <c r="P149" s="190"/>
      <c r="Q149" s="190"/>
      <c r="R149" s="190"/>
      <c r="S149" s="190"/>
      <c r="T149" s="191"/>
      <c r="AT149" s="192" t="s">
        <v>1660</v>
      </c>
      <c r="AU149" s="192" t="s">
        <v>1651</v>
      </c>
      <c r="AV149" s="11" t="s">
        <v>1651</v>
      </c>
      <c r="AW149" s="11" t="s">
        <v>1554</v>
      </c>
      <c r="AX149" s="11" t="s">
        <v>1591</v>
      </c>
      <c r="AY149" s="192" t="s">
        <v>1642</v>
      </c>
    </row>
    <row r="150" spans="2:51" s="11" customFormat="1" ht="12">
      <c r="B150" s="182"/>
      <c r="C150" s="183"/>
      <c r="D150" s="184" t="s">
        <v>1660</v>
      </c>
      <c r="E150" s="193" t="s">
        <v>1524</v>
      </c>
      <c r="F150" s="185" t="s">
        <v>1</v>
      </c>
      <c r="G150" s="183"/>
      <c r="H150" s="186">
        <v>2.2</v>
      </c>
      <c r="I150" s="187"/>
      <c r="J150" s="183"/>
      <c r="K150" s="183"/>
      <c r="L150" s="188"/>
      <c r="M150" s="189"/>
      <c r="N150" s="190"/>
      <c r="O150" s="190"/>
      <c r="P150" s="190"/>
      <c r="Q150" s="190"/>
      <c r="R150" s="190"/>
      <c r="S150" s="190"/>
      <c r="T150" s="191"/>
      <c r="AT150" s="192" t="s">
        <v>1660</v>
      </c>
      <c r="AU150" s="192" t="s">
        <v>1651</v>
      </c>
      <c r="AV150" s="11" t="s">
        <v>1651</v>
      </c>
      <c r="AW150" s="11" t="s">
        <v>1554</v>
      </c>
      <c r="AX150" s="11" t="s">
        <v>1591</v>
      </c>
      <c r="AY150" s="192" t="s">
        <v>1642</v>
      </c>
    </row>
    <row r="151" spans="2:51" s="12" customFormat="1" ht="12">
      <c r="B151" s="208"/>
      <c r="C151" s="209"/>
      <c r="D151" s="184" t="s">
        <v>1660</v>
      </c>
      <c r="E151" s="210" t="s">
        <v>1524</v>
      </c>
      <c r="F151" s="211" t="s">
        <v>1810</v>
      </c>
      <c r="G151" s="209"/>
      <c r="H151" s="212">
        <v>11.18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1660</v>
      </c>
      <c r="AU151" s="218" t="s">
        <v>1651</v>
      </c>
      <c r="AV151" s="12" t="s">
        <v>1650</v>
      </c>
      <c r="AW151" s="12" t="s">
        <v>1554</v>
      </c>
      <c r="AX151" s="12" t="s">
        <v>1531</v>
      </c>
      <c r="AY151" s="218" t="s">
        <v>1642</v>
      </c>
    </row>
    <row r="152" spans="2:65" s="1" customFormat="1" ht="16.5" customHeight="1">
      <c r="B152" s="33"/>
      <c r="C152" s="171" t="s">
        <v>1532</v>
      </c>
      <c r="D152" s="171" t="s">
        <v>1645</v>
      </c>
      <c r="E152" s="172" t="s">
        <v>2</v>
      </c>
      <c r="F152" s="173" t="s">
        <v>3</v>
      </c>
      <c r="G152" s="174" t="s">
        <v>1683</v>
      </c>
      <c r="H152" s="175">
        <v>55.93</v>
      </c>
      <c r="I152" s="176"/>
      <c r="J152" s="175">
        <f>ROUND(I152*H152,0)</f>
        <v>0</v>
      </c>
      <c r="K152" s="173" t="s">
        <v>1649</v>
      </c>
      <c r="L152" s="37"/>
      <c r="M152" s="177" t="s">
        <v>1524</v>
      </c>
      <c r="N152" s="178" t="s">
        <v>1563</v>
      </c>
      <c r="O152" s="59"/>
      <c r="P152" s="179">
        <f>O152*H152</f>
        <v>0</v>
      </c>
      <c r="Q152" s="179">
        <v>0.06843</v>
      </c>
      <c r="R152" s="179">
        <f>Q152*H152</f>
        <v>3.8272899000000002</v>
      </c>
      <c r="S152" s="179">
        <v>0</v>
      </c>
      <c r="T152" s="180">
        <f>S152*H152</f>
        <v>0</v>
      </c>
      <c r="AR152" s="16" t="s">
        <v>1650</v>
      </c>
      <c r="AT152" s="16" t="s">
        <v>1645</v>
      </c>
      <c r="AU152" s="16" t="s">
        <v>1651</v>
      </c>
      <c r="AY152" s="16" t="s">
        <v>1642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16" t="s">
        <v>1651</v>
      </c>
      <c r="BK152" s="181">
        <f>ROUND(I152*H152,0)</f>
        <v>0</v>
      </c>
      <c r="BL152" s="16" t="s">
        <v>1650</v>
      </c>
      <c r="BM152" s="16" t="s">
        <v>4</v>
      </c>
    </row>
    <row r="153" spans="2:51" s="11" customFormat="1" ht="12">
      <c r="B153" s="182"/>
      <c r="C153" s="183"/>
      <c r="D153" s="184" t="s">
        <v>1660</v>
      </c>
      <c r="E153" s="193" t="s">
        <v>1524</v>
      </c>
      <c r="F153" s="185" t="s">
        <v>5</v>
      </c>
      <c r="G153" s="183"/>
      <c r="H153" s="186">
        <v>55.93</v>
      </c>
      <c r="I153" s="187"/>
      <c r="J153" s="183"/>
      <c r="K153" s="183"/>
      <c r="L153" s="188"/>
      <c r="M153" s="189"/>
      <c r="N153" s="190"/>
      <c r="O153" s="190"/>
      <c r="P153" s="190"/>
      <c r="Q153" s="190"/>
      <c r="R153" s="190"/>
      <c r="S153" s="190"/>
      <c r="T153" s="191"/>
      <c r="AT153" s="192" t="s">
        <v>1660</v>
      </c>
      <c r="AU153" s="192" t="s">
        <v>1651</v>
      </c>
      <c r="AV153" s="11" t="s">
        <v>1651</v>
      </c>
      <c r="AW153" s="11" t="s">
        <v>1554</v>
      </c>
      <c r="AX153" s="11" t="s">
        <v>1531</v>
      </c>
      <c r="AY153" s="192" t="s">
        <v>1642</v>
      </c>
    </row>
    <row r="154" spans="2:65" s="1" customFormat="1" ht="16.5" customHeight="1">
      <c r="B154" s="33"/>
      <c r="C154" s="171" t="s">
        <v>1678</v>
      </c>
      <c r="D154" s="171" t="s">
        <v>1645</v>
      </c>
      <c r="E154" s="172" t="s">
        <v>6</v>
      </c>
      <c r="F154" s="173" t="s">
        <v>7</v>
      </c>
      <c r="G154" s="174" t="s">
        <v>1683</v>
      </c>
      <c r="H154" s="175">
        <v>5.15</v>
      </c>
      <c r="I154" s="176"/>
      <c r="J154" s="175">
        <f>ROUND(I154*H154,0)</f>
        <v>0</v>
      </c>
      <c r="K154" s="173" t="s">
        <v>1649</v>
      </c>
      <c r="L154" s="37"/>
      <c r="M154" s="177" t="s">
        <v>1524</v>
      </c>
      <c r="N154" s="178" t="s">
        <v>1563</v>
      </c>
      <c r="O154" s="59"/>
      <c r="P154" s="179">
        <f>O154*H154</f>
        <v>0</v>
      </c>
      <c r="Q154" s="179">
        <v>0.08731</v>
      </c>
      <c r="R154" s="179">
        <f>Q154*H154</f>
        <v>0.4496465</v>
      </c>
      <c r="S154" s="179">
        <v>0</v>
      </c>
      <c r="T154" s="180">
        <f>S154*H154</f>
        <v>0</v>
      </c>
      <c r="AR154" s="16" t="s">
        <v>1650</v>
      </c>
      <c r="AT154" s="16" t="s">
        <v>1645</v>
      </c>
      <c r="AU154" s="16" t="s">
        <v>1651</v>
      </c>
      <c r="AY154" s="16" t="s">
        <v>1642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16" t="s">
        <v>1651</v>
      </c>
      <c r="BK154" s="181">
        <f>ROUND(I154*H154,0)</f>
        <v>0</v>
      </c>
      <c r="BL154" s="16" t="s">
        <v>1650</v>
      </c>
      <c r="BM154" s="16" t="s">
        <v>8</v>
      </c>
    </row>
    <row r="155" spans="2:51" s="11" customFormat="1" ht="12">
      <c r="B155" s="182"/>
      <c r="C155" s="183"/>
      <c r="D155" s="184" t="s">
        <v>1660</v>
      </c>
      <c r="E155" s="193" t="s">
        <v>1524</v>
      </c>
      <c r="F155" s="185" t="s">
        <v>9</v>
      </c>
      <c r="G155" s="183"/>
      <c r="H155" s="186">
        <v>2.89</v>
      </c>
      <c r="I155" s="187"/>
      <c r="J155" s="183"/>
      <c r="K155" s="183"/>
      <c r="L155" s="188"/>
      <c r="M155" s="189"/>
      <c r="N155" s="190"/>
      <c r="O155" s="190"/>
      <c r="P155" s="190"/>
      <c r="Q155" s="190"/>
      <c r="R155" s="190"/>
      <c r="S155" s="190"/>
      <c r="T155" s="191"/>
      <c r="AT155" s="192" t="s">
        <v>1660</v>
      </c>
      <c r="AU155" s="192" t="s">
        <v>1651</v>
      </c>
      <c r="AV155" s="11" t="s">
        <v>1651</v>
      </c>
      <c r="AW155" s="11" t="s">
        <v>1554</v>
      </c>
      <c r="AX155" s="11" t="s">
        <v>1591</v>
      </c>
      <c r="AY155" s="192" t="s">
        <v>1642</v>
      </c>
    </row>
    <row r="156" spans="2:51" s="11" customFormat="1" ht="12">
      <c r="B156" s="182"/>
      <c r="C156" s="183"/>
      <c r="D156" s="184" t="s">
        <v>1660</v>
      </c>
      <c r="E156" s="193" t="s">
        <v>1524</v>
      </c>
      <c r="F156" s="185" t="s">
        <v>10</v>
      </c>
      <c r="G156" s="183"/>
      <c r="H156" s="186">
        <v>2.26</v>
      </c>
      <c r="I156" s="187"/>
      <c r="J156" s="183"/>
      <c r="K156" s="183"/>
      <c r="L156" s="188"/>
      <c r="M156" s="189"/>
      <c r="N156" s="190"/>
      <c r="O156" s="190"/>
      <c r="P156" s="190"/>
      <c r="Q156" s="190"/>
      <c r="R156" s="190"/>
      <c r="S156" s="190"/>
      <c r="T156" s="191"/>
      <c r="AT156" s="192" t="s">
        <v>1660</v>
      </c>
      <c r="AU156" s="192" t="s">
        <v>1651</v>
      </c>
      <c r="AV156" s="11" t="s">
        <v>1651</v>
      </c>
      <c r="AW156" s="11" t="s">
        <v>1554</v>
      </c>
      <c r="AX156" s="11" t="s">
        <v>1591</v>
      </c>
      <c r="AY156" s="192" t="s">
        <v>1642</v>
      </c>
    </row>
    <row r="157" spans="2:51" s="12" customFormat="1" ht="12">
      <c r="B157" s="208"/>
      <c r="C157" s="209"/>
      <c r="D157" s="184" t="s">
        <v>1660</v>
      </c>
      <c r="E157" s="210" t="s">
        <v>1524</v>
      </c>
      <c r="F157" s="211" t="s">
        <v>1810</v>
      </c>
      <c r="G157" s="209"/>
      <c r="H157" s="212">
        <v>5.15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1660</v>
      </c>
      <c r="AU157" s="218" t="s">
        <v>1651</v>
      </c>
      <c r="AV157" s="12" t="s">
        <v>1650</v>
      </c>
      <c r="AW157" s="12" t="s">
        <v>1554</v>
      </c>
      <c r="AX157" s="12" t="s">
        <v>1531</v>
      </c>
      <c r="AY157" s="218" t="s">
        <v>1642</v>
      </c>
    </row>
    <row r="158" spans="2:65" s="1" customFormat="1" ht="16.5" customHeight="1">
      <c r="B158" s="33"/>
      <c r="C158" s="171" t="s">
        <v>1731</v>
      </c>
      <c r="D158" s="171" t="s">
        <v>1645</v>
      </c>
      <c r="E158" s="172" t="s">
        <v>11</v>
      </c>
      <c r="F158" s="173" t="s">
        <v>12</v>
      </c>
      <c r="G158" s="174" t="s">
        <v>1683</v>
      </c>
      <c r="H158" s="175">
        <v>0.32</v>
      </c>
      <c r="I158" s="176"/>
      <c r="J158" s="175">
        <f>ROUND(I158*H158,0)</f>
        <v>0</v>
      </c>
      <c r="K158" s="173" t="s">
        <v>1649</v>
      </c>
      <c r="L158" s="37"/>
      <c r="M158" s="177" t="s">
        <v>1524</v>
      </c>
      <c r="N158" s="178" t="s">
        <v>1563</v>
      </c>
      <c r="O158" s="59"/>
      <c r="P158" s="179">
        <f>O158*H158</f>
        <v>0</v>
      </c>
      <c r="Q158" s="179">
        <v>0.26723</v>
      </c>
      <c r="R158" s="179">
        <f>Q158*H158</f>
        <v>0.08551360000000001</v>
      </c>
      <c r="S158" s="179">
        <v>0</v>
      </c>
      <c r="T158" s="180">
        <f>S158*H158</f>
        <v>0</v>
      </c>
      <c r="AR158" s="16" t="s">
        <v>1650</v>
      </c>
      <c r="AT158" s="16" t="s">
        <v>1645</v>
      </c>
      <c r="AU158" s="16" t="s">
        <v>1651</v>
      </c>
      <c r="AY158" s="16" t="s">
        <v>1642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16" t="s">
        <v>1651</v>
      </c>
      <c r="BK158" s="181">
        <f>ROUND(I158*H158,0)</f>
        <v>0</v>
      </c>
      <c r="BL158" s="16" t="s">
        <v>1650</v>
      </c>
      <c r="BM158" s="16" t="s">
        <v>13</v>
      </c>
    </row>
    <row r="159" spans="2:51" s="11" customFormat="1" ht="12">
      <c r="B159" s="182"/>
      <c r="C159" s="183"/>
      <c r="D159" s="184" t="s">
        <v>1660</v>
      </c>
      <c r="E159" s="193" t="s">
        <v>1524</v>
      </c>
      <c r="F159" s="185" t="s">
        <v>14</v>
      </c>
      <c r="G159" s="183"/>
      <c r="H159" s="186">
        <v>0.32</v>
      </c>
      <c r="I159" s="187"/>
      <c r="J159" s="183"/>
      <c r="K159" s="183"/>
      <c r="L159" s="188"/>
      <c r="M159" s="189"/>
      <c r="N159" s="190"/>
      <c r="O159" s="190"/>
      <c r="P159" s="190"/>
      <c r="Q159" s="190"/>
      <c r="R159" s="190"/>
      <c r="S159" s="190"/>
      <c r="T159" s="191"/>
      <c r="AT159" s="192" t="s">
        <v>1660</v>
      </c>
      <c r="AU159" s="192" t="s">
        <v>1651</v>
      </c>
      <c r="AV159" s="11" t="s">
        <v>1651</v>
      </c>
      <c r="AW159" s="11" t="s">
        <v>1554</v>
      </c>
      <c r="AX159" s="11" t="s">
        <v>1531</v>
      </c>
      <c r="AY159" s="192" t="s">
        <v>1642</v>
      </c>
    </row>
    <row r="160" spans="2:63" s="10" customFormat="1" ht="22.9" customHeight="1">
      <c r="B160" s="155"/>
      <c r="C160" s="156"/>
      <c r="D160" s="157" t="s">
        <v>1590</v>
      </c>
      <c r="E160" s="169" t="s">
        <v>1650</v>
      </c>
      <c r="F160" s="169" t="s">
        <v>15</v>
      </c>
      <c r="G160" s="156"/>
      <c r="H160" s="156"/>
      <c r="I160" s="159"/>
      <c r="J160" s="170">
        <f>BK160</f>
        <v>0</v>
      </c>
      <c r="K160" s="156"/>
      <c r="L160" s="161"/>
      <c r="M160" s="162"/>
      <c r="N160" s="163"/>
      <c r="O160" s="163"/>
      <c r="P160" s="164">
        <f>SUM(P161:P168)</f>
        <v>0</v>
      </c>
      <c r="Q160" s="163"/>
      <c r="R160" s="164">
        <f>SUM(R161:R168)</f>
        <v>6.1978217</v>
      </c>
      <c r="S160" s="163"/>
      <c r="T160" s="165">
        <f>SUM(T161:T168)</f>
        <v>0</v>
      </c>
      <c r="AR160" s="166" t="s">
        <v>1531</v>
      </c>
      <c r="AT160" s="167" t="s">
        <v>1590</v>
      </c>
      <c r="AU160" s="167" t="s">
        <v>1531</v>
      </c>
      <c r="AY160" s="166" t="s">
        <v>1642</v>
      </c>
      <c r="BK160" s="168">
        <f>SUM(BK161:BK168)</f>
        <v>0</v>
      </c>
    </row>
    <row r="161" spans="2:65" s="1" customFormat="1" ht="16.5" customHeight="1">
      <c r="B161" s="33"/>
      <c r="C161" s="171" t="s">
        <v>1736</v>
      </c>
      <c r="D161" s="171" t="s">
        <v>1645</v>
      </c>
      <c r="E161" s="172" t="s">
        <v>16</v>
      </c>
      <c r="F161" s="173" t="s">
        <v>17</v>
      </c>
      <c r="G161" s="174" t="s">
        <v>1683</v>
      </c>
      <c r="H161" s="175">
        <v>6.01</v>
      </c>
      <c r="I161" s="176"/>
      <c r="J161" s="175">
        <f>ROUND(I161*H161,0)</f>
        <v>0</v>
      </c>
      <c r="K161" s="173" t="s">
        <v>1649</v>
      </c>
      <c r="L161" s="37"/>
      <c r="M161" s="177" t="s">
        <v>1524</v>
      </c>
      <c r="N161" s="178" t="s">
        <v>1563</v>
      </c>
      <c r="O161" s="59"/>
      <c r="P161" s="179">
        <f>O161*H161</f>
        <v>0</v>
      </c>
      <c r="Q161" s="179">
        <v>0.37007</v>
      </c>
      <c r="R161" s="179">
        <f>Q161*H161</f>
        <v>2.2241207</v>
      </c>
      <c r="S161" s="179">
        <v>0</v>
      </c>
      <c r="T161" s="180">
        <f>S161*H161</f>
        <v>0</v>
      </c>
      <c r="AR161" s="16" t="s">
        <v>1650</v>
      </c>
      <c r="AT161" s="16" t="s">
        <v>1645</v>
      </c>
      <c r="AU161" s="16" t="s">
        <v>1651</v>
      </c>
      <c r="AY161" s="16" t="s">
        <v>1642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16" t="s">
        <v>1651</v>
      </c>
      <c r="BK161" s="181">
        <f>ROUND(I161*H161,0)</f>
        <v>0</v>
      </c>
      <c r="BL161" s="16" t="s">
        <v>1650</v>
      </c>
      <c r="BM161" s="16" t="s">
        <v>18</v>
      </c>
    </row>
    <row r="162" spans="2:51" s="11" customFormat="1" ht="12">
      <c r="B162" s="182"/>
      <c r="C162" s="183"/>
      <c r="D162" s="184" t="s">
        <v>1660</v>
      </c>
      <c r="E162" s="193" t="s">
        <v>1524</v>
      </c>
      <c r="F162" s="185" t="s">
        <v>19</v>
      </c>
      <c r="G162" s="183"/>
      <c r="H162" s="186">
        <v>6.01</v>
      </c>
      <c r="I162" s="187"/>
      <c r="J162" s="183"/>
      <c r="K162" s="183"/>
      <c r="L162" s="188"/>
      <c r="M162" s="189"/>
      <c r="N162" s="190"/>
      <c r="O162" s="190"/>
      <c r="P162" s="190"/>
      <c r="Q162" s="190"/>
      <c r="R162" s="190"/>
      <c r="S162" s="190"/>
      <c r="T162" s="191"/>
      <c r="AT162" s="192" t="s">
        <v>1660</v>
      </c>
      <c r="AU162" s="192" t="s">
        <v>1651</v>
      </c>
      <c r="AV162" s="11" t="s">
        <v>1651</v>
      </c>
      <c r="AW162" s="11" t="s">
        <v>1554</v>
      </c>
      <c r="AX162" s="11" t="s">
        <v>1531</v>
      </c>
      <c r="AY162" s="192" t="s">
        <v>1642</v>
      </c>
    </row>
    <row r="163" spans="2:65" s="1" customFormat="1" ht="16.5" customHeight="1">
      <c r="B163" s="33"/>
      <c r="C163" s="171" t="s">
        <v>1740</v>
      </c>
      <c r="D163" s="171" t="s">
        <v>1645</v>
      </c>
      <c r="E163" s="172" t="s">
        <v>20</v>
      </c>
      <c r="F163" s="173" t="s">
        <v>21</v>
      </c>
      <c r="G163" s="174" t="s">
        <v>1683</v>
      </c>
      <c r="H163" s="175">
        <v>6.82</v>
      </c>
      <c r="I163" s="176"/>
      <c r="J163" s="175">
        <f>ROUND(I163*H163,0)</f>
        <v>0</v>
      </c>
      <c r="K163" s="173" t="s">
        <v>1649</v>
      </c>
      <c r="L163" s="37"/>
      <c r="M163" s="177" t="s">
        <v>1524</v>
      </c>
      <c r="N163" s="178" t="s">
        <v>1563</v>
      </c>
      <c r="O163" s="59"/>
      <c r="P163" s="179">
        <f>O163*H163</f>
        <v>0</v>
      </c>
      <c r="Q163" s="179">
        <v>0.35655</v>
      </c>
      <c r="R163" s="179">
        <f>Q163*H163</f>
        <v>2.431671</v>
      </c>
      <c r="S163" s="179">
        <v>0</v>
      </c>
      <c r="T163" s="180">
        <f>S163*H163</f>
        <v>0</v>
      </c>
      <c r="AR163" s="16" t="s">
        <v>1650</v>
      </c>
      <c r="AT163" s="16" t="s">
        <v>1645</v>
      </c>
      <c r="AU163" s="16" t="s">
        <v>1651</v>
      </c>
      <c r="AY163" s="16" t="s">
        <v>1642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16" t="s">
        <v>1651</v>
      </c>
      <c r="BK163" s="181">
        <f>ROUND(I163*H163,0)</f>
        <v>0</v>
      </c>
      <c r="BL163" s="16" t="s">
        <v>1650</v>
      </c>
      <c r="BM163" s="16" t="s">
        <v>22</v>
      </c>
    </row>
    <row r="164" spans="2:51" s="11" customFormat="1" ht="12">
      <c r="B164" s="182"/>
      <c r="C164" s="183"/>
      <c r="D164" s="184" t="s">
        <v>1660</v>
      </c>
      <c r="E164" s="193" t="s">
        <v>1524</v>
      </c>
      <c r="F164" s="185" t="s">
        <v>23</v>
      </c>
      <c r="G164" s="183"/>
      <c r="H164" s="186">
        <v>6.82</v>
      </c>
      <c r="I164" s="187"/>
      <c r="J164" s="183"/>
      <c r="K164" s="183"/>
      <c r="L164" s="188"/>
      <c r="M164" s="189"/>
      <c r="N164" s="190"/>
      <c r="O164" s="190"/>
      <c r="P164" s="190"/>
      <c r="Q164" s="190"/>
      <c r="R164" s="190"/>
      <c r="S164" s="190"/>
      <c r="T164" s="191"/>
      <c r="AT164" s="192" t="s">
        <v>1660</v>
      </c>
      <c r="AU164" s="192" t="s">
        <v>1651</v>
      </c>
      <c r="AV164" s="11" t="s">
        <v>1651</v>
      </c>
      <c r="AW164" s="11" t="s">
        <v>1554</v>
      </c>
      <c r="AX164" s="11" t="s">
        <v>1531</v>
      </c>
      <c r="AY164" s="192" t="s">
        <v>1642</v>
      </c>
    </row>
    <row r="165" spans="2:65" s="1" customFormat="1" ht="16.5" customHeight="1">
      <c r="B165" s="33"/>
      <c r="C165" s="171" t="s">
        <v>1744</v>
      </c>
      <c r="D165" s="171" t="s">
        <v>1645</v>
      </c>
      <c r="E165" s="172" t="s">
        <v>24</v>
      </c>
      <c r="F165" s="173" t="s">
        <v>25</v>
      </c>
      <c r="G165" s="174" t="s">
        <v>1755</v>
      </c>
      <c r="H165" s="175">
        <v>21</v>
      </c>
      <c r="I165" s="176"/>
      <c r="J165" s="175">
        <f>ROUND(I165*H165,0)</f>
        <v>0</v>
      </c>
      <c r="K165" s="173" t="s">
        <v>1649</v>
      </c>
      <c r="L165" s="37"/>
      <c r="M165" s="177" t="s">
        <v>1524</v>
      </c>
      <c r="N165" s="178" t="s">
        <v>1563</v>
      </c>
      <c r="O165" s="59"/>
      <c r="P165" s="179">
        <f>O165*H165</f>
        <v>0</v>
      </c>
      <c r="Q165" s="179">
        <v>0.07343</v>
      </c>
      <c r="R165" s="179">
        <f>Q165*H165</f>
        <v>1.54203</v>
      </c>
      <c r="S165" s="179">
        <v>0</v>
      </c>
      <c r="T165" s="180">
        <f>S165*H165</f>
        <v>0</v>
      </c>
      <c r="AR165" s="16" t="s">
        <v>1650</v>
      </c>
      <c r="AT165" s="16" t="s">
        <v>1645</v>
      </c>
      <c r="AU165" s="16" t="s">
        <v>1651</v>
      </c>
      <c r="AY165" s="16" t="s">
        <v>1642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16" t="s">
        <v>1651</v>
      </c>
      <c r="BK165" s="181">
        <f>ROUND(I165*H165,0)</f>
        <v>0</v>
      </c>
      <c r="BL165" s="16" t="s">
        <v>1650</v>
      </c>
      <c r="BM165" s="16" t="s">
        <v>26</v>
      </c>
    </row>
    <row r="166" spans="2:51" s="11" customFormat="1" ht="12">
      <c r="B166" s="182"/>
      <c r="C166" s="183"/>
      <c r="D166" s="184" t="s">
        <v>1660</v>
      </c>
      <c r="E166" s="193" t="s">
        <v>1524</v>
      </c>
      <c r="F166" s="185" t="s">
        <v>27</v>
      </c>
      <c r="G166" s="183"/>
      <c r="H166" s="186">
        <v>6</v>
      </c>
      <c r="I166" s="187"/>
      <c r="J166" s="183"/>
      <c r="K166" s="183"/>
      <c r="L166" s="188"/>
      <c r="M166" s="189"/>
      <c r="N166" s="190"/>
      <c r="O166" s="190"/>
      <c r="P166" s="190"/>
      <c r="Q166" s="190"/>
      <c r="R166" s="190"/>
      <c r="S166" s="190"/>
      <c r="T166" s="191"/>
      <c r="AT166" s="192" t="s">
        <v>1660</v>
      </c>
      <c r="AU166" s="192" t="s">
        <v>1651</v>
      </c>
      <c r="AV166" s="11" t="s">
        <v>1651</v>
      </c>
      <c r="AW166" s="11" t="s">
        <v>1554</v>
      </c>
      <c r="AX166" s="11" t="s">
        <v>1591</v>
      </c>
      <c r="AY166" s="192" t="s">
        <v>1642</v>
      </c>
    </row>
    <row r="167" spans="2:51" s="11" customFormat="1" ht="12">
      <c r="B167" s="182"/>
      <c r="C167" s="183"/>
      <c r="D167" s="184" t="s">
        <v>1660</v>
      </c>
      <c r="E167" s="193" t="s">
        <v>1524</v>
      </c>
      <c r="F167" s="185" t="s">
        <v>28</v>
      </c>
      <c r="G167" s="183"/>
      <c r="H167" s="186">
        <v>15</v>
      </c>
      <c r="I167" s="187"/>
      <c r="J167" s="183"/>
      <c r="K167" s="183"/>
      <c r="L167" s="188"/>
      <c r="M167" s="189"/>
      <c r="N167" s="190"/>
      <c r="O167" s="190"/>
      <c r="P167" s="190"/>
      <c r="Q167" s="190"/>
      <c r="R167" s="190"/>
      <c r="S167" s="190"/>
      <c r="T167" s="191"/>
      <c r="AT167" s="192" t="s">
        <v>1660</v>
      </c>
      <c r="AU167" s="192" t="s">
        <v>1651</v>
      </c>
      <c r="AV167" s="11" t="s">
        <v>1651</v>
      </c>
      <c r="AW167" s="11" t="s">
        <v>1554</v>
      </c>
      <c r="AX167" s="11" t="s">
        <v>1591</v>
      </c>
      <c r="AY167" s="192" t="s">
        <v>1642</v>
      </c>
    </row>
    <row r="168" spans="2:51" s="12" customFormat="1" ht="12">
      <c r="B168" s="208"/>
      <c r="C168" s="209"/>
      <c r="D168" s="184" t="s">
        <v>1660</v>
      </c>
      <c r="E168" s="210" t="s">
        <v>1524</v>
      </c>
      <c r="F168" s="211" t="s">
        <v>1810</v>
      </c>
      <c r="G168" s="209"/>
      <c r="H168" s="212">
        <v>21</v>
      </c>
      <c r="I168" s="213"/>
      <c r="J168" s="209"/>
      <c r="K168" s="209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1660</v>
      </c>
      <c r="AU168" s="218" t="s">
        <v>1651</v>
      </c>
      <c r="AV168" s="12" t="s">
        <v>1650</v>
      </c>
      <c r="AW168" s="12" t="s">
        <v>1554</v>
      </c>
      <c r="AX168" s="12" t="s">
        <v>1531</v>
      </c>
      <c r="AY168" s="218" t="s">
        <v>1642</v>
      </c>
    </row>
    <row r="169" spans="2:63" s="10" customFormat="1" ht="22.9" customHeight="1">
      <c r="B169" s="155"/>
      <c r="C169" s="156"/>
      <c r="D169" s="157" t="s">
        <v>1590</v>
      </c>
      <c r="E169" s="169" t="s">
        <v>1674</v>
      </c>
      <c r="F169" s="169" t="s">
        <v>1802</v>
      </c>
      <c r="G169" s="156"/>
      <c r="H169" s="156"/>
      <c r="I169" s="159"/>
      <c r="J169" s="170">
        <f>BK169</f>
        <v>0</v>
      </c>
      <c r="K169" s="156"/>
      <c r="L169" s="161"/>
      <c r="M169" s="162"/>
      <c r="N169" s="163"/>
      <c r="O169" s="163"/>
      <c r="P169" s="164">
        <f>SUM(P170:P418)</f>
        <v>0</v>
      </c>
      <c r="Q169" s="163"/>
      <c r="R169" s="164">
        <f>SUM(R170:R418)</f>
        <v>37.782848699999995</v>
      </c>
      <c r="S169" s="163"/>
      <c r="T169" s="165">
        <f>SUM(T170:T418)</f>
        <v>0</v>
      </c>
      <c r="AR169" s="166" t="s">
        <v>1531</v>
      </c>
      <c r="AT169" s="167" t="s">
        <v>1590</v>
      </c>
      <c r="AU169" s="167" t="s">
        <v>1531</v>
      </c>
      <c r="AY169" s="166" t="s">
        <v>1642</v>
      </c>
      <c r="BK169" s="168">
        <f>SUM(BK170:BK418)</f>
        <v>0</v>
      </c>
    </row>
    <row r="170" spans="2:65" s="1" customFormat="1" ht="16.5" customHeight="1">
      <c r="B170" s="33"/>
      <c r="C170" s="171" t="s">
        <v>1530</v>
      </c>
      <c r="D170" s="171" t="s">
        <v>1645</v>
      </c>
      <c r="E170" s="172" t="s">
        <v>29</v>
      </c>
      <c r="F170" s="173" t="s">
        <v>30</v>
      </c>
      <c r="G170" s="174" t="s">
        <v>1683</v>
      </c>
      <c r="H170" s="175">
        <v>224.98</v>
      </c>
      <c r="I170" s="176"/>
      <c r="J170" s="175">
        <f>ROUND(I170*H170,0)</f>
        <v>0</v>
      </c>
      <c r="K170" s="173" t="s">
        <v>1649</v>
      </c>
      <c r="L170" s="37"/>
      <c r="M170" s="177" t="s">
        <v>1524</v>
      </c>
      <c r="N170" s="178" t="s">
        <v>1563</v>
      </c>
      <c r="O170" s="59"/>
      <c r="P170" s="179">
        <f>O170*H170</f>
        <v>0</v>
      </c>
      <c r="Q170" s="179">
        <v>0.00026</v>
      </c>
      <c r="R170" s="179">
        <f>Q170*H170</f>
        <v>0.05849479999999999</v>
      </c>
      <c r="S170" s="179">
        <v>0</v>
      </c>
      <c r="T170" s="180">
        <f>S170*H170</f>
        <v>0</v>
      </c>
      <c r="AR170" s="16" t="s">
        <v>1650</v>
      </c>
      <c r="AT170" s="16" t="s">
        <v>1645</v>
      </c>
      <c r="AU170" s="16" t="s">
        <v>1651</v>
      </c>
      <c r="AY170" s="16" t="s">
        <v>1642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16" t="s">
        <v>1651</v>
      </c>
      <c r="BK170" s="181">
        <f>ROUND(I170*H170,0)</f>
        <v>0</v>
      </c>
      <c r="BL170" s="16" t="s">
        <v>1650</v>
      </c>
      <c r="BM170" s="16" t="s">
        <v>31</v>
      </c>
    </row>
    <row r="171" spans="2:51" s="11" customFormat="1" ht="12">
      <c r="B171" s="182"/>
      <c r="C171" s="183"/>
      <c r="D171" s="184" t="s">
        <v>1660</v>
      </c>
      <c r="E171" s="193" t="s">
        <v>1524</v>
      </c>
      <c r="F171" s="185" t="s">
        <v>32</v>
      </c>
      <c r="G171" s="183"/>
      <c r="H171" s="186">
        <v>114.22</v>
      </c>
      <c r="I171" s="187"/>
      <c r="J171" s="183"/>
      <c r="K171" s="183"/>
      <c r="L171" s="188"/>
      <c r="M171" s="189"/>
      <c r="N171" s="190"/>
      <c r="O171" s="190"/>
      <c r="P171" s="190"/>
      <c r="Q171" s="190"/>
      <c r="R171" s="190"/>
      <c r="S171" s="190"/>
      <c r="T171" s="191"/>
      <c r="AT171" s="192" t="s">
        <v>1660</v>
      </c>
      <c r="AU171" s="192" t="s">
        <v>1651</v>
      </c>
      <c r="AV171" s="11" t="s">
        <v>1651</v>
      </c>
      <c r="AW171" s="11" t="s">
        <v>1554</v>
      </c>
      <c r="AX171" s="11" t="s">
        <v>1591</v>
      </c>
      <c r="AY171" s="192" t="s">
        <v>1642</v>
      </c>
    </row>
    <row r="172" spans="2:51" s="11" customFormat="1" ht="12">
      <c r="B172" s="182"/>
      <c r="C172" s="183"/>
      <c r="D172" s="184" t="s">
        <v>1660</v>
      </c>
      <c r="E172" s="193" t="s">
        <v>1524</v>
      </c>
      <c r="F172" s="185" t="s">
        <v>33</v>
      </c>
      <c r="G172" s="183"/>
      <c r="H172" s="186">
        <v>110.76</v>
      </c>
      <c r="I172" s="187"/>
      <c r="J172" s="183"/>
      <c r="K172" s="183"/>
      <c r="L172" s="188"/>
      <c r="M172" s="189"/>
      <c r="N172" s="190"/>
      <c r="O172" s="190"/>
      <c r="P172" s="190"/>
      <c r="Q172" s="190"/>
      <c r="R172" s="190"/>
      <c r="S172" s="190"/>
      <c r="T172" s="191"/>
      <c r="AT172" s="192" t="s">
        <v>1660</v>
      </c>
      <c r="AU172" s="192" t="s">
        <v>1651</v>
      </c>
      <c r="AV172" s="11" t="s">
        <v>1651</v>
      </c>
      <c r="AW172" s="11" t="s">
        <v>1554</v>
      </c>
      <c r="AX172" s="11" t="s">
        <v>1591</v>
      </c>
      <c r="AY172" s="192" t="s">
        <v>1642</v>
      </c>
    </row>
    <row r="173" spans="2:51" s="12" customFormat="1" ht="12">
      <c r="B173" s="208"/>
      <c r="C173" s="209"/>
      <c r="D173" s="184" t="s">
        <v>1660</v>
      </c>
      <c r="E173" s="210" t="s">
        <v>1524</v>
      </c>
      <c r="F173" s="211" t="s">
        <v>1810</v>
      </c>
      <c r="G173" s="209"/>
      <c r="H173" s="212">
        <v>224.98000000000002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1660</v>
      </c>
      <c r="AU173" s="218" t="s">
        <v>1651</v>
      </c>
      <c r="AV173" s="12" t="s">
        <v>1650</v>
      </c>
      <c r="AW173" s="12" t="s">
        <v>1554</v>
      </c>
      <c r="AX173" s="12" t="s">
        <v>1531</v>
      </c>
      <c r="AY173" s="218" t="s">
        <v>1642</v>
      </c>
    </row>
    <row r="174" spans="2:65" s="1" customFormat="1" ht="16.5" customHeight="1">
      <c r="B174" s="33"/>
      <c r="C174" s="171" t="s">
        <v>1752</v>
      </c>
      <c r="D174" s="171" t="s">
        <v>1645</v>
      </c>
      <c r="E174" s="172" t="s">
        <v>34</v>
      </c>
      <c r="F174" s="173" t="s">
        <v>35</v>
      </c>
      <c r="G174" s="174" t="s">
        <v>1683</v>
      </c>
      <c r="H174" s="175">
        <v>111.11</v>
      </c>
      <c r="I174" s="176"/>
      <c r="J174" s="175">
        <f>ROUND(I174*H174,0)</f>
        <v>0</v>
      </c>
      <c r="K174" s="173" t="s">
        <v>1524</v>
      </c>
      <c r="L174" s="37"/>
      <c r="M174" s="177" t="s">
        <v>1524</v>
      </c>
      <c r="N174" s="178" t="s">
        <v>1563</v>
      </c>
      <c r="O174" s="59"/>
      <c r="P174" s="179">
        <f>O174*H174</f>
        <v>0</v>
      </c>
      <c r="Q174" s="179">
        <v>0.01144</v>
      </c>
      <c r="R174" s="179">
        <f>Q174*H174</f>
        <v>1.2710984</v>
      </c>
      <c r="S174" s="179">
        <v>0</v>
      </c>
      <c r="T174" s="180">
        <f>S174*H174</f>
        <v>0</v>
      </c>
      <c r="AR174" s="16" t="s">
        <v>1650</v>
      </c>
      <c r="AT174" s="16" t="s">
        <v>1645</v>
      </c>
      <c r="AU174" s="16" t="s">
        <v>1651</v>
      </c>
      <c r="AY174" s="16" t="s">
        <v>1642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16" t="s">
        <v>1651</v>
      </c>
      <c r="BK174" s="181">
        <f>ROUND(I174*H174,0)</f>
        <v>0</v>
      </c>
      <c r="BL174" s="16" t="s">
        <v>1650</v>
      </c>
      <c r="BM174" s="16" t="s">
        <v>36</v>
      </c>
    </row>
    <row r="175" spans="2:51" s="11" customFormat="1" ht="12">
      <c r="B175" s="182"/>
      <c r="C175" s="183"/>
      <c r="D175" s="184" t="s">
        <v>1660</v>
      </c>
      <c r="E175" s="193" t="s">
        <v>1524</v>
      </c>
      <c r="F175" s="185" t="s">
        <v>37</v>
      </c>
      <c r="G175" s="183"/>
      <c r="H175" s="186">
        <v>111.11</v>
      </c>
      <c r="I175" s="187"/>
      <c r="J175" s="183"/>
      <c r="K175" s="183"/>
      <c r="L175" s="188"/>
      <c r="M175" s="189"/>
      <c r="N175" s="190"/>
      <c r="O175" s="190"/>
      <c r="P175" s="190"/>
      <c r="Q175" s="190"/>
      <c r="R175" s="190"/>
      <c r="S175" s="190"/>
      <c r="T175" s="191"/>
      <c r="AT175" s="192" t="s">
        <v>1660</v>
      </c>
      <c r="AU175" s="192" t="s">
        <v>1651</v>
      </c>
      <c r="AV175" s="11" t="s">
        <v>1651</v>
      </c>
      <c r="AW175" s="11" t="s">
        <v>1554</v>
      </c>
      <c r="AX175" s="11" t="s">
        <v>1531</v>
      </c>
      <c r="AY175" s="192" t="s">
        <v>1642</v>
      </c>
    </row>
    <row r="176" spans="2:65" s="1" customFormat="1" ht="16.5" customHeight="1">
      <c r="B176" s="33"/>
      <c r="C176" s="194" t="s">
        <v>1757</v>
      </c>
      <c r="D176" s="194" t="s">
        <v>1687</v>
      </c>
      <c r="E176" s="195" t="s">
        <v>38</v>
      </c>
      <c r="F176" s="196" t="s">
        <v>39</v>
      </c>
      <c r="G176" s="197" t="s">
        <v>1683</v>
      </c>
      <c r="H176" s="198">
        <v>113.33</v>
      </c>
      <c r="I176" s="199"/>
      <c r="J176" s="198">
        <f>ROUND(I176*H176,0)</f>
        <v>0</v>
      </c>
      <c r="K176" s="196" t="s">
        <v>1649</v>
      </c>
      <c r="L176" s="200"/>
      <c r="M176" s="201" t="s">
        <v>1524</v>
      </c>
      <c r="N176" s="202" t="s">
        <v>1563</v>
      </c>
      <c r="O176" s="59"/>
      <c r="P176" s="179">
        <f>O176*H176</f>
        <v>0</v>
      </c>
      <c r="Q176" s="179">
        <v>0.01</v>
      </c>
      <c r="R176" s="179">
        <f>Q176*H176</f>
        <v>1.1333</v>
      </c>
      <c r="S176" s="179">
        <v>0</v>
      </c>
      <c r="T176" s="180">
        <f>S176*H176</f>
        <v>0</v>
      </c>
      <c r="AR176" s="16" t="s">
        <v>1686</v>
      </c>
      <c r="AT176" s="16" t="s">
        <v>1687</v>
      </c>
      <c r="AU176" s="16" t="s">
        <v>1651</v>
      </c>
      <c r="AY176" s="16" t="s">
        <v>1642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16" t="s">
        <v>1651</v>
      </c>
      <c r="BK176" s="181">
        <f>ROUND(I176*H176,0)</f>
        <v>0</v>
      </c>
      <c r="BL176" s="16" t="s">
        <v>1650</v>
      </c>
      <c r="BM176" s="16" t="s">
        <v>40</v>
      </c>
    </row>
    <row r="177" spans="2:51" s="11" customFormat="1" ht="12">
      <c r="B177" s="182"/>
      <c r="C177" s="183"/>
      <c r="D177" s="184" t="s">
        <v>1660</v>
      </c>
      <c r="E177" s="183"/>
      <c r="F177" s="185" t="s">
        <v>41</v>
      </c>
      <c r="G177" s="183"/>
      <c r="H177" s="186">
        <v>113.33</v>
      </c>
      <c r="I177" s="187"/>
      <c r="J177" s="183"/>
      <c r="K177" s="183"/>
      <c r="L177" s="188"/>
      <c r="M177" s="189"/>
      <c r="N177" s="190"/>
      <c r="O177" s="190"/>
      <c r="P177" s="190"/>
      <c r="Q177" s="190"/>
      <c r="R177" s="190"/>
      <c r="S177" s="190"/>
      <c r="T177" s="191"/>
      <c r="AT177" s="192" t="s">
        <v>1660</v>
      </c>
      <c r="AU177" s="192" t="s">
        <v>1651</v>
      </c>
      <c r="AV177" s="11" t="s">
        <v>1651</v>
      </c>
      <c r="AW177" s="11" t="s">
        <v>1527</v>
      </c>
      <c r="AX177" s="11" t="s">
        <v>1531</v>
      </c>
      <c r="AY177" s="192" t="s">
        <v>1642</v>
      </c>
    </row>
    <row r="178" spans="2:65" s="1" customFormat="1" ht="16.5" customHeight="1">
      <c r="B178" s="33"/>
      <c r="C178" s="171" t="s">
        <v>1761</v>
      </c>
      <c r="D178" s="171" t="s">
        <v>1645</v>
      </c>
      <c r="E178" s="172" t="s">
        <v>42</v>
      </c>
      <c r="F178" s="173" t="s">
        <v>43</v>
      </c>
      <c r="G178" s="174" t="s">
        <v>1683</v>
      </c>
      <c r="H178" s="175">
        <v>224.98</v>
      </c>
      <c r="I178" s="176"/>
      <c r="J178" s="175">
        <f>ROUND(I178*H178,0)</f>
        <v>0</v>
      </c>
      <c r="K178" s="173" t="s">
        <v>1649</v>
      </c>
      <c r="L178" s="37"/>
      <c r="M178" s="177" t="s">
        <v>1524</v>
      </c>
      <c r="N178" s="178" t="s">
        <v>1563</v>
      </c>
      <c r="O178" s="59"/>
      <c r="P178" s="179">
        <f>O178*H178</f>
        <v>0</v>
      </c>
      <c r="Q178" s="179">
        <v>0.003</v>
      </c>
      <c r="R178" s="179">
        <f>Q178*H178</f>
        <v>0.67494</v>
      </c>
      <c r="S178" s="179">
        <v>0</v>
      </c>
      <c r="T178" s="180">
        <f>S178*H178</f>
        <v>0</v>
      </c>
      <c r="AR178" s="16" t="s">
        <v>1650</v>
      </c>
      <c r="AT178" s="16" t="s">
        <v>1645</v>
      </c>
      <c r="AU178" s="16" t="s">
        <v>1651</v>
      </c>
      <c r="AY178" s="16" t="s">
        <v>1642</v>
      </c>
      <c r="BE178" s="181">
        <f>IF(N178="základní",J178,0)</f>
        <v>0</v>
      </c>
      <c r="BF178" s="181">
        <f>IF(N178="snížená",J178,0)</f>
        <v>0</v>
      </c>
      <c r="BG178" s="181">
        <f>IF(N178="zákl. přenesená",J178,0)</f>
        <v>0</v>
      </c>
      <c r="BH178" s="181">
        <f>IF(N178="sníž. přenesená",J178,0)</f>
        <v>0</v>
      </c>
      <c r="BI178" s="181">
        <f>IF(N178="nulová",J178,0)</f>
        <v>0</v>
      </c>
      <c r="BJ178" s="16" t="s">
        <v>1651</v>
      </c>
      <c r="BK178" s="181">
        <f>ROUND(I178*H178,0)</f>
        <v>0</v>
      </c>
      <c r="BL178" s="16" t="s">
        <v>1650</v>
      </c>
      <c r="BM178" s="16" t="s">
        <v>44</v>
      </c>
    </row>
    <row r="179" spans="2:51" s="11" customFormat="1" ht="12">
      <c r="B179" s="182"/>
      <c r="C179" s="183"/>
      <c r="D179" s="184" t="s">
        <v>1660</v>
      </c>
      <c r="E179" s="193" t="s">
        <v>1524</v>
      </c>
      <c r="F179" s="185" t="s">
        <v>32</v>
      </c>
      <c r="G179" s="183"/>
      <c r="H179" s="186">
        <v>114.22</v>
      </c>
      <c r="I179" s="187"/>
      <c r="J179" s="183"/>
      <c r="K179" s="183"/>
      <c r="L179" s="188"/>
      <c r="M179" s="189"/>
      <c r="N179" s="190"/>
      <c r="O179" s="190"/>
      <c r="P179" s="190"/>
      <c r="Q179" s="190"/>
      <c r="R179" s="190"/>
      <c r="S179" s="190"/>
      <c r="T179" s="191"/>
      <c r="AT179" s="192" t="s">
        <v>1660</v>
      </c>
      <c r="AU179" s="192" t="s">
        <v>1651</v>
      </c>
      <c r="AV179" s="11" t="s">
        <v>1651</v>
      </c>
      <c r="AW179" s="11" t="s">
        <v>1554</v>
      </c>
      <c r="AX179" s="11" t="s">
        <v>1591</v>
      </c>
      <c r="AY179" s="192" t="s">
        <v>1642</v>
      </c>
    </row>
    <row r="180" spans="2:51" s="11" customFormat="1" ht="12">
      <c r="B180" s="182"/>
      <c r="C180" s="183"/>
      <c r="D180" s="184" t="s">
        <v>1660</v>
      </c>
      <c r="E180" s="193" t="s">
        <v>1524</v>
      </c>
      <c r="F180" s="185" t="s">
        <v>33</v>
      </c>
      <c r="G180" s="183"/>
      <c r="H180" s="186">
        <v>110.76</v>
      </c>
      <c r="I180" s="187"/>
      <c r="J180" s="183"/>
      <c r="K180" s="183"/>
      <c r="L180" s="188"/>
      <c r="M180" s="189"/>
      <c r="N180" s="190"/>
      <c r="O180" s="190"/>
      <c r="P180" s="190"/>
      <c r="Q180" s="190"/>
      <c r="R180" s="190"/>
      <c r="S180" s="190"/>
      <c r="T180" s="191"/>
      <c r="AT180" s="192" t="s">
        <v>1660</v>
      </c>
      <c r="AU180" s="192" t="s">
        <v>1651</v>
      </c>
      <c r="AV180" s="11" t="s">
        <v>1651</v>
      </c>
      <c r="AW180" s="11" t="s">
        <v>1554</v>
      </c>
      <c r="AX180" s="11" t="s">
        <v>1591</v>
      </c>
      <c r="AY180" s="192" t="s">
        <v>1642</v>
      </c>
    </row>
    <row r="181" spans="2:51" s="12" customFormat="1" ht="12">
      <c r="B181" s="208"/>
      <c r="C181" s="209"/>
      <c r="D181" s="184" t="s">
        <v>1660</v>
      </c>
      <c r="E181" s="210" t="s">
        <v>1524</v>
      </c>
      <c r="F181" s="211" t="s">
        <v>1810</v>
      </c>
      <c r="G181" s="209"/>
      <c r="H181" s="212">
        <v>224.98000000000002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1660</v>
      </c>
      <c r="AU181" s="218" t="s">
        <v>1651</v>
      </c>
      <c r="AV181" s="12" t="s">
        <v>1650</v>
      </c>
      <c r="AW181" s="12" t="s">
        <v>1554</v>
      </c>
      <c r="AX181" s="12" t="s">
        <v>1531</v>
      </c>
      <c r="AY181" s="218" t="s">
        <v>1642</v>
      </c>
    </row>
    <row r="182" spans="2:65" s="1" customFormat="1" ht="16.5" customHeight="1">
      <c r="B182" s="33"/>
      <c r="C182" s="171" t="s">
        <v>1765</v>
      </c>
      <c r="D182" s="171" t="s">
        <v>1645</v>
      </c>
      <c r="E182" s="172" t="s">
        <v>45</v>
      </c>
      <c r="F182" s="173" t="s">
        <v>46</v>
      </c>
      <c r="G182" s="174" t="s">
        <v>1683</v>
      </c>
      <c r="H182" s="175">
        <v>111.11</v>
      </c>
      <c r="I182" s="176"/>
      <c r="J182" s="175">
        <f>ROUND(I182*H182,0)</f>
        <v>0</v>
      </c>
      <c r="K182" s="173" t="s">
        <v>1649</v>
      </c>
      <c r="L182" s="37"/>
      <c r="M182" s="177" t="s">
        <v>1524</v>
      </c>
      <c r="N182" s="178" t="s">
        <v>1563</v>
      </c>
      <c r="O182" s="59"/>
      <c r="P182" s="179">
        <f>O182*H182</f>
        <v>0</v>
      </c>
      <c r="Q182" s="179">
        <v>0.00168</v>
      </c>
      <c r="R182" s="179">
        <f>Q182*H182</f>
        <v>0.18666480000000002</v>
      </c>
      <c r="S182" s="179">
        <v>0</v>
      </c>
      <c r="T182" s="180">
        <f>S182*H182</f>
        <v>0</v>
      </c>
      <c r="AR182" s="16" t="s">
        <v>1650</v>
      </c>
      <c r="AT182" s="16" t="s">
        <v>1645</v>
      </c>
      <c r="AU182" s="16" t="s">
        <v>1651</v>
      </c>
      <c r="AY182" s="16" t="s">
        <v>1642</v>
      </c>
      <c r="BE182" s="181">
        <f>IF(N182="základní",J182,0)</f>
        <v>0</v>
      </c>
      <c r="BF182" s="181">
        <f>IF(N182="snížená",J182,0)</f>
        <v>0</v>
      </c>
      <c r="BG182" s="181">
        <f>IF(N182="zákl. přenesená",J182,0)</f>
        <v>0</v>
      </c>
      <c r="BH182" s="181">
        <f>IF(N182="sníž. přenesená",J182,0)</f>
        <v>0</v>
      </c>
      <c r="BI182" s="181">
        <f>IF(N182="nulová",J182,0)</f>
        <v>0</v>
      </c>
      <c r="BJ182" s="16" t="s">
        <v>1651</v>
      </c>
      <c r="BK182" s="181">
        <f>ROUND(I182*H182,0)</f>
        <v>0</v>
      </c>
      <c r="BL182" s="16" t="s">
        <v>1650</v>
      </c>
      <c r="BM182" s="16" t="s">
        <v>47</v>
      </c>
    </row>
    <row r="183" spans="2:51" s="11" customFormat="1" ht="12">
      <c r="B183" s="182"/>
      <c r="C183" s="183"/>
      <c r="D183" s="184" t="s">
        <v>1660</v>
      </c>
      <c r="E183" s="193" t="s">
        <v>1524</v>
      </c>
      <c r="F183" s="185" t="s">
        <v>37</v>
      </c>
      <c r="G183" s="183"/>
      <c r="H183" s="186">
        <v>111.11</v>
      </c>
      <c r="I183" s="187"/>
      <c r="J183" s="183"/>
      <c r="K183" s="183"/>
      <c r="L183" s="188"/>
      <c r="M183" s="189"/>
      <c r="N183" s="190"/>
      <c r="O183" s="190"/>
      <c r="P183" s="190"/>
      <c r="Q183" s="190"/>
      <c r="R183" s="190"/>
      <c r="S183" s="190"/>
      <c r="T183" s="191"/>
      <c r="AT183" s="192" t="s">
        <v>1660</v>
      </c>
      <c r="AU183" s="192" t="s">
        <v>1651</v>
      </c>
      <c r="AV183" s="11" t="s">
        <v>1651</v>
      </c>
      <c r="AW183" s="11" t="s">
        <v>1554</v>
      </c>
      <c r="AX183" s="11" t="s">
        <v>1531</v>
      </c>
      <c r="AY183" s="192" t="s">
        <v>1642</v>
      </c>
    </row>
    <row r="184" spans="2:65" s="1" customFormat="1" ht="16.5" customHeight="1">
      <c r="B184" s="33"/>
      <c r="C184" s="171" t="s">
        <v>1771</v>
      </c>
      <c r="D184" s="171" t="s">
        <v>1645</v>
      </c>
      <c r="E184" s="172" t="s">
        <v>48</v>
      </c>
      <c r="F184" s="173" t="s">
        <v>49</v>
      </c>
      <c r="G184" s="174" t="s">
        <v>1683</v>
      </c>
      <c r="H184" s="175">
        <v>1339.69</v>
      </c>
      <c r="I184" s="176"/>
      <c r="J184" s="175">
        <f>ROUND(I184*H184,0)</f>
        <v>0</v>
      </c>
      <c r="K184" s="173" t="s">
        <v>1649</v>
      </c>
      <c r="L184" s="37"/>
      <c r="M184" s="177" t="s">
        <v>1524</v>
      </c>
      <c r="N184" s="178" t="s">
        <v>1563</v>
      </c>
      <c r="O184" s="59"/>
      <c r="P184" s="179">
        <f>O184*H184</f>
        <v>0</v>
      </c>
      <c r="Q184" s="179">
        <v>0.00026</v>
      </c>
      <c r="R184" s="179">
        <f>Q184*H184</f>
        <v>0.3483194</v>
      </c>
      <c r="S184" s="179">
        <v>0</v>
      </c>
      <c r="T184" s="180">
        <f>S184*H184</f>
        <v>0</v>
      </c>
      <c r="AR184" s="16" t="s">
        <v>1650</v>
      </c>
      <c r="AT184" s="16" t="s">
        <v>1645</v>
      </c>
      <c r="AU184" s="16" t="s">
        <v>1651</v>
      </c>
      <c r="AY184" s="16" t="s">
        <v>1642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16" t="s">
        <v>1651</v>
      </c>
      <c r="BK184" s="181">
        <f>ROUND(I184*H184,0)</f>
        <v>0</v>
      </c>
      <c r="BL184" s="16" t="s">
        <v>1650</v>
      </c>
      <c r="BM184" s="16" t="s">
        <v>50</v>
      </c>
    </row>
    <row r="185" spans="2:51" s="13" customFormat="1" ht="12">
      <c r="B185" s="219"/>
      <c r="C185" s="220"/>
      <c r="D185" s="184" t="s">
        <v>1660</v>
      </c>
      <c r="E185" s="221" t="s">
        <v>1524</v>
      </c>
      <c r="F185" s="222" t="s">
        <v>51</v>
      </c>
      <c r="G185" s="220"/>
      <c r="H185" s="221" t="s">
        <v>1524</v>
      </c>
      <c r="I185" s="223"/>
      <c r="J185" s="220"/>
      <c r="K185" s="220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1660</v>
      </c>
      <c r="AU185" s="228" t="s">
        <v>1651</v>
      </c>
      <c r="AV185" s="13" t="s">
        <v>1531</v>
      </c>
      <c r="AW185" s="13" t="s">
        <v>1554</v>
      </c>
      <c r="AX185" s="13" t="s">
        <v>1591</v>
      </c>
      <c r="AY185" s="228" t="s">
        <v>1642</v>
      </c>
    </row>
    <row r="186" spans="2:51" s="11" customFormat="1" ht="12">
      <c r="B186" s="182"/>
      <c r="C186" s="183"/>
      <c r="D186" s="184" t="s">
        <v>1660</v>
      </c>
      <c r="E186" s="193" t="s">
        <v>1524</v>
      </c>
      <c r="F186" s="185" t="s">
        <v>52</v>
      </c>
      <c r="G186" s="183"/>
      <c r="H186" s="186">
        <v>24.2</v>
      </c>
      <c r="I186" s="187"/>
      <c r="J186" s="183"/>
      <c r="K186" s="183"/>
      <c r="L186" s="188"/>
      <c r="M186" s="189"/>
      <c r="N186" s="190"/>
      <c r="O186" s="190"/>
      <c r="P186" s="190"/>
      <c r="Q186" s="190"/>
      <c r="R186" s="190"/>
      <c r="S186" s="190"/>
      <c r="T186" s="191"/>
      <c r="AT186" s="192" t="s">
        <v>1660</v>
      </c>
      <c r="AU186" s="192" t="s">
        <v>1651</v>
      </c>
      <c r="AV186" s="11" t="s">
        <v>1651</v>
      </c>
      <c r="AW186" s="11" t="s">
        <v>1554</v>
      </c>
      <c r="AX186" s="11" t="s">
        <v>1591</v>
      </c>
      <c r="AY186" s="192" t="s">
        <v>1642</v>
      </c>
    </row>
    <row r="187" spans="2:51" s="11" customFormat="1" ht="12">
      <c r="B187" s="182"/>
      <c r="C187" s="183"/>
      <c r="D187" s="184" t="s">
        <v>1660</v>
      </c>
      <c r="E187" s="193" t="s">
        <v>1524</v>
      </c>
      <c r="F187" s="185" t="s">
        <v>53</v>
      </c>
      <c r="G187" s="183"/>
      <c r="H187" s="186">
        <v>52.94</v>
      </c>
      <c r="I187" s="187"/>
      <c r="J187" s="183"/>
      <c r="K187" s="183"/>
      <c r="L187" s="188"/>
      <c r="M187" s="189"/>
      <c r="N187" s="190"/>
      <c r="O187" s="190"/>
      <c r="P187" s="190"/>
      <c r="Q187" s="190"/>
      <c r="R187" s="190"/>
      <c r="S187" s="190"/>
      <c r="T187" s="191"/>
      <c r="AT187" s="192" t="s">
        <v>1660</v>
      </c>
      <c r="AU187" s="192" t="s">
        <v>1651</v>
      </c>
      <c r="AV187" s="11" t="s">
        <v>1651</v>
      </c>
      <c r="AW187" s="11" t="s">
        <v>1554</v>
      </c>
      <c r="AX187" s="11" t="s">
        <v>1591</v>
      </c>
      <c r="AY187" s="192" t="s">
        <v>1642</v>
      </c>
    </row>
    <row r="188" spans="2:51" s="11" customFormat="1" ht="12">
      <c r="B188" s="182"/>
      <c r="C188" s="183"/>
      <c r="D188" s="184" t="s">
        <v>1660</v>
      </c>
      <c r="E188" s="193" t="s">
        <v>1524</v>
      </c>
      <c r="F188" s="185" t="s">
        <v>54</v>
      </c>
      <c r="G188" s="183"/>
      <c r="H188" s="186">
        <v>45.38</v>
      </c>
      <c r="I188" s="187"/>
      <c r="J188" s="183"/>
      <c r="K188" s="183"/>
      <c r="L188" s="188"/>
      <c r="M188" s="189"/>
      <c r="N188" s="190"/>
      <c r="O188" s="190"/>
      <c r="P188" s="190"/>
      <c r="Q188" s="190"/>
      <c r="R188" s="190"/>
      <c r="S188" s="190"/>
      <c r="T188" s="191"/>
      <c r="AT188" s="192" t="s">
        <v>1660</v>
      </c>
      <c r="AU188" s="192" t="s">
        <v>1651</v>
      </c>
      <c r="AV188" s="11" t="s">
        <v>1651</v>
      </c>
      <c r="AW188" s="11" t="s">
        <v>1554</v>
      </c>
      <c r="AX188" s="11" t="s">
        <v>1591</v>
      </c>
      <c r="AY188" s="192" t="s">
        <v>1642</v>
      </c>
    </row>
    <row r="189" spans="2:51" s="11" customFormat="1" ht="12">
      <c r="B189" s="182"/>
      <c r="C189" s="183"/>
      <c r="D189" s="184" t="s">
        <v>1660</v>
      </c>
      <c r="E189" s="193" t="s">
        <v>1524</v>
      </c>
      <c r="F189" s="185" t="s">
        <v>55</v>
      </c>
      <c r="G189" s="183"/>
      <c r="H189" s="186">
        <v>10.79</v>
      </c>
      <c r="I189" s="187"/>
      <c r="J189" s="183"/>
      <c r="K189" s="183"/>
      <c r="L189" s="188"/>
      <c r="M189" s="189"/>
      <c r="N189" s="190"/>
      <c r="O189" s="190"/>
      <c r="P189" s="190"/>
      <c r="Q189" s="190"/>
      <c r="R189" s="190"/>
      <c r="S189" s="190"/>
      <c r="T189" s="191"/>
      <c r="AT189" s="192" t="s">
        <v>1660</v>
      </c>
      <c r="AU189" s="192" t="s">
        <v>1651</v>
      </c>
      <c r="AV189" s="11" t="s">
        <v>1651</v>
      </c>
      <c r="AW189" s="11" t="s">
        <v>1554</v>
      </c>
      <c r="AX189" s="11" t="s">
        <v>1591</v>
      </c>
      <c r="AY189" s="192" t="s">
        <v>1642</v>
      </c>
    </row>
    <row r="190" spans="2:51" s="11" customFormat="1" ht="12">
      <c r="B190" s="182"/>
      <c r="C190" s="183"/>
      <c r="D190" s="184" t="s">
        <v>1660</v>
      </c>
      <c r="E190" s="193" t="s">
        <v>1524</v>
      </c>
      <c r="F190" s="185" t="s">
        <v>56</v>
      </c>
      <c r="G190" s="183"/>
      <c r="H190" s="186">
        <v>10.73</v>
      </c>
      <c r="I190" s="187"/>
      <c r="J190" s="183"/>
      <c r="K190" s="183"/>
      <c r="L190" s="188"/>
      <c r="M190" s="189"/>
      <c r="N190" s="190"/>
      <c r="O190" s="190"/>
      <c r="P190" s="190"/>
      <c r="Q190" s="190"/>
      <c r="R190" s="190"/>
      <c r="S190" s="190"/>
      <c r="T190" s="191"/>
      <c r="AT190" s="192" t="s">
        <v>1660</v>
      </c>
      <c r="AU190" s="192" t="s">
        <v>1651</v>
      </c>
      <c r="AV190" s="11" t="s">
        <v>1651</v>
      </c>
      <c r="AW190" s="11" t="s">
        <v>1554</v>
      </c>
      <c r="AX190" s="11" t="s">
        <v>1591</v>
      </c>
      <c r="AY190" s="192" t="s">
        <v>1642</v>
      </c>
    </row>
    <row r="191" spans="2:51" s="11" customFormat="1" ht="12">
      <c r="B191" s="182"/>
      <c r="C191" s="183"/>
      <c r="D191" s="184" t="s">
        <v>1660</v>
      </c>
      <c r="E191" s="193" t="s">
        <v>1524</v>
      </c>
      <c r="F191" s="185" t="s">
        <v>57</v>
      </c>
      <c r="G191" s="183"/>
      <c r="H191" s="186">
        <v>11.28</v>
      </c>
      <c r="I191" s="187"/>
      <c r="J191" s="183"/>
      <c r="K191" s="183"/>
      <c r="L191" s="188"/>
      <c r="M191" s="189"/>
      <c r="N191" s="190"/>
      <c r="O191" s="190"/>
      <c r="P191" s="190"/>
      <c r="Q191" s="190"/>
      <c r="R191" s="190"/>
      <c r="S191" s="190"/>
      <c r="T191" s="191"/>
      <c r="AT191" s="192" t="s">
        <v>1660</v>
      </c>
      <c r="AU191" s="192" t="s">
        <v>1651</v>
      </c>
      <c r="AV191" s="11" t="s">
        <v>1651</v>
      </c>
      <c r="AW191" s="11" t="s">
        <v>1554</v>
      </c>
      <c r="AX191" s="11" t="s">
        <v>1591</v>
      </c>
      <c r="AY191" s="192" t="s">
        <v>1642</v>
      </c>
    </row>
    <row r="192" spans="2:51" s="11" customFormat="1" ht="12">
      <c r="B192" s="182"/>
      <c r="C192" s="183"/>
      <c r="D192" s="184" t="s">
        <v>1660</v>
      </c>
      <c r="E192" s="193" t="s">
        <v>1524</v>
      </c>
      <c r="F192" s="185" t="s">
        <v>58</v>
      </c>
      <c r="G192" s="183"/>
      <c r="H192" s="186">
        <v>10.79</v>
      </c>
      <c r="I192" s="187"/>
      <c r="J192" s="183"/>
      <c r="K192" s="183"/>
      <c r="L192" s="188"/>
      <c r="M192" s="189"/>
      <c r="N192" s="190"/>
      <c r="O192" s="190"/>
      <c r="P192" s="190"/>
      <c r="Q192" s="190"/>
      <c r="R192" s="190"/>
      <c r="S192" s="190"/>
      <c r="T192" s="191"/>
      <c r="AT192" s="192" t="s">
        <v>1660</v>
      </c>
      <c r="AU192" s="192" t="s">
        <v>1651</v>
      </c>
      <c r="AV192" s="11" t="s">
        <v>1651</v>
      </c>
      <c r="AW192" s="11" t="s">
        <v>1554</v>
      </c>
      <c r="AX192" s="11" t="s">
        <v>1591</v>
      </c>
      <c r="AY192" s="192" t="s">
        <v>1642</v>
      </c>
    </row>
    <row r="193" spans="2:51" s="11" customFormat="1" ht="12">
      <c r="B193" s="182"/>
      <c r="C193" s="183"/>
      <c r="D193" s="184" t="s">
        <v>1660</v>
      </c>
      <c r="E193" s="193" t="s">
        <v>1524</v>
      </c>
      <c r="F193" s="185" t="s">
        <v>59</v>
      </c>
      <c r="G193" s="183"/>
      <c r="H193" s="186">
        <v>11.96</v>
      </c>
      <c r="I193" s="187"/>
      <c r="J193" s="183"/>
      <c r="K193" s="183"/>
      <c r="L193" s="188"/>
      <c r="M193" s="189"/>
      <c r="N193" s="190"/>
      <c r="O193" s="190"/>
      <c r="P193" s="190"/>
      <c r="Q193" s="190"/>
      <c r="R193" s="190"/>
      <c r="S193" s="190"/>
      <c r="T193" s="191"/>
      <c r="AT193" s="192" t="s">
        <v>1660</v>
      </c>
      <c r="AU193" s="192" t="s">
        <v>1651</v>
      </c>
      <c r="AV193" s="11" t="s">
        <v>1651</v>
      </c>
      <c r="AW193" s="11" t="s">
        <v>1554</v>
      </c>
      <c r="AX193" s="11" t="s">
        <v>1591</v>
      </c>
      <c r="AY193" s="192" t="s">
        <v>1642</v>
      </c>
    </row>
    <row r="194" spans="2:51" s="11" customFormat="1" ht="12">
      <c r="B194" s="182"/>
      <c r="C194" s="183"/>
      <c r="D194" s="184" t="s">
        <v>1660</v>
      </c>
      <c r="E194" s="193" t="s">
        <v>1524</v>
      </c>
      <c r="F194" s="185" t="s">
        <v>60</v>
      </c>
      <c r="G194" s="183"/>
      <c r="H194" s="186">
        <v>15.54</v>
      </c>
      <c r="I194" s="187"/>
      <c r="J194" s="183"/>
      <c r="K194" s="183"/>
      <c r="L194" s="188"/>
      <c r="M194" s="189"/>
      <c r="N194" s="190"/>
      <c r="O194" s="190"/>
      <c r="P194" s="190"/>
      <c r="Q194" s="190"/>
      <c r="R194" s="190"/>
      <c r="S194" s="190"/>
      <c r="T194" s="191"/>
      <c r="AT194" s="192" t="s">
        <v>1660</v>
      </c>
      <c r="AU194" s="192" t="s">
        <v>1651</v>
      </c>
      <c r="AV194" s="11" t="s">
        <v>1651</v>
      </c>
      <c r="AW194" s="11" t="s">
        <v>1554</v>
      </c>
      <c r="AX194" s="11" t="s">
        <v>1591</v>
      </c>
      <c r="AY194" s="192" t="s">
        <v>1642</v>
      </c>
    </row>
    <row r="195" spans="2:51" s="11" customFormat="1" ht="12">
      <c r="B195" s="182"/>
      <c r="C195" s="183"/>
      <c r="D195" s="184" t="s">
        <v>1660</v>
      </c>
      <c r="E195" s="193" t="s">
        <v>1524</v>
      </c>
      <c r="F195" s="185" t="s">
        <v>61</v>
      </c>
      <c r="G195" s="183"/>
      <c r="H195" s="186">
        <v>15.68</v>
      </c>
      <c r="I195" s="187"/>
      <c r="J195" s="183"/>
      <c r="K195" s="183"/>
      <c r="L195" s="188"/>
      <c r="M195" s="189"/>
      <c r="N195" s="190"/>
      <c r="O195" s="190"/>
      <c r="P195" s="190"/>
      <c r="Q195" s="190"/>
      <c r="R195" s="190"/>
      <c r="S195" s="190"/>
      <c r="T195" s="191"/>
      <c r="AT195" s="192" t="s">
        <v>1660</v>
      </c>
      <c r="AU195" s="192" t="s">
        <v>1651</v>
      </c>
      <c r="AV195" s="11" t="s">
        <v>1651</v>
      </c>
      <c r="AW195" s="11" t="s">
        <v>1554</v>
      </c>
      <c r="AX195" s="11" t="s">
        <v>1591</v>
      </c>
      <c r="AY195" s="192" t="s">
        <v>1642</v>
      </c>
    </row>
    <row r="196" spans="2:51" s="11" customFormat="1" ht="12">
      <c r="B196" s="182"/>
      <c r="C196" s="183"/>
      <c r="D196" s="184" t="s">
        <v>1660</v>
      </c>
      <c r="E196" s="193" t="s">
        <v>1524</v>
      </c>
      <c r="F196" s="185" t="s">
        <v>62</v>
      </c>
      <c r="G196" s="183"/>
      <c r="H196" s="186">
        <v>11.55</v>
      </c>
      <c r="I196" s="187"/>
      <c r="J196" s="183"/>
      <c r="K196" s="183"/>
      <c r="L196" s="188"/>
      <c r="M196" s="189"/>
      <c r="N196" s="190"/>
      <c r="O196" s="190"/>
      <c r="P196" s="190"/>
      <c r="Q196" s="190"/>
      <c r="R196" s="190"/>
      <c r="S196" s="190"/>
      <c r="T196" s="191"/>
      <c r="AT196" s="192" t="s">
        <v>1660</v>
      </c>
      <c r="AU196" s="192" t="s">
        <v>1651</v>
      </c>
      <c r="AV196" s="11" t="s">
        <v>1651</v>
      </c>
      <c r="AW196" s="11" t="s">
        <v>1554</v>
      </c>
      <c r="AX196" s="11" t="s">
        <v>1591</v>
      </c>
      <c r="AY196" s="192" t="s">
        <v>1642</v>
      </c>
    </row>
    <row r="197" spans="2:51" s="14" customFormat="1" ht="12">
      <c r="B197" s="229"/>
      <c r="C197" s="230"/>
      <c r="D197" s="184" t="s">
        <v>1660</v>
      </c>
      <c r="E197" s="231" t="s">
        <v>1524</v>
      </c>
      <c r="F197" s="232" t="s">
        <v>63</v>
      </c>
      <c r="G197" s="230"/>
      <c r="H197" s="233">
        <v>220.84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1660</v>
      </c>
      <c r="AU197" s="239" t="s">
        <v>1651</v>
      </c>
      <c r="AV197" s="14" t="s">
        <v>1656</v>
      </c>
      <c r="AW197" s="14" t="s">
        <v>1554</v>
      </c>
      <c r="AX197" s="14" t="s">
        <v>1591</v>
      </c>
      <c r="AY197" s="239" t="s">
        <v>1642</v>
      </c>
    </row>
    <row r="198" spans="2:51" s="13" customFormat="1" ht="12">
      <c r="B198" s="219"/>
      <c r="C198" s="220"/>
      <c r="D198" s="184" t="s">
        <v>1660</v>
      </c>
      <c r="E198" s="221" t="s">
        <v>1524</v>
      </c>
      <c r="F198" s="222" t="s">
        <v>64</v>
      </c>
      <c r="G198" s="220"/>
      <c r="H198" s="221" t="s">
        <v>1524</v>
      </c>
      <c r="I198" s="223"/>
      <c r="J198" s="220"/>
      <c r="K198" s="220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1660</v>
      </c>
      <c r="AU198" s="228" t="s">
        <v>1651</v>
      </c>
      <c r="AV198" s="13" t="s">
        <v>1531</v>
      </c>
      <c r="AW198" s="13" t="s">
        <v>1554</v>
      </c>
      <c r="AX198" s="13" t="s">
        <v>1591</v>
      </c>
      <c r="AY198" s="228" t="s">
        <v>1642</v>
      </c>
    </row>
    <row r="199" spans="2:51" s="11" customFormat="1" ht="12">
      <c r="B199" s="182"/>
      <c r="C199" s="183"/>
      <c r="D199" s="184" t="s">
        <v>1660</v>
      </c>
      <c r="E199" s="193" t="s">
        <v>1524</v>
      </c>
      <c r="F199" s="185" t="s">
        <v>65</v>
      </c>
      <c r="G199" s="183"/>
      <c r="H199" s="186">
        <v>96.12</v>
      </c>
      <c r="I199" s="187"/>
      <c r="J199" s="183"/>
      <c r="K199" s="183"/>
      <c r="L199" s="188"/>
      <c r="M199" s="189"/>
      <c r="N199" s="190"/>
      <c r="O199" s="190"/>
      <c r="P199" s="190"/>
      <c r="Q199" s="190"/>
      <c r="R199" s="190"/>
      <c r="S199" s="190"/>
      <c r="T199" s="191"/>
      <c r="AT199" s="192" t="s">
        <v>1660</v>
      </c>
      <c r="AU199" s="192" t="s">
        <v>1651</v>
      </c>
      <c r="AV199" s="11" t="s">
        <v>1651</v>
      </c>
      <c r="AW199" s="11" t="s">
        <v>1554</v>
      </c>
      <c r="AX199" s="11" t="s">
        <v>1591</v>
      </c>
      <c r="AY199" s="192" t="s">
        <v>1642</v>
      </c>
    </row>
    <row r="200" spans="2:51" s="11" customFormat="1" ht="12">
      <c r="B200" s="182"/>
      <c r="C200" s="183"/>
      <c r="D200" s="184" t="s">
        <v>1660</v>
      </c>
      <c r="E200" s="193" t="s">
        <v>1524</v>
      </c>
      <c r="F200" s="185" t="s">
        <v>66</v>
      </c>
      <c r="G200" s="183"/>
      <c r="H200" s="186">
        <v>51.62</v>
      </c>
      <c r="I200" s="187"/>
      <c r="J200" s="183"/>
      <c r="K200" s="183"/>
      <c r="L200" s="188"/>
      <c r="M200" s="189"/>
      <c r="N200" s="190"/>
      <c r="O200" s="190"/>
      <c r="P200" s="190"/>
      <c r="Q200" s="190"/>
      <c r="R200" s="190"/>
      <c r="S200" s="190"/>
      <c r="T200" s="191"/>
      <c r="AT200" s="192" t="s">
        <v>1660</v>
      </c>
      <c r="AU200" s="192" t="s">
        <v>1651</v>
      </c>
      <c r="AV200" s="11" t="s">
        <v>1651</v>
      </c>
      <c r="AW200" s="11" t="s">
        <v>1554</v>
      </c>
      <c r="AX200" s="11" t="s">
        <v>1591</v>
      </c>
      <c r="AY200" s="192" t="s">
        <v>1642</v>
      </c>
    </row>
    <row r="201" spans="2:51" s="11" customFormat="1" ht="12">
      <c r="B201" s="182"/>
      <c r="C201" s="183"/>
      <c r="D201" s="184" t="s">
        <v>1660</v>
      </c>
      <c r="E201" s="193" t="s">
        <v>1524</v>
      </c>
      <c r="F201" s="185" t="s">
        <v>67</v>
      </c>
      <c r="G201" s="183"/>
      <c r="H201" s="186">
        <v>12.18</v>
      </c>
      <c r="I201" s="187"/>
      <c r="J201" s="183"/>
      <c r="K201" s="183"/>
      <c r="L201" s="188"/>
      <c r="M201" s="189"/>
      <c r="N201" s="190"/>
      <c r="O201" s="190"/>
      <c r="P201" s="190"/>
      <c r="Q201" s="190"/>
      <c r="R201" s="190"/>
      <c r="S201" s="190"/>
      <c r="T201" s="191"/>
      <c r="AT201" s="192" t="s">
        <v>1660</v>
      </c>
      <c r="AU201" s="192" t="s">
        <v>1651</v>
      </c>
      <c r="AV201" s="11" t="s">
        <v>1651</v>
      </c>
      <c r="AW201" s="11" t="s">
        <v>1554</v>
      </c>
      <c r="AX201" s="11" t="s">
        <v>1591</v>
      </c>
      <c r="AY201" s="192" t="s">
        <v>1642</v>
      </c>
    </row>
    <row r="202" spans="2:51" s="11" customFormat="1" ht="12">
      <c r="B202" s="182"/>
      <c r="C202" s="183"/>
      <c r="D202" s="184" t="s">
        <v>1660</v>
      </c>
      <c r="E202" s="193" t="s">
        <v>1524</v>
      </c>
      <c r="F202" s="185" t="s">
        <v>68</v>
      </c>
      <c r="G202" s="183"/>
      <c r="H202" s="186">
        <v>16.47</v>
      </c>
      <c r="I202" s="187"/>
      <c r="J202" s="183"/>
      <c r="K202" s="183"/>
      <c r="L202" s="188"/>
      <c r="M202" s="189"/>
      <c r="N202" s="190"/>
      <c r="O202" s="190"/>
      <c r="P202" s="190"/>
      <c r="Q202" s="190"/>
      <c r="R202" s="190"/>
      <c r="S202" s="190"/>
      <c r="T202" s="191"/>
      <c r="AT202" s="192" t="s">
        <v>1660</v>
      </c>
      <c r="AU202" s="192" t="s">
        <v>1651</v>
      </c>
      <c r="AV202" s="11" t="s">
        <v>1651</v>
      </c>
      <c r="AW202" s="11" t="s">
        <v>1554</v>
      </c>
      <c r="AX202" s="11" t="s">
        <v>1591</v>
      </c>
      <c r="AY202" s="192" t="s">
        <v>1642</v>
      </c>
    </row>
    <row r="203" spans="2:51" s="11" customFormat="1" ht="12">
      <c r="B203" s="182"/>
      <c r="C203" s="183"/>
      <c r="D203" s="184" t="s">
        <v>1660</v>
      </c>
      <c r="E203" s="193" t="s">
        <v>1524</v>
      </c>
      <c r="F203" s="185" t="s">
        <v>69</v>
      </c>
      <c r="G203" s="183"/>
      <c r="H203" s="186">
        <v>34.46</v>
      </c>
      <c r="I203" s="187"/>
      <c r="J203" s="183"/>
      <c r="K203" s="183"/>
      <c r="L203" s="188"/>
      <c r="M203" s="189"/>
      <c r="N203" s="190"/>
      <c r="O203" s="190"/>
      <c r="P203" s="190"/>
      <c r="Q203" s="190"/>
      <c r="R203" s="190"/>
      <c r="S203" s="190"/>
      <c r="T203" s="191"/>
      <c r="AT203" s="192" t="s">
        <v>1660</v>
      </c>
      <c r="AU203" s="192" t="s">
        <v>1651</v>
      </c>
      <c r="AV203" s="11" t="s">
        <v>1651</v>
      </c>
      <c r="AW203" s="11" t="s">
        <v>1554</v>
      </c>
      <c r="AX203" s="11" t="s">
        <v>1591</v>
      </c>
      <c r="AY203" s="192" t="s">
        <v>1642</v>
      </c>
    </row>
    <row r="204" spans="2:51" s="11" customFormat="1" ht="12">
      <c r="B204" s="182"/>
      <c r="C204" s="183"/>
      <c r="D204" s="184" t="s">
        <v>1660</v>
      </c>
      <c r="E204" s="193" t="s">
        <v>1524</v>
      </c>
      <c r="F204" s="185" t="s">
        <v>70</v>
      </c>
      <c r="G204" s="183"/>
      <c r="H204" s="186">
        <v>64.12</v>
      </c>
      <c r="I204" s="187"/>
      <c r="J204" s="183"/>
      <c r="K204" s="183"/>
      <c r="L204" s="188"/>
      <c r="M204" s="189"/>
      <c r="N204" s="190"/>
      <c r="O204" s="190"/>
      <c r="P204" s="190"/>
      <c r="Q204" s="190"/>
      <c r="R204" s="190"/>
      <c r="S204" s="190"/>
      <c r="T204" s="191"/>
      <c r="AT204" s="192" t="s">
        <v>1660</v>
      </c>
      <c r="AU204" s="192" t="s">
        <v>1651</v>
      </c>
      <c r="AV204" s="11" t="s">
        <v>1651</v>
      </c>
      <c r="AW204" s="11" t="s">
        <v>1554</v>
      </c>
      <c r="AX204" s="11" t="s">
        <v>1591</v>
      </c>
      <c r="AY204" s="192" t="s">
        <v>1642</v>
      </c>
    </row>
    <row r="205" spans="2:51" s="11" customFormat="1" ht="12">
      <c r="B205" s="182"/>
      <c r="C205" s="183"/>
      <c r="D205" s="184" t="s">
        <v>1660</v>
      </c>
      <c r="E205" s="193" t="s">
        <v>1524</v>
      </c>
      <c r="F205" s="185" t="s">
        <v>71</v>
      </c>
      <c r="G205" s="183"/>
      <c r="H205" s="186">
        <v>11.14</v>
      </c>
      <c r="I205" s="187"/>
      <c r="J205" s="183"/>
      <c r="K205" s="183"/>
      <c r="L205" s="188"/>
      <c r="M205" s="189"/>
      <c r="N205" s="190"/>
      <c r="O205" s="190"/>
      <c r="P205" s="190"/>
      <c r="Q205" s="190"/>
      <c r="R205" s="190"/>
      <c r="S205" s="190"/>
      <c r="T205" s="191"/>
      <c r="AT205" s="192" t="s">
        <v>1660</v>
      </c>
      <c r="AU205" s="192" t="s">
        <v>1651</v>
      </c>
      <c r="AV205" s="11" t="s">
        <v>1651</v>
      </c>
      <c r="AW205" s="11" t="s">
        <v>1554</v>
      </c>
      <c r="AX205" s="11" t="s">
        <v>1591</v>
      </c>
      <c r="AY205" s="192" t="s">
        <v>1642</v>
      </c>
    </row>
    <row r="206" spans="2:51" s="11" customFormat="1" ht="12">
      <c r="B206" s="182"/>
      <c r="C206" s="183"/>
      <c r="D206" s="184" t="s">
        <v>1660</v>
      </c>
      <c r="E206" s="193" t="s">
        <v>1524</v>
      </c>
      <c r="F206" s="185" t="s">
        <v>72</v>
      </c>
      <c r="G206" s="183"/>
      <c r="H206" s="186">
        <v>14.86</v>
      </c>
      <c r="I206" s="187"/>
      <c r="J206" s="183"/>
      <c r="K206" s="183"/>
      <c r="L206" s="188"/>
      <c r="M206" s="189"/>
      <c r="N206" s="190"/>
      <c r="O206" s="190"/>
      <c r="P206" s="190"/>
      <c r="Q206" s="190"/>
      <c r="R206" s="190"/>
      <c r="S206" s="190"/>
      <c r="T206" s="191"/>
      <c r="AT206" s="192" t="s">
        <v>1660</v>
      </c>
      <c r="AU206" s="192" t="s">
        <v>1651</v>
      </c>
      <c r="AV206" s="11" t="s">
        <v>1651</v>
      </c>
      <c r="AW206" s="11" t="s">
        <v>1554</v>
      </c>
      <c r="AX206" s="11" t="s">
        <v>1591</v>
      </c>
      <c r="AY206" s="192" t="s">
        <v>1642</v>
      </c>
    </row>
    <row r="207" spans="2:51" s="11" customFormat="1" ht="12">
      <c r="B207" s="182"/>
      <c r="C207" s="183"/>
      <c r="D207" s="184" t="s">
        <v>1660</v>
      </c>
      <c r="E207" s="193" t="s">
        <v>1524</v>
      </c>
      <c r="F207" s="185" t="s">
        <v>73</v>
      </c>
      <c r="G207" s="183"/>
      <c r="H207" s="186">
        <v>33.43</v>
      </c>
      <c r="I207" s="187"/>
      <c r="J207" s="183"/>
      <c r="K207" s="183"/>
      <c r="L207" s="188"/>
      <c r="M207" s="189"/>
      <c r="N207" s="190"/>
      <c r="O207" s="190"/>
      <c r="P207" s="190"/>
      <c r="Q207" s="190"/>
      <c r="R207" s="190"/>
      <c r="S207" s="190"/>
      <c r="T207" s="191"/>
      <c r="AT207" s="192" t="s">
        <v>1660</v>
      </c>
      <c r="AU207" s="192" t="s">
        <v>1651</v>
      </c>
      <c r="AV207" s="11" t="s">
        <v>1651</v>
      </c>
      <c r="AW207" s="11" t="s">
        <v>1554</v>
      </c>
      <c r="AX207" s="11" t="s">
        <v>1591</v>
      </c>
      <c r="AY207" s="192" t="s">
        <v>1642</v>
      </c>
    </row>
    <row r="208" spans="2:51" s="11" customFormat="1" ht="12">
      <c r="B208" s="182"/>
      <c r="C208" s="183"/>
      <c r="D208" s="184" t="s">
        <v>1660</v>
      </c>
      <c r="E208" s="193" t="s">
        <v>1524</v>
      </c>
      <c r="F208" s="185" t="s">
        <v>74</v>
      </c>
      <c r="G208" s="183"/>
      <c r="H208" s="186">
        <v>61.53</v>
      </c>
      <c r="I208" s="187"/>
      <c r="J208" s="183"/>
      <c r="K208" s="183"/>
      <c r="L208" s="188"/>
      <c r="M208" s="189"/>
      <c r="N208" s="190"/>
      <c r="O208" s="190"/>
      <c r="P208" s="190"/>
      <c r="Q208" s="190"/>
      <c r="R208" s="190"/>
      <c r="S208" s="190"/>
      <c r="T208" s="191"/>
      <c r="AT208" s="192" t="s">
        <v>1660</v>
      </c>
      <c r="AU208" s="192" t="s">
        <v>1651</v>
      </c>
      <c r="AV208" s="11" t="s">
        <v>1651</v>
      </c>
      <c r="AW208" s="11" t="s">
        <v>1554</v>
      </c>
      <c r="AX208" s="11" t="s">
        <v>1591</v>
      </c>
      <c r="AY208" s="192" t="s">
        <v>1642</v>
      </c>
    </row>
    <row r="209" spans="2:51" s="11" customFormat="1" ht="12">
      <c r="B209" s="182"/>
      <c r="C209" s="183"/>
      <c r="D209" s="184" t="s">
        <v>1660</v>
      </c>
      <c r="E209" s="193" t="s">
        <v>1524</v>
      </c>
      <c r="F209" s="185" t="s">
        <v>75</v>
      </c>
      <c r="G209" s="183"/>
      <c r="H209" s="186">
        <v>9.85</v>
      </c>
      <c r="I209" s="187"/>
      <c r="J209" s="183"/>
      <c r="K209" s="183"/>
      <c r="L209" s="188"/>
      <c r="M209" s="189"/>
      <c r="N209" s="190"/>
      <c r="O209" s="190"/>
      <c r="P209" s="190"/>
      <c r="Q209" s="190"/>
      <c r="R209" s="190"/>
      <c r="S209" s="190"/>
      <c r="T209" s="191"/>
      <c r="AT209" s="192" t="s">
        <v>1660</v>
      </c>
      <c r="AU209" s="192" t="s">
        <v>1651</v>
      </c>
      <c r="AV209" s="11" t="s">
        <v>1651</v>
      </c>
      <c r="AW209" s="11" t="s">
        <v>1554</v>
      </c>
      <c r="AX209" s="11" t="s">
        <v>1591</v>
      </c>
      <c r="AY209" s="192" t="s">
        <v>1642</v>
      </c>
    </row>
    <row r="210" spans="2:51" s="11" customFormat="1" ht="12">
      <c r="B210" s="182"/>
      <c r="C210" s="183"/>
      <c r="D210" s="184" t="s">
        <v>1660</v>
      </c>
      <c r="E210" s="193" t="s">
        <v>1524</v>
      </c>
      <c r="F210" s="185" t="s">
        <v>76</v>
      </c>
      <c r="G210" s="183"/>
      <c r="H210" s="186">
        <v>30.69</v>
      </c>
      <c r="I210" s="187"/>
      <c r="J210" s="183"/>
      <c r="K210" s="183"/>
      <c r="L210" s="188"/>
      <c r="M210" s="189"/>
      <c r="N210" s="190"/>
      <c r="O210" s="190"/>
      <c r="P210" s="190"/>
      <c r="Q210" s="190"/>
      <c r="R210" s="190"/>
      <c r="S210" s="190"/>
      <c r="T210" s="191"/>
      <c r="AT210" s="192" t="s">
        <v>1660</v>
      </c>
      <c r="AU210" s="192" t="s">
        <v>1651</v>
      </c>
      <c r="AV210" s="11" t="s">
        <v>1651</v>
      </c>
      <c r="AW210" s="11" t="s">
        <v>1554</v>
      </c>
      <c r="AX210" s="11" t="s">
        <v>1591</v>
      </c>
      <c r="AY210" s="192" t="s">
        <v>1642</v>
      </c>
    </row>
    <row r="211" spans="2:51" s="11" customFormat="1" ht="12">
      <c r="B211" s="182"/>
      <c r="C211" s="183"/>
      <c r="D211" s="184" t="s">
        <v>1660</v>
      </c>
      <c r="E211" s="193" t="s">
        <v>1524</v>
      </c>
      <c r="F211" s="185" t="s">
        <v>77</v>
      </c>
      <c r="G211" s="183"/>
      <c r="H211" s="186">
        <v>45.51</v>
      </c>
      <c r="I211" s="187"/>
      <c r="J211" s="183"/>
      <c r="K211" s="183"/>
      <c r="L211" s="188"/>
      <c r="M211" s="189"/>
      <c r="N211" s="190"/>
      <c r="O211" s="190"/>
      <c r="P211" s="190"/>
      <c r="Q211" s="190"/>
      <c r="R211" s="190"/>
      <c r="S211" s="190"/>
      <c r="T211" s="191"/>
      <c r="AT211" s="192" t="s">
        <v>1660</v>
      </c>
      <c r="AU211" s="192" t="s">
        <v>1651</v>
      </c>
      <c r="AV211" s="11" t="s">
        <v>1651</v>
      </c>
      <c r="AW211" s="11" t="s">
        <v>1554</v>
      </c>
      <c r="AX211" s="11" t="s">
        <v>1591</v>
      </c>
      <c r="AY211" s="192" t="s">
        <v>1642</v>
      </c>
    </row>
    <row r="212" spans="2:51" s="14" customFormat="1" ht="12">
      <c r="B212" s="229"/>
      <c r="C212" s="230"/>
      <c r="D212" s="184" t="s">
        <v>1660</v>
      </c>
      <c r="E212" s="231" t="s">
        <v>1524</v>
      </c>
      <c r="F212" s="232" t="s">
        <v>63</v>
      </c>
      <c r="G212" s="230"/>
      <c r="H212" s="233">
        <v>481.9800000000001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1660</v>
      </c>
      <c r="AU212" s="239" t="s">
        <v>1651</v>
      </c>
      <c r="AV212" s="14" t="s">
        <v>1656</v>
      </c>
      <c r="AW212" s="14" t="s">
        <v>1554</v>
      </c>
      <c r="AX212" s="14" t="s">
        <v>1591</v>
      </c>
      <c r="AY212" s="239" t="s">
        <v>1642</v>
      </c>
    </row>
    <row r="213" spans="2:51" s="13" customFormat="1" ht="12">
      <c r="B213" s="219"/>
      <c r="C213" s="220"/>
      <c r="D213" s="184" t="s">
        <v>1660</v>
      </c>
      <c r="E213" s="221" t="s">
        <v>1524</v>
      </c>
      <c r="F213" s="222" t="s">
        <v>78</v>
      </c>
      <c r="G213" s="220"/>
      <c r="H213" s="221" t="s">
        <v>1524</v>
      </c>
      <c r="I213" s="223"/>
      <c r="J213" s="220"/>
      <c r="K213" s="220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1660</v>
      </c>
      <c r="AU213" s="228" t="s">
        <v>1651</v>
      </c>
      <c r="AV213" s="13" t="s">
        <v>1531</v>
      </c>
      <c r="AW213" s="13" t="s">
        <v>1554</v>
      </c>
      <c r="AX213" s="13" t="s">
        <v>1591</v>
      </c>
      <c r="AY213" s="228" t="s">
        <v>1642</v>
      </c>
    </row>
    <row r="214" spans="2:51" s="11" customFormat="1" ht="12">
      <c r="B214" s="182"/>
      <c r="C214" s="183"/>
      <c r="D214" s="184" t="s">
        <v>1660</v>
      </c>
      <c r="E214" s="193" t="s">
        <v>1524</v>
      </c>
      <c r="F214" s="185" t="s">
        <v>79</v>
      </c>
      <c r="G214" s="183"/>
      <c r="H214" s="186">
        <v>78.04</v>
      </c>
      <c r="I214" s="187"/>
      <c r="J214" s="183"/>
      <c r="K214" s="183"/>
      <c r="L214" s="188"/>
      <c r="M214" s="189"/>
      <c r="N214" s="190"/>
      <c r="O214" s="190"/>
      <c r="P214" s="190"/>
      <c r="Q214" s="190"/>
      <c r="R214" s="190"/>
      <c r="S214" s="190"/>
      <c r="T214" s="191"/>
      <c r="AT214" s="192" t="s">
        <v>1660</v>
      </c>
      <c r="AU214" s="192" t="s">
        <v>1651</v>
      </c>
      <c r="AV214" s="11" t="s">
        <v>1651</v>
      </c>
      <c r="AW214" s="11" t="s">
        <v>1554</v>
      </c>
      <c r="AX214" s="11" t="s">
        <v>1591</v>
      </c>
      <c r="AY214" s="192" t="s">
        <v>1642</v>
      </c>
    </row>
    <row r="215" spans="2:51" s="11" customFormat="1" ht="12">
      <c r="B215" s="182"/>
      <c r="C215" s="183"/>
      <c r="D215" s="184" t="s">
        <v>1660</v>
      </c>
      <c r="E215" s="193" t="s">
        <v>1524</v>
      </c>
      <c r="F215" s="185" t="s">
        <v>80</v>
      </c>
      <c r="G215" s="183"/>
      <c r="H215" s="186">
        <v>31.2</v>
      </c>
      <c r="I215" s="187"/>
      <c r="J215" s="183"/>
      <c r="K215" s="183"/>
      <c r="L215" s="188"/>
      <c r="M215" s="189"/>
      <c r="N215" s="190"/>
      <c r="O215" s="190"/>
      <c r="P215" s="190"/>
      <c r="Q215" s="190"/>
      <c r="R215" s="190"/>
      <c r="S215" s="190"/>
      <c r="T215" s="191"/>
      <c r="AT215" s="192" t="s">
        <v>1660</v>
      </c>
      <c r="AU215" s="192" t="s">
        <v>1651</v>
      </c>
      <c r="AV215" s="11" t="s">
        <v>1651</v>
      </c>
      <c r="AW215" s="11" t="s">
        <v>1554</v>
      </c>
      <c r="AX215" s="11" t="s">
        <v>1591</v>
      </c>
      <c r="AY215" s="192" t="s">
        <v>1642</v>
      </c>
    </row>
    <row r="216" spans="2:51" s="11" customFormat="1" ht="12">
      <c r="B216" s="182"/>
      <c r="C216" s="183"/>
      <c r="D216" s="184" t="s">
        <v>1660</v>
      </c>
      <c r="E216" s="193" t="s">
        <v>1524</v>
      </c>
      <c r="F216" s="185" t="s">
        <v>81</v>
      </c>
      <c r="G216" s="183"/>
      <c r="H216" s="186">
        <v>12.34</v>
      </c>
      <c r="I216" s="187"/>
      <c r="J216" s="183"/>
      <c r="K216" s="183"/>
      <c r="L216" s="188"/>
      <c r="M216" s="189"/>
      <c r="N216" s="190"/>
      <c r="O216" s="190"/>
      <c r="P216" s="190"/>
      <c r="Q216" s="190"/>
      <c r="R216" s="190"/>
      <c r="S216" s="190"/>
      <c r="T216" s="191"/>
      <c r="AT216" s="192" t="s">
        <v>1660</v>
      </c>
      <c r="AU216" s="192" t="s">
        <v>1651</v>
      </c>
      <c r="AV216" s="11" t="s">
        <v>1651</v>
      </c>
      <c r="AW216" s="11" t="s">
        <v>1554</v>
      </c>
      <c r="AX216" s="11" t="s">
        <v>1591</v>
      </c>
      <c r="AY216" s="192" t="s">
        <v>1642</v>
      </c>
    </row>
    <row r="217" spans="2:51" s="11" customFormat="1" ht="12">
      <c r="B217" s="182"/>
      <c r="C217" s="183"/>
      <c r="D217" s="184" t="s">
        <v>1660</v>
      </c>
      <c r="E217" s="193" t="s">
        <v>1524</v>
      </c>
      <c r="F217" s="185" t="s">
        <v>82</v>
      </c>
      <c r="G217" s="183"/>
      <c r="H217" s="186">
        <v>15.02</v>
      </c>
      <c r="I217" s="187"/>
      <c r="J217" s="183"/>
      <c r="K217" s="183"/>
      <c r="L217" s="188"/>
      <c r="M217" s="189"/>
      <c r="N217" s="190"/>
      <c r="O217" s="190"/>
      <c r="P217" s="190"/>
      <c r="Q217" s="190"/>
      <c r="R217" s="190"/>
      <c r="S217" s="190"/>
      <c r="T217" s="191"/>
      <c r="AT217" s="192" t="s">
        <v>1660</v>
      </c>
      <c r="AU217" s="192" t="s">
        <v>1651</v>
      </c>
      <c r="AV217" s="11" t="s">
        <v>1651</v>
      </c>
      <c r="AW217" s="11" t="s">
        <v>1554</v>
      </c>
      <c r="AX217" s="11" t="s">
        <v>1591</v>
      </c>
      <c r="AY217" s="192" t="s">
        <v>1642</v>
      </c>
    </row>
    <row r="218" spans="2:51" s="11" customFormat="1" ht="12">
      <c r="B218" s="182"/>
      <c r="C218" s="183"/>
      <c r="D218" s="184" t="s">
        <v>1660</v>
      </c>
      <c r="E218" s="193" t="s">
        <v>1524</v>
      </c>
      <c r="F218" s="185" t="s">
        <v>83</v>
      </c>
      <c r="G218" s="183"/>
      <c r="H218" s="186">
        <v>34.14</v>
      </c>
      <c r="I218" s="187"/>
      <c r="J218" s="183"/>
      <c r="K218" s="183"/>
      <c r="L218" s="188"/>
      <c r="M218" s="189"/>
      <c r="N218" s="190"/>
      <c r="O218" s="190"/>
      <c r="P218" s="190"/>
      <c r="Q218" s="190"/>
      <c r="R218" s="190"/>
      <c r="S218" s="190"/>
      <c r="T218" s="191"/>
      <c r="AT218" s="192" t="s">
        <v>1660</v>
      </c>
      <c r="AU218" s="192" t="s">
        <v>1651</v>
      </c>
      <c r="AV218" s="11" t="s">
        <v>1651</v>
      </c>
      <c r="AW218" s="11" t="s">
        <v>1554</v>
      </c>
      <c r="AX218" s="11" t="s">
        <v>1591</v>
      </c>
      <c r="AY218" s="192" t="s">
        <v>1642</v>
      </c>
    </row>
    <row r="219" spans="2:51" s="11" customFormat="1" ht="12">
      <c r="B219" s="182"/>
      <c r="C219" s="183"/>
      <c r="D219" s="184" t="s">
        <v>1660</v>
      </c>
      <c r="E219" s="193" t="s">
        <v>1524</v>
      </c>
      <c r="F219" s="185" t="s">
        <v>84</v>
      </c>
      <c r="G219" s="183"/>
      <c r="H219" s="186">
        <v>64.12</v>
      </c>
      <c r="I219" s="187"/>
      <c r="J219" s="183"/>
      <c r="K219" s="183"/>
      <c r="L219" s="188"/>
      <c r="M219" s="189"/>
      <c r="N219" s="190"/>
      <c r="O219" s="190"/>
      <c r="P219" s="190"/>
      <c r="Q219" s="190"/>
      <c r="R219" s="190"/>
      <c r="S219" s="190"/>
      <c r="T219" s="191"/>
      <c r="AT219" s="192" t="s">
        <v>1660</v>
      </c>
      <c r="AU219" s="192" t="s">
        <v>1651</v>
      </c>
      <c r="AV219" s="11" t="s">
        <v>1651</v>
      </c>
      <c r="AW219" s="11" t="s">
        <v>1554</v>
      </c>
      <c r="AX219" s="11" t="s">
        <v>1591</v>
      </c>
      <c r="AY219" s="192" t="s">
        <v>1642</v>
      </c>
    </row>
    <row r="220" spans="2:51" s="11" customFormat="1" ht="12">
      <c r="B220" s="182"/>
      <c r="C220" s="183"/>
      <c r="D220" s="184" t="s">
        <v>1660</v>
      </c>
      <c r="E220" s="193" t="s">
        <v>1524</v>
      </c>
      <c r="F220" s="185" t="s">
        <v>85</v>
      </c>
      <c r="G220" s="183"/>
      <c r="H220" s="186">
        <v>8.56</v>
      </c>
      <c r="I220" s="187"/>
      <c r="J220" s="183"/>
      <c r="K220" s="183"/>
      <c r="L220" s="188"/>
      <c r="M220" s="189"/>
      <c r="N220" s="190"/>
      <c r="O220" s="190"/>
      <c r="P220" s="190"/>
      <c r="Q220" s="190"/>
      <c r="R220" s="190"/>
      <c r="S220" s="190"/>
      <c r="T220" s="191"/>
      <c r="AT220" s="192" t="s">
        <v>1660</v>
      </c>
      <c r="AU220" s="192" t="s">
        <v>1651</v>
      </c>
      <c r="AV220" s="11" t="s">
        <v>1651</v>
      </c>
      <c r="AW220" s="11" t="s">
        <v>1554</v>
      </c>
      <c r="AX220" s="11" t="s">
        <v>1591</v>
      </c>
      <c r="AY220" s="192" t="s">
        <v>1642</v>
      </c>
    </row>
    <row r="221" spans="2:51" s="11" customFormat="1" ht="12">
      <c r="B221" s="182"/>
      <c r="C221" s="183"/>
      <c r="D221" s="184" t="s">
        <v>1660</v>
      </c>
      <c r="E221" s="193" t="s">
        <v>1524</v>
      </c>
      <c r="F221" s="185" t="s">
        <v>86</v>
      </c>
      <c r="G221" s="183"/>
      <c r="H221" s="186">
        <v>6.46</v>
      </c>
      <c r="I221" s="187"/>
      <c r="J221" s="183"/>
      <c r="K221" s="183"/>
      <c r="L221" s="188"/>
      <c r="M221" s="189"/>
      <c r="N221" s="190"/>
      <c r="O221" s="190"/>
      <c r="P221" s="190"/>
      <c r="Q221" s="190"/>
      <c r="R221" s="190"/>
      <c r="S221" s="190"/>
      <c r="T221" s="191"/>
      <c r="AT221" s="192" t="s">
        <v>1660</v>
      </c>
      <c r="AU221" s="192" t="s">
        <v>1651</v>
      </c>
      <c r="AV221" s="11" t="s">
        <v>1651</v>
      </c>
      <c r="AW221" s="11" t="s">
        <v>1554</v>
      </c>
      <c r="AX221" s="11" t="s">
        <v>1591</v>
      </c>
      <c r="AY221" s="192" t="s">
        <v>1642</v>
      </c>
    </row>
    <row r="222" spans="2:51" s="11" customFormat="1" ht="12">
      <c r="B222" s="182"/>
      <c r="C222" s="183"/>
      <c r="D222" s="184" t="s">
        <v>1660</v>
      </c>
      <c r="E222" s="193" t="s">
        <v>1524</v>
      </c>
      <c r="F222" s="185" t="s">
        <v>87</v>
      </c>
      <c r="G222" s="183"/>
      <c r="H222" s="186">
        <v>33.27</v>
      </c>
      <c r="I222" s="187"/>
      <c r="J222" s="183"/>
      <c r="K222" s="183"/>
      <c r="L222" s="188"/>
      <c r="M222" s="189"/>
      <c r="N222" s="190"/>
      <c r="O222" s="190"/>
      <c r="P222" s="190"/>
      <c r="Q222" s="190"/>
      <c r="R222" s="190"/>
      <c r="S222" s="190"/>
      <c r="T222" s="191"/>
      <c r="AT222" s="192" t="s">
        <v>1660</v>
      </c>
      <c r="AU222" s="192" t="s">
        <v>1651</v>
      </c>
      <c r="AV222" s="11" t="s">
        <v>1651</v>
      </c>
      <c r="AW222" s="11" t="s">
        <v>1554</v>
      </c>
      <c r="AX222" s="11" t="s">
        <v>1591</v>
      </c>
      <c r="AY222" s="192" t="s">
        <v>1642</v>
      </c>
    </row>
    <row r="223" spans="2:51" s="11" customFormat="1" ht="12">
      <c r="B223" s="182"/>
      <c r="C223" s="183"/>
      <c r="D223" s="184" t="s">
        <v>1660</v>
      </c>
      <c r="E223" s="193" t="s">
        <v>1524</v>
      </c>
      <c r="F223" s="185" t="s">
        <v>88</v>
      </c>
      <c r="G223" s="183"/>
      <c r="H223" s="186">
        <v>61.53</v>
      </c>
      <c r="I223" s="187"/>
      <c r="J223" s="183"/>
      <c r="K223" s="183"/>
      <c r="L223" s="188"/>
      <c r="M223" s="189"/>
      <c r="N223" s="190"/>
      <c r="O223" s="190"/>
      <c r="P223" s="190"/>
      <c r="Q223" s="190"/>
      <c r="R223" s="190"/>
      <c r="S223" s="190"/>
      <c r="T223" s="191"/>
      <c r="AT223" s="192" t="s">
        <v>1660</v>
      </c>
      <c r="AU223" s="192" t="s">
        <v>1651</v>
      </c>
      <c r="AV223" s="11" t="s">
        <v>1651</v>
      </c>
      <c r="AW223" s="11" t="s">
        <v>1554</v>
      </c>
      <c r="AX223" s="11" t="s">
        <v>1591</v>
      </c>
      <c r="AY223" s="192" t="s">
        <v>1642</v>
      </c>
    </row>
    <row r="224" spans="2:51" s="11" customFormat="1" ht="12">
      <c r="B224" s="182"/>
      <c r="C224" s="183"/>
      <c r="D224" s="184" t="s">
        <v>1660</v>
      </c>
      <c r="E224" s="193" t="s">
        <v>1524</v>
      </c>
      <c r="F224" s="185" t="s">
        <v>89</v>
      </c>
      <c r="G224" s="183"/>
      <c r="H224" s="186">
        <v>5.17</v>
      </c>
      <c r="I224" s="187"/>
      <c r="J224" s="183"/>
      <c r="K224" s="183"/>
      <c r="L224" s="188"/>
      <c r="M224" s="189"/>
      <c r="N224" s="190"/>
      <c r="O224" s="190"/>
      <c r="P224" s="190"/>
      <c r="Q224" s="190"/>
      <c r="R224" s="190"/>
      <c r="S224" s="190"/>
      <c r="T224" s="191"/>
      <c r="AT224" s="192" t="s">
        <v>1660</v>
      </c>
      <c r="AU224" s="192" t="s">
        <v>1651</v>
      </c>
      <c r="AV224" s="11" t="s">
        <v>1651</v>
      </c>
      <c r="AW224" s="11" t="s">
        <v>1554</v>
      </c>
      <c r="AX224" s="11" t="s">
        <v>1591</v>
      </c>
      <c r="AY224" s="192" t="s">
        <v>1642</v>
      </c>
    </row>
    <row r="225" spans="2:51" s="11" customFormat="1" ht="12">
      <c r="B225" s="182"/>
      <c r="C225" s="183"/>
      <c r="D225" s="184" t="s">
        <v>1660</v>
      </c>
      <c r="E225" s="193" t="s">
        <v>1524</v>
      </c>
      <c r="F225" s="185" t="s">
        <v>90</v>
      </c>
      <c r="G225" s="183"/>
      <c r="H225" s="186">
        <v>10.01</v>
      </c>
      <c r="I225" s="187"/>
      <c r="J225" s="183"/>
      <c r="K225" s="183"/>
      <c r="L225" s="188"/>
      <c r="M225" s="189"/>
      <c r="N225" s="190"/>
      <c r="O225" s="190"/>
      <c r="P225" s="190"/>
      <c r="Q225" s="190"/>
      <c r="R225" s="190"/>
      <c r="S225" s="190"/>
      <c r="T225" s="191"/>
      <c r="AT225" s="192" t="s">
        <v>1660</v>
      </c>
      <c r="AU225" s="192" t="s">
        <v>1651</v>
      </c>
      <c r="AV225" s="11" t="s">
        <v>1651</v>
      </c>
      <c r="AW225" s="11" t="s">
        <v>1554</v>
      </c>
      <c r="AX225" s="11" t="s">
        <v>1591</v>
      </c>
      <c r="AY225" s="192" t="s">
        <v>1642</v>
      </c>
    </row>
    <row r="226" spans="2:51" s="11" customFormat="1" ht="12">
      <c r="B226" s="182"/>
      <c r="C226" s="183"/>
      <c r="D226" s="184" t="s">
        <v>1660</v>
      </c>
      <c r="E226" s="193" t="s">
        <v>1524</v>
      </c>
      <c r="F226" s="185" t="s">
        <v>91</v>
      </c>
      <c r="G226" s="183"/>
      <c r="H226" s="186">
        <v>55.78</v>
      </c>
      <c r="I226" s="187"/>
      <c r="J226" s="183"/>
      <c r="K226" s="183"/>
      <c r="L226" s="188"/>
      <c r="M226" s="189"/>
      <c r="N226" s="190"/>
      <c r="O226" s="190"/>
      <c r="P226" s="190"/>
      <c r="Q226" s="190"/>
      <c r="R226" s="190"/>
      <c r="S226" s="190"/>
      <c r="T226" s="191"/>
      <c r="AT226" s="192" t="s">
        <v>1660</v>
      </c>
      <c r="AU226" s="192" t="s">
        <v>1651</v>
      </c>
      <c r="AV226" s="11" t="s">
        <v>1651</v>
      </c>
      <c r="AW226" s="11" t="s">
        <v>1554</v>
      </c>
      <c r="AX226" s="11" t="s">
        <v>1591</v>
      </c>
      <c r="AY226" s="192" t="s">
        <v>1642</v>
      </c>
    </row>
    <row r="227" spans="2:51" s="14" customFormat="1" ht="12">
      <c r="B227" s="229"/>
      <c r="C227" s="230"/>
      <c r="D227" s="184" t="s">
        <v>1660</v>
      </c>
      <c r="E227" s="231" t="s">
        <v>1524</v>
      </c>
      <c r="F227" s="232" t="s">
        <v>63</v>
      </c>
      <c r="G227" s="230"/>
      <c r="H227" s="233">
        <v>415.6400000000001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AT227" s="239" t="s">
        <v>1660</v>
      </c>
      <c r="AU227" s="239" t="s">
        <v>1651</v>
      </c>
      <c r="AV227" s="14" t="s">
        <v>1656</v>
      </c>
      <c r="AW227" s="14" t="s">
        <v>1554</v>
      </c>
      <c r="AX227" s="14" t="s">
        <v>1591</v>
      </c>
      <c r="AY227" s="239" t="s">
        <v>1642</v>
      </c>
    </row>
    <row r="228" spans="2:51" s="13" customFormat="1" ht="12">
      <c r="B228" s="219"/>
      <c r="C228" s="220"/>
      <c r="D228" s="184" t="s">
        <v>1660</v>
      </c>
      <c r="E228" s="221" t="s">
        <v>1524</v>
      </c>
      <c r="F228" s="222" t="s">
        <v>92</v>
      </c>
      <c r="G228" s="220"/>
      <c r="H228" s="221" t="s">
        <v>1524</v>
      </c>
      <c r="I228" s="223"/>
      <c r="J228" s="220"/>
      <c r="K228" s="220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1660</v>
      </c>
      <c r="AU228" s="228" t="s">
        <v>1651</v>
      </c>
      <c r="AV228" s="13" t="s">
        <v>1531</v>
      </c>
      <c r="AW228" s="13" t="s">
        <v>1554</v>
      </c>
      <c r="AX228" s="13" t="s">
        <v>1591</v>
      </c>
      <c r="AY228" s="228" t="s">
        <v>1642</v>
      </c>
    </row>
    <row r="229" spans="2:51" s="11" customFormat="1" ht="12">
      <c r="B229" s="182"/>
      <c r="C229" s="183"/>
      <c r="D229" s="184" t="s">
        <v>1660</v>
      </c>
      <c r="E229" s="193" t="s">
        <v>1524</v>
      </c>
      <c r="F229" s="185" t="s">
        <v>93</v>
      </c>
      <c r="G229" s="183"/>
      <c r="H229" s="186">
        <v>81.68</v>
      </c>
      <c r="I229" s="187"/>
      <c r="J229" s="183"/>
      <c r="K229" s="183"/>
      <c r="L229" s="188"/>
      <c r="M229" s="189"/>
      <c r="N229" s="190"/>
      <c r="O229" s="190"/>
      <c r="P229" s="190"/>
      <c r="Q229" s="190"/>
      <c r="R229" s="190"/>
      <c r="S229" s="190"/>
      <c r="T229" s="191"/>
      <c r="AT229" s="192" t="s">
        <v>1660</v>
      </c>
      <c r="AU229" s="192" t="s">
        <v>1651</v>
      </c>
      <c r="AV229" s="11" t="s">
        <v>1651</v>
      </c>
      <c r="AW229" s="11" t="s">
        <v>1554</v>
      </c>
      <c r="AX229" s="11" t="s">
        <v>1591</v>
      </c>
      <c r="AY229" s="192" t="s">
        <v>1642</v>
      </c>
    </row>
    <row r="230" spans="2:51" s="11" customFormat="1" ht="12">
      <c r="B230" s="182"/>
      <c r="C230" s="183"/>
      <c r="D230" s="184" t="s">
        <v>1660</v>
      </c>
      <c r="E230" s="193" t="s">
        <v>1524</v>
      </c>
      <c r="F230" s="185" t="s">
        <v>94</v>
      </c>
      <c r="G230" s="183"/>
      <c r="H230" s="186">
        <v>27.25</v>
      </c>
      <c r="I230" s="187"/>
      <c r="J230" s="183"/>
      <c r="K230" s="183"/>
      <c r="L230" s="188"/>
      <c r="M230" s="189"/>
      <c r="N230" s="190"/>
      <c r="O230" s="190"/>
      <c r="P230" s="190"/>
      <c r="Q230" s="190"/>
      <c r="R230" s="190"/>
      <c r="S230" s="190"/>
      <c r="T230" s="191"/>
      <c r="AT230" s="192" t="s">
        <v>1660</v>
      </c>
      <c r="AU230" s="192" t="s">
        <v>1651</v>
      </c>
      <c r="AV230" s="11" t="s">
        <v>1651</v>
      </c>
      <c r="AW230" s="11" t="s">
        <v>1554</v>
      </c>
      <c r="AX230" s="11" t="s">
        <v>1591</v>
      </c>
      <c r="AY230" s="192" t="s">
        <v>1642</v>
      </c>
    </row>
    <row r="231" spans="2:51" s="11" customFormat="1" ht="12">
      <c r="B231" s="182"/>
      <c r="C231" s="183"/>
      <c r="D231" s="184" t="s">
        <v>1660</v>
      </c>
      <c r="E231" s="193" t="s">
        <v>1524</v>
      </c>
      <c r="F231" s="185" t="s">
        <v>95</v>
      </c>
      <c r="G231" s="183"/>
      <c r="H231" s="186">
        <v>3.9</v>
      </c>
      <c r="I231" s="187"/>
      <c r="J231" s="183"/>
      <c r="K231" s="183"/>
      <c r="L231" s="188"/>
      <c r="M231" s="189"/>
      <c r="N231" s="190"/>
      <c r="O231" s="190"/>
      <c r="P231" s="190"/>
      <c r="Q231" s="190"/>
      <c r="R231" s="190"/>
      <c r="S231" s="190"/>
      <c r="T231" s="191"/>
      <c r="AT231" s="192" t="s">
        <v>1660</v>
      </c>
      <c r="AU231" s="192" t="s">
        <v>1651</v>
      </c>
      <c r="AV231" s="11" t="s">
        <v>1651</v>
      </c>
      <c r="AW231" s="11" t="s">
        <v>1554</v>
      </c>
      <c r="AX231" s="11" t="s">
        <v>1591</v>
      </c>
      <c r="AY231" s="192" t="s">
        <v>1642</v>
      </c>
    </row>
    <row r="232" spans="2:51" s="11" customFormat="1" ht="12">
      <c r="B232" s="182"/>
      <c r="C232" s="183"/>
      <c r="D232" s="184" t="s">
        <v>1660</v>
      </c>
      <c r="E232" s="193" t="s">
        <v>1524</v>
      </c>
      <c r="F232" s="185" t="s">
        <v>96</v>
      </c>
      <c r="G232" s="183"/>
      <c r="H232" s="186">
        <v>6.81</v>
      </c>
      <c r="I232" s="187"/>
      <c r="J232" s="183"/>
      <c r="K232" s="183"/>
      <c r="L232" s="188"/>
      <c r="M232" s="189"/>
      <c r="N232" s="190"/>
      <c r="O232" s="190"/>
      <c r="P232" s="190"/>
      <c r="Q232" s="190"/>
      <c r="R232" s="190"/>
      <c r="S232" s="190"/>
      <c r="T232" s="191"/>
      <c r="AT232" s="192" t="s">
        <v>1660</v>
      </c>
      <c r="AU232" s="192" t="s">
        <v>1651</v>
      </c>
      <c r="AV232" s="11" t="s">
        <v>1651</v>
      </c>
      <c r="AW232" s="11" t="s">
        <v>1554</v>
      </c>
      <c r="AX232" s="11" t="s">
        <v>1591</v>
      </c>
      <c r="AY232" s="192" t="s">
        <v>1642</v>
      </c>
    </row>
    <row r="233" spans="2:51" s="11" customFormat="1" ht="12">
      <c r="B233" s="182"/>
      <c r="C233" s="183"/>
      <c r="D233" s="184" t="s">
        <v>1660</v>
      </c>
      <c r="E233" s="193" t="s">
        <v>1524</v>
      </c>
      <c r="F233" s="185" t="s">
        <v>97</v>
      </c>
      <c r="G233" s="183"/>
      <c r="H233" s="186">
        <v>6.37</v>
      </c>
      <c r="I233" s="187"/>
      <c r="J233" s="183"/>
      <c r="K233" s="183"/>
      <c r="L233" s="188"/>
      <c r="M233" s="189"/>
      <c r="N233" s="190"/>
      <c r="O233" s="190"/>
      <c r="P233" s="190"/>
      <c r="Q233" s="190"/>
      <c r="R233" s="190"/>
      <c r="S233" s="190"/>
      <c r="T233" s="191"/>
      <c r="AT233" s="192" t="s">
        <v>1660</v>
      </c>
      <c r="AU233" s="192" t="s">
        <v>1651</v>
      </c>
      <c r="AV233" s="11" t="s">
        <v>1651</v>
      </c>
      <c r="AW233" s="11" t="s">
        <v>1554</v>
      </c>
      <c r="AX233" s="11" t="s">
        <v>1591</v>
      </c>
      <c r="AY233" s="192" t="s">
        <v>1642</v>
      </c>
    </row>
    <row r="234" spans="2:51" s="11" customFormat="1" ht="12">
      <c r="B234" s="182"/>
      <c r="C234" s="183"/>
      <c r="D234" s="184" t="s">
        <v>1660</v>
      </c>
      <c r="E234" s="193" t="s">
        <v>1524</v>
      </c>
      <c r="F234" s="185" t="s">
        <v>98</v>
      </c>
      <c r="G234" s="183"/>
      <c r="H234" s="186">
        <v>8.45</v>
      </c>
      <c r="I234" s="187"/>
      <c r="J234" s="183"/>
      <c r="K234" s="183"/>
      <c r="L234" s="188"/>
      <c r="M234" s="189"/>
      <c r="N234" s="190"/>
      <c r="O234" s="190"/>
      <c r="P234" s="190"/>
      <c r="Q234" s="190"/>
      <c r="R234" s="190"/>
      <c r="S234" s="190"/>
      <c r="T234" s="191"/>
      <c r="AT234" s="192" t="s">
        <v>1660</v>
      </c>
      <c r="AU234" s="192" t="s">
        <v>1651</v>
      </c>
      <c r="AV234" s="11" t="s">
        <v>1651</v>
      </c>
      <c r="AW234" s="11" t="s">
        <v>1554</v>
      </c>
      <c r="AX234" s="11" t="s">
        <v>1591</v>
      </c>
      <c r="AY234" s="192" t="s">
        <v>1642</v>
      </c>
    </row>
    <row r="235" spans="2:51" s="11" customFormat="1" ht="12">
      <c r="B235" s="182"/>
      <c r="C235" s="183"/>
      <c r="D235" s="184" t="s">
        <v>1660</v>
      </c>
      <c r="E235" s="193" t="s">
        <v>1524</v>
      </c>
      <c r="F235" s="185" t="s">
        <v>99</v>
      </c>
      <c r="G235" s="183"/>
      <c r="H235" s="186">
        <v>4.81</v>
      </c>
      <c r="I235" s="187"/>
      <c r="J235" s="183"/>
      <c r="K235" s="183"/>
      <c r="L235" s="188"/>
      <c r="M235" s="189"/>
      <c r="N235" s="190"/>
      <c r="O235" s="190"/>
      <c r="P235" s="190"/>
      <c r="Q235" s="190"/>
      <c r="R235" s="190"/>
      <c r="S235" s="190"/>
      <c r="T235" s="191"/>
      <c r="AT235" s="192" t="s">
        <v>1660</v>
      </c>
      <c r="AU235" s="192" t="s">
        <v>1651</v>
      </c>
      <c r="AV235" s="11" t="s">
        <v>1651</v>
      </c>
      <c r="AW235" s="11" t="s">
        <v>1554</v>
      </c>
      <c r="AX235" s="11" t="s">
        <v>1591</v>
      </c>
      <c r="AY235" s="192" t="s">
        <v>1642</v>
      </c>
    </row>
    <row r="236" spans="2:51" s="11" customFormat="1" ht="12">
      <c r="B236" s="182"/>
      <c r="C236" s="183"/>
      <c r="D236" s="184" t="s">
        <v>1660</v>
      </c>
      <c r="E236" s="193" t="s">
        <v>1524</v>
      </c>
      <c r="F236" s="185" t="s">
        <v>100</v>
      </c>
      <c r="G236" s="183"/>
      <c r="H236" s="186">
        <v>6.16</v>
      </c>
      <c r="I236" s="187"/>
      <c r="J236" s="183"/>
      <c r="K236" s="183"/>
      <c r="L236" s="188"/>
      <c r="M236" s="189"/>
      <c r="N236" s="190"/>
      <c r="O236" s="190"/>
      <c r="P236" s="190"/>
      <c r="Q236" s="190"/>
      <c r="R236" s="190"/>
      <c r="S236" s="190"/>
      <c r="T236" s="191"/>
      <c r="AT236" s="192" t="s">
        <v>1660</v>
      </c>
      <c r="AU236" s="192" t="s">
        <v>1651</v>
      </c>
      <c r="AV236" s="11" t="s">
        <v>1651</v>
      </c>
      <c r="AW236" s="11" t="s">
        <v>1554</v>
      </c>
      <c r="AX236" s="11" t="s">
        <v>1591</v>
      </c>
      <c r="AY236" s="192" t="s">
        <v>1642</v>
      </c>
    </row>
    <row r="237" spans="2:51" s="11" customFormat="1" ht="12">
      <c r="B237" s="182"/>
      <c r="C237" s="183"/>
      <c r="D237" s="184" t="s">
        <v>1660</v>
      </c>
      <c r="E237" s="193" t="s">
        <v>1524</v>
      </c>
      <c r="F237" s="185" t="s">
        <v>101</v>
      </c>
      <c r="G237" s="183"/>
      <c r="H237" s="186">
        <v>8.71</v>
      </c>
      <c r="I237" s="187"/>
      <c r="J237" s="183"/>
      <c r="K237" s="183"/>
      <c r="L237" s="188"/>
      <c r="M237" s="189"/>
      <c r="N237" s="190"/>
      <c r="O237" s="190"/>
      <c r="P237" s="190"/>
      <c r="Q237" s="190"/>
      <c r="R237" s="190"/>
      <c r="S237" s="190"/>
      <c r="T237" s="191"/>
      <c r="AT237" s="192" t="s">
        <v>1660</v>
      </c>
      <c r="AU237" s="192" t="s">
        <v>1651</v>
      </c>
      <c r="AV237" s="11" t="s">
        <v>1651</v>
      </c>
      <c r="AW237" s="11" t="s">
        <v>1554</v>
      </c>
      <c r="AX237" s="11" t="s">
        <v>1591</v>
      </c>
      <c r="AY237" s="192" t="s">
        <v>1642</v>
      </c>
    </row>
    <row r="238" spans="2:51" s="11" customFormat="1" ht="12">
      <c r="B238" s="182"/>
      <c r="C238" s="183"/>
      <c r="D238" s="184" t="s">
        <v>1660</v>
      </c>
      <c r="E238" s="193" t="s">
        <v>1524</v>
      </c>
      <c r="F238" s="185" t="s">
        <v>102</v>
      </c>
      <c r="G238" s="183"/>
      <c r="H238" s="186">
        <v>7.22</v>
      </c>
      <c r="I238" s="187"/>
      <c r="J238" s="183"/>
      <c r="K238" s="183"/>
      <c r="L238" s="188"/>
      <c r="M238" s="189"/>
      <c r="N238" s="190"/>
      <c r="O238" s="190"/>
      <c r="P238" s="190"/>
      <c r="Q238" s="190"/>
      <c r="R238" s="190"/>
      <c r="S238" s="190"/>
      <c r="T238" s="191"/>
      <c r="AT238" s="192" t="s">
        <v>1660</v>
      </c>
      <c r="AU238" s="192" t="s">
        <v>1651</v>
      </c>
      <c r="AV238" s="11" t="s">
        <v>1651</v>
      </c>
      <c r="AW238" s="11" t="s">
        <v>1554</v>
      </c>
      <c r="AX238" s="11" t="s">
        <v>1591</v>
      </c>
      <c r="AY238" s="192" t="s">
        <v>1642</v>
      </c>
    </row>
    <row r="239" spans="2:51" s="11" customFormat="1" ht="12">
      <c r="B239" s="182"/>
      <c r="C239" s="183"/>
      <c r="D239" s="184" t="s">
        <v>1660</v>
      </c>
      <c r="E239" s="193" t="s">
        <v>1524</v>
      </c>
      <c r="F239" s="185" t="s">
        <v>103</v>
      </c>
      <c r="G239" s="183"/>
      <c r="H239" s="186">
        <v>10.66</v>
      </c>
      <c r="I239" s="187"/>
      <c r="J239" s="183"/>
      <c r="K239" s="183"/>
      <c r="L239" s="188"/>
      <c r="M239" s="189"/>
      <c r="N239" s="190"/>
      <c r="O239" s="190"/>
      <c r="P239" s="190"/>
      <c r="Q239" s="190"/>
      <c r="R239" s="190"/>
      <c r="S239" s="190"/>
      <c r="T239" s="191"/>
      <c r="AT239" s="192" t="s">
        <v>1660</v>
      </c>
      <c r="AU239" s="192" t="s">
        <v>1651</v>
      </c>
      <c r="AV239" s="11" t="s">
        <v>1651</v>
      </c>
      <c r="AW239" s="11" t="s">
        <v>1554</v>
      </c>
      <c r="AX239" s="11" t="s">
        <v>1591</v>
      </c>
      <c r="AY239" s="192" t="s">
        <v>1642</v>
      </c>
    </row>
    <row r="240" spans="2:51" s="11" customFormat="1" ht="12">
      <c r="B240" s="182"/>
      <c r="C240" s="183"/>
      <c r="D240" s="184" t="s">
        <v>1660</v>
      </c>
      <c r="E240" s="193" t="s">
        <v>1524</v>
      </c>
      <c r="F240" s="185" t="s">
        <v>104</v>
      </c>
      <c r="G240" s="183"/>
      <c r="H240" s="186">
        <v>5.46</v>
      </c>
      <c r="I240" s="187"/>
      <c r="J240" s="183"/>
      <c r="K240" s="183"/>
      <c r="L240" s="188"/>
      <c r="M240" s="189"/>
      <c r="N240" s="190"/>
      <c r="O240" s="190"/>
      <c r="P240" s="190"/>
      <c r="Q240" s="190"/>
      <c r="R240" s="190"/>
      <c r="S240" s="190"/>
      <c r="T240" s="191"/>
      <c r="AT240" s="192" t="s">
        <v>1660</v>
      </c>
      <c r="AU240" s="192" t="s">
        <v>1651</v>
      </c>
      <c r="AV240" s="11" t="s">
        <v>1651</v>
      </c>
      <c r="AW240" s="11" t="s">
        <v>1554</v>
      </c>
      <c r="AX240" s="11" t="s">
        <v>1591</v>
      </c>
      <c r="AY240" s="192" t="s">
        <v>1642</v>
      </c>
    </row>
    <row r="241" spans="2:51" s="11" customFormat="1" ht="12">
      <c r="B241" s="182"/>
      <c r="C241" s="183"/>
      <c r="D241" s="184" t="s">
        <v>1660</v>
      </c>
      <c r="E241" s="193" t="s">
        <v>1524</v>
      </c>
      <c r="F241" s="185" t="s">
        <v>105</v>
      </c>
      <c r="G241" s="183"/>
      <c r="H241" s="186">
        <v>21.45</v>
      </c>
      <c r="I241" s="187"/>
      <c r="J241" s="183"/>
      <c r="K241" s="183"/>
      <c r="L241" s="188"/>
      <c r="M241" s="189"/>
      <c r="N241" s="190"/>
      <c r="O241" s="190"/>
      <c r="P241" s="190"/>
      <c r="Q241" s="190"/>
      <c r="R241" s="190"/>
      <c r="S241" s="190"/>
      <c r="T241" s="191"/>
      <c r="AT241" s="192" t="s">
        <v>1660</v>
      </c>
      <c r="AU241" s="192" t="s">
        <v>1651</v>
      </c>
      <c r="AV241" s="11" t="s">
        <v>1651</v>
      </c>
      <c r="AW241" s="11" t="s">
        <v>1554</v>
      </c>
      <c r="AX241" s="11" t="s">
        <v>1591</v>
      </c>
      <c r="AY241" s="192" t="s">
        <v>1642</v>
      </c>
    </row>
    <row r="242" spans="2:51" s="11" customFormat="1" ht="12">
      <c r="B242" s="182"/>
      <c r="C242" s="183"/>
      <c r="D242" s="184" t="s">
        <v>1660</v>
      </c>
      <c r="E242" s="193" t="s">
        <v>1524</v>
      </c>
      <c r="F242" s="185" t="s">
        <v>106</v>
      </c>
      <c r="G242" s="183"/>
      <c r="H242" s="186">
        <v>22.3</v>
      </c>
      <c r="I242" s="187"/>
      <c r="J242" s="183"/>
      <c r="K242" s="183"/>
      <c r="L242" s="188"/>
      <c r="M242" s="189"/>
      <c r="N242" s="190"/>
      <c r="O242" s="190"/>
      <c r="P242" s="190"/>
      <c r="Q242" s="190"/>
      <c r="R242" s="190"/>
      <c r="S242" s="190"/>
      <c r="T242" s="191"/>
      <c r="AT242" s="192" t="s">
        <v>1660</v>
      </c>
      <c r="AU242" s="192" t="s">
        <v>1651</v>
      </c>
      <c r="AV242" s="11" t="s">
        <v>1651</v>
      </c>
      <c r="AW242" s="11" t="s">
        <v>1554</v>
      </c>
      <c r="AX242" s="11" t="s">
        <v>1591</v>
      </c>
      <c r="AY242" s="192" t="s">
        <v>1642</v>
      </c>
    </row>
    <row r="243" spans="2:51" s="14" customFormat="1" ht="12">
      <c r="B243" s="229"/>
      <c r="C243" s="230"/>
      <c r="D243" s="184" t="s">
        <v>1660</v>
      </c>
      <c r="E243" s="231" t="s">
        <v>1524</v>
      </c>
      <c r="F243" s="232" t="s">
        <v>63</v>
      </c>
      <c r="G243" s="230"/>
      <c r="H243" s="233">
        <v>221.23000000000002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AT243" s="239" t="s">
        <v>1660</v>
      </c>
      <c r="AU243" s="239" t="s">
        <v>1651</v>
      </c>
      <c r="AV243" s="14" t="s">
        <v>1656</v>
      </c>
      <c r="AW243" s="14" t="s">
        <v>1554</v>
      </c>
      <c r="AX243" s="14" t="s">
        <v>1591</v>
      </c>
      <c r="AY243" s="239" t="s">
        <v>1642</v>
      </c>
    </row>
    <row r="244" spans="2:51" s="12" customFormat="1" ht="12">
      <c r="B244" s="208"/>
      <c r="C244" s="209"/>
      <c r="D244" s="184" t="s">
        <v>1660</v>
      </c>
      <c r="E244" s="210" t="s">
        <v>1524</v>
      </c>
      <c r="F244" s="211" t="s">
        <v>1810</v>
      </c>
      <c r="G244" s="209"/>
      <c r="H244" s="212">
        <v>1339.6900000000003</v>
      </c>
      <c r="I244" s="213"/>
      <c r="J244" s="209"/>
      <c r="K244" s="209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1660</v>
      </c>
      <c r="AU244" s="218" t="s">
        <v>1651</v>
      </c>
      <c r="AV244" s="12" t="s">
        <v>1650</v>
      </c>
      <c r="AW244" s="12" t="s">
        <v>1554</v>
      </c>
      <c r="AX244" s="12" t="s">
        <v>1531</v>
      </c>
      <c r="AY244" s="218" t="s">
        <v>1642</v>
      </c>
    </row>
    <row r="245" spans="2:65" s="1" customFormat="1" ht="16.5" customHeight="1">
      <c r="B245" s="33"/>
      <c r="C245" s="171" t="s">
        <v>1775</v>
      </c>
      <c r="D245" s="171" t="s">
        <v>1645</v>
      </c>
      <c r="E245" s="172" t="s">
        <v>107</v>
      </c>
      <c r="F245" s="173" t="s">
        <v>108</v>
      </c>
      <c r="G245" s="174" t="s">
        <v>1683</v>
      </c>
      <c r="H245" s="175">
        <v>34.5</v>
      </c>
      <c r="I245" s="176"/>
      <c r="J245" s="175">
        <f>ROUND(I245*H245,0)</f>
        <v>0</v>
      </c>
      <c r="K245" s="173" t="s">
        <v>1649</v>
      </c>
      <c r="L245" s="37"/>
      <c r="M245" s="177" t="s">
        <v>1524</v>
      </c>
      <c r="N245" s="178" t="s">
        <v>1563</v>
      </c>
      <c r="O245" s="59"/>
      <c r="P245" s="179">
        <f>O245*H245</f>
        <v>0</v>
      </c>
      <c r="Q245" s="179">
        <v>0.04</v>
      </c>
      <c r="R245" s="179">
        <f>Q245*H245</f>
        <v>1.3800000000000001</v>
      </c>
      <c r="S245" s="179">
        <v>0</v>
      </c>
      <c r="T245" s="180">
        <f>S245*H245</f>
        <v>0</v>
      </c>
      <c r="AR245" s="16" t="s">
        <v>1650</v>
      </c>
      <c r="AT245" s="16" t="s">
        <v>1645</v>
      </c>
      <c r="AU245" s="16" t="s">
        <v>1651</v>
      </c>
      <c r="AY245" s="16" t="s">
        <v>1642</v>
      </c>
      <c r="BE245" s="181">
        <f>IF(N245="základní",J245,0)</f>
        <v>0</v>
      </c>
      <c r="BF245" s="181">
        <f>IF(N245="snížená",J245,0)</f>
        <v>0</v>
      </c>
      <c r="BG245" s="181">
        <f>IF(N245="zákl. přenesená",J245,0)</f>
        <v>0</v>
      </c>
      <c r="BH245" s="181">
        <f>IF(N245="sníž. přenesená",J245,0)</f>
        <v>0</v>
      </c>
      <c r="BI245" s="181">
        <f>IF(N245="nulová",J245,0)</f>
        <v>0</v>
      </c>
      <c r="BJ245" s="16" t="s">
        <v>1651</v>
      </c>
      <c r="BK245" s="181">
        <f>ROUND(I245*H245,0)</f>
        <v>0</v>
      </c>
      <c r="BL245" s="16" t="s">
        <v>1650</v>
      </c>
      <c r="BM245" s="16" t="s">
        <v>109</v>
      </c>
    </row>
    <row r="246" spans="2:65" s="1" customFormat="1" ht="16.5" customHeight="1">
      <c r="B246" s="33"/>
      <c r="C246" s="171" t="s">
        <v>1779</v>
      </c>
      <c r="D246" s="171" t="s">
        <v>1645</v>
      </c>
      <c r="E246" s="172" t="s">
        <v>107</v>
      </c>
      <c r="F246" s="173" t="s">
        <v>108</v>
      </c>
      <c r="G246" s="174" t="s">
        <v>1683</v>
      </c>
      <c r="H246" s="175">
        <v>44.2</v>
      </c>
      <c r="I246" s="176"/>
      <c r="J246" s="175">
        <f>ROUND(I246*H246,0)</f>
        <v>0</v>
      </c>
      <c r="K246" s="173" t="s">
        <v>1649</v>
      </c>
      <c r="L246" s="37"/>
      <c r="M246" s="177" t="s">
        <v>1524</v>
      </c>
      <c r="N246" s="178" t="s">
        <v>1563</v>
      </c>
      <c r="O246" s="59"/>
      <c r="P246" s="179">
        <f>O246*H246</f>
        <v>0</v>
      </c>
      <c r="Q246" s="179">
        <v>0.04</v>
      </c>
      <c r="R246" s="179">
        <f>Q246*H246</f>
        <v>1.7680000000000002</v>
      </c>
      <c r="S246" s="179">
        <v>0</v>
      </c>
      <c r="T246" s="180">
        <f>S246*H246</f>
        <v>0</v>
      </c>
      <c r="AR246" s="16" t="s">
        <v>1650</v>
      </c>
      <c r="AT246" s="16" t="s">
        <v>1645</v>
      </c>
      <c r="AU246" s="16" t="s">
        <v>1651</v>
      </c>
      <c r="AY246" s="16" t="s">
        <v>1642</v>
      </c>
      <c r="BE246" s="181">
        <f>IF(N246="základní",J246,0)</f>
        <v>0</v>
      </c>
      <c r="BF246" s="181">
        <f>IF(N246="snížená",J246,0)</f>
        <v>0</v>
      </c>
      <c r="BG246" s="181">
        <f>IF(N246="zákl. přenesená",J246,0)</f>
        <v>0</v>
      </c>
      <c r="BH246" s="181">
        <f>IF(N246="sníž. přenesená",J246,0)</f>
        <v>0</v>
      </c>
      <c r="BI246" s="181">
        <f>IF(N246="nulová",J246,0)</f>
        <v>0</v>
      </c>
      <c r="BJ246" s="16" t="s">
        <v>1651</v>
      </c>
      <c r="BK246" s="181">
        <f>ROUND(I246*H246,0)</f>
        <v>0</v>
      </c>
      <c r="BL246" s="16" t="s">
        <v>1650</v>
      </c>
      <c r="BM246" s="16" t="s">
        <v>110</v>
      </c>
    </row>
    <row r="247" spans="2:51" s="11" customFormat="1" ht="12">
      <c r="B247" s="182"/>
      <c r="C247" s="183"/>
      <c r="D247" s="184" t="s">
        <v>1660</v>
      </c>
      <c r="E247" s="193" t="s">
        <v>1524</v>
      </c>
      <c r="F247" s="185" t="s">
        <v>111</v>
      </c>
      <c r="G247" s="183"/>
      <c r="H247" s="186">
        <v>31</v>
      </c>
      <c r="I247" s="187"/>
      <c r="J247" s="183"/>
      <c r="K247" s="183"/>
      <c r="L247" s="188"/>
      <c r="M247" s="189"/>
      <c r="N247" s="190"/>
      <c r="O247" s="190"/>
      <c r="P247" s="190"/>
      <c r="Q247" s="190"/>
      <c r="R247" s="190"/>
      <c r="S247" s="190"/>
      <c r="T247" s="191"/>
      <c r="AT247" s="192" t="s">
        <v>1660</v>
      </c>
      <c r="AU247" s="192" t="s">
        <v>1651</v>
      </c>
      <c r="AV247" s="11" t="s">
        <v>1651</v>
      </c>
      <c r="AW247" s="11" t="s">
        <v>1554</v>
      </c>
      <c r="AX247" s="11" t="s">
        <v>1591</v>
      </c>
      <c r="AY247" s="192" t="s">
        <v>1642</v>
      </c>
    </row>
    <row r="248" spans="2:51" s="11" customFormat="1" ht="12">
      <c r="B248" s="182"/>
      <c r="C248" s="183"/>
      <c r="D248" s="184" t="s">
        <v>1660</v>
      </c>
      <c r="E248" s="193" t="s">
        <v>1524</v>
      </c>
      <c r="F248" s="185" t="s">
        <v>112</v>
      </c>
      <c r="G248" s="183"/>
      <c r="H248" s="186">
        <v>13.2</v>
      </c>
      <c r="I248" s="187"/>
      <c r="J248" s="183"/>
      <c r="K248" s="183"/>
      <c r="L248" s="188"/>
      <c r="M248" s="189"/>
      <c r="N248" s="190"/>
      <c r="O248" s="190"/>
      <c r="P248" s="190"/>
      <c r="Q248" s="190"/>
      <c r="R248" s="190"/>
      <c r="S248" s="190"/>
      <c r="T248" s="191"/>
      <c r="AT248" s="192" t="s">
        <v>1660</v>
      </c>
      <c r="AU248" s="192" t="s">
        <v>1651</v>
      </c>
      <c r="AV248" s="11" t="s">
        <v>1651</v>
      </c>
      <c r="AW248" s="11" t="s">
        <v>1554</v>
      </c>
      <c r="AX248" s="11" t="s">
        <v>1591</v>
      </c>
      <c r="AY248" s="192" t="s">
        <v>1642</v>
      </c>
    </row>
    <row r="249" spans="2:51" s="12" customFormat="1" ht="12">
      <c r="B249" s="208"/>
      <c r="C249" s="209"/>
      <c r="D249" s="184" t="s">
        <v>1660</v>
      </c>
      <c r="E249" s="210" t="s">
        <v>1524</v>
      </c>
      <c r="F249" s="211" t="s">
        <v>1810</v>
      </c>
      <c r="G249" s="209"/>
      <c r="H249" s="212">
        <v>44.2</v>
      </c>
      <c r="I249" s="213"/>
      <c r="J249" s="209"/>
      <c r="K249" s="209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1660</v>
      </c>
      <c r="AU249" s="218" t="s">
        <v>1651</v>
      </c>
      <c r="AV249" s="12" t="s">
        <v>1650</v>
      </c>
      <c r="AW249" s="12" t="s">
        <v>1554</v>
      </c>
      <c r="AX249" s="12" t="s">
        <v>1531</v>
      </c>
      <c r="AY249" s="218" t="s">
        <v>1642</v>
      </c>
    </row>
    <row r="250" spans="2:65" s="1" customFormat="1" ht="16.5" customHeight="1">
      <c r="B250" s="33"/>
      <c r="C250" s="171" t="s">
        <v>1784</v>
      </c>
      <c r="D250" s="171" t="s">
        <v>1645</v>
      </c>
      <c r="E250" s="172" t="s">
        <v>113</v>
      </c>
      <c r="F250" s="173" t="s">
        <v>114</v>
      </c>
      <c r="G250" s="174" t="s">
        <v>1683</v>
      </c>
      <c r="H250" s="175">
        <v>1339.69</v>
      </c>
      <c r="I250" s="176"/>
      <c r="J250" s="175">
        <f>ROUND(I250*H250,0)</f>
        <v>0</v>
      </c>
      <c r="K250" s="173" t="s">
        <v>1649</v>
      </c>
      <c r="L250" s="37"/>
      <c r="M250" s="177" t="s">
        <v>1524</v>
      </c>
      <c r="N250" s="178" t="s">
        <v>1563</v>
      </c>
      <c r="O250" s="59"/>
      <c r="P250" s="179">
        <f>O250*H250</f>
        <v>0</v>
      </c>
      <c r="Q250" s="179">
        <v>0.003</v>
      </c>
      <c r="R250" s="179">
        <f>Q250*H250</f>
        <v>4.01907</v>
      </c>
      <c r="S250" s="179">
        <v>0</v>
      </c>
      <c r="T250" s="180">
        <f>S250*H250</f>
        <v>0</v>
      </c>
      <c r="AR250" s="16" t="s">
        <v>1650</v>
      </c>
      <c r="AT250" s="16" t="s">
        <v>1645</v>
      </c>
      <c r="AU250" s="16" t="s">
        <v>1651</v>
      </c>
      <c r="AY250" s="16" t="s">
        <v>1642</v>
      </c>
      <c r="BE250" s="181">
        <f>IF(N250="základní",J250,0)</f>
        <v>0</v>
      </c>
      <c r="BF250" s="181">
        <f>IF(N250="snížená",J250,0)</f>
        <v>0</v>
      </c>
      <c r="BG250" s="181">
        <f>IF(N250="zákl. přenesená",J250,0)</f>
        <v>0</v>
      </c>
      <c r="BH250" s="181">
        <f>IF(N250="sníž. přenesená",J250,0)</f>
        <v>0</v>
      </c>
      <c r="BI250" s="181">
        <f>IF(N250="nulová",J250,0)</f>
        <v>0</v>
      </c>
      <c r="BJ250" s="16" t="s">
        <v>1651</v>
      </c>
      <c r="BK250" s="181">
        <f>ROUND(I250*H250,0)</f>
        <v>0</v>
      </c>
      <c r="BL250" s="16" t="s">
        <v>1650</v>
      </c>
      <c r="BM250" s="16" t="s">
        <v>115</v>
      </c>
    </row>
    <row r="251" spans="2:51" s="13" customFormat="1" ht="12">
      <c r="B251" s="219"/>
      <c r="C251" s="220"/>
      <c r="D251" s="184" t="s">
        <v>1660</v>
      </c>
      <c r="E251" s="221" t="s">
        <v>1524</v>
      </c>
      <c r="F251" s="222" t="s">
        <v>51</v>
      </c>
      <c r="G251" s="220"/>
      <c r="H251" s="221" t="s">
        <v>1524</v>
      </c>
      <c r="I251" s="223"/>
      <c r="J251" s="220"/>
      <c r="K251" s="220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1660</v>
      </c>
      <c r="AU251" s="228" t="s">
        <v>1651</v>
      </c>
      <c r="AV251" s="13" t="s">
        <v>1531</v>
      </c>
      <c r="AW251" s="13" t="s">
        <v>1554</v>
      </c>
      <c r="AX251" s="13" t="s">
        <v>1591</v>
      </c>
      <c r="AY251" s="228" t="s">
        <v>1642</v>
      </c>
    </row>
    <row r="252" spans="2:51" s="11" customFormat="1" ht="12">
      <c r="B252" s="182"/>
      <c r="C252" s="183"/>
      <c r="D252" s="184" t="s">
        <v>1660</v>
      </c>
      <c r="E252" s="193" t="s">
        <v>1524</v>
      </c>
      <c r="F252" s="185" t="s">
        <v>52</v>
      </c>
      <c r="G252" s="183"/>
      <c r="H252" s="186">
        <v>24.2</v>
      </c>
      <c r="I252" s="187"/>
      <c r="J252" s="183"/>
      <c r="K252" s="183"/>
      <c r="L252" s="188"/>
      <c r="M252" s="189"/>
      <c r="N252" s="190"/>
      <c r="O252" s="190"/>
      <c r="P252" s="190"/>
      <c r="Q252" s="190"/>
      <c r="R252" s="190"/>
      <c r="S252" s="190"/>
      <c r="T252" s="191"/>
      <c r="AT252" s="192" t="s">
        <v>1660</v>
      </c>
      <c r="AU252" s="192" t="s">
        <v>1651</v>
      </c>
      <c r="AV252" s="11" t="s">
        <v>1651</v>
      </c>
      <c r="AW252" s="11" t="s">
        <v>1554</v>
      </c>
      <c r="AX252" s="11" t="s">
        <v>1591</v>
      </c>
      <c r="AY252" s="192" t="s">
        <v>1642</v>
      </c>
    </row>
    <row r="253" spans="2:51" s="11" customFormat="1" ht="12">
      <c r="B253" s="182"/>
      <c r="C253" s="183"/>
      <c r="D253" s="184" t="s">
        <v>1660</v>
      </c>
      <c r="E253" s="193" t="s">
        <v>1524</v>
      </c>
      <c r="F253" s="185" t="s">
        <v>53</v>
      </c>
      <c r="G253" s="183"/>
      <c r="H253" s="186">
        <v>52.94</v>
      </c>
      <c r="I253" s="187"/>
      <c r="J253" s="183"/>
      <c r="K253" s="183"/>
      <c r="L253" s="188"/>
      <c r="M253" s="189"/>
      <c r="N253" s="190"/>
      <c r="O253" s="190"/>
      <c r="P253" s="190"/>
      <c r="Q253" s="190"/>
      <c r="R253" s="190"/>
      <c r="S253" s="190"/>
      <c r="T253" s="191"/>
      <c r="AT253" s="192" t="s">
        <v>1660</v>
      </c>
      <c r="AU253" s="192" t="s">
        <v>1651</v>
      </c>
      <c r="AV253" s="11" t="s">
        <v>1651</v>
      </c>
      <c r="AW253" s="11" t="s">
        <v>1554</v>
      </c>
      <c r="AX253" s="11" t="s">
        <v>1591</v>
      </c>
      <c r="AY253" s="192" t="s">
        <v>1642</v>
      </c>
    </row>
    <row r="254" spans="2:51" s="11" customFormat="1" ht="12">
      <c r="B254" s="182"/>
      <c r="C254" s="183"/>
      <c r="D254" s="184" t="s">
        <v>1660</v>
      </c>
      <c r="E254" s="193" t="s">
        <v>1524</v>
      </c>
      <c r="F254" s="185" t="s">
        <v>54</v>
      </c>
      <c r="G254" s="183"/>
      <c r="H254" s="186">
        <v>45.38</v>
      </c>
      <c r="I254" s="187"/>
      <c r="J254" s="183"/>
      <c r="K254" s="183"/>
      <c r="L254" s="188"/>
      <c r="M254" s="189"/>
      <c r="N254" s="190"/>
      <c r="O254" s="190"/>
      <c r="P254" s="190"/>
      <c r="Q254" s="190"/>
      <c r="R254" s="190"/>
      <c r="S254" s="190"/>
      <c r="T254" s="191"/>
      <c r="AT254" s="192" t="s">
        <v>1660</v>
      </c>
      <c r="AU254" s="192" t="s">
        <v>1651</v>
      </c>
      <c r="AV254" s="11" t="s">
        <v>1651</v>
      </c>
      <c r="AW254" s="11" t="s">
        <v>1554</v>
      </c>
      <c r="AX254" s="11" t="s">
        <v>1591</v>
      </c>
      <c r="AY254" s="192" t="s">
        <v>1642</v>
      </c>
    </row>
    <row r="255" spans="2:51" s="11" customFormat="1" ht="12">
      <c r="B255" s="182"/>
      <c r="C255" s="183"/>
      <c r="D255" s="184" t="s">
        <v>1660</v>
      </c>
      <c r="E255" s="193" t="s">
        <v>1524</v>
      </c>
      <c r="F255" s="185" t="s">
        <v>55</v>
      </c>
      <c r="G255" s="183"/>
      <c r="H255" s="186">
        <v>10.79</v>
      </c>
      <c r="I255" s="187"/>
      <c r="J255" s="183"/>
      <c r="K255" s="183"/>
      <c r="L255" s="188"/>
      <c r="M255" s="189"/>
      <c r="N255" s="190"/>
      <c r="O255" s="190"/>
      <c r="P255" s="190"/>
      <c r="Q255" s="190"/>
      <c r="R255" s="190"/>
      <c r="S255" s="190"/>
      <c r="T255" s="191"/>
      <c r="AT255" s="192" t="s">
        <v>1660</v>
      </c>
      <c r="AU255" s="192" t="s">
        <v>1651</v>
      </c>
      <c r="AV255" s="11" t="s">
        <v>1651</v>
      </c>
      <c r="AW255" s="11" t="s">
        <v>1554</v>
      </c>
      <c r="AX255" s="11" t="s">
        <v>1591</v>
      </c>
      <c r="AY255" s="192" t="s">
        <v>1642</v>
      </c>
    </row>
    <row r="256" spans="2:51" s="11" customFormat="1" ht="12">
      <c r="B256" s="182"/>
      <c r="C256" s="183"/>
      <c r="D256" s="184" t="s">
        <v>1660</v>
      </c>
      <c r="E256" s="193" t="s">
        <v>1524</v>
      </c>
      <c r="F256" s="185" t="s">
        <v>56</v>
      </c>
      <c r="G256" s="183"/>
      <c r="H256" s="186">
        <v>10.73</v>
      </c>
      <c r="I256" s="187"/>
      <c r="J256" s="183"/>
      <c r="K256" s="183"/>
      <c r="L256" s="188"/>
      <c r="M256" s="189"/>
      <c r="N256" s="190"/>
      <c r="O256" s="190"/>
      <c r="P256" s="190"/>
      <c r="Q256" s="190"/>
      <c r="R256" s="190"/>
      <c r="S256" s="190"/>
      <c r="T256" s="191"/>
      <c r="AT256" s="192" t="s">
        <v>1660</v>
      </c>
      <c r="AU256" s="192" t="s">
        <v>1651</v>
      </c>
      <c r="AV256" s="11" t="s">
        <v>1651</v>
      </c>
      <c r="AW256" s="11" t="s">
        <v>1554</v>
      </c>
      <c r="AX256" s="11" t="s">
        <v>1591</v>
      </c>
      <c r="AY256" s="192" t="s">
        <v>1642</v>
      </c>
    </row>
    <row r="257" spans="2:51" s="11" customFormat="1" ht="12">
      <c r="B257" s="182"/>
      <c r="C257" s="183"/>
      <c r="D257" s="184" t="s">
        <v>1660</v>
      </c>
      <c r="E257" s="193" t="s">
        <v>1524</v>
      </c>
      <c r="F257" s="185" t="s">
        <v>57</v>
      </c>
      <c r="G257" s="183"/>
      <c r="H257" s="186">
        <v>11.28</v>
      </c>
      <c r="I257" s="187"/>
      <c r="J257" s="183"/>
      <c r="K257" s="183"/>
      <c r="L257" s="188"/>
      <c r="M257" s="189"/>
      <c r="N257" s="190"/>
      <c r="O257" s="190"/>
      <c r="P257" s="190"/>
      <c r="Q257" s="190"/>
      <c r="R257" s="190"/>
      <c r="S257" s="190"/>
      <c r="T257" s="191"/>
      <c r="AT257" s="192" t="s">
        <v>1660</v>
      </c>
      <c r="AU257" s="192" t="s">
        <v>1651</v>
      </c>
      <c r="AV257" s="11" t="s">
        <v>1651</v>
      </c>
      <c r="AW257" s="11" t="s">
        <v>1554</v>
      </c>
      <c r="AX257" s="11" t="s">
        <v>1591</v>
      </c>
      <c r="AY257" s="192" t="s">
        <v>1642</v>
      </c>
    </row>
    <row r="258" spans="2:51" s="11" customFormat="1" ht="12">
      <c r="B258" s="182"/>
      <c r="C258" s="183"/>
      <c r="D258" s="184" t="s">
        <v>1660</v>
      </c>
      <c r="E258" s="193" t="s">
        <v>1524</v>
      </c>
      <c r="F258" s="185" t="s">
        <v>58</v>
      </c>
      <c r="G258" s="183"/>
      <c r="H258" s="186">
        <v>10.79</v>
      </c>
      <c r="I258" s="187"/>
      <c r="J258" s="183"/>
      <c r="K258" s="183"/>
      <c r="L258" s="188"/>
      <c r="M258" s="189"/>
      <c r="N258" s="190"/>
      <c r="O258" s="190"/>
      <c r="P258" s="190"/>
      <c r="Q258" s="190"/>
      <c r="R258" s="190"/>
      <c r="S258" s="190"/>
      <c r="T258" s="191"/>
      <c r="AT258" s="192" t="s">
        <v>1660</v>
      </c>
      <c r="AU258" s="192" t="s">
        <v>1651</v>
      </c>
      <c r="AV258" s="11" t="s">
        <v>1651</v>
      </c>
      <c r="AW258" s="11" t="s">
        <v>1554</v>
      </c>
      <c r="AX258" s="11" t="s">
        <v>1591</v>
      </c>
      <c r="AY258" s="192" t="s">
        <v>1642</v>
      </c>
    </row>
    <row r="259" spans="2:51" s="11" customFormat="1" ht="12">
      <c r="B259" s="182"/>
      <c r="C259" s="183"/>
      <c r="D259" s="184" t="s">
        <v>1660</v>
      </c>
      <c r="E259" s="193" t="s">
        <v>1524</v>
      </c>
      <c r="F259" s="185" t="s">
        <v>59</v>
      </c>
      <c r="G259" s="183"/>
      <c r="H259" s="186">
        <v>11.96</v>
      </c>
      <c r="I259" s="187"/>
      <c r="J259" s="183"/>
      <c r="K259" s="183"/>
      <c r="L259" s="188"/>
      <c r="M259" s="189"/>
      <c r="N259" s="190"/>
      <c r="O259" s="190"/>
      <c r="P259" s="190"/>
      <c r="Q259" s="190"/>
      <c r="R259" s="190"/>
      <c r="S259" s="190"/>
      <c r="T259" s="191"/>
      <c r="AT259" s="192" t="s">
        <v>1660</v>
      </c>
      <c r="AU259" s="192" t="s">
        <v>1651</v>
      </c>
      <c r="AV259" s="11" t="s">
        <v>1651</v>
      </c>
      <c r="AW259" s="11" t="s">
        <v>1554</v>
      </c>
      <c r="AX259" s="11" t="s">
        <v>1591</v>
      </c>
      <c r="AY259" s="192" t="s">
        <v>1642</v>
      </c>
    </row>
    <row r="260" spans="2:51" s="11" customFormat="1" ht="12">
      <c r="B260" s="182"/>
      <c r="C260" s="183"/>
      <c r="D260" s="184" t="s">
        <v>1660</v>
      </c>
      <c r="E260" s="193" t="s">
        <v>1524</v>
      </c>
      <c r="F260" s="185" t="s">
        <v>60</v>
      </c>
      <c r="G260" s="183"/>
      <c r="H260" s="186">
        <v>15.54</v>
      </c>
      <c r="I260" s="187"/>
      <c r="J260" s="183"/>
      <c r="K260" s="183"/>
      <c r="L260" s="188"/>
      <c r="M260" s="189"/>
      <c r="N260" s="190"/>
      <c r="O260" s="190"/>
      <c r="P260" s="190"/>
      <c r="Q260" s="190"/>
      <c r="R260" s="190"/>
      <c r="S260" s="190"/>
      <c r="T260" s="191"/>
      <c r="AT260" s="192" t="s">
        <v>1660</v>
      </c>
      <c r="AU260" s="192" t="s">
        <v>1651</v>
      </c>
      <c r="AV260" s="11" t="s">
        <v>1651</v>
      </c>
      <c r="AW260" s="11" t="s">
        <v>1554</v>
      </c>
      <c r="AX260" s="11" t="s">
        <v>1591</v>
      </c>
      <c r="AY260" s="192" t="s">
        <v>1642</v>
      </c>
    </row>
    <row r="261" spans="2:51" s="11" customFormat="1" ht="12">
      <c r="B261" s="182"/>
      <c r="C261" s="183"/>
      <c r="D261" s="184" t="s">
        <v>1660</v>
      </c>
      <c r="E261" s="193" t="s">
        <v>1524</v>
      </c>
      <c r="F261" s="185" t="s">
        <v>61</v>
      </c>
      <c r="G261" s="183"/>
      <c r="H261" s="186">
        <v>15.68</v>
      </c>
      <c r="I261" s="187"/>
      <c r="J261" s="183"/>
      <c r="K261" s="183"/>
      <c r="L261" s="188"/>
      <c r="M261" s="189"/>
      <c r="N261" s="190"/>
      <c r="O261" s="190"/>
      <c r="P261" s="190"/>
      <c r="Q261" s="190"/>
      <c r="R261" s="190"/>
      <c r="S261" s="190"/>
      <c r="T261" s="191"/>
      <c r="AT261" s="192" t="s">
        <v>1660</v>
      </c>
      <c r="AU261" s="192" t="s">
        <v>1651</v>
      </c>
      <c r="AV261" s="11" t="s">
        <v>1651</v>
      </c>
      <c r="AW261" s="11" t="s">
        <v>1554</v>
      </c>
      <c r="AX261" s="11" t="s">
        <v>1591</v>
      </c>
      <c r="AY261" s="192" t="s">
        <v>1642</v>
      </c>
    </row>
    <row r="262" spans="2:51" s="11" customFormat="1" ht="12">
      <c r="B262" s="182"/>
      <c r="C262" s="183"/>
      <c r="D262" s="184" t="s">
        <v>1660</v>
      </c>
      <c r="E262" s="193" t="s">
        <v>1524</v>
      </c>
      <c r="F262" s="185" t="s">
        <v>62</v>
      </c>
      <c r="G262" s="183"/>
      <c r="H262" s="186">
        <v>11.55</v>
      </c>
      <c r="I262" s="187"/>
      <c r="J262" s="183"/>
      <c r="K262" s="183"/>
      <c r="L262" s="188"/>
      <c r="M262" s="189"/>
      <c r="N262" s="190"/>
      <c r="O262" s="190"/>
      <c r="P262" s="190"/>
      <c r="Q262" s="190"/>
      <c r="R262" s="190"/>
      <c r="S262" s="190"/>
      <c r="T262" s="191"/>
      <c r="AT262" s="192" t="s">
        <v>1660</v>
      </c>
      <c r="AU262" s="192" t="s">
        <v>1651</v>
      </c>
      <c r="AV262" s="11" t="s">
        <v>1651</v>
      </c>
      <c r="AW262" s="11" t="s">
        <v>1554</v>
      </c>
      <c r="AX262" s="11" t="s">
        <v>1591</v>
      </c>
      <c r="AY262" s="192" t="s">
        <v>1642</v>
      </c>
    </row>
    <row r="263" spans="2:51" s="14" customFormat="1" ht="12">
      <c r="B263" s="229"/>
      <c r="C263" s="230"/>
      <c r="D263" s="184" t="s">
        <v>1660</v>
      </c>
      <c r="E263" s="231" t="s">
        <v>1524</v>
      </c>
      <c r="F263" s="232" t="s">
        <v>63</v>
      </c>
      <c r="G263" s="230"/>
      <c r="H263" s="233">
        <v>220.84</v>
      </c>
      <c r="I263" s="234"/>
      <c r="J263" s="230"/>
      <c r="K263" s="230"/>
      <c r="L263" s="235"/>
      <c r="M263" s="236"/>
      <c r="N263" s="237"/>
      <c r="O263" s="237"/>
      <c r="P263" s="237"/>
      <c r="Q263" s="237"/>
      <c r="R263" s="237"/>
      <c r="S263" s="237"/>
      <c r="T263" s="238"/>
      <c r="AT263" s="239" t="s">
        <v>1660</v>
      </c>
      <c r="AU263" s="239" t="s">
        <v>1651</v>
      </c>
      <c r="AV263" s="14" t="s">
        <v>1656</v>
      </c>
      <c r="AW263" s="14" t="s">
        <v>1554</v>
      </c>
      <c r="AX263" s="14" t="s">
        <v>1591</v>
      </c>
      <c r="AY263" s="239" t="s">
        <v>1642</v>
      </c>
    </row>
    <row r="264" spans="2:51" s="13" customFormat="1" ht="12">
      <c r="B264" s="219"/>
      <c r="C264" s="220"/>
      <c r="D264" s="184" t="s">
        <v>1660</v>
      </c>
      <c r="E264" s="221" t="s">
        <v>1524</v>
      </c>
      <c r="F264" s="222" t="s">
        <v>64</v>
      </c>
      <c r="G264" s="220"/>
      <c r="H264" s="221" t="s">
        <v>1524</v>
      </c>
      <c r="I264" s="223"/>
      <c r="J264" s="220"/>
      <c r="K264" s="220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1660</v>
      </c>
      <c r="AU264" s="228" t="s">
        <v>1651</v>
      </c>
      <c r="AV264" s="13" t="s">
        <v>1531</v>
      </c>
      <c r="AW264" s="13" t="s">
        <v>1554</v>
      </c>
      <c r="AX264" s="13" t="s">
        <v>1591</v>
      </c>
      <c r="AY264" s="228" t="s">
        <v>1642</v>
      </c>
    </row>
    <row r="265" spans="2:51" s="11" customFormat="1" ht="12">
      <c r="B265" s="182"/>
      <c r="C265" s="183"/>
      <c r="D265" s="184" t="s">
        <v>1660</v>
      </c>
      <c r="E265" s="193" t="s">
        <v>1524</v>
      </c>
      <c r="F265" s="185" t="s">
        <v>65</v>
      </c>
      <c r="G265" s="183"/>
      <c r="H265" s="186">
        <v>96.12</v>
      </c>
      <c r="I265" s="187"/>
      <c r="J265" s="183"/>
      <c r="K265" s="183"/>
      <c r="L265" s="188"/>
      <c r="M265" s="189"/>
      <c r="N265" s="190"/>
      <c r="O265" s="190"/>
      <c r="P265" s="190"/>
      <c r="Q265" s="190"/>
      <c r="R265" s="190"/>
      <c r="S265" s="190"/>
      <c r="T265" s="191"/>
      <c r="AT265" s="192" t="s">
        <v>1660</v>
      </c>
      <c r="AU265" s="192" t="s">
        <v>1651</v>
      </c>
      <c r="AV265" s="11" t="s">
        <v>1651</v>
      </c>
      <c r="AW265" s="11" t="s">
        <v>1554</v>
      </c>
      <c r="AX265" s="11" t="s">
        <v>1591</v>
      </c>
      <c r="AY265" s="192" t="s">
        <v>1642</v>
      </c>
    </row>
    <row r="266" spans="2:51" s="11" customFormat="1" ht="12">
      <c r="B266" s="182"/>
      <c r="C266" s="183"/>
      <c r="D266" s="184" t="s">
        <v>1660</v>
      </c>
      <c r="E266" s="193" t="s">
        <v>1524</v>
      </c>
      <c r="F266" s="185" t="s">
        <v>66</v>
      </c>
      <c r="G266" s="183"/>
      <c r="H266" s="186">
        <v>51.62</v>
      </c>
      <c r="I266" s="187"/>
      <c r="J266" s="183"/>
      <c r="K266" s="183"/>
      <c r="L266" s="188"/>
      <c r="M266" s="189"/>
      <c r="N266" s="190"/>
      <c r="O266" s="190"/>
      <c r="P266" s="190"/>
      <c r="Q266" s="190"/>
      <c r="R266" s="190"/>
      <c r="S266" s="190"/>
      <c r="T266" s="191"/>
      <c r="AT266" s="192" t="s">
        <v>1660</v>
      </c>
      <c r="AU266" s="192" t="s">
        <v>1651</v>
      </c>
      <c r="AV266" s="11" t="s">
        <v>1651</v>
      </c>
      <c r="AW266" s="11" t="s">
        <v>1554</v>
      </c>
      <c r="AX266" s="11" t="s">
        <v>1591</v>
      </c>
      <c r="AY266" s="192" t="s">
        <v>1642</v>
      </c>
    </row>
    <row r="267" spans="2:51" s="11" customFormat="1" ht="12">
      <c r="B267" s="182"/>
      <c r="C267" s="183"/>
      <c r="D267" s="184" t="s">
        <v>1660</v>
      </c>
      <c r="E267" s="193" t="s">
        <v>1524</v>
      </c>
      <c r="F267" s="185" t="s">
        <v>67</v>
      </c>
      <c r="G267" s="183"/>
      <c r="H267" s="186">
        <v>12.18</v>
      </c>
      <c r="I267" s="187"/>
      <c r="J267" s="183"/>
      <c r="K267" s="183"/>
      <c r="L267" s="188"/>
      <c r="M267" s="189"/>
      <c r="N267" s="190"/>
      <c r="O267" s="190"/>
      <c r="P267" s="190"/>
      <c r="Q267" s="190"/>
      <c r="R267" s="190"/>
      <c r="S267" s="190"/>
      <c r="T267" s="191"/>
      <c r="AT267" s="192" t="s">
        <v>1660</v>
      </c>
      <c r="AU267" s="192" t="s">
        <v>1651</v>
      </c>
      <c r="AV267" s="11" t="s">
        <v>1651</v>
      </c>
      <c r="AW267" s="11" t="s">
        <v>1554</v>
      </c>
      <c r="AX267" s="11" t="s">
        <v>1591</v>
      </c>
      <c r="AY267" s="192" t="s">
        <v>1642</v>
      </c>
    </row>
    <row r="268" spans="2:51" s="11" customFormat="1" ht="12">
      <c r="B268" s="182"/>
      <c r="C268" s="183"/>
      <c r="D268" s="184" t="s">
        <v>1660</v>
      </c>
      <c r="E268" s="193" t="s">
        <v>1524</v>
      </c>
      <c r="F268" s="185" t="s">
        <v>68</v>
      </c>
      <c r="G268" s="183"/>
      <c r="H268" s="186">
        <v>16.47</v>
      </c>
      <c r="I268" s="187"/>
      <c r="J268" s="183"/>
      <c r="K268" s="183"/>
      <c r="L268" s="188"/>
      <c r="M268" s="189"/>
      <c r="N268" s="190"/>
      <c r="O268" s="190"/>
      <c r="P268" s="190"/>
      <c r="Q268" s="190"/>
      <c r="R268" s="190"/>
      <c r="S268" s="190"/>
      <c r="T268" s="191"/>
      <c r="AT268" s="192" t="s">
        <v>1660</v>
      </c>
      <c r="AU268" s="192" t="s">
        <v>1651</v>
      </c>
      <c r="AV268" s="11" t="s">
        <v>1651</v>
      </c>
      <c r="AW268" s="11" t="s">
        <v>1554</v>
      </c>
      <c r="AX268" s="11" t="s">
        <v>1591</v>
      </c>
      <c r="AY268" s="192" t="s">
        <v>1642</v>
      </c>
    </row>
    <row r="269" spans="2:51" s="11" customFormat="1" ht="12">
      <c r="B269" s="182"/>
      <c r="C269" s="183"/>
      <c r="D269" s="184" t="s">
        <v>1660</v>
      </c>
      <c r="E269" s="193" t="s">
        <v>1524</v>
      </c>
      <c r="F269" s="185" t="s">
        <v>69</v>
      </c>
      <c r="G269" s="183"/>
      <c r="H269" s="186">
        <v>34.46</v>
      </c>
      <c r="I269" s="187"/>
      <c r="J269" s="183"/>
      <c r="K269" s="183"/>
      <c r="L269" s="188"/>
      <c r="M269" s="189"/>
      <c r="N269" s="190"/>
      <c r="O269" s="190"/>
      <c r="P269" s="190"/>
      <c r="Q269" s="190"/>
      <c r="R269" s="190"/>
      <c r="S269" s="190"/>
      <c r="T269" s="191"/>
      <c r="AT269" s="192" t="s">
        <v>1660</v>
      </c>
      <c r="AU269" s="192" t="s">
        <v>1651</v>
      </c>
      <c r="AV269" s="11" t="s">
        <v>1651</v>
      </c>
      <c r="AW269" s="11" t="s">
        <v>1554</v>
      </c>
      <c r="AX269" s="11" t="s">
        <v>1591</v>
      </c>
      <c r="AY269" s="192" t="s">
        <v>1642</v>
      </c>
    </row>
    <row r="270" spans="2:51" s="11" customFormat="1" ht="12">
      <c r="B270" s="182"/>
      <c r="C270" s="183"/>
      <c r="D270" s="184" t="s">
        <v>1660</v>
      </c>
      <c r="E270" s="193" t="s">
        <v>1524</v>
      </c>
      <c r="F270" s="185" t="s">
        <v>70</v>
      </c>
      <c r="G270" s="183"/>
      <c r="H270" s="186">
        <v>64.12</v>
      </c>
      <c r="I270" s="187"/>
      <c r="J270" s="183"/>
      <c r="K270" s="183"/>
      <c r="L270" s="188"/>
      <c r="M270" s="189"/>
      <c r="N270" s="190"/>
      <c r="O270" s="190"/>
      <c r="P270" s="190"/>
      <c r="Q270" s="190"/>
      <c r="R270" s="190"/>
      <c r="S270" s="190"/>
      <c r="T270" s="191"/>
      <c r="AT270" s="192" t="s">
        <v>1660</v>
      </c>
      <c r="AU270" s="192" t="s">
        <v>1651</v>
      </c>
      <c r="AV270" s="11" t="s">
        <v>1651</v>
      </c>
      <c r="AW270" s="11" t="s">
        <v>1554</v>
      </c>
      <c r="AX270" s="11" t="s">
        <v>1591</v>
      </c>
      <c r="AY270" s="192" t="s">
        <v>1642</v>
      </c>
    </row>
    <row r="271" spans="2:51" s="11" customFormat="1" ht="12">
      <c r="B271" s="182"/>
      <c r="C271" s="183"/>
      <c r="D271" s="184" t="s">
        <v>1660</v>
      </c>
      <c r="E271" s="193" t="s">
        <v>1524</v>
      </c>
      <c r="F271" s="185" t="s">
        <v>71</v>
      </c>
      <c r="G271" s="183"/>
      <c r="H271" s="186">
        <v>11.14</v>
      </c>
      <c r="I271" s="187"/>
      <c r="J271" s="183"/>
      <c r="K271" s="183"/>
      <c r="L271" s="188"/>
      <c r="M271" s="189"/>
      <c r="N271" s="190"/>
      <c r="O271" s="190"/>
      <c r="P271" s="190"/>
      <c r="Q271" s="190"/>
      <c r="R271" s="190"/>
      <c r="S271" s="190"/>
      <c r="T271" s="191"/>
      <c r="AT271" s="192" t="s">
        <v>1660</v>
      </c>
      <c r="AU271" s="192" t="s">
        <v>1651</v>
      </c>
      <c r="AV271" s="11" t="s">
        <v>1651</v>
      </c>
      <c r="AW271" s="11" t="s">
        <v>1554</v>
      </c>
      <c r="AX271" s="11" t="s">
        <v>1591</v>
      </c>
      <c r="AY271" s="192" t="s">
        <v>1642</v>
      </c>
    </row>
    <row r="272" spans="2:51" s="11" customFormat="1" ht="12">
      <c r="B272" s="182"/>
      <c r="C272" s="183"/>
      <c r="D272" s="184" t="s">
        <v>1660</v>
      </c>
      <c r="E272" s="193" t="s">
        <v>1524</v>
      </c>
      <c r="F272" s="185" t="s">
        <v>72</v>
      </c>
      <c r="G272" s="183"/>
      <c r="H272" s="186">
        <v>14.86</v>
      </c>
      <c r="I272" s="187"/>
      <c r="J272" s="183"/>
      <c r="K272" s="183"/>
      <c r="L272" s="188"/>
      <c r="M272" s="189"/>
      <c r="N272" s="190"/>
      <c r="O272" s="190"/>
      <c r="P272" s="190"/>
      <c r="Q272" s="190"/>
      <c r="R272" s="190"/>
      <c r="S272" s="190"/>
      <c r="T272" s="191"/>
      <c r="AT272" s="192" t="s">
        <v>1660</v>
      </c>
      <c r="AU272" s="192" t="s">
        <v>1651</v>
      </c>
      <c r="AV272" s="11" t="s">
        <v>1651</v>
      </c>
      <c r="AW272" s="11" t="s">
        <v>1554</v>
      </c>
      <c r="AX272" s="11" t="s">
        <v>1591</v>
      </c>
      <c r="AY272" s="192" t="s">
        <v>1642</v>
      </c>
    </row>
    <row r="273" spans="2:51" s="11" customFormat="1" ht="12">
      <c r="B273" s="182"/>
      <c r="C273" s="183"/>
      <c r="D273" s="184" t="s">
        <v>1660</v>
      </c>
      <c r="E273" s="193" t="s">
        <v>1524</v>
      </c>
      <c r="F273" s="185" t="s">
        <v>73</v>
      </c>
      <c r="G273" s="183"/>
      <c r="H273" s="186">
        <v>33.43</v>
      </c>
      <c r="I273" s="187"/>
      <c r="J273" s="183"/>
      <c r="K273" s="183"/>
      <c r="L273" s="188"/>
      <c r="M273" s="189"/>
      <c r="N273" s="190"/>
      <c r="O273" s="190"/>
      <c r="P273" s="190"/>
      <c r="Q273" s="190"/>
      <c r="R273" s="190"/>
      <c r="S273" s="190"/>
      <c r="T273" s="191"/>
      <c r="AT273" s="192" t="s">
        <v>1660</v>
      </c>
      <c r="AU273" s="192" t="s">
        <v>1651</v>
      </c>
      <c r="AV273" s="11" t="s">
        <v>1651</v>
      </c>
      <c r="AW273" s="11" t="s">
        <v>1554</v>
      </c>
      <c r="AX273" s="11" t="s">
        <v>1591</v>
      </c>
      <c r="AY273" s="192" t="s">
        <v>1642</v>
      </c>
    </row>
    <row r="274" spans="2:51" s="11" customFormat="1" ht="12">
      <c r="B274" s="182"/>
      <c r="C274" s="183"/>
      <c r="D274" s="184" t="s">
        <v>1660</v>
      </c>
      <c r="E274" s="193" t="s">
        <v>1524</v>
      </c>
      <c r="F274" s="185" t="s">
        <v>74</v>
      </c>
      <c r="G274" s="183"/>
      <c r="H274" s="186">
        <v>61.53</v>
      </c>
      <c r="I274" s="187"/>
      <c r="J274" s="183"/>
      <c r="K274" s="183"/>
      <c r="L274" s="188"/>
      <c r="M274" s="189"/>
      <c r="N274" s="190"/>
      <c r="O274" s="190"/>
      <c r="P274" s="190"/>
      <c r="Q274" s="190"/>
      <c r="R274" s="190"/>
      <c r="S274" s="190"/>
      <c r="T274" s="191"/>
      <c r="AT274" s="192" t="s">
        <v>1660</v>
      </c>
      <c r="AU274" s="192" t="s">
        <v>1651</v>
      </c>
      <c r="AV274" s="11" t="s">
        <v>1651</v>
      </c>
      <c r="AW274" s="11" t="s">
        <v>1554</v>
      </c>
      <c r="AX274" s="11" t="s">
        <v>1591</v>
      </c>
      <c r="AY274" s="192" t="s">
        <v>1642</v>
      </c>
    </row>
    <row r="275" spans="2:51" s="11" customFormat="1" ht="12">
      <c r="B275" s="182"/>
      <c r="C275" s="183"/>
      <c r="D275" s="184" t="s">
        <v>1660</v>
      </c>
      <c r="E275" s="193" t="s">
        <v>1524</v>
      </c>
      <c r="F275" s="185" t="s">
        <v>75</v>
      </c>
      <c r="G275" s="183"/>
      <c r="H275" s="186">
        <v>9.85</v>
      </c>
      <c r="I275" s="187"/>
      <c r="J275" s="183"/>
      <c r="K275" s="183"/>
      <c r="L275" s="188"/>
      <c r="M275" s="189"/>
      <c r="N275" s="190"/>
      <c r="O275" s="190"/>
      <c r="P275" s="190"/>
      <c r="Q275" s="190"/>
      <c r="R275" s="190"/>
      <c r="S275" s="190"/>
      <c r="T275" s="191"/>
      <c r="AT275" s="192" t="s">
        <v>1660</v>
      </c>
      <c r="AU275" s="192" t="s">
        <v>1651</v>
      </c>
      <c r="AV275" s="11" t="s">
        <v>1651</v>
      </c>
      <c r="AW275" s="11" t="s">
        <v>1554</v>
      </c>
      <c r="AX275" s="11" t="s">
        <v>1591</v>
      </c>
      <c r="AY275" s="192" t="s">
        <v>1642</v>
      </c>
    </row>
    <row r="276" spans="2:51" s="11" customFormat="1" ht="12">
      <c r="B276" s="182"/>
      <c r="C276" s="183"/>
      <c r="D276" s="184" t="s">
        <v>1660</v>
      </c>
      <c r="E276" s="193" t="s">
        <v>1524</v>
      </c>
      <c r="F276" s="185" t="s">
        <v>76</v>
      </c>
      <c r="G276" s="183"/>
      <c r="H276" s="186">
        <v>30.69</v>
      </c>
      <c r="I276" s="187"/>
      <c r="J276" s="183"/>
      <c r="K276" s="183"/>
      <c r="L276" s="188"/>
      <c r="M276" s="189"/>
      <c r="N276" s="190"/>
      <c r="O276" s="190"/>
      <c r="P276" s="190"/>
      <c r="Q276" s="190"/>
      <c r="R276" s="190"/>
      <c r="S276" s="190"/>
      <c r="T276" s="191"/>
      <c r="AT276" s="192" t="s">
        <v>1660</v>
      </c>
      <c r="AU276" s="192" t="s">
        <v>1651</v>
      </c>
      <c r="AV276" s="11" t="s">
        <v>1651</v>
      </c>
      <c r="AW276" s="11" t="s">
        <v>1554</v>
      </c>
      <c r="AX276" s="11" t="s">
        <v>1591</v>
      </c>
      <c r="AY276" s="192" t="s">
        <v>1642</v>
      </c>
    </row>
    <row r="277" spans="2:51" s="11" customFormat="1" ht="12">
      <c r="B277" s="182"/>
      <c r="C277" s="183"/>
      <c r="D277" s="184" t="s">
        <v>1660</v>
      </c>
      <c r="E277" s="193" t="s">
        <v>1524</v>
      </c>
      <c r="F277" s="185" t="s">
        <v>77</v>
      </c>
      <c r="G277" s="183"/>
      <c r="H277" s="186">
        <v>45.51</v>
      </c>
      <c r="I277" s="187"/>
      <c r="J277" s="183"/>
      <c r="K277" s="183"/>
      <c r="L277" s="188"/>
      <c r="M277" s="189"/>
      <c r="N277" s="190"/>
      <c r="O277" s="190"/>
      <c r="P277" s="190"/>
      <c r="Q277" s="190"/>
      <c r="R277" s="190"/>
      <c r="S277" s="190"/>
      <c r="T277" s="191"/>
      <c r="AT277" s="192" t="s">
        <v>1660</v>
      </c>
      <c r="AU277" s="192" t="s">
        <v>1651</v>
      </c>
      <c r="AV277" s="11" t="s">
        <v>1651</v>
      </c>
      <c r="AW277" s="11" t="s">
        <v>1554</v>
      </c>
      <c r="AX277" s="11" t="s">
        <v>1591</v>
      </c>
      <c r="AY277" s="192" t="s">
        <v>1642</v>
      </c>
    </row>
    <row r="278" spans="2:51" s="14" customFormat="1" ht="12">
      <c r="B278" s="229"/>
      <c r="C278" s="230"/>
      <c r="D278" s="184" t="s">
        <v>1660</v>
      </c>
      <c r="E278" s="231" t="s">
        <v>1524</v>
      </c>
      <c r="F278" s="232" t="s">
        <v>63</v>
      </c>
      <c r="G278" s="230"/>
      <c r="H278" s="233">
        <v>481.9800000000001</v>
      </c>
      <c r="I278" s="234"/>
      <c r="J278" s="230"/>
      <c r="K278" s="230"/>
      <c r="L278" s="235"/>
      <c r="M278" s="236"/>
      <c r="N278" s="237"/>
      <c r="O278" s="237"/>
      <c r="P278" s="237"/>
      <c r="Q278" s="237"/>
      <c r="R278" s="237"/>
      <c r="S278" s="237"/>
      <c r="T278" s="238"/>
      <c r="AT278" s="239" t="s">
        <v>1660</v>
      </c>
      <c r="AU278" s="239" t="s">
        <v>1651</v>
      </c>
      <c r="AV278" s="14" t="s">
        <v>1656</v>
      </c>
      <c r="AW278" s="14" t="s">
        <v>1554</v>
      </c>
      <c r="AX278" s="14" t="s">
        <v>1591</v>
      </c>
      <c r="AY278" s="239" t="s">
        <v>1642</v>
      </c>
    </row>
    <row r="279" spans="2:51" s="13" customFormat="1" ht="12">
      <c r="B279" s="219"/>
      <c r="C279" s="220"/>
      <c r="D279" s="184" t="s">
        <v>1660</v>
      </c>
      <c r="E279" s="221" t="s">
        <v>1524</v>
      </c>
      <c r="F279" s="222" t="s">
        <v>78</v>
      </c>
      <c r="G279" s="220"/>
      <c r="H279" s="221" t="s">
        <v>1524</v>
      </c>
      <c r="I279" s="223"/>
      <c r="J279" s="220"/>
      <c r="K279" s="220"/>
      <c r="L279" s="224"/>
      <c r="M279" s="225"/>
      <c r="N279" s="226"/>
      <c r="O279" s="226"/>
      <c r="P279" s="226"/>
      <c r="Q279" s="226"/>
      <c r="R279" s="226"/>
      <c r="S279" s="226"/>
      <c r="T279" s="227"/>
      <c r="AT279" s="228" t="s">
        <v>1660</v>
      </c>
      <c r="AU279" s="228" t="s">
        <v>1651</v>
      </c>
      <c r="AV279" s="13" t="s">
        <v>1531</v>
      </c>
      <c r="AW279" s="13" t="s">
        <v>1554</v>
      </c>
      <c r="AX279" s="13" t="s">
        <v>1591</v>
      </c>
      <c r="AY279" s="228" t="s">
        <v>1642</v>
      </c>
    </row>
    <row r="280" spans="2:51" s="11" customFormat="1" ht="12">
      <c r="B280" s="182"/>
      <c r="C280" s="183"/>
      <c r="D280" s="184" t="s">
        <v>1660</v>
      </c>
      <c r="E280" s="193" t="s">
        <v>1524</v>
      </c>
      <c r="F280" s="185" t="s">
        <v>79</v>
      </c>
      <c r="G280" s="183"/>
      <c r="H280" s="186">
        <v>78.04</v>
      </c>
      <c r="I280" s="187"/>
      <c r="J280" s="183"/>
      <c r="K280" s="183"/>
      <c r="L280" s="188"/>
      <c r="M280" s="189"/>
      <c r="N280" s="190"/>
      <c r="O280" s="190"/>
      <c r="P280" s="190"/>
      <c r="Q280" s="190"/>
      <c r="R280" s="190"/>
      <c r="S280" s="190"/>
      <c r="T280" s="191"/>
      <c r="AT280" s="192" t="s">
        <v>1660</v>
      </c>
      <c r="AU280" s="192" t="s">
        <v>1651</v>
      </c>
      <c r="AV280" s="11" t="s">
        <v>1651</v>
      </c>
      <c r="AW280" s="11" t="s">
        <v>1554</v>
      </c>
      <c r="AX280" s="11" t="s">
        <v>1591</v>
      </c>
      <c r="AY280" s="192" t="s">
        <v>1642</v>
      </c>
    </row>
    <row r="281" spans="2:51" s="11" customFormat="1" ht="12">
      <c r="B281" s="182"/>
      <c r="C281" s="183"/>
      <c r="D281" s="184" t="s">
        <v>1660</v>
      </c>
      <c r="E281" s="193" t="s">
        <v>1524</v>
      </c>
      <c r="F281" s="185" t="s">
        <v>80</v>
      </c>
      <c r="G281" s="183"/>
      <c r="H281" s="186">
        <v>31.2</v>
      </c>
      <c r="I281" s="187"/>
      <c r="J281" s="183"/>
      <c r="K281" s="183"/>
      <c r="L281" s="188"/>
      <c r="M281" s="189"/>
      <c r="N281" s="190"/>
      <c r="O281" s="190"/>
      <c r="P281" s="190"/>
      <c r="Q281" s="190"/>
      <c r="R281" s="190"/>
      <c r="S281" s="190"/>
      <c r="T281" s="191"/>
      <c r="AT281" s="192" t="s">
        <v>1660</v>
      </c>
      <c r="AU281" s="192" t="s">
        <v>1651</v>
      </c>
      <c r="AV281" s="11" t="s">
        <v>1651</v>
      </c>
      <c r="AW281" s="11" t="s">
        <v>1554</v>
      </c>
      <c r="AX281" s="11" t="s">
        <v>1591</v>
      </c>
      <c r="AY281" s="192" t="s">
        <v>1642</v>
      </c>
    </row>
    <row r="282" spans="2:51" s="11" customFormat="1" ht="12">
      <c r="B282" s="182"/>
      <c r="C282" s="183"/>
      <c r="D282" s="184" t="s">
        <v>1660</v>
      </c>
      <c r="E282" s="193" t="s">
        <v>1524</v>
      </c>
      <c r="F282" s="185" t="s">
        <v>81</v>
      </c>
      <c r="G282" s="183"/>
      <c r="H282" s="186">
        <v>12.34</v>
      </c>
      <c r="I282" s="187"/>
      <c r="J282" s="183"/>
      <c r="K282" s="183"/>
      <c r="L282" s="188"/>
      <c r="M282" s="189"/>
      <c r="N282" s="190"/>
      <c r="O282" s="190"/>
      <c r="P282" s="190"/>
      <c r="Q282" s="190"/>
      <c r="R282" s="190"/>
      <c r="S282" s="190"/>
      <c r="T282" s="191"/>
      <c r="AT282" s="192" t="s">
        <v>1660</v>
      </c>
      <c r="AU282" s="192" t="s">
        <v>1651</v>
      </c>
      <c r="AV282" s="11" t="s">
        <v>1651</v>
      </c>
      <c r="AW282" s="11" t="s">
        <v>1554</v>
      </c>
      <c r="AX282" s="11" t="s">
        <v>1591</v>
      </c>
      <c r="AY282" s="192" t="s">
        <v>1642</v>
      </c>
    </row>
    <row r="283" spans="2:51" s="11" customFormat="1" ht="12">
      <c r="B283" s="182"/>
      <c r="C283" s="183"/>
      <c r="D283" s="184" t="s">
        <v>1660</v>
      </c>
      <c r="E283" s="193" t="s">
        <v>1524</v>
      </c>
      <c r="F283" s="185" t="s">
        <v>82</v>
      </c>
      <c r="G283" s="183"/>
      <c r="H283" s="186">
        <v>15.02</v>
      </c>
      <c r="I283" s="187"/>
      <c r="J283" s="183"/>
      <c r="K283" s="183"/>
      <c r="L283" s="188"/>
      <c r="M283" s="189"/>
      <c r="N283" s="190"/>
      <c r="O283" s="190"/>
      <c r="P283" s="190"/>
      <c r="Q283" s="190"/>
      <c r="R283" s="190"/>
      <c r="S283" s="190"/>
      <c r="T283" s="191"/>
      <c r="AT283" s="192" t="s">
        <v>1660</v>
      </c>
      <c r="AU283" s="192" t="s">
        <v>1651</v>
      </c>
      <c r="AV283" s="11" t="s">
        <v>1651</v>
      </c>
      <c r="AW283" s="11" t="s">
        <v>1554</v>
      </c>
      <c r="AX283" s="11" t="s">
        <v>1591</v>
      </c>
      <c r="AY283" s="192" t="s">
        <v>1642</v>
      </c>
    </row>
    <row r="284" spans="2:51" s="11" customFormat="1" ht="12">
      <c r="B284" s="182"/>
      <c r="C284" s="183"/>
      <c r="D284" s="184" t="s">
        <v>1660</v>
      </c>
      <c r="E284" s="193" t="s">
        <v>1524</v>
      </c>
      <c r="F284" s="185" t="s">
        <v>83</v>
      </c>
      <c r="G284" s="183"/>
      <c r="H284" s="186">
        <v>34.14</v>
      </c>
      <c r="I284" s="187"/>
      <c r="J284" s="183"/>
      <c r="K284" s="183"/>
      <c r="L284" s="188"/>
      <c r="M284" s="189"/>
      <c r="N284" s="190"/>
      <c r="O284" s="190"/>
      <c r="P284" s="190"/>
      <c r="Q284" s="190"/>
      <c r="R284" s="190"/>
      <c r="S284" s="190"/>
      <c r="T284" s="191"/>
      <c r="AT284" s="192" t="s">
        <v>1660</v>
      </c>
      <c r="AU284" s="192" t="s">
        <v>1651</v>
      </c>
      <c r="AV284" s="11" t="s">
        <v>1651</v>
      </c>
      <c r="AW284" s="11" t="s">
        <v>1554</v>
      </c>
      <c r="AX284" s="11" t="s">
        <v>1591</v>
      </c>
      <c r="AY284" s="192" t="s">
        <v>1642</v>
      </c>
    </row>
    <row r="285" spans="2:51" s="11" customFormat="1" ht="12">
      <c r="B285" s="182"/>
      <c r="C285" s="183"/>
      <c r="D285" s="184" t="s">
        <v>1660</v>
      </c>
      <c r="E285" s="193" t="s">
        <v>1524</v>
      </c>
      <c r="F285" s="185" t="s">
        <v>84</v>
      </c>
      <c r="G285" s="183"/>
      <c r="H285" s="186">
        <v>64.12</v>
      </c>
      <c r="I285" s="187"/>
      <c r="J285" s="183"/>
      <c r="K285" s="183"/>
      <c r="L285" s="188"/>
      <c r="M285" s="189"/>
      <c r="N285" s="190"/>
      <c r="O285" s="190"/>
      <c r="P285" s="190"/>
      <c r="Q285" s="190"/>
      <c r="R285" s="190"/>
      <c r="S285" s="190"/>
      <c r="T285" s="191"/>
      <c r="AT285" s="192" t="s">
        <v>1660</v>
      </c>
      <c r="AU285" s="192" t="s">
        <v>1651</v>
      </c>
      <c r="AV285" s="11" t="s">
        <v>1651</v>
      </c>
      <c r="AW285" s="11" t="s">
        <v>1554</v>
      </c>
      <c r="AX285" s="11" t="s">
        <v>1591</v>
      </c>
      <c r="AY285" s="192" t="s">
        <v>1642</v>
      </c>
    </row>
    <row r="286" spans="2:51" s="11" customFormat="1" ht="12">
      <c r="B286" s="182"/>
      <c r="C286" s="183"/>
      <c r="D286" s="184" t="s">
        <v>1660</v>
      </c>
      <c r="E286" s="193" t="s">
        <v>1524</v>
      </c>
      <c r="F286" s="185" t="s">
        <v>85</v>
      </c>
      <c r="G286" s="183"/>
      <c r="H286" s="186">
        <v>8.56</v>
      </c>
      <c r="I286" s="187"/>
      <c r="J286" s="183"/>
      <c r="K286" s="183"/>
      <c r="L286" s="188"/>
      <c r="M286" s="189"/>
      <c r="N286" s="190"/>
      <c r="O286" s="190"/>
      <c r="P286" s="190"/>
      <c r="Q286" s="190"/>
      <c r="R286" s="190"/>
      <c r="S286" s="190"/>
      <c r="T286" s="191"/>
      <c r="AT286" s="192" t="s">
        <v>1660</v>
      </c>
      <c r="AU286" s="192" t="s">
        <v>1651</v>
      </c>
      <c r="AV286" s="11" t="s">
        <v>1651</v>
      </c>
      <c r="AW286" s="11" t="s">
        <v>1554</v>
      </c>
      <c r="AX286" s="11" t="s">
        <v>1591</v>
      </c>
      <c r="AY286" s="192" t="s">
        <v>1642</v>
      </c>
    </row>
    <row r="287" spans="2:51" s="11" customFormat="1" ht="12">
      <c r="B287" s="182"/>
      <c r="C287" s="183"/>
      <c r="D287" s="184" t="s">
        <v>1660</v>
      </c>
      <c r="E287" s="193" t="s">
        <v>1524</v>
      </c>
      <c r="F287" s="185" t="s">
        <v>86</v>
      </c>
      <c r="G287" s="183"/>
      <c r="H287" s="186">
        <v>6.46</v>
      </c>
      <c r="I287" s="187"/>
      <c r="J287" s="183"/>
      <c r="K287" s="183"/>
      <c r="L287" s="188"/>
      <c r="M287" s="189"/>
      <c r="N287" s="190"/>
      <c r="O287" s="190"/>
      <c r="P287" s="190"/>
      <c r="Q287" s="190"/>
      <c r="R287" s="190"/>
      <c r="S287" s="190"/>
      <c r="T287" s="191"/>
      <c r="AT287" s="192" t="s">
        <v>1660</v>
      </c>
      <c r="AU287" s="192" t="s">
        <v>1651</v>
      </c>
      <c r="AV287" s="11" t="s">
        <v>1651</v>
      </c>
      <c r="AW287" s="11" t="s">
        <v>1554</v>
      </c>
      <c r="AX287" s="11" t="s">
        <v>1591</v>
      </c>
      <c r="AY287" s="192" t="s">
        <v>1642</v>
      </c>
    </row>
    <row r="288" spans="2:51" s="11" customFormat="1" ht="12">
      <c r="B288" s="182"/>
      <c r="C288" s="183"/>
      <c r="D288" s="184" t="s">
        <v>1660</v>
      </c>
      <c r="E288" s="193" t="s">
        <v>1524</v>
      </c>
      <c r="F288" s="185" t="s">
        <v>87</v>
      </c>
      <c r="G288" s="183"/>
      <c r="H288" s="186">
        <v>33.27</v>
      </c>
      <c r="I288" s="187"/>
      <c r="J288" s="183"/>
      <c r="K288" s="183"/>
      <c r="L288" s="188"/>
      <c r="M288" s="189"/>
      <c r="N288" s="190"/>
      <c r="O288" s="190"/>
      <c r="P288" s="190"/>
      <c r="Q288" s="190"/>
      <c r="R288" s="190"/>
      <c r="S288" s="190"/>
      <c r="T288" s="191"/>
      <c r="AT288" s="192" t="s">
        <v>1660</v>
      </c>
      <c r="AU288" s="192" t="s">
        <v>1651</v>
      </c>
      <c r="AV288" s="11" t="s">
        <v>1651</v>
      </c>
      <c r="AW288" s="11" t="s">
        <v>1554</v>
      </c>
      <c r="AX288" s="11" t="s">
        <v>1591</v>
      </c>
      <c r="AY288" s="192" t="s">
        <v>1642</v>
      </c>
    </row>
    <row r="289" spans="2:51" s="11" customFormat="1" ht="12">
      <c r="B289" s="182"/>
      <c r="C289" s="183"/>
      <c r="D289" s="184" t="s">
        <v>1660</v>
      </c>
      <c r="E289" s="193" t="s">
        <v>1524</v>
      </c>
      <c r="F289" s="185" t="s">
        <v>88</v>
      </c>
      <c r="G289" s="183"/>
      <c r="H289" s="186">
        <v>61.53</v>
      </c>
      <c r="I289" s="187"/>
      <c r="J289" s="183"/>
      <c r="K289" s="183"/>
      <c r="L289" s="188"/>
      <c r="M289" s="189"/>
      <c r="N289" s="190"/>
      <c r="O289" s="190"/>
      <c r="P289" s="190"/>
      <c r="Q289" s="190"/>
      <c r="R289" s="190"/>
      <c r="S289" s="190"/>
      <c r="T289" s="191"/>
      <c r="AT289" s="192" t="s">
        <v>1660</v>
      </c>
      <c r="AU289" s="192" t="s">
        <v>1651</v>
      </c>
      <c r="AV289" s="11" t="s">
        <v>1651</v>
      </c>
      <c r="AW289" s="11" t="s">
        <v>1554</v>
      </c>
      <c r="AX289" s="11" t="s">
        <v>1591</v>
      </c>
      <c r="AY289" s="192" t="s">
        <v>1642</v>
      </c>
    </row>
    <row r="290" spans="2:51" s="11" customFormat="1" ht="12">
      <c r="B290" s="182"/>
      <c r="C290" s="183"/>
      <c r="D290" s="184" t="s">
        <v>1660</v>
      </c>
      <c r="E290" s="193" t="s">
        <v>1524</v>
      </c>
      <c r="F290" s="185" t="s">
        <v>89</v>
      </c>
      <c r="G290" s="183"/>
      <c r="H290" s="186">
        <v>5.17</v>
      </c>
      <c r="I290" s="187"/>
      <c r="J290" s="183"/>
      <c r="K290" s="183"/>
      <c r="L290" s="188"/>
      <c r="M290" s="189"/>
      <c r="N290" s="190"/>
      <c r="O290" s="190"/>
      <c r="P290" s="190"/>
      <c r="Q290" s="190"/>
      <c r="R290" s="190"/>
      <c r="S290" s="190"/>
      <c r="T290" s="191"/>
      <c r="AT290" s="192" t="s">
        <v>1660</v>
      </c>
      <c r="AU290" s="192" t="s">
        <v>1651</v>
      </c>
      <c r="AV290" s="11" t="s">
        <v>1651</v>
      </c>
      <c r="AW290" s="11" t="s">
        <v>1554</v>
      </c>
      <c r="AX290" s="11" t="s">
        <v>1591</v>
      </c>
      <c r="AY290" s="192" t="s">
        <v>1642</v>
      </c>
    </row>
    <row r="291" spans="2:51" s="11" customFormat="1" ht="12">
      <c r="B291" s="182"/>
      <c r="C291" s="183"/>
      <c r="D291" s="184" t="s">
        <v>1660</v>
      </c>
      <c r="E291" s="193" t="s">
        <v>1524</v>
      </c>
      <c r="F291" s="185" t="s">
        <v>90</v>
      </c>
      <c r="G291" s="183"/>
      <c r="H291" s="186">
        <v>10.01</v>
      </c>
      <c r="I291" s="187"/>
      <c r="J291" s="183"/>
      <c r="K291" s="183"/>
      <c r="L291" s="188"/>
      <c r="M291" s="189"/>
      <c r="N291" s="190"/>
      <c r="O291" s="190"/>
      <c r="P291" s="190"/>
      <c r="Q291" s="190"/>
      <c r="R291" s="190"/>
      <c r="S291" s="190"/>
      <c r="T291" s="191"/>
      <c r="AT291" s="192" t="s">
        <v>1660</v>
      </c>
      <c r="AU291" s="192" t="s">
        <v>1651</v>
      </c>
      <c r="AV291" s="11" t="s">
        <v>1651</v>
      </c>
      <c r="AW291" s="11" t="s">
        <v>1554</v>
      </c>
      <c r="AX291" s="11" t="s">
        <v>1591</v>
      </c>
      <c r="AY291" s="192" t="s">
        <v>1642</v>
      </c>
    </row>
    <row r="292" spans="2:51" s="11" customFormat="1" ht="12">
      <c r="B292" s="182"/>
      <c r="C292" s="183"/>
      <c r="D292" s="184" t="s">
        <v>1660</v>
      </c>
      <c r="E292" s="193" t="s">
        <v>1524</v>
      </c>
      <c r="F292" s="185" t="s">
        <v>91</v>
      </c>
      <c r="G292" s="183"/>
      <c r="H292" s="186">
        <v>55.78</v>
      </c>
      <c r="I292" s="187"/>
      <c r="J292" s="183"/>
      <c r="K292" s="183"/>
      <c r="L292" s="188"/>
      <c r="M292" s="189"/>
      <c r="N292" s="190"/>
      <c r="O292" s="190"/>
      <c r="P292" s="190"/>
      <c r="Q292" s="190"/>
      <c r="R292" s="190"/>
      <c r="S292" s="190"/>
      <c r="T292" s="191"/>
      <c r="AT292" s="192" t="s">
        <v>1660</v>
      </c>
      <c r="AU292" s="192" t="s">
        <v>1651</v>
      </c>
      <c r="AV292" s="11" t="s">
        <v>1651</v>
      </c>
      <c r="AW292" s="11" t="s">
        <v>1554</v>
      </c>
      <c r="AX292" s="11" t="s">
        <v>1591</v>
      </c>
      <c r="AY292" s="192" t="s">
        <v>1642</v>
      </c>
    </row>
    <row r="293" spans="2:51" s="14" customFormat="1" ht="12">
      <c r="B293" s="229"/>
      <c r="C293" s="230"/>
      <c r="D293" s="184" t="s">
        <v>1660</v>
      </c>
      <c r="E293" s="231" t="s">
        <v>1524</v>
      </c>
      <c r="F293" s="232" t="s">
        <v>63</v>
      </c>
      <c r="G293" s="230"/>
      <c r="H293" s="233">
        <v>415.6400000000001</v>
      </c>
      <c r="I293" s="234"/>
      <c r="J293" s="230"/>
      <c r="K293" s="230"/>
      <c r="L293" s="235"/>
      <c r="M293" s="236"/>
      <c r="N293" s="237"/>
      <c r="O293" s="237"/>
      <c r="P293" s="237"/>
      <c r="Q293" s="237"/>
      <c r="R293" s="237"/>
      <c r="S293" s="237"/>
      <c r="T293" s="238"/>
      <c r="AT293" s="239" t="s">
        <v>1660</v>
      </c>
      <c r="AU293" s="239" t="s">
        <v>1651</v>
      </c>
      <c r="AV293" s="14" t="s">
        <v>1656</v>
      </c>
      <c r="AW293" s="14" t="s">
        <v>1554</v>
      </c>
      <c r="AX293" s="14" t="s">
        <v>1591</v>
      </c>
      <c r="AY293" s="239" t="s">
        <v>1642</v>
      </c>
    </row>
    <row r="294" spans="2:51" s="13" customFormat="1" ht="12">
      <c r="B294" s="219"/>
      <c r="C294" s="220"/>
      <c r="D294" s="184" t="s">
        <v>1660</v>
      </c>
      <c r="E294" s="221" t="s">
        <v>1524</v>
      </c>
      <c r="F294" s="222" t="s">
        <v>92</v>
      </c>
      <c r="G294" s="220"/>
      <c r="H294" s="221" t="s">
        <v>1524</v>
      </c>
      <c r="I294" s="223"/>
      <c r="J294" s="220"/>
      <c r="K294" s="220"/>
      <c r="L294" s="224"/>
      <c r="M294" s="225"/>
      <c r="N294" s="226"/>
      <c r="O294" s="226"/>
      <c r="P294" s="226"/>
      <c r="Q294" s="226"/>
      <c r="R294" s="226"/>
      <c r="S294" s="226"/>
      <c r="T294" s="227"/>
      <c r="AT294" s="228" t="s">
        <v>1660</v>
      </c>
      <c r="AU294" s="228" t="s">
        <v>1651</v>
      </c>
      <c r="AV294" s="13" t="s">
        <v>1531</v>
      </c>
      <c r="AW294" s="13" t="s">
        <v>1554</v>
      </c>
      <c r="AX294" s="13" t="s">
        <v>1591</v>
      </c>
      <c r="AY294" s="228" t="s">
        <v>1642</v>
      </c>
    </row>
    <row r="295" spans="2:51" s="11" customFormat="1" ht="12">
      <c r="B295" s="182"/>
      <c r="C295" s="183"/>
      <c r="D295" s="184" t="s">
        <v>1660</v>
      </c>
      <c r="E295" s="193" t="s">
        <v>1524</v>
      </c>
      <c r="F295" s="185" t="s">
        <v>93</v>
      </c>
      <c r="G295" s="183"/>
      <c r="H295" s="186">
        <v>81.68</v>
      </c>
      <c r="I295" s="187"/>
      <c r="J295" s="183"/>
      <c r="K295" s="183"/>
      <c r="L295" s="188"/>
      <c r="M295" s="189"/>
      <c r="N295" s="190"/>
      <c r="O295" s="190"/>
      <c r="P295" s="190"/>
      <c r="Q295" s="190"/>
      <c r="R295" s="190"/>
      <c r="S295" s="190"/>
      <c r="T295" s="191"/>
      <c r="AT295" s="192" t="s">
        <v>1660</v>
      </c>
      <c r="AU295" s="192" t="s">
        <v>1651</v>
      </c>
      <c r="AV295" s="11" t="s">
        <v>1651</v>
      </c>
      <c r="AW295" s="11" t="s">
        <v>1554</v>
      </c>
      <c r="AX295" s="11" t="s">
        <v>1591</v>
      </c>
      <c r="AY295" s="192" t="s">
        <v>1642</v>
      </c>
    </row>
    <row r="296" spans="2:51" s="11" customFormat="1" ht="12">
      <c r="B296" s="182"/>
      <c r="C296" s="183"/>
      <c r="D296" s="184" t="s">
        <v>1660</v>
      </c>
      <c r="E296" s="193" t="s">
        <v>1524</v>
      </c>
      <c r="F296" s="185" t="s">
        <v>94</v>
      </c>
      <c r="G296" s="183"/>
      <c r="H296" s="186">
        <v>27.25</v>
      </c>
      <c r="I296" s="187"/>
      <c r="J296" s="183"/>
      <c r="K296" s="183"/>
      <c r="L296" s="188"/>
      <c r="M296" s="189"/>
      <c r="N296" s="190"/>
      <c r="O296" s="190"/>
      <c r="P296" s="190"/>
      <c r="Q296" s="190"/>
      <c r="R296" s="190"/>
      <c r="S296" s="190"/>
      <c r="T296" s="191"/>
      <c r="AT296" s="192" t="s">
        <v>1660</v>
      </c>
      <c r="AU296" s="192" t="s">
        <v>1651</v>
      </c>
      <c r="AV296" s="11" t="s">
        <v>1651</v>
      </c>
      <c r="AW296" s="11" t="s">
        <v>1554</v>
      </c>
      <c r="AX296" s="11" t="s">
        <v>1591</v>
      </c>
      <c r="AY296" s="192" t="s">
        <v>1642</v>
      </c>
    </row>
    <row r="297" spans="2:51" s="11" customFormat="1" ht="12">
      <c r="B297" s="182"/>
      <c r="C297" s="183"/>
      <c r="D297" s="184" t="s">
        <v>1660</v>
      </c>
      <c r="E297" s="193" t="s">
        <v>1524</v>
      </c>
      <c r="F297" s="185" t="s">
        <v>95</v>
      </c>
      <c r="G297" s="183"/>
      <c r="H297" s="186">
        <v>3.9</v>
      </c>
      <c r="I297" s="187"/>
      <c r="J297" s="183"/>
      <c r="K297" s="183"/>
      <c r="L297" s="188"/>
      <c r="M297" s="189"/>
      <c r="N297" s="190"/>
      <c r="O297" s="190"/>
      <c r="P297" s="190"/>
      <c r="Q297" s="190"/>
      <c r="R297" s="190"/>
      <c r="S297" s="190"/>
      <c r="T297" s="191"/>
      <c r="AT297" s="192" t="s">
        <v>1660</v>
      </c>
      <c r="AU297" s="192" t="s">
        <v>1651</v>
      </c>
      <c r="AV297" s="11" t="s">
        <v>1651</v>
      </c>
      <c r="AW297" s="11" t="s">
        <v>1554</v>
      </c>
      <c r="AX297" s="11" t="s">
        <v>1591</v>
      </c>
      <c r="AY297" s="192" t="s">
        <v>1642</v>
      </c>
    </row>
    <row r="298" spans="2:51" s="11" customFormat="1" ht="12">
      <c r="B298" s="182"/>
      <c r="C298" s="183"/>
      <c r="D298" s="184" t="s">
        <v>1660</v>
      </c>
      <c r="E298" s="193" t="s">
        <v>1524</v>
      </c>
      <c r="F298" s="185" t="s">
        <v>96</v>
      </c>
      <c r="G298" s="183"/>
      <c r="H298" s="186">
        <v>6.81</v>
      </c>
      <c r="I298" s="187"/>
      <c r="J298" s="183"/>
      <c r="K298" s="183"/>
      <c r="L298" s="188"/>
      <c r="M298" s="189"/>
      <c r="N298" s="190"/>
      <c r="O298" s="190"/>
      <c r="P298" s="190"/>
      <c r="Q298" s="190"/>
      <c r="R298" s="190"/>
      <c r="S298" s="190"/>
      <c r="T298" s="191"/>
      <c r="AT298" s="192" t="s">
        <v>1660</v>
      </c>
      <c r="AU298" s="192" t="s">
        <v>1651</v>
      </c>
      <c r="AV298" s="11" t="s">
        <v>1651</v>
      </c>
      <c r="AW298" s="11" t="s">
        <v>1554</v>
      </c>
      <c r="AX298" s="11" t="s">
        <v>1591</v>
      </c>
      <c r="AY298" s="192" t="s">
        <v>1642</v>
      </c>
    </row>
    <row r="299" spans="2:51" s="11" customFormat="1" ht="12">
      <c r="B299" s="182"/>
      <c r="C299" s="183"/>
      <c r="D299" s="184" t="s">
        <v>1660</v>
      </c>
      <c r="E299" s="193" t="s">
        <v>1524</v>
      </c>
      <c r="F299" s="185" t="s">
        <v>97</v>
      </c>
      <c r="G299" s="183"/>
      <c r="H299" s="186">
        <v>6.37</v>
      </c>
      <c r="I299" s="187"/>
      <c r="J299" s="183"/>
      <c r="K299" s="183"/>
      <c r="L299" s="188"/>
      <c r="M299" s="189"/>
      <c r="N299" s="190"/>
      <c r="O299" s="190"/>
      <c r="P299" s="190"/>
      <c r="Q299" s="190"/>
      <c r="R299" s="190"/>
      <c r="S299" s="190"/>
      <c r="T299" s="191"/>
      <c r="AT299" s="192" t="s">
        <v>1660</v>
      </c>
      <c r="AU299" s="192" t="s">
        <v>1651</v>
      </c>
      <c r="AV299" s="11" t="s">
        <v>1651</v>
      </c>
      <c r="AW299" s="11" t="s">
        <v>1554</v>
      </c>
      <c r="AX299" s="11" t="s">
        <v>1591</v>
      </c>
      <c r="AY299" s="192" t="s">
        <v>1642</v>
      </c>
    </row>
    <row r="300" spans="2:51" s="11" customFormat="1" ht="12">
      <c r="B300" s="182"/>
      <c r="C300" s="183"/>
      <c r="D300" s="184" t="s">
        <v>1660</v>
      </c>
      <c r="E300" s="193" t="s">
        <v>1524</v>
      </c>
      <c r="F300" s="185" t="s">
        <v>98</v>
      </c>
      <c r="G300" s="183"/>
      <c r="H300" s="186">
        <v>8.45</v>
      </c>
      <c r="I300" s="187"/>
      <c r="J300" s="183"/>
      <c r="K300" s="183"/>
      <c r="L300" s="188"/>
      <c r="M300" s="189"/>
      <c r="N300" s="190"/>
      <c r="O300" s="190"/>
      <c r="P300" s="190"/>
      <c r="Q300" s="190"/>
      <c r="R300" s="190"/>
      <c r="S300" s="190"/>
      <c r="T300" s="191"/>
      <c r="AT300" s="192" t="s">
        <v>1660</v>
      </c>
      <c r="AU300" s="192" t="s">
        <v>1651</v>
      </c>
      <c r="AV300" s="11" t="s">
        <v>1651</v>
      </c>
      <c r="AW300" s="11" t="s">
        <v>1554</v>
      </c>
      <c r="AX300" s="11" t="s">
        <v>1591</v>
      </c>
      <c r="AY300" s="192" t="s">
        <v>1642</v>
      </c>
    </row>
    <row r="301" spans="2:51" s="11" customFormat="1" ht="12">
      <c r="B301" s="182"/>
      <c r="C301" s="183"/>
      <c r="D301" s="184" t="s">
        <v>1660</v>
      </c>
      <c r="E301" s="193" t="s">
        <v>1524</v>
      </c>
      <c r="F301" s="185" t="s">
        <v>99</v>
      </c>
      <c r="G301" s="183"/>
      <c r="H301" s="186">
        <v>4.81</v>
      </c>
      <c r="I301" s="187"/>
      <c r="J301" s="183"/>
      <c r="K301" s="183"/>
      <c r="L301" s="188"/>
      <c r="M301" s="189"/>
      <c r="N301" s="190"/>
      <c r="O301" s="190"/>
      <c r="P301" s="190"/>
      <c r="Q301" s="190"/>
      <c r="R301" s="190"/>
      <c r="S301" s="190"/>
      <c r="T301" s="191"/>
      <c r="AT301" s="192" t="s">
        <v>1660</v>
      </c>
      <c r="AU301" s="192" t="s">
        <v>1651</v>
      </c>
      <c r="AV301" s="11" t="s">
        <v>1651</v>
      </c>
      <c r="AW301" s="11" t="s">
        <v>1554</v>
      </c>
      <c r="AX301" s="11" t="s">
        <v>1591</v>
      </c>
      <c r="AY301" s="192" t="s">
        <v>1642</v>
      </c>
    </row>
    <row r="302" spans="2:51" s="11" customFormat="1" ht="12">
      <c r="B302" s="182"/>
      <c r="C302" s="183"/>
      <c r="D302" s="184" t="s">
        <v>1660</v>
      </c>
      <c r="E302" s="193" t="s">
        <v>1524</v>
      </c>
      <c r="F302" s="185" t="s">
        <v>100</v>
      </c>
      <c r="G302" s="183"/>
      <c r="H302" s="186">
        <v>6.16</v>
      </c>
      <c r="I302" s="187"/>
      <c r="J302" s="183"/>
      <c r="K302" s="183"/>
      <c r="L302" s="188"/>
      <c r="M302" s="189"/>
      <c r="N302" s="190"/>
      <c r="O302" s="190"/>
      <c r="P302" s="190"/>
      <c r="Q302" s="190"/>
      <c r="R302" s="190"/>
      <c r="S302" s="190"/>
      <c r="T302" s="191"/>
      <c r="AT302" s="192" t="s">
        <v>1660</v>
      </c>
      <c r="AU302" s="192" t="s">
        <v>1651</v>
      </c>
      <c r="AV302" s="11" t="s">
        <v>1651</v>
      </c>
      <c r="AW302" s="11" t="s">
        <v>1554</v>
      </c>
      <c r="AX302" s="11" t="s">
        <v>1591</v>
      </c>
      <c r="AY302" s="192" t="s">
        <v>1642</v>
      </c>
    </row>
    <row r="303" spans="2:51" s="11" customFormat="1" ht="12">
      <c r="B303" s="182"/>
      <c r="C303" s="183"/>
      <c r="D303" s="184" t="s">
        <v>1660</v>
      </c>
      <c r="E303" s="193" t="s">
        <v>1524</v>
      </c>
      <c r="F303" s="185" t="s">
        <v>101</v>
      </c>
      <c r="G303" s="183"/>
      <c r="H303" s="186">
        <v>8.71</v>
      </c>
      <c r="I303" s="187"/>
      <c r="J303" s="183"/>
      <c r="K303" s="183"/>
      <c r="L303" s="188"/>
      <c r="M303" s="189"/>
      <c r="N303" s="190"/>
      <c r="O303" s="190"/>
      <c r="P303" s="190"/>
      <c r="Q303" s="190"/>
      <c r="R303" s="190"/>
      <c r="S303" s="190"/>
      <c r="T303" s="191"/>
      <c r="AT303" s="192" t="s">
        <v>1660</v>
      </c>
      <c r="AU303" s="192" t="s">
        <v>1651</v>
      </c>
      <c r="AV303" s="11" t="s">
        <v>1651</v>
      </c>
      <c r="AW303" s="11" t="s">
        <v>1554</v>
      </c>
      <c r="AX303" s="11" t="s">
        <v>1591</v>
      </c>
      <c r="AY303" s="192" t="s">
        <v>1642</v>
      </c>
    </row>
    <row r="304" spans="2:51" s="11" customFormat="1" ht="12">
      <c r="B304" s="182"/>
      <c r="C304" s="183"/>
      <c r="D304" s="184" t="s">
        <v>1660</v>
      </c>
      <c r="E304" s="193" t="s">
        <v>1524</v>
      </c>
      <c r="F304" s="185" t="s">
        <v>102</v>
      </c>
      <c r="G304" s="183"/>
      <c r="H304" s="186">
        <v>7.22</v>
      </c>
      <c r="I304" s="187"/>
      <c r="J304" s="183"/>
      <c r="K304" s="183"/>
      <c r="L304" s="188"/>
      <c r="M304" s="189"/>
      <c r="N304" s="190"/>
      <c r="O304" s="190"/>
      <c r="P304" s="190"/>
      <c r="Q304" s="190"/>
      <c r="R304" s="190"/>
      <c r="S304" s="190"/>
      <c r="T304" s="191"/>
      <c r="AT304" s="192" t="s">
        <v>1660</v>
      </c>
      <c r="AU304" s="192" t="s">
        <v>1651</v>
      </c>
      <c r="AV304" s="11" t="s">
        <v>1651</v>
      </c>
      <c r="AW304" s="11" t="s">
        <v>1554</v>
      </c>
      <c r="AX304" s="11" t="s">
        <v>1591</v>
      </c>
      <c r="AY304" s="192" t="s">
        <v>1642</v>
      </c>
    </row>
    <row r="305" spans="2:51" s="11" customFormat="1" ht="12">
      <c r="B305" s="182"/>
      <c r="C305" s="183"/>
      <c r="D305" s="184" t="s">
        <v>1660</v>
      </c>
      <c r="E305" s="193" t="s">
        <v>1524</v>
      </c>
      <c r="F305" s="185" t="s">
        <v>103</v>
      </c>
      <c r="G305" s="183"/>
      <c r="H305" s="186">
        <v>10.66</v>
      </c>
      <c r="I305" s="187"/>
      <c r="J305" s="183"/>
      <c r="K305" s="183"/>
      <c r="L305" s="188"/>
      <c r="M305" s="189"/>
      <c r="N305" s="190"/>
      <c r="O305" s="190"/>
      <c r="P305" s="190"/>
      <c r="Q305" s="190"/>
      <c r="R305" s="190"/>
      <c r="S305" s="190"/>
      <c r="T305" s="191"/>
      <c r="AT305" s="192" t="s">
        <v>1660</v>
      </c>
      <c r="AU305" s="192" t="s">
        <v>1651</v>
      </c>
      <c r="AV305" s="11" t="s">
        <v>1651</v>
      </c>
      <c r="AW305" s="11" t="s">
        <v>1554</v>
      </c>
      <c r="AX305" s="11" t="s">
        <v>1591</v>
      </c>
      <c r="AY305" s="192" t="s">
        <v>1642</v>
      </c>
    </row>
    <row r="306" spans="2:51" s="11" customFormat="1" ht="12">
      <c r="B306" s="182"/>
      <c r="C306" s="183"/>
      <c r="D306" s="184" t="s">
        <v>1660</v>
      </c>
      <c r="E306" s="193" t="s">
        <v>1524</v>
      </c>
      <c r="F306" s="185" t="s">
        <v>104</v>
      </c>
      <c r="G306" s="183"/>
      <c r="H306" s="186">
        <v>5.46</v>
      </c>
      <c r="I306" s="187"/>
      <c r="J306" s="183"/>
      <c r="K306" s="183"/>
      <c r="L306" s="188"/>
      <c r="M306" s="189"/>
      <c r="N306" s="190"/>
      <c r="O306" s="190"/>
      <c r="P306" s="190"/>
      <c r="Q306" s="190"/>
      <c r="R306" s="190"/>
      <c r="S306" s="190"/>
      <c r="T306" s="191"/>
      <c r="AT306" s="192" t="s">
        <v>1660</v>
      </c>
      <c r="AU306" s="192" t="s">
        <v>1651</v>
      </c>
      <c r="AV306" s="11" t="s">
        <v>1651</v>
      </c>
      <c r="AW306" s="11" t="s">
        <v>1554</v>
      </c>
      <c r="AX306" s="11" t="s">
        <v>1591</v>
      </c>
      <c r="AY306" s="192" t="s">
        <v>1642</v>
      </c>
    </row>
    <row r="307" spans="2:51" s="11" customFormat="1" ht="12">
      <c r="B307" s="182"/>
      <c r="C307" s="183"/>
      <c r="D307" s="184" t="s">
        <v>1660</v>
      </c>
      <c r="E307" s="193" t="s">
        <v>1524</v>
      </c>
      <c r="F307" s="185" t="s">
        <v>105</v>
      </c>
      <c r="G307" s="183"/>
      <c r="H307" s="186">
        <v>21.45</v>
      </c>
      <c r="I307" s="187"/>
      <c r="J307" s="183"/>
      <c r="K307" s="183"/>
      <c r="L307" s="188"/>
      <c r="M307" s="189"/>
      <c r="N307" s="190"/>
      <c r="O307" s="190"/>
      <c r="P307" s="190"/>
      <c r="Q307" s="190"/>
      <c r="R307" s="190"/>
      <c r="S307" s="190"/>
      <c r="T307" s="191"/>
      <c r="AT307" s="192" t="s">
        <v>1660</v>
      </c>
      <c r="AU307" s="192" t="s">
        <v>1651</v>
      </c>
      <c r="AV307" s="11" t="s">
        <v>1651</v>
      </c>
      <c r="AW307" s="11" t="s">
        <v>1554</v>
      </c>
      <c r="AX307" s="11" t="s">
        <v>1591</v>
      </c>
      <c r="AY307" s="192" t="s">
        <v>1642</v>
      </c>
    </row>
    <row r="308" spans="2:51" s="11" customFormat="1" ht="12">
      <c r="B308" s="182"/>
      <c r="C308" s="183"/>
      <c r="D308" s="184" t="s">
        <v>1660</v>
      </c>
      <c r="E308" s="193" t="s">
        <v>1524</v>
      </c>
      <c r="F308" s="185" t="s">
        <v>106</v>
      </c>
      <c r="G308" s="183"/>
      <c r="H308" s="186">
        <v>22.3</v>
      </c>
      <c r="I308" s="187"/>
      <c r="J308" s="183"/>
      <c r="K308" s="183"/>
      <c r="L308" s="188"/>
      <c r="M308" s="189"/>
      <c r="N308" s="190"/>
      <c r="O308" s="190"/>
      <c r="P308" s="190"/>
      <c r="Q308" s="190"/>
      <c r="R308" s="190"/>
      <c r="S308" s="190"/>
      <c r="T308" s="191"/>
      <c r="AT308" s="192" t="s">
        <v>1660</v>
      </c>
      <c r="AU308" s="192" t="s">
        <v>1651</v>
      </c>
      <c r="AV308" s="11" t="s">
        <v>1651</v>
      </c>
      <c r="AW308" s="11" t="s">
        <v>1554</v>
      </c>
      <c r="AX308" s="11" t="s">
        <v>1591</v>
      </c>
      <c r="AY308" s="192" t="s">
        <v>1642</v>
      </c>
    </row>
    <row r="309" spans="2:51" s="14" customFormat="1" ht="12">
      <c r="B309" s="229"/>
      <c r="C309" s="230"/>
      <c r="D309" s="184" t="s">
        <v>1660</v>
      </c>
      <c r="E309" s="231" t="s">
        <v>1524</v>
      </c>
      <c r="F309" s="232" t="s">
        <v>63</v>
      </c>
      <c r="G309" s="230"/>
      <c r="H309" s="233">
        <v>221.23000000000002</v>
      </c>
      <c r="I309" s="234"/>
      <c r="J309" s="230"/>
      <c r="K309" s="230"/>
      <c r="L309" s="235"/>
      <c r="M309" s="236"/>
      <c r="N309" s="237"/>
      <c r="O309" s="237"/>
      <c r="P309" s="237"/>
      <c r="Q309" s="237"/>
      <c r="R309" s="237"/>
      <c r="S309" s="237"/>
      <c r="T309" s="238"/>
      <c r="AT309" s="239" t="s">
        <v>1660</v>
      </c>
      <c r="AU309" s="239" t="s">
        <v>1651</v>
      </c>
      <c r="AV309" s="14" t="s">
        <v>1656</v>
      </c>
      <c r="AW309" s="14" t="s">
        <v>1554</v>
      </c>
      <c r="AX309" s="14" t="s">
        <v>1591</v>
      </c>
      <c r="AY309" s="239" t="s">
        <v>1642</v>
      </c>
    </row>
    <row r="310" spans="2:51" s="12" customFormat="1" ht="12">
      <c r="B310" s="208"/>
      <c r="C310" s="209"/>
      <c r="D310" s="184" t="s">
        <v>1660</v>
      </c>
      <c r="E310" s="210" t="s">
        <v>1524</v>
      </c>
      <c r="F310" s="211" t="s">
        <v>1810</v>
      </c>
      <c r="G310" s="209"/>
      <c r="H310" s="212">
        <v>1339.6900000000003</v>
      </c>
      <c r="I310" s="213"/>
      <c r="J310" s="209"/>
      <c r="K310" s="209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1660</v>
      </c>
      <c r="AU310" s="218" t="s">
        <v>1651</v>
      </c>
      <c r="AV310" s="12" t="s">
        <v>1650</v>
      </c>
      <c r="AW310" s="12" t="s">
        <v>1554</v>
      </c>
      <c r="AX310" s="12" t="s">
        <v>1531</v>
      </c>
      <c r="AY310" s="218" t="s">
        <v>1642</v>
      </c>
    </row>
    <row r="311" spans="2:65" s="1" customFormat="1" ht="16.5" customHeight="1">
      <c r="B311" s="33"/>
      <c r="C311" s="171" t="s">
        <v>1790</v>
      </c>
      <c r="D311" s="171" t="s">
        <v>1645</v>
      </c>
      <c r="E311" s="172" t="s">
        <v>116</v>
      </c>
      <c r="F311" s="173" t="s">
        <v>117</v>
      </c>
      <c r="G311" s="174" t="s">
        <v>1683</v>
      </c>
      <c r="H311" s="175">
        <v>245.37</v>
      </c>
      <c r="I311" s="176"/>
      <c r="J311" s="175">
        <f>ROUND(I311*H311,0)</f>
        <v>0</v>
      </c>
      <c r="K311" s="173" t="s">
        <v>1649</v>
      </c>
      <c r="L311" s="37"/>
      <c r="M311" s="177" t="s">
        <v>1524</v>
      </c>
      <c r="N311" s="178" t="s">
        <v>1563</v>
      </c>
      <c r="O311" s="59"/>
      <c r="P311" s="179">
        <f>O311*H311</f>
        <v>0</v>
      </c>
      <c r="Q311" s="179">
        <v>0.01838</v>
      </c>
      <c r="R311" s="179">
        <f>Q311*H311</f>
        <v>4.5099006</v>
      </c>
      <c r="S311" s="179">
        <v>0</v>
      </c>
      <c r="T311" s="180">
        <f>S311*H311</f>
        <v>0</v>
      </c>
      <c r="AR311" s="16" t="s">
        <v>1650</v>
      </c>
      <c r="AT311" s="16" t="s">
        <v>1645</v>
      </c>
      <c r="AU311" s="16" t="s">
        <v>1651</v>
      </c>
      <c r="AY311" s="16" t="s">
        <v>1642</v>
      </c>
      <c r="BE311" s="181">
        <f>IF(N311="základní",J311,0)</f>
        <v>0</v>
      </c>
      <c r="BF311" s="181">
        <f>IF(N311="snížená",J311,0)</f>
        <v>0</v>
      </c>
      <c r="BG311" s="181">
        <f>IF(N311="zákl. přenesená",J311,0)</f>
        <v>0</v>
      </c>
      <c r="BH311" s="181">
        <f>IF(N311="sníž. přenesená",J311,0)</f>
        <v>0</v>
      </c>
      <c r="BI311" s="181">
        <f>IF(N311="nulová",J311,0)</f>
        <v>0</v>
      </c>
      <c r="BJ311" s="16" t="s">
        <v>1651</v>
      </c>
      <c r="BK311" s="181">
        <f>ROUND(I311*H311,0)</f>
        <v>0</v>
      </c>
      <c r="BL311" s="16" t="s">
        <v>1650</v>
      </c>
      <c r="BM311" s="16" t="s">
        <v>118</v>
      </c>
    </row>
    <row r="312" spans="2:51" s="11" customFormat="1" ht="12">
      <c r="B312" s="182"/>
      <c r="C312" s="183"/>
      <c r="D312" s="184" t="s">
        <v>1660</v>
      </c>
      <c r="E312" s="193" t="s">
        <v>1524</v>
      </c>
      <c r="F312" s="185" t="s">
        <v>119</v>
      </c>
      <c r="G312" s="183"/>
      <c r="H312" s="186">
        <v>111.86</v>
      </c>
      <c r="I312" s="187"/>
      <c r="J312" s="183"/>
      <c r="K312" s="183"/>
      <c r="L312" s="188"/>
      <c r="M312" s="189"/>
      <c r="N312" s="190"/>
      <c r="O312" s="190"/>
      <c r="P312" s="190"/>
      <c r="Q312" s="190"/>
      <c r="R312" s="190"/>
      <c r="S312" s="190"/>
      <c r="T312" s="191"/>
      <c r="AT312" s="192" t="s">
        <v>1660</v>
      </c>
      <c r="AU312" s="192" t="s">
        <v>1651</v>
      </c>
      <c r="AV312" s="11" t="s">
        <v>1651</v>
      </c>
      <c r="AW312" s="11" t="s">
        <v>1554</v>
      </c>
      <c r="AX312" s="11" t="s">
        <v>1591</v>
      </c>
      <c r="AY312" s="192" t="s">
        <v>1642</v>
      </c>
    </row>
    <row r="313" spans="2:51" s="11" customFormat="1" ht="12">
      <c r="B313" s="182"/>
      <c r="C313" s="183"/>
      <c r="D313" s="184" t="s">
        <v>1660</v>
      </c>
      <c r="E313" s="193" t="s">
        <v>1524</v>
      </c>
      <c r="F313" s="185" t="s">
        <v>120</v>
      </c>
      <c r="G313" s="183"/>
      <c r="H313" s="186">
        <v>5.78</v>
      </c>
      <c r="I313" s="187"/>
      <c r="J313" s="183"/>
      <c r="K313" s="183"/>
      <c r="L313" s="188"/>
      <c r="M313" s="189"/>
      <c r="N313" s="190"/>
      <c r="O313" s="190"/>
      <c r="P313" s="190"/>
      <c r="Q313" s="190"/>
      <c r="R313" s="190"/>
      <c r="S313" s="190"/>
      <c r="T313" s="191"/>
      <c r="AT313" s="192" t="s">
        <v>1660</v>
      </c>
      <c r="AU313" s="192" t="s">
        <v>1651</v>
      </c>
      <c r="AV313" s="11" t="s">
        <v>1651</v>
      </c>
      <c r="AW313" s="11" t="s">
        <v>1554</v>
      </c>
      <c r="AX313" s="11" t="s">
        <v>1591</v>
      </c>
      <c r="AY313" s="192" t="s">
        <v>1642</v>
      </c>
    </row>
    <row r="314" spans="2:51" s="14" customFormat="1" ht="12">
      <c r="B314" s="229"/>
      <c r="C314" s="230"/>
      <c r="D314" s="184" t="s">
        <v>1660</v>
      </c>
      <c r="E314" s="231" t="s">
        <v>1524</v>
      </c>
      <c r="F314" s="232" t="s">
        <v>63</v>
      </c>
      <c r="G314" s="230"/>
      <c r="H314" s="233">
        <v>117.64</v>
      </c>
      <c r="I314" s="234"/>
      <c r="J314" s="230"/>
      <c r="K314" s="230"/>
      <c r="L314" s="235"/>
      <c r="M314" s="236"/>
      <c r="N314" s="237"/>
      <c r="O314" s="237"/>
      <c r="P314" s="237"/>
      <c r="Q314" s="237"/>
      <c r="R314" s="237"/>
      <c r="S314" s="237"/>
      <c r="T314" s="238"/>
      <c r="AT314" s="239" t="s">
        <v>1660</v>
      </c>
      <c r="AU314" s="239" t="s">
        <v>1651</v>
      </c>
      <c r="AV314" s="14" t="s">
        <v>1656</v>
      </c>
      <c r="AW314" s="14" t="s">
        <v>1554</v>
      </c>
      <c r="AX314" s="14" t="s">
        <v>1591</v>
      </c>
      <c r="AY314" s="239" t="s">
        <v>1642</v>
      </c>
    </row>
    <row r="315" spans="2:51" s="13" customFormat="1" ht="12">
      <c r="B315" s="219"/>
      <c r="C315" s="220"/>
      <c r="D315" s="184" t="s">
        <v>1660</v>
      </c>
      <c r="E315" s="221" t="s">
        <v>1524</v>
      </c>
      <c r="F315" s="222" t="s">
        <v>64</v>
      </c>
      <c r="G315" s="220"/>
      <c r="H315" s="221" t="s">
        <v>1524</v>
      </c>
      <c r="I315" s="223"/>
      <c r="J315" s="220"/>
      <c r="K315" s="220"/>
      <c r="L315" s="224"/>
      <c r="M315" s="225"/>
      <c r="N315" s="226"/>
      <c r="O315" s="226"/>
      <c r="P315" s="226"/>
      <c r="Q315" s="226"/>
      <c r="R315" s="226"/>
      <c r="S315" s="226"/>
      <c r="T315" s="227"/>
      <c r="AT315" s="228" t="s">
        <v>1660</v>
      </c>
      <c r="AU315" s="228" t="s">
        <v>1651</v>
      </c>
      <c r="AV315" s="13" t="s">
        <v>1531</v>
      </c>
      <c r="AW315" s="13" t="s">
        <v>1554</v>
      </c>
      <c r="AX315" s="13" t="s">
        <v>1591</v>
      </c>
      <c r="AY315" s="228" t="s">
        <v>1642</v>
      </c>
    </row>
    <row r="316" spans="2:51" s="11" customFormat="1" ht="12">
      <c r="B316" s="182"/>
      <c r="C316" s="183"/>
      <c r="D316" s="184" t="s">
        <v>1660</v>
      </c>
      <c r="E316" s="193" t="s">
        <v>1524</v>
      </c>
      <c r="F316" s="185" t="s">
        <v>121</v>
      </c>
      <c r="G316" s="183"/>
      <c r="H316" s="186">
        <v>4.52</v>
      </c>
      <c r="I316" s="187"/>
      <c r="J316" s="183"/>
      <c r="K316" s="183"/>
      <c r="L316" s="188"/>
      <c r="M316" s="189"/>
      <c r="N316" s="190"/>
      <c r="O316" s="190"/>
      <c r="P316" s="190"/>
      <c r="Q316" s="190"/>
      <c r="R316" s="190"/>
      <c r="S316" s="190"/>
      <c r="T316" s="191"/>
      <c r="AT316" s="192" t="s">
        <v>1660</v>
      </c>
      <c r="AU316" s="192" t="s">
        <v>1651</v>
      </c>
      <c r="AV316" s="11" t="s">
        <v>1651</v>
      </c>
      <c r="AW316" s="11" t="s">
        <v>1554</v>
      </c>
      <c r="AX316" s="11" t="s">
        <v>1591</v>
      </c>
      <c r="AY316" s="192" t="s">
        <v>1642</v>
      </c>
    </row>
    <row r="317" spans="2:51" s="11" customFormat="1" ht="12">
      <c r="B317" s="182"/>
      <c r="C317" s="183"/>
      <c r="D317" s="184" t="s">
        <v>1660</v>
      </c>
      <c r="E317" s="193" t="s">
        <v>1524</v>
      </c>
      <c r="F317" s="185" t="s">
        <v>122</v>
      </c>
      <c r="G317" s="183"/>
      <c r="H317" s="186">
        <v>8.36</v>
      </c>
      <c r="I317" s="187"/>
      <c r="J317" s="183"/>
      <c r="K317" s="183"/>
      <c r="L317" s="188"/>
      <c r="M317" s="189"/>
      <c r="N317" s="190"/>
      <c r="O317" s="190"/>
      <c r="P317" s="190"/>
      <c r="Q317" s="190"/>
      <c r="R317" s="190"/>
      <c r="S317" s="190"/>
      <c r="T317" s="191"/>
      <c r="AT317" s="192" t="s">
        <v>1660</v>
      </c>
      <c r="AU317" s="192" t="s">
        <v>1651</v>
      </c>
      <c r="AV317" s="11" t="s">
        <v>1651</v>
      </c>
      <c r="AW317" s="11" t="s">
        <v>1554</v>
      </c>
      <c r="AX317" s="11" t="s">
        <v>1591</v>
      </c>
      <c r="AY317" s="192" t="s">
        <v>1642</v>
      </c>
    </row>
    <row r="318" spans="2:51" s="11" customFormat="1" ht="12">
      <c r="B318" s="182"/>
      <c r="C318" s="183"/>
      <c r="D318" s="184" t="s">
        <v>1660</v>
      </c>
      <c r="E318" s="193" t="s">
        <v>1524</v>
      </c>
      <c r="F318" s="185" t="s">
        <v>123</v>
      </c>
      <c r="G318" s="183"/>
      <c r="H318" s="186">
        <v>2.16</v>
      </c>
      <c r="I318" s="187"/>
      <c r="J318" s="183"/>
      <c r="K318" s="183"/>
      <c r="L318" s="188"/>
      <c r="M318" s="189"/>
      <c r="N318" s="190"/>
      <c r="O318" s="190"/>
      <c r="P318" s="190"/>
      <c r="Q318" s="190"/>
      <c r="R318" s="190"/>
      <c r="S318" s="190"/>
      <c r="T318" s="191"/>
      <c r="AT318" s="192" t="s">
        <v>1660</v>
      </c>
      <c r="AU318" s="192" t="s">
        <v>1651</v>
      </c>
      <c r="AV318" s="11" t="s">
        <v>1651</v>
      </c>
      <c r="AW318" s="11" t="s">
        <v>1554</v>
      </c>
      <c r="AX318" s="11" t="s">
        <v>1591</v>
      </c>
      <c r="AY318" s="192" t="s">
        <v>1642</v>
      </c>
    </row>
    <row r="319" spans="2:51" s="11" customFormat="1" ht="12">
      <c r="B319" s="182"/>
      <c r="C319" s="183"/>
      <c r="D319" s="184" t="s">
        <v>1660</v>
      </c>
      <c r="E319" s="193" t="s">
        <v>1524</v>
      </c>
      <c r="F319" s="185" t="s">
        <v>124</v>
      </c>
      <c r="G319" s="183"/>
      <c r="H319" s="186">
        <v>5.19</v>
      </c>
      <c r="I319" s="187"/>
      <c r="J319" s="183"/>
      <c r="K319" s="183"/>
      <c r="L319" s="188"/>
      <c r="M319" s="189"/>
      <c r="N319" s="190"/>
      <c r="O319" s="190"/>
      <c r="P319" s="190"/>
      <c r="Q319" s="190"/>
      <c r="R319" s="190"/>
      <c r="S319" s="190"/>
      <c r="T319" s="191"/>
      <c r="AT319" s="192" t="s">
        <v>1660</v>
      </c>
      <c r="AU319" s="192" t="s">
        <v>1651</v>
      </c>
      <c r="AV319" s="11" t="s">
        <v>1651</v>
      </c>
      <c r="AW319" s="11" t="s">
        <v>1554</v>
      </c>
      <c r="AX319" s="11" t="s">
        <v>1591</v>
      </c>
      <c r="AY319" s="192" t="s">
        <v>1642</v>
      </c>
    </row>
    <row r="320" spans="2:51" s="11" customFormat="1" ht="12">
      <c r="B320" s="182"/>
      <c r="C320" s="183"/>
      <c r="D320" s="184" t="s">
        <v>1660</v>
      </c>
      <c r="E320" s="193" t="s">
        <v>1524</v>
      </c>
      <c r="F320" s="185" t="s">
        <v>125</v>
      </c>
      <c r="G320" s="183"/>
      <c r="H320" s="186">
        <v>1.26</v>
      </c>
      <c r="I320" s="187"/>
      <c r="J320" s="183"/>
      <c r="K320" s="183"/>
      <c r="L320" s="188"/>
      <c r="M320" s="189"/>
      <c r="N320" s="190"/>
      <c r="O320" s="190"/>
      <c r="P320" s="190"/>
      <c r="Q320" s="190"/>
      <c r="R320" s="190"/>
      <c r="S320" s="190"/>
      <c r="T320" s="191"/>
      <c r="AT320" s="192" t="s">
        <v>1660</v>
      </c>
      <c r="AU320" s="192" t="s">
        <v>1651</v>
      </c>
      <c r="AV320" s="11" t="s">
        <v>1651</v>
      </c>
      <c r="AW320" s="11" t="s">
        <v>1554</v>
      </c>
      <c r="AX320" s="11" t="s">
        <v>1591</v>
      </c>
      <c r="AY320" s="192" t="s">
        <v>1642</v>
      </c>
    </row>
    <row r="321" spans="2:51" s="11" customFormat="1" ht="12">
      <c r="B321" s="182"/>
      <c r="C321" s="183"/>
      <c r="D321" s="184" t="s">
        <v>1660</v>
      </c>
      <c r="E321" s="193" t="s">
        <v>1524</v>
      </c>
      <c r="F321" s="185" t="s">
        <v>126</v>
      </c>
      <c r="G321" s="183"/>
      <c r="H321" s="186">
        <v>1.32</v>
      </c>
      <c r="I321" s="187"/>
      <c r="J321" s="183"/>
      <c r="K321" s="183"/>
      <c r="L321" s="188"/>
      <c r="M321" s="189"/>
      <c r="N321" s="190"/>
      <c r="O321" s="190"/>
      <c r="P321" s="190"/>
      <c r="Q321" s="190"/>
      <c r="R321" s="190"/>
      <c r="S321" s="190"/>
      <c r="T321" s="191"/>
      <c r="AT321" s="192" t="s">
        <v>1660</v>
      </c>
      <c r="AU321" s="192" t="s">
        <v>1651</v>
      </c>
      <c r="AV321" s="11" t="s">
        <v>1651</v>
      </c>
      <c r="AW321" s="11" t="s">
        <v>1554</v>
      </c>
      <c r="AX321" s="11" t="s">
        <v>1591</v>
      </c>
      <c r="AY321" s="192" t="s">
        <v>1642</v>
      </c>
    </row>
    <row r="322" spans="2:51" s="11" customFormat="1" ht="12">
      <c r="B322" s="182"/>
      <c r="C322" s="183"/>
      <c r="D322" s="184" t="s">
        <v>1660</v>
      </c>
      <c r="E322" s="193" t="s">
        <v>1524</v>
      </c>
      <c r="F322" s="185" t="s">
        <v>127</v>
      </c>
      <c r="G322" s="183"/>
      <c r="H322" s="186">
        <v>4</v>
      </c>
      <c r="I322" s="187"/>
      <c r="J322" s="183"/>
      <c r="K322" s="183"/>
      <c r="L322" s="188"/>
      <c r="M322" s="189"/>
      <c r="N322" s="190"/>
      <c r="O322" s="190"/>
      <c r="P322" s="190"/>
      <c r="Q322" s="190"/>
      <c r="R322" s="190"/>
      <c r="S322" s="190"/>
      <c r="T322" s="191"/>
      <c r="AT322" s="192" t="s">
        <v>1660</v>
      </c>
      <c r="AU322" s="192" t="s">
        <v>1651</v>
      </c>
      <c r="AV322" s="11" t="s">
        <v>1651</v>
      </c>
      <c r="AW322" s="11" t="s">
        <v>1554</v>
      </c>
      <c r="AX322" s="11" t="s">
        <v>1591</v>
      </c>
      <c r="AY322" s="192" t="s">
        <v>1642</v>
      </c>
    </row>
    <row r="323" spans="2:51" s="14" customFormat="1" ht="12">
      <c r="B323" s="229"/>
      <c r="C323" s="230"/>
      <c r="D323" s="184" t="s">
        <v>1660</v>
      </c>
      <c r="E323" s="231" t="s">
        <v>1524</v>
      </c>
      <c r="F323" s="232" t="s">
        <v>63</v>
      </c>
      <c r="G323" s="230"/>
      <c r="H323" s="233">
        <v>26.810000000000002</v>
      </c>
      <c r="I323" s="234"/>
      <c r="J323" s="230"/>
      <c r="K323" s="230"/>
      <c r="L323" s="235"/>
      <c r="M323" s="236"/>
      <c r="N323" s="237"/>
      <c r="O323" s="237"/>
      <c r="P323" s="237"/>
      <c r="Q323" s="237"/>
      <c r="R323" s="237"/>
      <c r="S323" s="237"/>
      <c r="T323" s="238"/>
      <c r="AT323" s="239" t="s">
        <v>1660</v>
      </c>
      <c r="AU323" s="239" t="s">
        <v>1651</v>
      </c>
      <c r="AV323" s="14" t="s">
        <v>1656</v>
      </c>
      <c r="AW323" s="14" t="s">
        <v>1554</v>
      </c>
      <c r="AX323" s="14" t="s">
        <v>1591</v>
      </c>
      <c r="AY323" s="239" t="s">
        <v>1642</v>
      </c>
    </row>
    <row r="324" spans="2:51" s="13" customFormat="1" ht="12">
      <c r="B324" s="219"/>
      <c r="C324" s="220"/>
      <c r="D324" s="184" t="s">
        <v>1660</v>
      </c>
      <c r="E324" s="221" t="s">
        <v>1524</v>
      </c>
      <c r="F324" s="222" t="s">
        <v>78</v>
      </c>
      <c r="G324" s="220"/>
      <c r="H324" s="221" t="s">
        <v>1524</v>
      </c>
      <c r="I324" s="223"/>
      <c r="J324" s="220"/>
      <c r="K324" s="220"/>
      <c r="L324" s="224"/>
      <c r="M324" s="225"/>
      <c r="N324" s="226"/>
      <c r="O324" s="226"/>
      <c r="P324" s="226"/>
      <c r="Q324" s="226"/>
      <c r="R324" s="226"/>
      <c r="S324" s="226"/>
      <c r="T324" s="227"/>
      <c r="AT324" s="228" t="s">
        <v>1660</v>
      </c>
      <c r="AU324" s="228" t="s">
        <v>1651</v>
      </c>
      <c r="AV324" s="13" t="s">
        <v>1531</v>
      </c>
      <c r="AW324" s="13" t="s">
        <v>1554</v>
      </c>
      <c r="AX324" s="13" t="s">
        <v>1591</v>
      </c>
      <c r="AY324" s="228" t="s">
        <v>1642</v>
      </c>
    </row>
    <row r="325" spans="2:51" s="11" customFormat="1" ht="12">
      <c r="B325" s="182"/>
      <c r="C325" s="183"/>
      <c r="D325" s="184" t="s">
        <v>1660</v>
      </c>
      <c r="E325" s="193" t="s">
        <v>1524</v>
      </c>
      <c r="F325" s="185" t="s">
        <v>79</v>
      </c>
      <c r="G325" s="183"/>
      <c r="H325" s="186">
        <v>78.04</v>
      </c>
      <c r="I325" s="187"/>
      <c r="J325" s="183"/>
      <c r="K325" s="183"/>
      <c r="L325" s="188"/>
      <c r="M325" s="189"/>
      <c r="N325" s="190"/>
      <c r="O325" s="190"/>
      <c r="P325" s="190"/>
      <c r="Q325" s="190"/>
      <c r="R325" s="190"/>
      <c r="S325" s="190"/>
      <c r="T325" s="191"/>
      <c r="AT325" s="192" t="s">
        <v>1660</v>
      </c>
      <c r="AU325" s="192" t="s">
        <v>1651</v>
      </c>
      <c r="AV325" s="11" t="s">
        <v>1651</v>
      </c>
      <c r="AW325" s="11" t="s">
        <v>1554</v>
      </c>
      <c r="AX325" s="11" t="s">
        <v>1591</v>
      </c>
      <c r="AY325" s="192" t="s">
        <v>1642</v>
      </c>
    </row>
    <row r="326" spans="2:51" s="11" customFormat="1" ht="12">
      <c r="B326" s="182"/>
      <c r="C326" s="183"/>
      <c r="D326" s="184" t="s">
        <v>1660</v>
      </c>
      <c r="E326" s="193" t="s">
        <v>1524</v>
      </c>
      <c r="F326" s="185" t="s">
        <v>128</v>
      </c>
      <c r="G326" s="183"/>
      <c r="H326" s="186">
        <v>5.06</v>
      </c>
      <c r="I326" s="187"/>
      <c r="J326" s="183"/>
      <c r="K326" s="183"/>
      <c r="L326" s="188"/>
      <c r="M326" s="189"/>
      <c r="N326" s="190"/>
      <c r="O326" s="190"/>
      <c r="P326" s="190"/>
      <c r="Q326" s="190"/>
      <c r="R326" s="190"/>
      <c r="S326" s="190"/>
      <c r="T326" s="191"/>
      <c r="AT326" s="192" t="s">
        <v>1660</v>
      </c>
      <c r="AU326" s="192" t="s">
        <v>1651</v>
      </c>
      <c r="AV326" s="11" t="s">
        <v>1651</v>
      </c>
      <c r="AW326" s="11" t="s">
        <v>1554</v>
      </c>
      <c r="AX326" s="11" t="s">
        <v>1591</v>
      </c>
      <c r="AY326" s="192" t="s">
        <v>1642</v>
      </c>
    </row>
    <row r="327" spans="2:51" s="11" customFormat="1" ht="12">
      <c r="B327" s="182"/>
      <c r="C327" s="183"/>
      <c r="D327" s="184" t="s">
        <v>1660</v>
      </c>
      <c r="E327" s="193" t="s">
        <v>1524</v>
      </c>
      <c r="F327" s="185" t="s">
        <v>129</v>
      </c>
      <c r="G327" s="183"/>
      <c r="H327" s="186">
        <v>4.84</v>
      </c>
      <c r="I327" s="187"/>
      <c r="J327" s="183"/>
      <c r="K327" s="183"/>
      <c r="L327" s="188"/>
      <c r="M327" s="189"/>
      <c r="N327" s="190"/>
      <c r="O327" s="190"/>
      <c r="P327" s="190"/>
      <c r="Q327" s="190"/>
      <c r="R327" s="190"/>
      <c r="S327" s="190"/>
      <c r="T327" s="191"/>
      <c r="AT327" s="192" t="s">
        <v>1660</v>
      </c>
      <c r="AU327" s="192" t="s">
        <v>1651</v>
      </c>
      <c r="AV327" s="11" t="s">
        <v>1651</v>
      </c>
      <c r="AW327" s="11" t="s">
        <v>1554</v>
      </c>
      <c r="AX327" s="11" t="s">
        <v>1591</v>
      </c>
      <c r="AY327" s="192" t="s">
        <v>1642</v>
      </c>
    </row>
    <row r="328" spans="2:51" s="11" customFormat="1" ht="12">
      <c r="B328" s="182"/>
      <c r="C328" s="183"/>
      <c r="D328" s="184" t="s">
        <v>1660</v>
      </c>
      <c r="E328" s="193" t="s">
        <v>1524</v>
      </c>
      <c r="F328" s="185" t="s">
        <v>130</v>
      </c>
      <c r="G328" s="183"/>
      <c r="H328" s="186">
        <v>7.88</v>
      </c>
      <c r="I328" s="187"/>
      <c r="J328" s="183"/>
      <c r="K328" s="183"/>
      <c r="L328" s="188"/>
      <c r="M328" s="189"/>
      <c r="N328" s="190"/>
      <c r="O328" s="190"/>
      <c r="P328" s="190"/>
      <c r="Q328" s="190"/>
      <c r="R328" s="190"/>
      <c r="S328" s="190"/>
      <c r="T328" s="191"/>
      <c r="AT328" s="192" t="s">
        <v>1660</v>
      </c>
      <c r="AU328" s="192" t="s">
        <v>1651</v>
      </c>
      <c r="AV328" s="11" t="s">
        <v>1651</v>
      </c>
      <c r="AW328" s="11" t="s">
        <v>1554</v>
      </c>
      <c r="AX328" s="11" t="s">
        <v>1591</v>
      </c>
      <c r="AY328" s="192" t="s">
        <v>1642</v>
      </c>
    </row>
    <row r="329" spans="2:51" s="11" customFormat="1" ht="12">
      <c r="B329" s="182"/>
      <c r="C329" s="183"/>
      <c r="D329" s="184" t="s">
        <v>1660</v>
      </c>
      <c r="E329" s="193" t="s">
        <v>1524</v>
      </c>
      <c r="F329" s="185" t="s">
        <v>131</v>
      </c>
      <c r="G329" s="183"/>
      <c r="H329" s="186">
        <v>1.54</v>
      </c>
      <c r="I329" s="187"/>
      <c r="J329" s="183"/>
      <c r="K329" s="183"/>
      <c r="L329" s="188"/>
      <c r="M329" s="189"/>
      <c r="N329" s="190"/>
      <c r="O329" s="190"/>
      <c r="P329" s="190"/>
      <c r="Q329" s="190"/>
      <c r="R329" s="190"/>
      <c r="S329" s="190"/>
      <c r="T329" s="191"/>
      <c r="AT329" s="192" t="s">
        <v>1660</v>
      </c>
      <c r="AU329" s="192" t="s">
        <v>1651</v>
      </c>
      <c r="AV329" s="11" t="s">
        <v>1651</v>
      </c>
      <c r="AW329" s="11" t="s">
        <v>1554</v>
      </c>
      <c r="AX329" s="11" t="s">
        <v>1591</v>
      </c>
      <c r="AY329" s="192" t="s">
        <v>1642</v>
      </c>
    </row>
    <row r="330" spans="2:51" s="11" customFormat="1" ht="12">
      <c r="B330" s="182"/>
      <c r="C330" s="183"/>
      <c r="D330" s="184" t="s">
        <v>1660</v>
      </c>
      <c r="E330" s="193" t="s">
        <v>1524</v>
      </c>
      <c r="F330" s="185" t="s">
        <v>132</v>
      </c>
      <c r="G330" s="183"/>
      <c r="H330" s="186">
        <v>1.54</v>
      </c>
      <c r="I330" s="187"/>
      <c r="J330" s="183"/>
      <c r="K330" s="183"/>
      <c r="L330" s="188"/>
      <c r="M330" s="189"/>
      <c r="N330" s="190"/>
      <c r="O330" s="190"/>
      <c r="P330" s="190"/>
      <c r="Q330" s="190"/>
      <c r="R330" s="190"/>
      <c r="S330" s="190"/>
      <c r="T330" s="191"/>
      <c r="AT330" s="192" t="s">
        <v>1660</v>
      </c>
      <c r="AU330" s="192" t="s">
        <v>1651</v>
      </c>
      <c r="AV330" s="11" t="s">
        <v>1651</v>
      </c>
      <c r="AW330" s="11" t="s">
        <v>1554</v>
      </c>
      <c r="AX330" s="11" t="s">
        <v>1591</v>
      </c>
      <c r="AY330" s="192" t="s">
        <v>1642</v>
      </c>
    </row>
    <row r="331" spans="2:51" s="11" customFormat="1" ht="12">
      <c r="B331" s="182"/>
      <c r="C331" s="183"/>
      <c r="D331" s="184" t="s">
        <v>1660</v>
      </c>
      <c r="E331" s="193" t="s">
        <v>1524</v>
      </c>
      <c r="F331" s="185" t="s">
        <v>133</v>
      </c>
      <c r="G331" s="183"/>
      <c r="H331" s="186">
        <v>2.02</v>
      </c>
      <c r="I331" s="187"/>
      <c r="J331" s="183"/>
      <c r="K331" s="183"/>
      <c r="L331" s="188"/>
      <c r="M331" s="189"/>
      <c r="N331" s="190"/>
      <c r="O331" s="190"/>
      <c r="P331" s="190"/>
      <c r="Q331" s="190"/>
      <c r="R331" s="190"/>
      <c r="S331" s="190"/>
      <c r="T331" s="191"/>
      <c r="AT331" s="192" t="s">
        <v>1660</v>
      </c>
      <c r="AU331" s="192" t="s">
        <v>1651</v>
      </c>
      <c r="AV331" s="11" t="s">
        <v>1651</v>
      </c>
      <c r="AW331" s="11" t="s">
        <v>1554</v>
      </c>
      <c r="AX331" s="11" t="s">
        <v>1591</v>
      </c>
      <c r="AY331" s="192" t="s">
        <v>1642</v>
      </c>
    </row>
    <row r="332" spans="2:51" s="14" customFormat="1" ht="12">
      <c r="B332" s="229"/>
      <c r="C332" s="230"/>
      <c r="D332" s="184" t="s">
        <v>1660</v>
      </c>
      <c r="E332" s="231" t="s">
        <v>1524</v>
      </c>
      <c r="F332" s="232" t="s">
        <v>63</v>
      </c>
      <c r="G332" s="230"/>
      <c r="H332" s="233">
        <v>100.92000000000002</v>
      </c>
      <c r="I332" s="234"/>
      <c r="J332" s="230"/>
      <c r="K332" s="230"/>
      <c r="L332" s="235"/>
      <c r="M332" s="236"/>
      <c r="N332" s="237"/>
      <c r="O332" s="237"/>
      <c r="P332" s="237"/>
      <c r="Q332" s="237"/>
      <c r="R332" s="237"/>
      <c r="S332" s="237"/>
      <c r="T332" s="238"/>
      <c r="AT332" s="239" t="s">
        <v>1660</v>
      </c>
      <c r="AU332" s="239" t="s">
        <v>1651</v>
      </c>
      <c r="AV332" s="14" t="s">
        <v>1656</v>
      </c>
      <c r="AW332" s="14" t="s">
        <v>1554</v>
      </c>
      <c r="AX332" s="14" t="s">
        <v>1591</v>
      </c>
      <c r="AY332" s="239" t="s">
        <v>1642</v>
      </c>
    </row>
    <row r="333" spans="2:51" s="12" customFormat="1" ht="12">
      <c r="B333" s="208"/>
      <c r="C333" s="209"/>
      <c r="D333" s="184" t="s">
        <v>1660</v>
      </c>
      <c r="E333" s="210" t="s">
        <v>1524</v>
      </c>
      <c r="F333" s="211" t="s">
        <v>1810</v>
      </c>
      <c r="G333" s="209"/>
      <c r="H333" s="212">
        <v>245.36999999999995</v>
      </c>
      <c r="I333" s="213"/>
      <c r="J333" s="209"/>
      <c r="K333" s="209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1660</v>
      </c>
      <c r="AU333" s="218" t="s">
        <v>1651</v>
      </c>
      <c r="AV333" s="12" t="s">
        <v>1650</v>
      </c>
      <c r="AW333" s="12" t="s">
        <v>1554</v>
      </c>
      <c r="AX333" s="12" t="s">
        <v>1531</v>
      </c>
      <c r="AY333" s="218" t="s">
        <v>1642</v>
      </c>
    </row>
    <row r="334" spans="2:65" s="1" customFormat="1" ht="16.5" customHeight="1">
      <c r="B334" s="33"/>
      <c r="C334" s="171" t="s">
        <v>1794</v>
      </c>
      <c r="D334" s="171" t="s">
        <v>1645</v>
      </c>
      <c r="E334" s="172" t="s">
        <v>134</v>
      </c>
      <c r="F334" s="173" t="s">
        <v>135</v>
      </c>
      <c r="G334" s="174" t="s">
        <v>1683</v>
      </c>
      <c r="H334" s="175">
        <v>1339.69</v>
      </c>
      <c r="I334" s="176"/>
      <c r="J334" s="175">
        <f>ROUND(I334*H334,0)</f>
        <v>0</v>
      </c>
      <c r="K334" s="173" t="s">
        <v>1649</v>
      </c>
      <c r="L334" s="37"/>
      <c r="M334" s="177" t="s">
        <v>1524</v>
      </c>
      <c r="N334" s="178" t="s">
        <v>1563</v>
      </c>
      <c r="O334" s="59"/>
      <c r="P334" s="179">
        <f>O334*H334</f>
        <v>0</v>
      </c>
      <c r="Q334" s="179">
        <v>0.00438</v>
      </c>
      <c r="R334" s="179">
        <f>Q334*H334</f>
        <v>5.8678422</v>
      </c>
      <c r="S334" s="179">
        <v>0</v>
      </c>
      <c r="T334" s="180">
        <f>S334*H334</f>
        <v>0</v>
      </c>
      <c r="AR334" s="16" t="s">
        <v>1650</v>
      </c>
      <c r="AT334" s="16" t="s">
        <v>1645</v>
      </c>
      <c r="AU334" s="16" t="s">
        <v>1651</v>
      </c>
      <c r="AY334" s="16" t="s">
        <v>1642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16" t="s">
        <v>1651</v>
      </c>
      <c r="BK334" s="181">
        <f>ROUND(I334*H334,0)</f>
        <v>0</v>
      </c>
      <c r="BL334" s="16" t="s">
        <v>1650</v>
      </c>
      <c r="BM334" s="16" t="s">
        <v>136</v>
      </c>
    </row>
    <row r="335" spans="2:51" s="13" customFormat="1" ht="12">
      <c r="B335" s="219"/>
      <c r="C335" s="220"/>
      <c r="D335" s="184" t="s">
        <v>1660</v>
      </c>
      <c r="E335" s="221" t="s">
        <v>1524</v>
      </c>
      <c r="F335" s="222" t="s">
        <v>51</v>
      </c>
      <c r="G335" s="220"/>
      <c r="H335" s="221" t="s">
        <v>1524</v>
      </c>
      <c r="I335" s="223"/>
      <c r="J335" s="220"/>
      <c r="K335" s="220"/>
      <c r="L335" s="224"/>
      <c r="M335" s="225"/>
      <c r="N335" s="226"/>
      <c r="O335" s="226"/>
      <c r="P335" s="226"/>
      <c r="Q335" s="226"/>
      <c r="R335" s="226"/>
      <c r="S335" s="226"/>
      <c r="T335" s="227"/>
      <c r="AT335" s="228" t="s">
        <v>1660</v>
      </c>
      <c r="AU335" s="228" t="s">
        <v>1651</v>
      </c>
      <c r="AV335" s="13" t="s">
        <v>1531</v>
      </c>
      <c r="AW335" s="13" t="s">
        <v>1554</v>
      </c>
      <c r="AX335" s="13" t="s">
        <v>1591</v>
      </c>
      <c r="AY335" s="228" t="s">
        <v>1642</v>
      </c>
    </row>
    <row r="336" spans="2:51" s="11" customFormat="1" ht="12">
      <c r="B336" s="182"/>
      <c r="C336" s="183"/>
      <c r="D336" s="184" t="s">
        <v>1660</v>
      </c>
      <c r="E336" s="193" t="s">
        <v>1524</v>
      </c>
      <c r="F336" s="185" t="s">
        <v>52</v>
      </c>
      <c r="G336" s="183"/>
      <c r="H336" s="186">
        <v>24.2</v>
      </c>
      <c r="I336" s="187"/>
      <c r="J336" s="183"/>
      <c r="K336" s="183"/>
      <c r="L336" s="188"/>
      <c r="M336" s="189"/>
      <c r="N336" s="190"/>
      <c r="O336" s="190"/>
      <c r="P336" s="190"/>
      <c r="Q336" s="190"/>
      <c r="R336" s="190"/>
      <c r="S336" s="190"/>
      <c r="T336" s="191"/>
      <c r="AT336" s="192" t="s">
        <v>1660</v>
      </c>
      <c r="AU336" s="192" t="s">
        <v>1651</v>
      </c>
      <c r="AV336" s="11" t="s">
        <v>1651</v>
      </c>
      <c r="AW336" s="11" t="s">
        <v>1554</v>
      </c>
      <c r="AX336" s="11" t="s">
        <v>1591</v>
      </c>
      <c r="AY336" s="192" t="s">
        <v>1642</v>
      </c>
    </row>
    <row r="337" spans="2:51" s="11" customFormat="1" ht="12">
      <c r="B337" s="182"/>
      <c r="C337" s="183"/>
      <c r="D337" s="184" t="s">
        <v>1660</v>
      </c>
      <c r="E337" s="193" t="s">
        <v>1524</v>
      </c>
      <c r="F337" s="185" t="s">
        <v>53</v>
      </c>
      <c r="G337" s="183"/>
      <c r="H337" s="186">
        <v>52.94</v>
      </c>
      <c r="I337" s="187"/>
      <c r="J337" s="183"/>
      <c r="K337" s="183"/>
      <c r="L337" s="188"/>
      <c r="M337" s="189"/>
      <c r="N337" s="190"/>
      <c r="O337" s="190"/>
      <c r="P337" s="190"/>
      <c r="Q337" s="190"/>
      <c r="R337" s="190"/>
      <c r="S337" s="190"/>
      <c r="T337" s="191"/>
      <c r="AT337" s="192" t="s">
        <v>1660</v>
      </c>
      <c r="AU337" s="192" t="s">
        <v>1651</v>
      </c>
      <c r="AV337" s="11" t="s">
        <v>1651</v>
      </c>
      <c r="AW337" s="11" t="s">
        <v>1554</v>
      </c>
      <c r="AX337" s="11" t="s">
        <v>1591</v>
      </c>
      <c r="AY337" s="192" t="s">
        <v>1642</v>
      </c>
    </row>
    <row r="338" spans="2:51" s="11" customFormat="1" ht="12">
      <c r="B338" s="182"/>
      <c r="C338" s="183"/>
      <c r="D338" s="184" t="s">
        <v>1660</v>
      </c>
      <c r="E338" s="193" t="s">
        <v>1524</v>
      </c>
      <c r="F338" s="185" t="s">
        <v>54</v>
      </c>
      <c r="G338" s="183"/>
      <c r="H338" s="186">
        <v>45.38</v>
      </c>
      <c r="I338" s="187"/>
      <c r="J338" s="183"/>
      <c r="K338" s="183"/>
      <c r="L338" s="188"/>
      <c r="M338" s="189"/>
      <c r="N338" s="190"/>
      <c r="O338" s="190"/>
      <c r="P338" s="190"/>
      <c r="Q338" s="190"/>
      <c r="R338" s="190"/>
      <c r="S338" s="190"/>
      <c r="T338" s="191"/>
      <c r="AT338" s="192" t="s">
        <v>1660</v>
      </c>
      <c r="AU338" s="192" t="s">
        <v>1651</v>
      </c>
      <c r="AV338" s="11" t="s">
        <v>1651</v>
      </c>
      <c r="AW338" s="11" t="s">
        <v>1554</v>
      </c>
      <c r="AX338" s="11" t="s">
        <v>1591</v>
      </c>
      <c r="AY338" s="192" t="s">
        <v>1642</v>
      </c>
    </row>
    <row r="339" spans="2:51" s="11" customFormat="1" ht="12">
      <c r="B339" s="182"/>
      <c r="C339" s="183"/>
      <c r="D339" s="184" t="s">
        <v>1660</v>
      </c>
      <c r="E339" s="193" t="s">
        <v>1524</v>
      </c>
      <c r="F339" s="185" t="s">
        <v>55</v>
      </c>
      <c r="G339" s="183"/>
      <c r="H339" s="186">
        <v>10.79</v>
      </c>
      <c r="I339" s="187"/>
      <c r="J339" s="183"/>
      <c r="K339" s="183"/>
      <c r="L339" s="188"/>
      <c r="M339" s="189"/>
      <c r="N339" s="190"/>
      <c r="O339" s="190"/>
      <c r="P339" s="190"/>
      <c r="Q339" s="190"/>
      <c r="R339" s="190"/>
      <c r="S339" s="190"/>
      <c r="T339" s="191"/>
      <c r="AT339" s="192" t="s">
        <v>1660</v>
      </c>
      <c r="AU339" s="192" t="s">
        <v>1651</v>
      </c>
      <c r="AV339" s="11" t="s">
        <v>1651</v>
      </c>
      <c r="AW339" s="11" t="s">
        <v>1554</v>
      </c>
      <c r="AX339" s="11" t="s">
        <v>1591</v>
      </c>
      <c r="AY339" s="192" t="s">
        <v>1642</v>
      </c>
    </row>
    <row r="340" spans="2:51" s="11" customFormat="1" ht="12">
      <c r="B340" s="182"/>
      <c r="C340" s="183"/>
      <c r="D340" s="184" t="s">
        <v>1660</v>
      </c>
      <c r="E340" s="193" t="s">
        <v>1524</v>
      </c>
      <c r="F340" s="185" t="s">
        <v>56</v>
      </c>
      <c r="G340" s="183"/>
      <c r="H340" s="186">
        <v>10.73</v>
      </c>
      <c r="I340" s="187"/>
      <c r="J340" s="183"/>
      <c r="K340" s="183"/>
      <c r="L340" s="188"/>
      <c r="M340" s="189"/>
      <c r="N340" s="190"/>
      <c r="O340" s="190"/>
      <c r="P340" s="190"/>
      <c r="Q340" s="190"/>
      <c r="R340" s="190"/>
      <c r="S340" s="190"/>
      <c r="T340" s="191"/>
      <c r="AT340" s="192" t="s">
        <v>1660</v>
      </c>
      <c r="AU340" s="192" t="s">
        <v>1651</v>
      </c>
      <c r="AV340" s="11" t="s">
        <v>1651</v>
      </c>
      <c r="AW340" s="11" t="s">
        <v>1554</v>
      </c>
      <c r="AX340" s="11" t="s">
        <v>1591</v>
      </c>
      <c r="AY340" s="192" t="s">
        <v>1642</v>
      </c>
    </row>
    <row r="341" spans="2:51" s="11" customFormat="1" ht="12">
      <c r="B341" s="182"/>
      <c r="C341" s="183"/>
      <c r="D341" s="184" t="s">
        <v>1660</v>
      </c>
      <c r="E341" s="193" t="s">
        <v>1524</v>
      </c>
      <c r="F341" s="185" t="s">
        <v>57</v>
      </c>
      <c r="G341" s="183"/>
      <c r="H341" s="186">
        <v>11.28</v>
      </c>
      <c r="I341" s="187"/>
      <c r="J341" s="183"/>
      <c r="K341" s="183"/>
      <c r="L341" s="188"/>
      <c r="M341" s="189"/>
      <c r="N341" s="190"/>
      <c r="O341" s="190"/>
      <c r="P341" s="190"/>
      <c r="Q341" s="190"/>
      <c r="R341" s="190"/>
      <c r="S341" s="190"/>
      <c r="T341" s="191"/>
      <c r="AT341" s="192" t="s">
        <v>1660</v>
      </c>
      <c r="AU341" s="192" t="s">
        <v>1651</v>
      </c>
      <c r="AV341" s="11" t="s">
        <v>1651</v>
      </c>
      <c r="AW341" s="11" t="s">
        <v>1554</v>
      </c>
      <c r="AX341" s="11" t="s">
        <v>1591</v>
      </c>
      <c r="AY341" s="192" t="s">
        <v>1642</v>
      </c>
    </row>
    <row r="342" spans="2:51" s="11" customFormat="1" ht="12">
      <c r="B342" s="182"/>
      <c r="C342" s="183"/>
      <c r="D342" s="184" t="s">
        <v>1660</v>
      </c>
      <c r="E342" s="193" t="s">
        <v>1524</v>
      </c>
      <c r="F342" s="185" t="s">
        <v>58</v>
      </c>
      <c r="G342" s="183"/>
      <c r="H342" s="186">
        <v>10.79</v>
      </c>
      <c r="I342" s="187"/>
      <c r="J342" s="183"/>
      <c r="K342" s="183"/>
      <c r="L342" s="188"/>
      <c r="M342" s="189"/>
      <c r="N342" s="190"/>
      <c r="O342" s="190"/>
      <c r="P342" s="190"/>
      <c r="Q342" s="190"/>
      <c r="R342" s="190"/>
      <c r="S342" s="190"/>
      <c r="T342" s="191"/>
      <c r="AT342" s="192" t="s">
        <v>1660</v>
      </c>
      <c r="AU342" s="192" t="s">
        <v>1651</v>
      </c>
      <c r="AV342" s="11" t="s">
        <v>1651</v>
      </c>
      <c r="AW342" s="11" t="s">
        <v>1554</v>
      </c>
      <c r="AX342" s="11" t="s">
        <v>1591</v>
      </c>
      <c r="AY342" s="192" t="s">
        <v>1642</v>
      </c>
    </row>
    <row r="343" spans="2:51" s="11" customFormat="1" ht="12">
      <c r="B343" s="182"/>
      <c r="C343" s="183"/>
      <c r="D343" s="184" t="s">
        <v>1660</v>
      </c>
      <c r="E343" s="193" t="s">
        <v>1524</v>
      </c>
      <c r="F343" s="185" t="s">
        <v>59</v>
      </c>
      <c r="G343" s="183"/>
      <c r="H343" s="186">
        <v>11.96</v>
      </c>
      <c r="I343" s="187"/>
      <c r="J343" s="183"/>
      <c r="K343" s="183"/>
      <c r="L343" s="188"/>
      <c r="M343" s="189"/>
      <c r="N343" s="190"/>
      <c r="O343" s="190"/>
      <c r="P343" s="190"/>
      <c r="Q343" s="190"/>
      <c r="R343" s="190"/>
      <c r="S343" s="190"/>
      <c r="T343" s="191"/>
      <c r="AT343" s="192" t="s">
        <v>1660</v>
      </c>
      <c r="AU343" s="192" t="s">
        <v>1651</v>
      </c>
      <c r="AV343" s="11" t="s">
        <v>1651</v>
      </c>
      <c r="AW343" s="11" t="s">
        <v>1554</v>
      </c>
      <c r="AX343" s="11" t="s">
        <v>1591</v>
      </c>
      <c r="AY343" s="192" t="s">
        <v>1642</v>
      </c>
    </row>
    <row r="344" spans="2:51" s="11" customFormat="1" ht="12">
      <c r="B344" s="182"/>
      <c r="C344" s="183"/>
      <c r="D344" s="184" t="s">
        <v>1660</v>
      </c>
      <c r="E344" s="193" t="s">
        <v>1524</v>
      </c>
      <c r="F344" s="185" t="s">
        <v>60</v>
      </c>
      <c r="G344" s="183"/>
      <c r="H344" s="186">
        <v>15.54</v>
      </c>
      <c r="I344" s="187"/>
      <c r="J344" s="183"/>
      <c r="K344" s="183"/>
      <c r="L344" s="188"/>
      <c r="M344" s="189"/>
      <c r="N344" s="190"/>
      <c r="O344" s="190"/>
      <c r="P344" s="190"/>
      <c r="Q344" s="190"/>
      <c r="R344" s="190"/>
      <c r="S344" s="190"/>
      <c r="T344" s="191"/>
      <c r="AT344" s="192" t="s">
        <v>1660</v>
      </c>
      <c r="AU344" s="192" t="s">
        <v>1651</v>
      </c>
      <c r="AV344" s="11" t="s">
        <v>1651</v>
      </c>
      <c r="AW344" s="11" t="s">
        <v>1554</v>
      </c>
      <c r="AX344" s="11" t="s">
        <v>1591</v>
      </c>
      <c r="AY344" s="192" t="s">
        <v>1642</v>
      </c>
    </row>
    <row r="345" spans="2:51" s="11" customFormat="1" ht="12">
      <c r="B345" s="182"/>
      <c r="C345" s="183"/>
      <c r="D345" s="184" t="s">
        <v>1660</v>
      </c>
      <c r="E345" s="193" t="s">
        <v>1524</v>
      </c>
      <c r="F345" s="185" t="s">
        <v>61</v>
      </c>
      <c r="G345" s="183"/>
      <c r="H345" s="186">
        <v>15.68</v>
      </c>
      <c r="I345" s="187"/>
      <c r="J345" s="183"/>
      <c r="K345" s="183"/>
      <c r="L345" s="188"/>
      <c r="M345" s="189"/>
      <c r="N345" s="190"/>
      <c r="O345" s="190"/>
      <c r="P345" s="190"/>
      <c r="Q345" s="190"/>
      <c r="R345" s="190"/>
      <c r="S345" s="190"/>
      <c r="T345" s="191"/>
      <c r="AT345" s="192" t="s">
        <v>1660</v>
      </c>
      <c r="AU345" s="192" t="s">
        <v>1651</v>
      </c>
      <c r="AV345" s="11" t="s">
        <v>1651</v>
      </c>
      <c r="AW345" s="11" t="s">
        <v>1554</v>
      </c>
      <c r="AX345" s="11" t="s">
        <v>1591</v>
      </c>
      <c r="AY345" s="192" t="s">
        <v>1642</v>
      </c>
    </row>
    <row r="346" spans="2:51" s="11" customFormat="1" ht="12">
      <c r="B346" s="182"/>
      <c r="C346" s="183"/>
      <c r="D346" s="184" t="s">
        <v>1660</v>
      </c>
      <c r="E346" s="193" t="s">
        <v>1524</v>
      </c>
      <c r="F346" s="185" t="s">
        <v>62</v>
      </c>
      <c r="G346" s="183"/>
      <c r="H346" s="186">
        <v>11.55</v>
      </c>
      <c r="I346" s="187"/>
      <c r="J346" s="183"/>
      <c r="K346" s="183"/>
      <c r="L346" s="188"/>
      <c r="M346" s="189"/>
      <c r="N346" s="190"/>
      <c r="O346" s="190"/>
      <c r="P346" s="190"/>
      <c r="Q346" s="190"/>
      <c r="R346" s="190"/>
      <c r="S346" s="190"/>
      <c r="T346" s="191"/>
      <c r="AT346" s="192" t="s">
        <v>1660</v>
      </c>
      <c r="AU346" s="192" t="s">
        <v>1651</v>
      </c>
      <c r="AV346" s="11" t="s">
        <v>1651</v>
      </c>
      <c r="AW346" s="11" t="s">
        <v>1554</v>
      </c>
      <c r="AX346" s="11" t="s">
        <v>1591</v>
      </c>
      <c r="AY346" s="192" t="s">
        <v>1642</v>
      </c>
    </row>
    <row r="347" spans="2:51" s="14" customFormat="1" ht="12">
      <c r="B347" s="229"/>
      <c r="C347" s="230"/>
      <c r="D347" s="184" t="s">
        <v>1660</v>
      </c>
      <c r="E347" s="231" t="s">
        <v>1524</v>
      </c>
      <c r="F347" s="232" t="s">
        <v>63</v>
      </c>
      <c r="G347" s="230"/>
      <c r="H347" s="233">
        <v>220.84</v>
      </c>
      <c r="I347" s="234"/>
      <c r="J347" s="230"/>
      <c r="K347" s="230"/>
      <c r="L347" s="235"/>
      <c r="M347" s="236"/>
      <c r="N347" s="237"/>
      <c r="O347" s="237"/>
      <c r="P347" s="237"/>
      <c r="Q347" s="237"/>
      <c r="R347" s="237"/>
      <c r="S347" s="237"/>
      <c r="T347" s="238"/>
      <c r="AT347" s="239" t="s">
        <v>1660</v>
      </c>
      <c r="AU347" s="239" t="s">
        <v>1651</v>
      </c>
      <c r="AV347" s="14" t="s">
        <v>1656</v>
      </c>
      <c r="AW347" s="14" t="s">
        <v>1554</v>
      </c>
      <c r="AX347" s="14" t="s">
        <v>1591</v>
      </c>
      <c r="AY347" s="239" t="s">
        <v>1642</v>
      </c>
    </row>
    <row r="348" spans="2:51" s="13" customFormat="1" ht="12">
      <c r="B348" s="219"/>
      <c r="C348" s="220"/>
      <c r="D348" s="184" t="s">
        <v>1660</v>
      </c>
      <c r="E348" s="221" t="s">
        <v>1524</v>
      </c>
      <c r="F348" s="222" t="s">
        <v>64</v>
      </c>
      <c r="G348" s="220"/>
      <c r="H348" s="221" t="s">
        <v>1524</v>
      </c>
      <c r="I348" s="223"/>
      <c r="J348" s="220"/>
      <c r="K348" s="220"/>
      <c r="L348" s="224"/>
      <c r="M348" s="225"/>
      <c r="N348" s="226"/>
      <c r="O348" s="226"/>
      <c r="P348" s="226"/>
      <c r="Q348" s="226"/>
      <c r="R348" s="226"/>
      <c r="S348" s="226"/>
      <c r="T348" s="227"/>
      <c r="AT348" s="228" t="s">
        <v>1660</v>
      </c>
      <c r="AU348" s="228" t="s">
        <v>1651</v>
      </c>
      <c r="AV348" s="13" t="s">
        <v>1531</v>
      </c>
      <c r="AW348" s="13" t="s">
        <v>1554</v>
      </c>
      <c r="AX348" s="13" t="s">
        <v>1591</v>
      </c>
      <c r="AY348" s="228" t="s">
        <v>1642</v>
      </c>
    </row>
    <row r="349" spans="2:51" s="11" customFormat="1" ht="12">
      <c r="B349" s="182"/>
      <c r="C349" s="183"/>
      <c r="D349" s="184" t="s">
        <v>1660</v>
      </c>
      <c r="E349" s="193" t="s">
        <v>1524</v>
      </c>
      <c r="F349" s="185" t="s">
        <v>65</v>
      </c>
      <c r="G349" s="183"/>
      <c r="H349" s="186">
        <v>96.12</v>
      </c>
      <c r="I349" s="187"/>
      <c r="J349" s="183"/>
      <c r="K349" s="183"/>
      <c r="L349" s="188"/>
      <c r="M349" s="189"/>
      <c r="N349" s="190"/>
      <c r="O349" s="190"/>
      <c r="P349" s="190"/>
      <c r="Q349" s="190"/>
      <c r="R349" s="190"/>
      <c r="S349" s="190"/>
      <c r="T349" s="191"/>
      <c r="AT349" s="192" t="s">
        <v>1660</v>
      </c>
      <c r="AU349" s="192" t="s">
        <v>1651</v>
      </c>
      <c r="AV349" s="11" t="s">
        <v>1651</v>
      </c>
      <c r="AW349" s="11" t="s">
        <v>1554</v>
      </c>
      <c r="AX349" s="11" t="s">
        <v>1591</v>
      </c>
      <c r="AY349" s="192" t="s">
        <v>1642</v>
      </c>
    </row>
    <row r="350" spans="2:51" s="11" customFormat="1" ht="12">
      <c r="B350" s="182"/>
      <c r="C350" s="183"/>
      <c r="D350" s="184" t="s">
        <v>1660</v>
      </c>
      <c r="E350" s="193" t="s">
        <v>1524</v>
      </c>
      <c r="F350" s="185" t="s">
        <v>66</v>
      </c>
      <c r="G350" s="183"/>
      <c r="H350" s="186">
        <v>51.62</v>
      </c>
      <c r="I350" s="187"/>
      <c r="J350" s="183"/>
      <c r="K350" s="183"/>
      <c r="L350" s="188"/>
      <c r="M350" s="189"/>
      <c r="N350" s="190"/>
      <c r="O350" s="190"/>
      <c r="P350" s="190"/>
      <c r="Q350" s="190"/>
      <c r="R350" s="190"/>
      <c r="S350" s="190"/>
      <c r="T350" s="191"/>
      <c r="AT350" s="192" t="s">
        <v>1660</v>
      </c>
      <c r="AU350" s="192" t="s">
        <v>1651</v>
      </c>
      <c r="AV350" s="11" t="s">
        <v>1651</v>
      </c>
      <c r="AW350" s="11" t="s">
        <v>1554</v>
      </c>
      <c r="AX350" s="11" t="s">
        <v>1591</v>
      </c>
      <c r="AY350" s="192" t="s">
        <v>1642</v>
      </c>
    </row>
    <row r="351" spans="2:51" s="11" customFormat="1" ht="12">
      <c r="B351" s="182"/>
      <c r="C351" s="183"/>
      <c r="D351" s="184" t="s">
        <v>1660</v>
      </c>
      <c r="E351" s="193" t="s">
        <v>1524</v>
      </c>
      <c r="F351" s="185" t="s">
        <v>67</v>
      </c>
      <c r="G351" s="183"/>
      <c r="H351" s="186">
        <v>12.18</v>
      </c>
      <c r="I351" s="187"/>
      <c r="J351" s="183"/>
      <c r="K351" s="183"/>
      <c r="L351" s="188"/>
      <c r="M351" s="189"/>
      <c r="N351" s="190"/>
      <c r="O351" s="190"/>
      <c r="P351" s="190"/>
      <c r="Q351" s="190"/>
      <c r="R351" s="190"/>
      <c r="S351" s="190"/>
      <c r="T351" s="191"/>
      <c r="AT351" s="192" t="s">
        <v>1660</v>
      </c>
      <c r="AU351" s="192" t="s">
        <v>1651</v>
      </c>
      <c r="AV351" s="11" t="s">
        <v>1651</v>
      </c>
      <c r="AW351" s="11" t="s">
        <v>1554</v>
      </c>
      <c r="AX351" s="11" t="s">
        <v>1591</v>
      </c>
      <c r="AY351" s="192" t="s">
        <v>1642</v>
      </c>
    </row>
    <row r="352" spans="2:51" s="11" customFormat="1" ht="12">
      <c r="B352" s="182"/>
      <c r="C352" s="183"/>
      <c r="D352" s="184" t="s">
        <v>1660</v>
      </c>
      <c r="E352" s="193" t="s">
        <v>1524</v>
      </c>
      <c r="F352" s="185" t="s">
        <v>68</v>
      </c>
      <c r="G352" s="183"/>
      <c r="H352" s="186">
        <v>16.47</v>
      </c>
      <c r="I352" s="187"/>
      <c r="J352" s="183"/>
      <c r="K352" s="183"/>
      <c r="L352" s="188"/>
      <c r="M352" s="189"/>
      <c r="N352" s="190"/>
      <c r="O352" s="190"/>
      <c r="P352" s="190"/>
      <c r="Q352" s="190"/>
      <c r="R352" s="190"/>
      <c r="S352" s="190"/>
      <c r="T352" s="191"/>
      <c r="AT352" s="192" t="s">
        <v>1660</v>
      </c>
      <c r="AU352" s="192" t="s">
        <v>1651</v>
      </c>
      <c r="AV352" s="11" t="s">
        <v>1651</v>
      </c>
      <c r="AW352" s="11" t="s">
        <v>1554</v>
      </c>
      <c r="AX352" s="11" t="s">
        <v>1591</v>
      </c>
      <c r="AY352" s="192" t="s">
        <v>1642</v>
      </c>
    </row>
    <row r="353" spans="2:51" s="11" customFormat="1" ht="12">
      <c r="B353" s="182"/>
      <c r="C353" s="183"/>
      <c r="D353" s="184" t="s">
        <v>1660</v>
      </c>
      <c r="E353" s="193" t="s">
        <v>1524</v>
      </c>
      <c r="F353" s="185" t="s">
        <v>69</v>
      </c>
      <c r="G353" s="183"/>
      <c r="H353" s="186">
        <v>34.46</v>
      </c>
      <c r="I353" s="187"/>
      <c r="J353" s="183"/>
      <c r="K353" s="183"/>
      <c r="L353" s="188"/>
      <c r="M353" s="189"/>
      <c r="N353" s="190"/>
      <c r="O353" s="190"/>
      <c r="P353" s="190"/>
      <c r="Q353" s="190"/>
      <c r="R353" s="190"/>
      <c r="S353" s="190"/>
      <c r="T353" s="191"/>
      <c r="AT353" s="192" t="s">
        <v>1660</v>
      </c>
      <c r="AU353" s="192" t="s">
        <v>1651</v>
      </c>
      <c r="AV353" s="11" t="s">
        <v>1651</v>
      </c>
      <c r="AW353" s="11" t="s">
        <v>1554</v>
      </c>
      <c r="AX353" s="11" t="s">
        <v>1591</v>
      </c>
      <c r="AY353" s="192" t="s">
        <v>1642</v>
      </c>
    </row>
    <row r="354" spans="2:51" s="11" customFormat="1" ht="12">
      <c r="B354" s="182"/>
      <c r="C354" s="183"/>
      <c r="D354" s="184" t="s">
        <v>1660</v>
      </c>
      <c r="E354" s="193" t="s">
        <v>1524</v>
      </c>
      <c r="F354" s="185" t="s">
        <v>70</v>
      </c>
      <c r="G354" s="183"/>
      <c r="H354" s="186">
        <v>64.12</v>
      </c>
      <c r="I354" s="187"/>
      <c r="J354" s="183"/>
      <c r="K354" s="183"/>
      <c r="L354" s="188"/>
      <c r="M354" s="189"/>
      <c r="N354" s="190"/>
      <c r="O354" s="190"/>
      <c r="P354" s="190"/>
      <c r="Q354" s="190"/>
      <c r="R354" s="190"/>
      <c r="S354" s="190"/>
      <c r="T354" s="191"/>
      <c r="AT354" s="192" t="s">
        <v>1660</v>
      </c>
      <c r="AU354" s="192" t="s">
        <v>1651</v>
      </c>
      <c r="AV354" s="11" t="s">
        <v>1651</v>
      </c>
      <c r="AW354" s="11" t="s">
        <v>1554</v>
      </c>
      <c r="AX354" s="11" t="s">
        <v>1591</v>
      </c>
      <c r="AY354" s="192" t="s">
        <v>1642</v>
      </c>
    </row>
    <row r="355" spans="2:51" s="11" customFormat="1" ht="12">
      <c r="B355" s="182"/>
      <c r="C355" s="183"/>
      <c r="D355" s="184" t="s">
        <v>1660</v>
      </c>
      <c r="E355" s="193" t="s">
        <v>1524</v>
      </c>
      <c r="F355" s="185" t="s">
        <v>71</v>
      </c>
      <c r="G355" s="183"/>
      <c r="H355" s="186">
        <v>11.14</v>
      </c>
      <c r="I355" s="187"/>
      <c r="J355" s="183"/>
      <c r="K355" s="183"/>
      <c r="L355" s="188"/>
      <c r="M355" s="189"/>
      <c r="N355" s="190"/>
      <c r="O355" s="190"/>
      <c r="P355" s="190"/>
      <c r="Q355" s="190"/>
      <c r="R355" s="190"/>
      <c r="S355" s="190"/>
      <c r="T355" s="191"/>
      <c r="AT355" s="192" t="s">
        <v>1660</v>
      </c>
      <c r="AU355" s="192" t="s">
        <v>1651</v>
      </c>
      <c r="AV355" s="11" t="s">
        <v>1651</v>
      </c>
      <c r="AW355" s="11" t="s">
        <v>1554</v>
      </c>
      <c r="AX355" s="11" t="s">
        <v>1591</v>
      </c>
      <c r="AY355" s="192" t="s">
        <v>1642</v>
      </c>
    </row>
    <row r="356" spans="2:51" s="11" customFormat="1" ht="12">
      <c r="B356" s="182"/>
      <c r="C356" s="183"/>
      <c r="D356" s="184" t="s">
        <v>1660</v>
      </c>
      <c r="E356" s="193" t="s">
        <v>1524</v>
      </c>
      <c r="F356" s="185" t="s">
        <v>72</v>
      </c>
      <c r="G356" s="183"/>
      <c r="H356" s="186">
        <v>14.86</v>
      </c>
      <c r="I356" s="187"/>
      <c r="J356" s="183"/>
      <c r="K356" s="183"/>
      <c r="L356" s="188"/>
      <c r="M356" s="189"/>
      <c r="N356" s="190"/>
      <c r="O356" s="190"/>
      <c r="P356" s="190"/>
      <c r="Q356" s="190"/>
      <c r="R356" s="190"/>
      <c r="S356" s="190"/>
      <c r="T356" s="191"/>
      <c r="AT356" s="192" t="s">
        <v>1660</v>
      </c>
      <c r="AU356" s="192" t="s">
        <v>1651</v>
      </c>
      <c r="AV356" s="11" t="s">
        <v>1651</v>
      </c>
      <c r="AW356" s="11" t="s">
        <v>1554</v>
      </c>
      <c r="AX356" s="11" t="s">
        <v>1591</v>
      </c>
      <c r="AY356" s="192" t="s">
        <v>1642</v>
      </c>
    </row>
    <row r="357" spans="2:51" s="11" customFormat="1" ht="12">
      <c r="B357" s="182"/>
      <c r="C357" s="183"/>
      <c r="D357" s="184" t="s">
        <v>1660</v>
      </c>
      <c r="E357" s="193" t="s">
        <v>1524</v>
      </c>
      <c r="F357" s="185" t="s">
        <v>73</v>
      </c>
      <c r="G357" s="183"/>
      <c r="H357" s="186">
        <v>33.43</v>
      </c>
      <c r="I357" s="187"/>
      <c r="J357" s="183"/>
      <c r="K357" s="183"/>
      <c r="L357" s="188"/>
      <c r="M357" s="189"/>
      <c r="N357" s="190"/>
      <c r="O357" s="190"/>
      <c r="P357" s="190"/>
      <c r="Q357" s="190"/>
      <c r="R357" s="190"/>
      <c r="S357" s="190"/>
      <c r="T357" s="191"/>
      <c r="AT357" s="192" t="s">
        <v>1660</v>
      </c>
      <c r="AU357" s="192" t="s">
        <v>1651</v>
      </c>
      <c r="AV357" s="11" t="s">
        <v>1651</v>
      </c>
      <c r="AW357" s="11" t="s">
        <v>1554</v>
      </c>
      <c r="AX357" s="11" t="s">
        <v>1591</v>
      </c>
      <c r="AY357" s="192" t="s">
        <v>1642</v>
      </c>
    </row>
    <row r="358" spans="2:51" s="11" customFormat="1" ht="12">
      <c r="B358" s="182"/>
      <c r="C358" s="183"/>
      <c r="D358" s="184" t="s">
        <v>1660</v>
      </c>
      <c r="E358" s="193" t="s">
        <v>1524</v>
      </c>
      <c r="F358" s="185" t="s">
        <v>74</v>
      </c>
      <c r="G358" s="183"/>
      <c r="H358" s="186">
        <v>61.53</v>
      </c>
      <c r="I358" s="187"/>
      <c r="J358" s="183"/>
      <c r="K358" s="183"/>
      <c r="L358" s="188"/>
      <c r="M358" s="189"/>
      <c r="N358" s="190"/>
      <c r="O358" s="190"/>
      <c r="P358" s="190"/>
      <c r="Q358" s="190"/>
      <c r="R358" s="190"/>
      <c r="S358" s="190"/>
      <c r="T358" s="191"/>
      <c r="AT358" s="192" t="s">
        <v>1660</v>
      </c>
      <c r="AU358" s="192" t="s">
        <v>1651</v>
      </c>
      <c r="AV358" s="11" t="s">
        <v>1651</v>
      </c>
      <c r="AW358" s="11" t="s">
        <v>1554</v>
      </c>
      <c r="AX358" s="11" t="s">
        <v>1591</v>
      </c>
      <c r="AY358" s="192" t="s">
        <v>1642</v>
      </c>
    </row>
    <row r="359" spans="2:51" s="11" customFormat="1" ht="12">
      <c r="B359" s="182"/>
      <c r="C359" s="183"/>
      <c r="D359" s="184" t="s">
        <v>1660</v>
      </c>
      <c r="E359" s="193" t="s">
        <v>1524</v>
      </c>
      <c r="F359" s="185" t="s">
        <v>75</v>
      </c>
      <c r="G359" s="183"/>
      <c r="H359" s="186">
        <v>9.85</v>
      </c>
      <c r="I359" s="187"/>
      <c r="J359" s="183"/>
      <c r="K359" s="183"/>
      <c r="L359" s="188"/>
      <c r="M359" s="189"/>
      <c r="N359" s="190"/>
      <c r="O359" s="190"/>
      <c r="P359" s="190"/>
      <c r="Q359" s="190"/>
      <c r="R359" s="190"/>
      <c r="S359" s="190"/>
      <c r="T359" s="191"/>
      <c r="AT359" s="192" t="s">
        <v>1660</v>
      </c>
      <c r="AU359" s="192" t="s">
        <v>1651</v>
      </c>
      <c r="AV359" s="11" t="s">
        <v>1651</v>
      </c>
      <c r="AW359" s="11" t="s">
        <v>1554</v>
      </c>
      <c r="AX359" s="11" t="s">
        <v>1591</v>
      </c>
      <c r="AY359" s="192" t="s">
        <v>1642</v>
      </c>
    </row>
    <row r="360" spans="2:51" s="11" customFormat="1" ht="12">
      <c r="B360" s="182"/>
      <c r="C360" s="183"/>
      <c r="D360" s="184" t="s">
        <v>1660</v>
      </c>
      <c r="E360" s="193" t="s">
        <v>1524</v>
      </c>
      <c r="F360" s="185" t="s">
        <v>76</v>
      </c>
      <c r="G360" s="183"/>
      <c r="H360" s="186">
        <v>30.69</v>
      </c>
      <c r="I360" s="187"/>
      <c r="J360" s="183"/>
      <c r="K360" s="183"/>
      <c r="L360" s="188"/>
      <c r="M360" s="189"/>
      <c r="N360" s="190"/>
      <c r="O360" s="190"/>
      <c r="P360" s="190"/>
      <c r="Q360" s="190"/>
      <c r="R360" s="190"/>
      <c r="S360" s="190"/>
      <c r="T360" s="191"/>
      <c r="AT360" s="192" t="s">
        <v>1660</v>
      </c>
      <c r="AU360" s="192" t="s">
        <v>1651</v>
      </c>
      <c r="AV360" s="11" t="s">
        <v>1651</v>
      </c>
      <c r="AW360" s="11" t="s">
        <v>1554</v>
      </c>
      <c r="AX360" s="11" t="s">
        <v>1591</v>
      </c>
      <c r="AY360" s="192" t="s">
        <v>1642</v>
      </c>
    </row>
    <row r="361" spans="2:51" s="11" customFormat="1" ht="12">
      <c r="B361" s="182"/>
      <c r="C361" s="183"/>
      <c r="D361" s="184" t="s">
        <v>1660</v>
      </c>
      <c r="E361" s="193" t="s">
        <v>1524</v>
      </c>
      <c r="F361" s="185" t="s">
        <v>77</v>
      </c>
      <c r="G361" s="183"/>
      <c r="H361" s="186">
        <v>45.51</v>
      </c>
      <c r="I361" s="187"/>
      <c r="J361" s="183"/>
      <c r="K361" s="183"/>
      <c r="L361" s="188"/>
      <c r="M361" s="189"/>
      <c r="N361" s="190"/>
      <c r="O361" s="190"/>
      <c r="P361" s="190"/>
      <c r="Q361" s="190"/>
      <c r="R361" s="190"/>
      <c r="S361" s="190"/>
      <c r="T361" s="191"/>
      <c r="AT361" s="192" t="s">
        <v>1660</v>
      </c>
      <c r="AU361" s="192" t="s">
        <v>1651</v>
      </c>
      <c r="AV361" s="11" t="s">
        <v>1651</v>
      </c>
      <c r="AW361" s="11" t="s">
        <v>1554</v>
      </c>
      <c r="AX361" s="11" t="s">
        <v>1591</v>
      </c>
      <c r="AY361" s="192" t="s">
        <v>1642</v>
      </c>
    </row>
    <row r="362" spans="2:51" s="14" customFormat="1" ht="12">
      <c r="B362" s="229"/>
      <c r="C362" s="230"/>
      <c r="D362" s="184" t="s">
        <v>1660</v>
      </c>
      <c r="E362" s="231" t="s">
        <v>1524</v>
      </c>
      <c r="F362" s="232" t="s">
        <v>63</v>
      </c>
      <c r="G362" s="230"/>
      <c r="H362" s="233">
        <v>481.9800000000001</v>
      </c>
      <c r="I362" s="234"/>
      <c r="J362" s="230"/>
      <c r="K362" s="230"/>
      <c r="L362" s="235"/>
      <c r="M362" s="236"/>
      <c r="N362" s="237"/>
      <c r="O362" s="237"/>
      <c r="P362" s="237"/>
      <c r="Q362" s="237"/>
      <c r="R362" s="237"/>
      <c r="S362" s="237"/>
      <c r="T362" s="238"/>
      <c r="AT362" s="239" t="s">
        <v>1660</v>
      </c>
      <c r="AU362" s="239" t="s">
        <v>1651</v>
      </c>
      <c r="AV362" s="14" t="s">
        <v>1656</v>
      </c>
      <c r="AW362" s="14" t="s">
        <v>1554</v>
      </c>
      <c r="AX362" s="14" t="s">
        <v>1591</v>
      </c>
      <c r="AY362" s="239" t="s">
        <v>1642</v>
      </c>
    </row>
    <row r="363" spans="2:51" s="13" customFormat="1" ht="12">
      <c r="B363" s="219"/>
      <c r="C363" s="220"/>
      <c r="D363" s="184" t="s">
        <v>1660</v>
      </c>
      <c r="E363" s="221" t="s">
        <v>1524</v>
      </c>
      <c r="F363" s="222" t="s">
        <v>78</v>
      </c>
      <c r="G363" s="220"/>
      <c r="H363" s="221" t="s">
        <v>1524</v>
      </c>
      <c r="I363" s="223"/>
      <c r="J363" s="220"/>
      <c r="K363" s="220"/>
      <c r="L363" s="224"/>
      <c r="M363" s="225"/>
      <c r="N363" s="226"/>
      <c r="O363" s="226"/>
      <c r="P363" s="226"/>
      <c r="Q363" s="226"/>
      <c r="R363" s="226"/>
      <c r="S363" s="226"/>
      <c r="T363" s="227"/>
      <c r="AT363" s="228" t="s">
        <v>1660</v>
      </c>
      <c r="AU363" s="228" t="s">
        <v>1651</v>
      </c>
      <c r="AV363" s="13" t="s">
        <v>1531</v>
      </c>
      <c r="AW363" s="13" t="s">
        <v>1554</v>
      </c>
      <c r="AX363" s="13" t="s">
        <v>1591</v>
      </c>
      <c r="AY363" s="228" t="s">
        <v>1642</v>
      </c>
    </row>
    <row r="364" spans="2:51" s="11" customFormat="1" ht="12">
      <c r="B364" s="182"/>
      <c r="C364" s="183"/>
      <c r="D364" s="184" t="s">
        <v>1660</v>
      </c>
      <c r="E364" s="193" t="s">
        <v>1524</v>
      </c>
      <c r="F364" s="185" t="s">
        <v>79</v>
      </c>
      <c r="G364" s="183"/>
      <c r="H364" s="186">
        <v>78.04</v>
      </c>
      <c r="I364" s="187"/>
      <c r="J364" s="183"/>
      <c r="K364" s="183"/>
      <c r="L364" s="188"/>
      <c r="M364" s="189"/>
      <c r="N364" s="190"/>
      <c r="O364" s="190"/>
      <c r="P364" s="190"/>
      <c r="Q364" s="190"/>
      <c r="R364" s="190"/>
      <c r="S364" s="190"/>
      <c r="T364" s="191"/>
      <c r="AT364" s="192" t="s">
        <v>1660</v>
      </c>
      <c r="AU364" s="192" t="s">
        <v>1651</v>
      </c>
      <c r="AV364" s="11" t="s">
        <v>1651</v>
      </c>
      <c r="AW364" s="11" t="s">
        <v>1554</v>
      </c>
      <c r="AX364" s="11" t="s">
        <v>1591</v>
      </c>
      <c r="AY364" s="192" t="s">
        <v>1642</v>
      </c>
    </row>
    <row r="365" spans="2:51" s="11" customFormat="1" ht="12">
      <c r="B365" s="182"/>
      <c r="C365" s="183"/>
      <c r="D365" s="184" t="s">
        <v>1660</v>
      </c>
      <c r="E365" s="193" t="s">
        <v>1524</v>
      </c>
      <c r="F365" s="185" t="s">
        <v>80</v>
      </c>
      <c r="G365" s="183"/>
      <c r="H365" s="186">
        <v>31.2</v>
      </c>
      <c r="I365" s="187"/>
      <c r="J365" s="183"/>
      <c r="K365" s="183"/>
      <c r="L365" s="188"/>
      <c r="M365" s="189"/>
      <c r="N365" s="190"/>
      <c r="O365" s="190"/>
      <c r="P365" s="190"/>
      <c r="Q365" s="190"/>
      <c r="R365" s="190"/>
      <c r="S365" s="190"/>
      <c r="T365" s="191"/>
      <c r="AT365" s="192" t="s">
        <v>1660</v>
      </c>
      <c r="AU365" s="192" t="s">
        <v>1651</v>
      </c>
      <c r="AV365" s="11" t="s">
        <v>1651</v>
      </c>
      <c r="AW365" s="11" t="s">
        <v>1554</v>
      </c>
      <c r="AX365" s="11" t="s">
        <v>1591</v>
      </c>
      <c r="AY365" s="192" t="s">
        <v>1642</v>
      </c>
    </row>
    <row r="366" spans="2:51" s="11" customFormat="1" ht="12">
      <c r="B366" s="182"/>
      <c r="C366" s="183"/>
      <c r="D366" s="184" t="s">
        <v>1660</v>
      </c>
      <c r="E366" s="193" t="s">
        <v>1524</v>
      </c>
      <c r="F366" s="185" t="s">
        <v>81</v>
      </c>
      <c r="G366" s="183"/>
      <c r="H366" s="186">
        <v>12.34</v>
      </c>
      <c r="I366" s="187"/>
      <c r="J366" s="183"/>
      <c r="K366" s="183"/>
      <c r="L366" s="188"/>
      <c r="M366" s="189"/>
      <c r="N366" s="190"/>
      <c r="O366" s="190"/>
      <c r="P366" s="190"/>
      <c r="Q366" s="190"/>
      <c r="R366" s="190"/>
      <c r="S366" s="190"/>
      <c r="T366" s="191"/>
      <c r="AT366" s="192" t="s">
        <v>1660</v>
      </c>
      <c r="AU366" s="192" t="s">
        <v>1651</v>
      </c>
      <c r="AV366" s="11" t="s">
        <v>1651</v>
      </c>
      <c r="AW366" s="11" t="s">
        <v>1554</v>
      </c>
      <c r="AX366" s="11" t="s">
        <v>1591</v>
      </c>
      <c r="AY366" s="192" t="s">
        <v>1642</v>
      </c>
    </row>
    <row r="367" spans="2:51" s="11" customFormat="1" ht="12">
      <c r="B367" s="182"/>
      <c r="C367" s="183"/>
      <c r="D367" s="184" t="s">
        <v>1660</v>
      </c>
      <c r="E367" s="193" t="s">
        <v>1524</v>
      </c>
      <c r="F367" s="185" t="s">
        <v>82</v>
      </c>
      <c r="G367" s="183"/>
      <c r="H367" s="186">
        <v>15.02</v>
      </c>
      <c r="I367" s="187"/>
      <c r="J367" s="183"/>
      <c r="K367" s="183"/>
      <c r="L367" s="188"/>
      <c r="M367" s="189"/>
      <c r="N367" s="190"/>
      <c r="O367" s="190"/>
      <c r="P367" s="190"/>
      <c r="Q367" s="190"/>
      <c r="R367" s="190"/>
      <c r="S367" s="190"/>
      <c r="T367" s="191"/>
      <c r="AT367" s="192" t="s">
        <v>1660</v>
      </c>
      <c r="AU367" s="192" t="s">
        <v>1651</v>
      </c>
      <c r="AV367" s="11" t="s">
        <v>1651</v>
      </c>
      <c r="AW367" s="11" t="s">
        <v>1554</v>
      </c>
      <c r="AX367" s="11" t="s">
        <v>1591</v>
      </c>
      <c r="AY367" s="192" t="s">
        <v>1642</v>
      </c>
    </row>
    <row r="368" spans="2:51" s="11" customFormat="1" ht="12">
      <c r="B368" s="182"/>
      <c r="C368" s="183"/>
      <c r="D368" s="184" t="s">
        <v>1660</v>
      </c>
      <c r="E368" s="193" t="s">
        <v>1524</v>
      </c>
      <c r="F368" s="185" t="s">
        <v>83</v>
      </c>
      <c r="G368" s="183"/>
      <c r="H368" s="186">
        <v>34.14</v>
      </c>
      <c r="I368" s="187"/>
      <c r="J368" s="183"/>
      <c r="K368" s="183"/>
      <c r="L368" s="188"/>
      <c r="M368" s="189"/>
      <c r="N368" s="190"/>
      <c r="O368" s="190"/>
      <c r="P368" s="190"/>
      <c r="Q368" s="190"/>
      <c r="R368" s="190"/>
      <c r="S368" s="190"/>
      <c r="T368" s="191"/>
      <c r="AT368" s="192" t="s">
        <v>1660</v>
      </c>
      <c r="AU368" s="192" t="s">
        <v>1651</v>
      </c>
      <c r="AV368" s="11" t="s">
        <v>1651</v>
      </c>
      <c r="AW368" s="11" t="s">
        <v>1554</v>
      </c>
      <c r="AX368" s="11" t="s">
        <v>1591</v>
      </c>
      <c r="AY368" s="192" t="s">
        <v>1642</v>
      </c>
    </row>
    <row r="369" spans="2:51" s="11" customFormat="1" ht="12">
      <c r="B369" s="182"/>
      <c r="C369" s="183"/>
      <c r="D369" s="184" t="s">
        <v>1660</v>
      </c>
      <c r="E369" s="193" t="s">
        <v>1524</v>
      </c>
      <c r="F369" s="185" t="s">
        <v>84</v>
      </c>
      <c r="G369" s="183"/>
      <c r="H369" s="186">
        <v>64.12</v>
      </c>
      <c r="I369" s="187"/>
      <c r="J369" s="183"/>
      <c r="K369" s="183"/>
      <c r="L369" s="188"/>
      <c r="M369" s="189"/>
      <c r="N369" s="190"/>
      <c r="O369" s="190"/>
      <c r="P369" s="190"/>
      <c r="Q369" s="190"/>
      <c r="R369" s="190"/>
      <c r="S369" s="190"/>
      <c r="T369" s="191"/>
      <c r="AT369" s="192" t="s">
        <v>1660</v>
      </c>
      <c r="AU369" s="192" t="s">
        <v>1651</v>
      </c>
      <c r="AV369" s="11" t="s">
        <v>1651</v>
      </c>
      <c r="AW369" s="11" t="s">
        <v>1554</v>
      </c>
      <c r="AX369" s="11" t="s">
        <v>1591</v>
      </c>
      <c r="AY369" s="192" t="s">
        <v>1642</v>
      </c>
    </row>
    <row r="370" spans="2:51" s="11" customFormat="1" ht="12">
      <c r="B370" s="182"/>
      <c r="C370" s="183"/>
      <c r="D370" s="184" t="s">
        <v>1660</v>
      </c>
      <c r="E370" s="193" t="s">
        <v>1524</v>
      </c>
      <c r="F370" s="185" t="s">
        <v>85</v>
      </c>
      <c r="G370" s="183"/>
      <c r="H370" s="186">
        <v>8.56</v>
      </c>
      <c r="I370" s="187"/>
      <c r="J370" s="183"/>
      <c r="K370" s="183"/>
      <c r="L370" s="188"/>
      <c r="M370" s="189"/>
      <c r="N370" s="190"/>
      <c r="O370" s="190"/>
      <c r="P370" s="190"/>
      <c r="Q370" s="190"/>
      <c r="R370" s="190"/>
      <c r="S370" s="190"/>
      <c r="T370" s="191"/>
      <c r="AT370" s="192" t="s">
        <v>1660</v>
      </c>
      <c r="AU370" s="192" t="s">
        <v>1651</v>
      </c>
      <c r="AV370" s="11" t="s">
        <v>1651</v>
      </c>
      <c r="AW370" s="11" t="s">
        <v>1554</v>
      </c>
      <c r="AX370" s="11" t="s">
        <v>1591</v>
      </c>
      <c r="AY370" s="192" t="s">
        <v>1642</v>
      </c>
    </row>
    <row r="371" spans="2:51" s="11" customFormat="1" ht="12">
      <c r="B371" s="182"/>
      <c r="C371" s="183"/>
      <c r="D371" s="184" t="s">
        <v>1660</v>
      </c>
      <c r="E371" s="193" t="s">
        <v>1524</v>
      </c>
      <c r="F371" s="185" t="s">
        <v>86</v>
      </c>
      <c r="G371" s="183"/>
      <c r="H371" s="186">
        <v>6.46</v>
      </c>
      <c r="I371" s="187"/>
      <c r="J371" s="183"/>
      <c r="K371" s="183"/>
      <c r="L371" s="188"/>
      <c r="M371" s="189"/>
      <c r="N371" s="190"/>
      <c r="O371" s="190"/>
      <c r="P371" s="190"/>
      <c r="Q371" s="190"/>
      <c r="R371" s="190"/>
      <c r="S371" s="190"/>
      <c r="T371" s="191"/>
      <c r="AT371" s="192" t="s">
        <v>1660</v>
      </c>
      <c r="AU371" s="192" t="s">
        <v>1651</v>
      </c>
      <c r="AV371" s="11" t="s">
        <v>1651</v>
      </c>
      <c r="AW371" s="11" t="s">
        <v>1554</v>
      </c>
      <c r="AX371" s="11" t="s">
        <v>1591</v>
      </c>
      <c r="AY371" s="192" t="s">
        <v>1642</v>
      </c>
    </row>
    <row r="372" spans="2:51" s="11" customFormat="1" ht="12">
      <c r="B372" s="182"/>
      <c r="C372" s="183"/>
      <c r="D372" s="184" t="s">
        <v>1660</v>
      </c>
      <c r="E372" s="193" t="s">
        <v>1524</v>
      </c>
      <c r="F372" s="185" t="s">
        <v>87</v>
      </c>
      <c r="G372" s="183"/>
      <c r="H372" s="186">
        <v>33.27</v>
      </c>
      <c r="I372" s="187"/>
      <c r="J372" s="183"/>
      <c r="K372" s="183"/>
      <c r="L372" s="188"/>
      <c r="M372" s="189"/>
      <c r="N372" s="190"/>
      <c r="O372" s="190"/>
      <c r="P372" s="190"/>
      <c r="Q372" s="190"/>
      <c r="R372" s="190"/>
      <c r="S372" s="190"/>
      <c r="T372" s="191"/>
      <c r="AT372" s="192" t="s">
        <v>1660</v>
      </c>
      <c r="AU372" s="192" t="s">
        <v>1651</v>
      </c>
      <c r="AV372" s="11" t="s">
        <v>1651</v>
      </c>
      <c r="AW372" s="11" t="s">
        <v>1554</v>
      </c>
      <c r="AX372" s="11" t="s">
        <v>1591</v>
      </c>
      <c r="AY372" s="192" t="s">
        <v>1642</v>
      </c>
    </row>
    <row r="373" spans="2:51" s="11" customFormat="1" ht="12">
      <c r="B373" s="182"/>
      <c r="C373" s="183"/>
      <c r="D373" s="184" t="s">
        <v>1660</v>
      </c>
      <c r="E373" s="193" t="s">
        <v>1524</v>
      </c>
      <c r="F373" s="185" t="s">
        <v>88</v>
      </c>
      <c r="G373" s="183"/>
      <c r="H373" s="186">
        <v>61.53</v>
      </c>
      <c r="I373" s="187"/>
      <c r="J373" s="183"/>
      <c r="K373" s="183"/>
      <c r="L373" s="188"/>
      <c r="M373" s="189"/>
      <c r="N373" s="190"/>
      <c r="O373" s="190"/>
      <c r="P373" s="190"/>
      <c r="Q373" s="190"/>
      <c r="R373" s="190"/>
      <c r="S373" s="190"/>
      <c r="T373" s="191"/>
      <c r="AT373" s="192" t="s">
        <v>1660</v>
      </c>
      <c r="AU373" s="192" t="s">
        <v>1651</v>
      </c>
      <c r="AV373" s="11" t="s">
        <v>1651</v>
      </c>
      <c r="AW373" s="11" t="s">
        <v>1554</v>
      </c>
      <c r="AX373" s="11" t="s">
        <v>1591</v>
      </c>
      <c r="AY373" s="192" t="s">
        <v>1642</v>
      </c>
    </row>
    <row r="374" spans="2:51" s="11" customFormat="1" ht="12">
      <c r="B374" s="182"/>
      <c r="C374" s="183"/>
      <c r="D374" s="184" t="s">
        <v>1660</v>
      </c>
      <c r="E374" s="193" t="s">
        <v>1524</v>
      </c>
      <c r="F374" s="185" t="s">
        <v>89</v>
      </c>
      <c r="G374" s="183"/>
      <c r="H374" s="186">
        <v>5.17</v>
      </c>
      <c r="I374" s="187"/>
      <c r="J374" s="183"/>
      <c r="K374" s="183"/>
      <c r="L374" s="188"/>
      <c r="M374" s="189"/>
      <c r="N374" s="190"/>
      <c r="O374" s="190"/>
      <c r="P374" s="190"/>
      <c r="Q374" s="190"/>
      <c r="R374" s="190"/>
      <c r="S374" s="190"/>
      <c r="T374" s="191"/>
      <c r="AT374" s="192" t="s">
        <v>1660</v>
      </c>
      <c r="AU374" s="192" t="s">
        <v>1651</v>
      </c>
      <c r="AV374" s="11" t="s">
        <v>1651</v>
      </c>
      <c r="AW374" s="11" t="s">
        <v>1554</v>
      </c>
      <c r="AX374" s="11" t="s">
        <v>1591</v>
      </c>
      <c r="AY374" s="192" t="s">
        <v>1642</v>
      </c>
    </row>
    <row r="375" spans="2:51" s="11" customFormat="1" ht="12">
      <c r="B375" s="182"/>
      <c r="C375" s="183"/>
      <c r="D375" s="184" t="s">
        <v>1660</v>
      </c>
      <c r="E375" s="193" t="s">
        <v>1524</v>
      </c>
      <c r="F375" s="185" t="s">
        <v>90</v>
      </c>
      <c r="G375" s="183"/>
      <c r="H375" s="186">
        <v>10.01</v>
      </c>
      <c r="I375" s="187"/>
      <c r="J375" s="183"/>
      <c r="K375" s="183"/>
      <c r="L375" s="188"/>
      <c r="M375" s="189"/>
      <c r="N375" s="190"/>
      <c r="O375" s="190"/>
      <c r="P375" s="190"/>
      <c r="Q375" s="190"/>
      <c r="R375" s="190"/>
      <c r="S375" s="190"/>
      <c r="T375" s="191"/>
      <c r="AT375" s="192" t="s">
        <v>1660</v>
      </c>
      <c r="AU375" s="192" t="s">
        <v>1651</v>
      </c>
      <c r="AV375" s="11" t="s">
        <v>1651</v>
      </c>
      <c r="AW375" s="11" t="s">
        <v>1554</v>
      </c>
      <c r="AX375" s="11" t="s">
        <v>1591</v>
      </c>
      <c r="AY375" s="192" t="s">
        <v>1642</v>
      </c>
    </row>
    <row r="376" spans="2:51" s="11" customFormat="1" ht="12">
      <c r="B376" s="182"/>
      <c r="C376" s="183"/>
      <c r="D376" s="184" t="s">
        <v>1660</v>
      </c>
      <c r="E376" s="193" t="s">
        <v>1524</v>
      </c>
      <c r="F376" s="185" t="s">
        <v>91</v>
      </c>
      <c r="G376" s="183"/>
      <c r="H376" s="186">
        <v>55.78</v>
      </c>
      <c r="I376" s="187"/>
      <c r="J376" s="183"/>
      <c r="K376" s="183"/>
      <c r="L376" s="188"/>
      <c r="M376" s="189"/>
      <c r="N376" s="190"/>
      <c r="O376" s="190"/>
      <c r="P376" s="190"/>
      <c r="Q376" s="190"/>
      <c r="R376" s="190"/>
      <c r="S376" s="190"/>
      <c r="T376" s="191"/>
      <c r="AT376" s="192" t="s">
        <v>1660</v>
      </c>
      <c r="AU376" s="192" t="s">
        <v>1651</v>
      </c>
      <c r="AV376" s="11" t="s">
        <v>1651</v>
      </c>
      <c r="AW376" s="11" t="s">
        <v>1554</v>
      </c>
      <c r="AX376" s="11" t="s">
        <v>1591</v>
      </c>
      <c r="AY376" s="192" t="s">
        <v>1642</v>
      </c>
    </row>
    <row r="377" spans="2:51" s="14" customFormat="1" ht="12">
      <c r="B377" s="229"/>
      <c r="C377" s="230"/>
      <c r="D377" s="184" t="s">
        <v>1660</v>
      </c>
      <c r="E377" s="231" t="s">
        <v>1524</v>
      </c>
      <c r="F377" s="232" t="s">
        <v>63</v>
      </c>
      <c r="G377" s="230"/>
      <c r="H377" s="233">
        <v>415.6400000000001</v>
      </c>
      <c r="I377" s="234"/>
      <c r="J377" s="230"/>
      <c r="K377" s="230"/>
      <c r="L377" s="235"/>
      <c r="M377" s="236"/>
      <c r="N377" s="237"/>
      <c r="O377" s="237"/>
      <c r="P377" s="237"/>
      <c r="Q377" s="237"/>
      <c r="R377" s="237"/>
      <c r="S377" s="237"/>
      <c r="T377" s="238"/>
      <c r="AT377" s="239" t="s">
        <v>1660</v>
      </c>
      <c r="AU377" s="239" t="s">
        <v>1651</v>
      </c>
      <c r="AV377" s="14" t="s">
        <v>1656</v>
      </c>
      <c r="AW377" s="14" t="s">
        <v>1554</v>
      </c>
      <c r="AX377" s="14" t="s">
        <v>1591</v>
      </c>
      <c r="AY377" s="239" t="s">
        <v>1642</v>
      </c>
    </row>
    <row r="378" spans="2:51" s="13" customFormat="1" ht="12">
      <c r="B378" s="219"/>
      <c r="C378" s="220"/>
      <c r="D378" s="184" t="s">
        <v>1660</v>
      </c>
      <c r="E378" s="221" t="s">
        <v>1524</v>
      </c>
      <c r="F378" s="222" t="s">
        <v>92</v>
      </c>
      <c r="G378" s="220"/>
      <c r="H378" s="221" t="s">
        <v>1524</v>
      </c>
      <c r="I378" s="223"/>
      <c r="J378" s="220"/>
      <c r="K378" s="220"/>
      <c r="L378" s="224"/>
      <c r="M378" s="225"/>
      <c r="N378" s="226"/>
      <c r="O378" s="226"/>
      <c r="P378" s="226"/>
      <c r="Q378" s="226"/>
      <c r="R378" s="226"/>
      <c r="S378" s="226"/>
      <c r="T378" s="227"/>
      <c r="AT378" s="228" t="s">
        <v>1660</v>
      </c>
      <c r="AU378" s="228" t="s">
        <v>1651</v>
      </c>
      <c r="AV378" s="13" t="s">
        <v>1531</v>
      </c>
      <c r="AW378" s="13" t="s">
        <v>1554</v>
      </c>
      <c r="AX378" s="13" t="s">
        <v>1591</v>
      </c>
      <c r="AY378" s="228" t="s">
        <v>1642</v>
      </c>
    </row>
    <row r="379" spans="2:51" s="11" customFormat="1" ht="12">
      <c r="B379" s="182"/>
      <c r="C379" s="183"/>
      <c r="D379" s="184" t="s">
        <v>1660</v>
      </c>
      <c r="E379" s="193" t="s">
        <v>1524</v>
      </c>
      <c r="F379" s="185" t="s">
        <v>93</v>
      </c>
      <c r="G379" s="183"/>
      <c r="H379" s="186">
        <v>81.68</v>
      </c>
      <c r="I379" s="187"/>
      <c r="J379" s="183"/>
      <c r="K379" s="183"/>
      <c r="L379" s="188"/>
      <c r="M379" s="189"/>
      <c r="N379" s="190"/>
      <c r="O379" s="190"/>
      <c r="P379" s="190"/>
      <c r="Q379" s="190"/>
      <c r="R379" s="190"/>
      <c r="S379" s="190"/>
      <c r="T379" s="191"/>
      <c r="AT379" s="192" t="s">
        <v>1660</v>
      </c>
      <c r="AU379" s="192" t="s">
        <v>1651</v>
      </c>
      <c r="AV379" s="11" t="s">
        <v>1651</v>
      </c>
      <c r="AW379" s="11" t="s">
        <v>1554</v>
      </c>
      <c r="AX379" s="11" t="s">
        <v>1591</v>
      </c>
      <c r="AY379" s="192" t="s">
        <v>1642</v>
      </c>
    </row>
    <row r="380" spans="2:51" s="11" customFormat="1" ht="12">
      <c r="B380" s="182"/>
      <c r="C380" s="183"/>
      <c r="D380" s="184" t="s">
        <v>1660</v>
      </c>
      <c r="E380" s="193" t="s">
        <v>1524</v>
      </c>
      <c r="F380" s="185" t="s">
        <v>94</v>
      </c>
      <c r="G380" s="183"/>
      <c r="H380" s="186">
        <v>27.25</v>
      </c>
      <c r="I380" s="187"/>
      <c r="J380" s="183"/>
      <c r="K380" s="183"/>
      <c r="L380" s="188"/>
      <c r="M380" s="189"/>
      <c r="N380" s="190"/>
      <c r="O380" s="190"/>
      <c r="P380" s="190"/>
      <c r="Q380" s="190"/>
      <c r="R380" s="190"/>
      <c r="S380" s="190"/>
      <c r="T380" s="191"/>
      <c r="AT380" s="192" t="s">
        <v>1660</v>
      </c>
      <c r="AU380" s="192" t="s">
        <v>1651</v>
      </c>
      <c r="AV380" s="11" t="s">
        <v>1651</v>
      </c>
      <c r="AW380" s="11" t="s">
        <v>1554</v>
      </c>
      <c r="AX380" s="11" t="s">
        <v>1591</v>
      </c>
      <c r="AY380" s="192" t="s">
        <v>1642</v>
      </c>
    </row>
    <row r="381" spans="2:51" s="11" customFormat="1" ht="12">
      <c r="B381" s="182"/>
      <c r="C381" s="183"/>
      <c r="D381" s="184" t="s">
        <v>1660</v>
      </c>
      <c r="E381" s="193" t="s">
        <v>1524</v>
      </c>
      <c r="F381" s="185" t="s">
        <v>95</v>
      </c>
      <c r="G381" s="183"/>
      <c r="H381" s="186">
        <v>3.9</v>
      </c>
      <c r="I381" s="187"/>
      <c r="J381" s="183"/>
      <c r="K381" s="183"/>
      <c r="L381" s="188"/>
      <c r="M381" s="189"/>
      <c r="N381" s="190"/>
      <c r="O381" s="190"/>
      <c r="P381" s="190"/>
      <c r="Q381" s="190"/>
      <c r="R381" s="190"/>
      <c r="S381" s="190"/>
      <c r="T381" s="191"/>
      <c r="AT381" s="192" t="s">
        <v>1660</v>
      </c>
      <c r="AU381" s="192" t="s">
        <v>1651</v>
      </c>
      <c r="AV381" s="11" t="s">
        <v>1651</v>
      </c>
      <c r="AW381" s="11" t="s">
        <v>1554</v>
      </c>
      <c r="AX381" s="11" t="s">
        <v>1591</v>
      </c>
      <c r="AY381" s="192" t="s">
        <v>1642</v>
      </c>
    </row>
    <row r="382" spans="2:51" s="11" customFormat="1" ht="12">
      <c r="B382" s="182"/>
      <c r="C382" s="183"/>
      <c r="D382" s="184" t="s">
        <v>1660</v>
      </c>
      <c r="E382" s="193" t="s">
        <v>1524</v>
      </c>
      <c r="F382" s="185" t="s">
        <v>96</v>
      </c>
      <c r="G382" s="183"/>
      <c r="H382" s="186">
        <v>6.81</v>
      </c>
      <c r="I382" s="187"/>
      <c r="J382" s="183"/>
      <c r="K382" s="183"/>
      <c r="L382" s="188"/>
      <c r="M382" s="189"/>
      <c r="N382" s="190"/>
      <c r="O382" s="190"/>
      <c r="P382" s="190"/>
      <c r="Q382" s="190"/>
      <c r="R382" s="190"/>
      <c r="S382" s="190"/>
      <c r="T382" s="191"/>
      <c r="AT382" s="192" t="s">
        <v>1660</v>
      </c>
      <c r="AU382" s="192" t="s">
        <v>1651</v>
      </c>
      <c r="AV382" s="11" t="s">
        <v>1651</v>
      </c>
      <c r="AW382" s="11" t="s">
        <v>1554</v>
      </c>
      <c r="AX382" s="11" t="s">
        <v>1591</v>
      </c>
      <c r="AY382" s="192" t="s">
        <v>1642</v>
      </c>
    </row>
    <row r="383" spans="2:51" s="11" customFormat="1" ht="12">
      <c r="B383" s="182"/>
      <c r="C383" s="183"/>
      <c r="D383" s="184" t="s">
        <v>1660</v>
      </c>
      <c r="E383" s="193" t="s">
        <v>1524</v>
      </c>
      <c r="F383" s="185" t="s">
        <v>97</v>
      </c>
      <c r="G383" s="183"/>
      <c r="H383" s="186">
        <v>6.37</v>
      </c>
      <c r="I383" s="187"/>
      <c r="J383" s="183"/>
      <c r="K383" s="183"/>
      <c r="L383" s="188"/>
      <c r="M383" s="189"/>
      <c r="N383" s="190"/>
      <c r="O383" s="190"/>
      <c r="P383" s="190"/>
      <c r="Q383" s="190"/>
      <c r="R383" s="190"/>
      <c r="S383" s="190"/>
      <c r="T383" s="191"/>
      <c r="AT383" s="192" t="s">
        <v>1660</v>
      </c>
      <c r="AU383" s="192" t="s">
        <v>1651</v>
      </c>
      <c r="AV383" s="11" t="s">
        <v>1651</v>
      </c>
      <c r="AW383" s="11" t="s">
        <v>1554</v>
      </c>
      <c r="AX383" s="11" t="s">
        <v>1591</v>
      </c>
      <c r="AY383" s="192" t="s">
        <v>1642</v>
      </c>
    </row>
    <row r="384" spans="2:51" s="11" customFormat="1" ht="12">
      <c r="B384" s="182"/>
      <c r="C384" s="183"/>
      <c r="D384" s="184" t="s">
        <v>1660</v>
      </c>
      <c r="E384" s="193" t="s">
        <v>1524</v>
      </c>
      <c r="F384" s="185" t="s">
        <v>98</v>
      </c>
      <c r="G384" s="183"/>
      <c r="H384" s="186">
        <v>8.45</v>
      </c>
      <c r="I384" s="187"/>
      <c r="J384" s="183"/>
      <c r="K384" s="183"/>
      <c r="L384" s="188"/>
      <c r="M384" s="189"/>
      <c r="N384" s="190"/>
      <c r="O384" s="190"/>
      <c r="P384" s="190"/>
      <c r="Q384" s="190"/>
      <c r="R384" s="190"/>
      <c r="S384" s="190"/>
      <c r="T384" s="191"/>
      <c r="AT384" s="192" t="s">
        <v>1660</v>
      </c>
      <c r="AU384" s="192" t="s">
        <v>1651</v>
      </c>
      <c r="AV384" s="11" t="s">
        <v>1651</v>
      </c>
      <c r="AW384" s="11" t="s">
        <v>1554</v>
      </c>
      <c r="AX384" s="11" t="s">
        <v>1591</v>
      </c>
      <c r="AY384" s="192" t="s">
        <v>1642</v>
      </c>
    </row>
    <row r="385" spans="2:51" s="11" customFormat="1" ht="12">
      <c r="B385" s="182"/>
      <c r="C385" s="183"/>
      <c r="D385" s="184" t="s">
        <v>1660</v>
      </c>
      <c r="E385" s="193" t="s">
        <v>1524</v>
      </c>
      <c r="F385" s="185" t="s">
        <v>99</v>
      </c>
      <c r="G385" s="183"/>
      <c r="H385" s="186">
        <v>4.81</v>
      </c>
      <c r="I385" s="187"/>
      <c r="J385" s="183"/>
      <c r="K385" s="183"/>
      <c r="L385" s="188"/>
      <c r="M385" s="189"/>
      <c r="N385" s="190"/>
      <c r="O385" s="190"/>
      <c r="P385" s="190"/>
      <c r="Q385" s="190"/>
      <c r="R385" s="190"/>
      <c r="S385" s="190"/>
      <c r="T385" s="191"/>
      <c r="AT385" s="192" t="s">
        <v>1660</v>
      </c>
      <c r="AU385" s="192" t="s">
        <v>1651</v>
      </c>
      <c r="AV385" s="11" t="s">
        <v>1651</v>
      </c>
      <c r="AW385" s="11" t="s">
        <v>1554</v>
      </c>
      <c r="AX385" s="11" t="s">
        <v>1591</v>
      </c>
      <c r="AY385" s="192" t="s">
        <v>1642</v>
      </c>
    </row>
    <row r="386" spans="2:51" s="11" customFormat="1" ht="12">
      <c r="B386" s="182"/>
      <c r="C386" s="183"/>
      <c r="D386" s="184" t="s">
        <v>1660</v>
      </c>
      <c r="E386" s="193" t="s">
        <v>1524</v>
      </c>
      <c r="F386" s="185" t="s">
        <v>100</v>
      </c>
      <c r="G386" s="183"/>
      <c r="H386" s="186">
        <v>6.16</v>
      </c>
      <c r="I386" s="187"/>
      <c r="J386" s="183"/>
      <c r="K386" s="183"/>
      <c r="L386" s="188"/>
      <c r="M386" s="189"/>
      <c r="N386" s="190"/>
      <c r="O386" s="190"/>
      <c r="P386" s="190"/>
      <c r="Q386" s="190"/>
      <c r="R386" s="190"/>
      <c r="S386" s="190"/>
      <c r="T386" s="191"/>
      <c r="AT386" s="192" t="s">
        <v>1660</v>
      </c>
      <c r="AU386" s="192" t="s">
        <v>1651</v>
      </c>
      <c r="AV386" s="11" t="s">
        <v>1651</v>
      </c>
      <c r="AW386" s="11" t="s">
        <v>1554</v>
      </c>
      <c r="AX386" s="11" t="s">
        <v>1591</v>
      </c>
      <c r="AY386" s="192" t="s">
        <v>1642</v>
      </c>
    </row>
    <row r="387" spans="2:51" s="11" customFormat="1" ht="12">
      <c r="B387" s="182"/>
      <c r="C387" s="183"/>
      <c r="D387" s="184" t="s">
        <v>1660</v>
      </c>
      <c r="E387" s="193" t="s">
        <v>1524</v>
      </c>
      <c r="F387" s="185" t="s">
        <v>101</v>
      </c>
      <c r="G387" s="183"/>
      <c r="H387" s="186">
        <v>8.71</v>
      </c>
      <c r="I387" s="187"/>
      <c r="J387" s="183"/>
      <c r="K387" s="183"/>
      <c r="L387" s="188"/>
      <c r="M387" s="189"/>
      <c r="N387" s="190"/>
      <c r="O387" s="190"/>
      <c r="P387" s="190"/>
      <c r="Q387" s="190"/>
      <c r="R387" s="190"/>
      <c r="S387" s="190"/>
      <c r="T387" s="191"/>
      <c r="AT387" s="192" t="s">
        <v>1660</v>
      </c>
      <c r="AU387" s="192" t="s">
        <v>1651</v>
      </c>
      <c r="AV387" s="11" t="s">
        <v>1651</v>
      </c>
      <c r="AW387" s="11" t="s">
        <v>1554</v>
      </c>
      <c r="AX387" s="11" t="s">
        <v>1591</v>
      </c>
      <c r="AY387" s="192" t="s">
        <v>1642</v>
      </c>
    </row>
    <row r="388" spans="2:51" s="11" customFormat="1" ht="12">
      <c r="B388" s="182"/>
      <c r="C388" s="183"/>
      <c r="D388" s="184" t="s">
        <v>1660</v>
      </c>
      <c r="E388" s="193" t="s">
        <v>1524</v>
      </c>
      <c r="F388" s="185" t="s">
        <v>102</v>
      </c>
      <c r="G388" s="183"/>
      <c r="H388" s="186">
        <v>7.22</v>
      </c>
      <c r="I388" s="187"/>
      <c r="J388" s="183"/>
      <c r="K388" s="183"/>
      <c r="L388" s="188"/>
      <c r="M388" s="189"/>
      <c r="N388" s="190"/>
      <c r="O388" s="190"/>
      <c r="P388" s="190"/>
      <c r="Q388" s="190"/>
      <c r="R388" s="190"/>
      <c r="S388" s="190"/>
      <c r="T388" s="191"/>
      <c r="AT388" s="192" t="s">
        <v>1660</v>
      </c>
      <c r="AU388" s="192" t="s">
        <v>1651</v>
      </c>
      <c r="AV388" s="11" t="s">
        <v>1651</v>
      </c>
      <c r="AW388" s="11" t="s">
        <v>1554</v>
      </c>
      <c r="AX388" s="11" t="s">
        <v>1591</v>
      </c>
      <c r="AY388" s="192" t="s">
        <v>1642</v>
      </c>
    </row>
    <row r="389" spans="2:51" s="11" customFormat="1" ht="12">
      <c r="B389" s="182"/>
      <c r="C389" s="183"/>
      <c r="D389" s="184" t="s">
        <v>1660</v>
      </c>
      <c r="E389" s="193" t="s">
        <v>1524</v>
      </c>
      <c r="F389" s="185" t="s">
        <v>103</v>
      </c>
      <c r="G389" s="183"/>
      <c r="H389" s="186">
        <v>10.66</v>
      </c>
      <c r="I389" s="187"/>
      <c r="J389" s="183"/>
      <c r="K389" s="183"/>
      <c r="L389" s="188"/>
      <c r="M389" s="189"/>
      <c r="N389" s="190"/>
      <c r="O389" s="190"/>
      <c r="P389" s="190"/>
      <c r="Q389" s="190"/>
      <c r="R389" s="190"/>
      <c r="S389" s="190"/>
      <c r="T389" s="191"/>
      <c r="AT389" s="192" t="s">
        <v>1660</v>
      </c>
      <c r="AU389" s="192" t="s">
        <v>1651</v>
      </c>
      <c r="AV389" s="11" t="s">
        <v>1651</v>
      </c>
      <c r="AW389" s="11" t="s">
        <v>1554</v>
      </c>
      <c r="AX389" s="11" t="s">
        <v>1591</v>
      </c>
      <c r="AY389" s="192" t="s">
        <v>1642</v>
      </c>
    </row>
    <row r="390" spans="2:51" s="11" customFormat="1" ht="12">
      <c r="B390" s="182"/>
      <c r="C390" s="183"/>
      <c r="D390" s="184" t="s">
        <v>1660</v>
      </c>
      <c r="E390" s="193" t="s">
        <v>1524</v>
      </c>
      <c r="F390" s="185" t="s">
        <v>104</v>
      </c>
      <c r="G390" s="183"/>
      <c r="H390" s="186">
        <v>5.46</v>
      </c>
      <c r="I390" s="187"/>
      <c r="J390" s="183"/>
      <c r="K390" s="183"/>
      <c r="L390" s="188"/>
      <c r="M390" s="189"/>
      <c r="N390" s="190"/>
      <c r="O390" s="190"/>
      <c r="P390" s="190"/>
      <c r="Q390" s="190"/>
      <c r="R390" s="190"/>
      <c r="S390" s="190"/>
      <c r="T390" s="191"/>
      <c r="AT390" s="192" t="s">
        <v>1660</v>
      </c>
      <c r="AU390" s="192" t="s">
        <v>1651</v>
      </c>
      <c r="AV390" s="11" t="s">
        <v>1651</v>
      </c>
      <c r="AW390" s="11" t="s">
        <v>1554</v>
      </c>
      <c r="AX390" s="11" t="s">
        <v>1591</v>
      </c>
      <c r="AY390" s="192" t="s">
        <v>1642</v>
      </c>
    </row>
    <row r="391" spans="2:51" s="11" customFormat="1" ht="12">
      <c r="B391" s="182"/>
      <c r="C391" s="183"/>
      <c r="D391" s="184" t="s">
        <v>1660</v>
      </c>
      <c r="E391" s="193" t="s">
        <v>1524</v>
      </c>
      <c r="F391" s="185" t="s">
        <v>105</v>
      </c>
      <c r="G391" s="183"/>
      <c r="H391" s="186">
        <v>21.45</v>
      </c>
      <c r="I391" s="187"/>
      <c r="J391" s="183"/>
      <c r="K391" s="183"/>
      <c r="L391" s="188"/>
      <c r="M391" s="189"/>
      <c r="N391" s="190"/>
      <c r="O391" s="190"/>
      <c r="P391" s="190"/>
      <c r="Q391" s="190"/>
      <c r="R391" s="190"/>
      <c r="S391" s="190"/>
      <c r="T391" s="191"/>
      <c r="AT391" s="192" t="s">
        <v>1660</v>
      </c>
      <c r="AU391" s="192" t="s">
        <v>1651</v>
      </c>
      <c r="AV391" s="11" t="s">
        <v>1651</v>
      </c>
      <c r="AW391" s="11" t="s">
        <v>1554</v>
      </c>
      <c r="AX391" s="11" t="s">
        <v>1591</v>
      </c>
      <c r="AY391" s="192" t="s">
        <v>1642</v>
      </c>
    </row>
    <row r="392" spans="2:51" s="11" customFormat="1" ht="12">
      <c r="B392" s="182"/>
      <c r="C392" s="183"/>
      <c r="D392" s="184" t="s">
        <v>1660</v>
      </c>
      <c r="E392" s="193" t="s">
        <v>1524</v>
      </c>
      <c r="F392" s="185" t="s">
        <v>106</v>
      </c>
      <c r="G392" s="183"/>
      <c r="H392" s="186">
        <v>22.3</v>
      </c>
      <c r="I392" s="187"/>
      <c r="J392" s="183"/>
      <c r="K392" s="183"/>
      <c r="L392" s="188"/>
      <c r="M392" s="189"/>
      <c r="N392" s="190"/>
      <c r="O392" s="190"/>
      <c r="P392" s="190"/>
      <c r="Q392" s="190"/>
      <c r="R392" s="190"/>
      <c r="S392" s="190"/>
      <c r="T392" s="191"/>
      <c r="AT392" s="192" t="s">
        <v>1660</v>
      </c>
      <c r="AU392" s="192" t="s">
        <v>1651</v>
      </c>
      <c r="AV392" s="11" t="s">
        <v>1651</v>
      </c>
      <c r="AW392" s="11" t="s">
        <v>1554</v>
      </c>
      <c r="AX392" s="11" t="s">
        <v>1591</v>
      </c>
      <c r="AY392" s="192" t="s">
        <v>1642</v>
      </c>
    </row>
    <row r="393" spans="2:51" s="14" customFormat="1" ht="12">
      <c r="B393" s="229"/>
      <c r="C393" s="230"/>
      <c r="D393" s="184" t="s">
        <v>1660</v>
      </c>
      <c r="E393" s="231" t="s">
        <v>1524</v>
      </c>
      <c r="F393" s="232" t="s">
        <v>63</v>
      </c>
      <c r="G393" s="230"/>
      <c r="H393" s="233">
        <v>221.23000000000002</v>
      </c>
      <c r="I393" s="234"/>
      <c r="J393" s="230"/>
      <c r="K393" s="230"/>
      <c r="L393" s="235"/>
      <c r="M393" s="236"/>
      <c r="N393" s="237"/>
      <c r="O393" s="237"/>
      <c r="P393" s="237"/>
      <c r="Q393" s="237"/>
      <c r="R393" s="237"/>
      <c r="S393" s="237"/>
      <c r="T393" s="238"/>
      <c r="AT393" s="239" t="s">
        <v>1660</v>
      </c>
      <c r="AU393" s="239" t="s">
        <v>1651</v>
      </c>
      <c r="AV393" s="14" t="s">
        <v>1656</v>
      </c>
      <c r="AW393" s="14" t="s">
        <v>1554</v>
      </c>
      <c r="AX393" s="14" t="s">
        <v>1591</v>
      </c>
      <c r="AY393" s="239" t="s">
        <v>1642</v>
      </c>
    </row>
    <row r="394" spans="2:51" s="12" customFormat="1" ht="12">
      <c r="B394" s="208"/>
      <c r="C394" s="209"/>
      <c r="D394" s="184" t="s">
        <v>1660</v>
      </c>
      <c r="E394" s="210" t="s">
        <v>1524</v>
      </c>
      <c r="F394" s="211" t="s">
        <v>1810</v>
      </c>
      <c r="G394" s="209"/>
      <c r="H394" s="212">
        <v>1339.6900000000003</v>
      </c>
      <c r="I394" s="213"/>
      <c r="J394" s="209"/>
      <c r="K394" s="209"/>
      <c r="L394" s="214"/>
      <c r="M394" s="215"/>
      <c r="N394" s="216"/>
      <c r="O394" s="216"/>
      <c r="P394" s="216"/>
      <c r="Q394" s="216"/>
      <c r="R394" s="216"/>
      <c r="S394" s="216"/>
      <c r="T394" s="217"/>
      <c r="AT394" s="218" t="s">
        <v>1660</v>
      </c>
      <c r="AU394" s="218" t="s">
        <v>1651</v>
      </c>
      <c r="AV394" s="12" t="s">
        <v>1650</v>
      </c>
      <c r="AW394" s="12" t="s">
        <v>1554</v>
      </c>
      <c r="AX394" s="12" t="s">
        <v>1531</v>
      </c>
      <c r="AY394" s="218" t="s">
        <v>1642</v>
      </c>
    </row>
    <row r="395" spans="2:65" s="1" customFormat="1" ht="16.5" customHeight="1">
      <c r="B395" s="33"/>
      <c r="C395" s="171" t="s">
        <v>1690</v>
      </c>
      <c r="D395" s="171" t="s">
        <v>1645</v>
      </c>
      <c r="E395" s="172" t="s">
        <v>137</v>
      </c>
      <c r="F395" s="173" t="s">
        <v>138</v>
      </c>
      <c r="G395" s="174" t="s">
        <v>1683</v>
      </c>
      <c r="H395" s="175">
        <v>144.5</v>
      </c>
      <c r="I395" s="176"/>
      <c r="J395" s="175">
        <f>ROUND(I395*H395,0)</f>
        <v>0</v>
      </c>
      <c r="K395" s="173" t="s">
        <v>1649</v>
      </c>
      <c r="L395" s="37"/>
      <c r="M395" s="177" t="s">
        <v>1524</v>
      </c>
      <c r="N395" s="178" t="s">
        <v>1563</v>
      </c>
      <c r="O395" s="59"/>
      <c r="P395" s="179">
        <f>O395*H395</f>
        <v>0</v>
      </c>
      <c r="Q395" s="179">
        <v>0.0389</v>
      </c>
      <c r="R395" s="179">
        <f>Q395*H395</f>
        <v>5.621049999999999</v>
      </c>
      <c r="S395" s="179">
        <v>0</v>
      </c>
      <c r="T395" s="180">
        <f>S395*H395</f>
        <v>0</v>
      </c>
      <c r="AR395" s="16" t="s">
        <v>1650</v>
      </c>
      <c r="AT395" s="16" t="s">
        <v>1645</v>
      </c>
      <c r="AU395" s="16" t="s">
        <v>1651</v>
      </c>
      <c r="AY395" s="16" t="s">
        <v>1642</v>
      </c>
      <c r="BE395" s="181">
        <f>IF(N395="základní",J395,0)</f>
        <v>0</v>
      </c>
      <c r="BF395" s="181">
        <f>IF(N395="snížená",J395,0)</f>
        <v>0</v>
      </c>
      <c r="BG395" s="181">
        <f>IF(N395="zákl. přenesená",J395,0)</f>
        <v>0</v>
      </c>
      <c r="BH395" s="181">
        <f>IF(N395="sníž. přenesená",J395,0)</f>
        <v>0</v>
      </c>
      <c r="BI395" s="181">
        <f>IF(N395="nulová",J395,0)</f>
        <v>0</v>
      </c>
      <c r="BJ395" s="16" t="s">
        <v>1651</v>
      </c>
      <c r="BK395" s="181">
        <f>ROUND(I395*H395,0)</f>
        <v>0</v>
      </c>
      <c r="BL395" s="16" t="s">
        <v>1650</v>
      </c>
      <c r="BM395" s="16" t="s">
        <v>139</v>
      </c>
    </row>
    <row r="396" spans="2:65" s="1" customFormat="1" ht="16.5" customHeight="1">
      <c r="B396" s="33"/>
      <c r="C396" s="171" t="s">
        <v>140</v>
      </c>
      <c r="D396" s="171" t="s">
        <v>1645</v>
      </c>
      <c r="E396" s="172" t="s">
        <v>141</v>
      </c>
      <c r="F396" s="173" t="s">
        <v>142</v>
      </c>
      <c r="G396" s="174" t="s">
        <v>1683</v>
      </c>
      <c r="H396" s="175">
        <v>33.2</v>
      </c>
      <c r="I396" s="176"/>
      <c r="J396" s="175">
        <f>ROUND(I396*H396,0)</f>
        <v>0</v>
      </c>
      <c r="K396" s="173" t="s">
        <v>1649</v>
      </c>
      <c r="L396" s="37"/>
      <c r="M396" s="177" t="s">
        <v>1524</v>
      </c>
      <c r="N396" s="178" t="s">
        <v>1563</v>
      </c>
      <c r="O396" s="59"/>
      <c r="P396" s="179">
        <f>O396*H396</f>
        <v>0</v>
      </c>
      <c r="Q396" s="179">
        <v>0.0389</v>
      </c>
      <c r="R396" s="179">
        <f>Q396*H396</f>
        <v>1.29148</v>
      </c>
      <c r="S396" s="179">
        <v>0</v>
      </c>
      <c r="T396" s="180">
        <f>S396*H396</f>
        <v>0</v>
      </c>
      <c r="AR396" s="16" t="s">
        <v>1650</v>
      </c>
      <c r="AT396" s="16" t="s">
        <v>1645</v>
      </c>
      <c r="AU396" s="16" t="s">
        <v>1651</v>
      </c>
      <c r="AY396" s="16" t="s">
        <v>1642</v>
      </c>
      <c r="BE396" s="181">
        <f>IF(N396="základní",J396,0)</f>
        <v>0</v>
      </c>
      <c r="BF396" s="181">
        <f>IF(N396="snížená",J396,0)</f>
        <v>0</v>
      </c>
      <c r="BG396" s="181">
        <f>IF(N396="zákl. přenesená",J396,0)</f>
        <v>0</v>
      </c>
      <c r="BH396" s="181">
        <f>IF(N396="sníž. přenesená",J396,0)</f>
        <v>0</v>
      </c>
      <c r="BI396" s="181">
        <f>IF(N396="nulová",J396,0)</f>
        <v>0</v>
      </c>
      <c r="BJ396" s="16" t="s">
        <v>1651</v>
      </c>
      <c r="BK396" s="181">
        <f>ROUND(I396*H396,0)</f>
        <v>0</v>
      </c>
      <c r="BL396" s="16" t="s">
        <v>1650</v>
      </c>
      <c r="BM396" s="16" t="s">
        <v>143</v>
      </c>
    </row>
    <row r="397" spans="2:51" s="11" customFormat="1" ht="12">
      <c r="B397" s="182"/>
      <c r="C397" s="183"/>
      <c r="D397" s="184" t="s">
        <v>1660</v>
      </c>
      <c r="E397" s="193" t="s">
        <v>1524</v>
      </c>
      <c r="F397" s="185" t="s">
        <v>144</v>
      </c>
      <c r="G397" s="183"/>
      <c r="H397" s="186">
        <v>20</v>
      </c>
      <c r="I397" s="187"/>
      <c r="J397" s="183"/>
      <c r="K397" s="183"/>
      <c r="L397" s="188"/>
      <c r="M397" s="189"/>
      <c r="N397" s="190"/>
      <c r="O397" s="190"/>
      <c r="P397" s="190"/>
      <c r="Q397" s="190"/>
      <c r="R397" s="190"/>
      <c r="S397" s="190"/>
      <c r="T397" s="191"/>
      <c r="AT397" s="192" t="s">
        <v>1660</v>
      </c>
      <c r="AU397" s="192" t="s">
        <v>1651</v>
      </c>
      <c r="AV397" s="11" t="s">
        <v>1651</v>
      </c>
      <c r="AW397" s="11" t="s">
        <v>1554</v>
      </c>
      <c r="AX397" s="11" t="s">
        <v>1591</v>
      </c>
      <c r="AY397" s="192" t="s">
        <v>1642</v>
      </c>
    </row>
    <row r="398" spans="2:51" s="11" customFormat="1" ht="12">
      <c r="B398" s="182"/>
      <c r="C398" s="183"/>
      <c r="D398" s="184" t="s">
        <v>1660</v>
      </c>
      <c r="E398" s="193" t="s">
        <v>1524</v>
      </c>
      <c r="F398" s="185" t="s">
        <v>112</v>
      </c>
      <c r="G398" s="183"/>
      <c r="H398" s="186">
        <v>13.2</v>
      </c>
      <c r="I398" s="187"/>
      <c r="J398" s="183"/>
      <c r="K398" s="183"/>
      <c r="L398" s="188"/>
      <c r="M398" s="189"/>
      <c r="N398" s="190"/>
      <c r="O398" s="190"/>
      <c r="P398" s="190"/>
      <c r="Q398" s="190"/>
      <c r="R398" s="190"/>
      <c r="S398" s="190"/>
      <c r="T398" s="191"/>
      <c r="AT398" s="192" t="s">
        <v>1660</v>
      </c>
      <c r="AU398" s="192" t="s">
        <v>1651</v>
      </c>
      <c r="AV398" s="11" t="s">
        <v>1651</v>
      </c>
      <c r="AW398" s="11" t="s">
        <v>1554</v>
      </c>
      <c r="AX398" s="11" t="s">
        <v>1591</v>
      </c>
      <c r="AY398" s="192" t="s">
        <v>1642</v>
      </c>
    </row>
    <row r="399" spans="2:51" s="12" customFormat="1" ht="12">
      <c r="B399" s="208"/>
      <c r="C399" s="209"/>
      <c r="D399" s="184" t="s">
        <v>1660</v>
      </c>
      <c r="E399" s="210" t="s">
        <v>1524</v>
      </c>
      <c r="F399" s="211" t="s">
        <v>1810</v>
      </c>
      <c r="G399" s="209"/>
      <c r="H399" s="212">
        <v>33.2</v>
      </c>
      <c r="I399" s="213"/>
      <c r="J399" s="209"/>
      <c r="K399" s="209"/>
      <c r="L399" s="214"/>
      <c r="M399" s="215"/>
      <c r="N399" s="216"/>
      <c r="O399" s="216"/>
      <c r="P399" s="216"/>
      <c r="Q399" s="216"/>
      <c r="R399" s="216"/>
      <c r="S399" s="216"/>
      <c r="T399" s="217"/>
      <c r="AT399" s="218" t="s">
        <v>1660</v>
      </c>
      <c r="AU399" s="218" t="s">
        <v>1651</v>
      </c>
      <c r="AV399" s="12" t="s">
        <v>1650</v>
      </c>
      <c r="AW399" s="12" t="s">
        <v>1554</v>
      </c>
      <c r="AX399" s="12" t="s">
        <v>1531</v>
      </c>
      <c r="AY399" s="218" t="s">
        <v>1642</v>
      </c>
    </row>
    <row r="400" spans="2:65" s="1" customFormat="1" ht="16.5" customHeight="1">
      <c r="B400" s="33"/>
      <c r="C400" s="171" t="s">
        <v>145</v>
      </c>
      <c r="D400" s="171" t="s">
        <v>1645</v>
      </c>
      <c r="E400" s="172" t="s">
        <v>146</v>
      </c>
      <c r="F400" s="173" t="s">
        <v>147</v>
      </c>
      <c r="G400" s="174" t="s">
        <v>1683</v>
      </c>
      <c r="H400" s="175">
        <v>34.5</v>
      </c>
      <c r="I400" s="176"/>
      <c r="J400" s="175">
        <f>ROUND(I400*H400,0)</f>
        <v>0</v>
      </c>
      <c r="K400" s="173" t="s">
        <v>1649</v>
      </c>
      <c r="L400" s="37"/>
      <c r="M400" s="177" t="s">
        <v>1524</v>
      </c>
      <c r="N400" s="178" t="s">
        <v>1563</v>
      </c>
      <c r="O400" s="59"/>
      <c r="P400" s="179">
        <f>O400*H400</f>
        <v>0</v>
      </c>
      <c r="Q400" s="179">
        <v>0.04153</v>
      </c>
      <c r="R400" s="179">
        <f>Q400*H400</f>
        <v>1.432785</v>
      </c>
      <c r="S400" s="179">
        <v>0</v>
      </c>
      <c r="T400" s="180">
        <f>S400*H400</f>
        <v>0</v>
      </c>
      <c r="AR400" s="16" t="s">
        <v>1650</v>
      </c>
      <c r="AT400" s="16" t="s">
        <v>1645</v>
      </c>
      <c r="AU400" s="16" t="s">
        <v>1651</v>
      </c>
      <c r="AY400" s="16" t="s">
        <v>1642</v>
      </c>
      <c r="BE400" s="181">
        <f>IF(N400="základní",J400,0)</f>
        <v>0</v>
      </c>
      <c r="BF400" s="181">
        <f>IF(N400="snížená",J400,0)</f>
        <v>0</v>
      </c>
      <c r="BG400" s="181">
        <f>IF(N400="zákl. přenesená",J400,0)</f>
        <v>0</v>
      </c>
      <c r="BH400" s="181">
        <f>IF(N400="sníž. přenesená",J400,0)</f>
        <v>0</v>
      </c>
      <c r="BI400" s="181">
        <f>IF(N400="nulová",J400,0)</f>
        <v>0</v>
      </c>
      <c r="BJ400" s="16" t="s">
        <v>1651</v>
      </c>
      <c r="BK400" s="181">
        <f>ROUND(I400*H400,0)</f>
        <v>0</v>
      </c>
      <c r="BL400" s="16" t="s">
        <v>1650</v>
      </c>
      <c r="BM400" s="16" t="s">
        <v>148</v>
      </c>
    </row>
    <row r="401" spans="2:65" s="1" customFormat="1" ht="16.5" customHeight="1">
      <c r="B401" s="33"/>
      <c r="C401" s="171" t="s">
        <v>149</v>
      </c>
      <c r="D401" s="171" t="s">
        <v>1645</v>
      </c>
      <c r="E401" s="172" t="s">
        <v>150</v>
      </c>
      <c r="F401" s="173" t="s">
        <v>151</v>
      </c>
      <c r="G401" s="174" t="s">
        <v>1683</v>
      </c>
      <c r="H401" s="175">
        <v>50</v>
      </c>
      <c r="I401" s="176"/>
      <c r="J401" s="175">
        <f>ROUND(I401*H401,0)</f>
        <v>0</v>
      </c>
      <c r="K401" s="173" t="s">
        <v>1524</v>
      </c>
      <c r="L401" s="37"/>
      <c r="M401" s="177" t="s">
        <v>1524</v>
      </c>
      <c r="N401" s="178" t="s">
        <v>1563</v>
      </c>
      <c r="O401" s="59"/>
      <c r="P401" s="179">
        <f>O401*H401</f>
        <v>0</v>
      </c>
      <c r="Q401" s="179">
        <v>0.0415</v>
      </c>
      <c r="R401" s="179">
        <f>Q401*H401</f>
        <v>2.075</v>
      </c>
      <c r="S401" s="179">
        <v>0</v>
      </c>
      <c r="T401" s="180">
        <f>S401*H401</f>
        <v>0</v>
      </c>
      <c r="AR401" s="16" t="s">
        <v>1650</v>
      </c>
      <c r="AT401" s="16" t="s">
        <v>1645</v>
      </c>
      <c r="AU401" s="16" t="s">
        <v>1651</v>
      </c>
      <c r="AY401" s="16" t="s">
        <v>1642</v>
      </c>
      <c r="BE401" s="181">
        <f>IF(N401="základní",J401,0)</f>
        <v>0</v>
      </c>
      <c r="BF401" s="181">
        <f>IF(N401="snížená",J401,0)</f>
        <v>0</v>
      </c>
      <c r="BG401" s="181">
        <f>IF(N401="zákl. přenesená",J401,0)</f>
        <v>0</v>
      </c>
      <c r="BH401" s="181">
        <f>IF(N401="sníž. přenesená",J401,0)</f>
        <v>0</v>
      </c>
      <c r="BI401" s="181">
        <f>IF(N401="nulová",J401,0)</f>
        <v>0</v>
      </c>
      <c r="BJ401" s="16" t="s">
        <v>1651</v>
      </c>
      <c r="BK401" s="181">
        <f>ROUND(I401*H401,0)</f>
        <v>0</v>
      </c>
      <c r="BL401" s="16" t="s">
        <v>1650</v>
      </c>
      <c r="BM401" s="16" t="s">
        <v>152</v>
      </c>
    </row>
    <row r="402" spans="2:51" s="11" customFormat="1" ht="12">
      <c r="B402" s="182"/>
      <c r="C402" s="183"/>
      <c r="D402" s="184" t="s">
        <v>1660</v>
      </c>
      <c r="E402" s="193" t="s">
        <v>1524</v>
      </c>
      <c r="F402" s="185" t="s">
        <v>153</v>
      </c>
      <c r="G402" s="183"/>
      <c r="H402" s="186">
        <v>50</v>
      </c>
      <c r="I402" s="187"/>
      <c r="J402" s="183"/>
      <c r="K402" s="183"/>
      <c r="L402" s="188"/>
      <c r="M402" s="189"/>
      <c r="N402" s="190"/>
      <c r="O402" s="190"/>
      <c r="P402" s="190"/>
      <c r="Q402" s="190"/>
      <c r="R402" s="190"/>
      <c r="S402" s="190"/>
      <c r="T402" s="191"/>
      <c r="AT402" s="192" t="s">
        <v>1660</v>
      </c>
      <c r="AU402" s="192" t="s">
        <v>1651</v>
      </c>
      <c r="AV402" s="11" t="s">
        <v>1651</v>
      </c>
      <c r="AW402" s="11" t="s">
        <v>1554</v>
      </c>
      <c r="AX402" s="11" t="s">
        <v>1531</v>
      </c>
      <c r="AY402" s="192" t="s">
        <v>1642</v>
      </c>
    </row>
    <row r="403" spans="2:65" s="1" customFormat="1" ht="16.5" customHeight="1">
      <c r="B403" s="33"/>
      <c r="C403" s="171" t="s">
        <v>154</v>
      </c>
      <c r="D403" s="171" t="s">
        <v>1645</v>
      </c>
      <c r="E403" s="172" t="s">
        <v>155</v>
      </c>
      <c r="F403" s="173" t="s">
        <v>156</v>
      </c>
      <c r="G403" s="174" t="s">
        <v>1683</v>
      </c>
      <c r="H403" s="175">
        <v>50</v>
      </c>
      <c r="I403" s="176"/>
      <c r="J403" s="175">
        <f>ROUND(I403*H403,0)</f>
        <v>0</v>
      </c>
      <c r="K403" s="173" t="s">
        <v>1649</v>
      </c>
      <c r="L403" s="37"/>
      <c r="M403" s="177" t="s">
        <v>1524</v>
      </c>
      <c r="N403" s="178" t="s">
        <v>1563</v>
      </c>
      <c r="O403" s="59"/>
      <c r="P403" s="179">
        <f>O403*H403</f>
        <v>0</v>
      </c>
      <c r="Q403" s="179">
        <v>0.0345</v>
      </c>
      <c r="R403" s="179">
        <f>Q403*H403</f>
        <v>1.725</v>
      </c>
      <c r="S403" s="179">
        <v>0</v>
      </c>
      <c r="T403" s="180">
        <f>S403*H403</f>
        <v>0</v>
      </c>
      <c r="AR403" s="16" t="s">
        <v>1650</v>
      </c>
      <c r="AT403" s="16" t="s">
        <v>1645</v>
      </c>
      <c r="AU403" s="16" t="s">
        <v>1651</v>
      </c>
      <c r="AY403" s="16" t="s">
        <v>1642</v>
      </c>
      <c r="BE403" s="181">
        <f>IF(N403="základní",J403,0)</f>
        <v>0</v>
      </c>
      <c r="BF403" s="181">
        <f>IF(N403="snížená",J403,0)</f>
        <v>0</v>
      </c>
      <c r="BG403" s="181">
        <f>IF(N403="zákl. přenesená",J403,0)</f>
        <v>0</v>
      </c>
      <c r="BH403" s="181">
        <f>IF(N403="sníž. přenesená",J403,0)</f>
        <v>0</v>
      </c>
      <c r="BI403" s="181">
        <f>IF(N403="nulová",J403,0)</f>
        <v>0</v>
      </c>
      <c r="BJ403" s="16" t="s">
        <v>1651</v>
      </c>
      <c r="BK403" s="181">
        <f>ROUND(I403*H403,0)</f>
        <v>0</v>
      </c>
      <c r="BL403" s="16" t="s">
        <v>1650</v>
      </c>
      <c r="BM403" s="16" t="s">
        <v>157</v>
      </c>
    </row>
    <row r="404" spans="2:51" s="11" customFormat="1" ht="12">
      <c r="B404" s="182"/>
      <c r="C404" s="183"/>
      <c r="D404" s="184" t="s">
        <v>1660</v>
      </c>
      <c r="E404" s="193" t="s">
        <v>1524</v>
      </c>
      <c r="F404" s="185" t="s">
        <v>153</v>
      </c>
      <c r="G404" s="183"/>
      <c r="H404" s="186">
        <v>50</v>
      </c>
      <c r="I404" s="187"/>
      <c r="J404" s="183"/>
      <c r="K404" s="183"/>
      <c r="L404" s="188"/>
      <c r="M404" s="189"/>
      <c r="N404" s="190"/>
      <c r="O404" s="190"/>
      <c r="P404" s="190"/>
      <c r="Q404" s="190"/>
      <c r="R404" s="190"/>
      <c r="S404" s="190"/>
      <c r="T404" s="191"/>
      <c r="AT404" s="192" t="s">
        <v>1660</v>
      </c>
      <c r="AU404" s="192" t="s">
        <v>1651</v>
      </c>
      <c r="AV404" s="11" t="s">
        <v>1651</v>
      </c>
      <c r="AW404" s="11" t="s">
        <v>1554</v>
      </c>
      <c r="AX404" s="11" t="s">
        <v>1531</v>
      </c>
      <c r="AY404" s="192" t="s">
        <v>1642</v>
      </c>
    </row>
    <row r="405" spans="2:65" s="1" customFormat="1" ht="16.5" customHeight="1">
      <c r="B405" s="33"/>
      <c r="C405" s="171" t="s">
        <v>158</v>
      </c>
      <c r="D405" s="171" t="s">
        <v>1645</v>
      </c>
      <c r="E405" s="172" t="s">
        <v>159</v>
      </c>
      <c r="F405" s="173" t="s">
        <v>160</v>
      </c>
      <c r="G405" s="174" t="s">
        <v>1677</v>
      </c>
      <c r="H405" s="175">
        <v>1.54</v>
      </c>
      <c r="I405" s="176"/>
      <c r="J405" s="175">
        <f>ROUND(I405*H405,0)</f>
        <v>0</v>
      </c>
      <c r="K405" s="173" t="s">
        <v>1649</v>
      </c>
      <c r="L405" s="37"/>
      <c r="M405" s="177" t="s">
        <v>1524</v>
      </c>
      <c r="N405" s="178" t="s">
        <v>1563</v>
      </c>
      <c r="O405" s="59"/>
      <c r="P405" s="179">
        <f>O405*H405</f>
        <v>0</v>
      </c>
      <c r="Q405" s="179">
        <v>2.45329</v>
      </c>
      <c r="R405" s="179">
        <f>Q405*H405</f>
        <v>3.7780666</v>
      </c>
      <c r="S405" s="179">
        <v>0</v>
      </c>
      <c r="T405" s="180">
        <f>S405*H405</f>
        <v>0</v>
      </c>
      <c r="AR405" s="16" t="s">
        <v>1650</v>
      </c>
      <c r="AT405" s="16" t="s">
        <v>1645</v>
      </c>
      <c r="AU405" s="16" t="s">
        <v>1651</v>
      </c>
      <c r="AY405" s="16" t="s">
        <v>1642</v>
      </c>
      <c r="BE405" s="181">
        <f>IF(N405="základní",J405,0)</f>
        <v>0</v>
      </c>
      <c r="BF405" s="181">
        <f>IF(N405="snížená",J405,0)</f>
        <v>0</v>
      </c>
      <c r="BG405" s="181">
        <f>IF(N405="zákl. přenesená",J405,0)</f>
        <v>0</v>
      </c>
      <c r="BH405" s="181">
        <f>IF(N405="sníž. přenesená",J405,0)</f>
        <v>0</v>
      </c>
      <c r="BI405" s="181">
        <f>IF(N405="nulová",J405,0)</f>
        <v>0</v>
      </c>
      <c r="BJ405" s="16" t="s">
        <v>1651</v>
      </c>
      <c r="BK405" s="181">
        <f>ROUND(I405*H405,0)</f>
        <v>0</v>
      </c>
      <c r="BL405" s="16" t="s">
        <v>1650</v>
      </c>
      <c r="BM405" s="16" t="s">
        <v>161</v>
      </c>
    </row>
    <row r="406" spans="2:51" s="11" customFormat="1" ht="12">
      <c r="B406" s="182"/>
      <c r="C406" s="183"/>
      <c r="D406" s="184" t="s">
        <v>1660</v>
      </c>
      <c r="E406" s="193" t="s">
        <v>1524</v>
      </c>
      <c r="F406" s="185" t="s">
        <v>162</v>
      </c>
      <c r="G406" s="183"/>
      <c r="H406" s="186">
        <v>1.54</v>
      </c>
      <c r="I406" s="187"/>
      <c r="J406" s="183"/>
      <c r="K406" s="183"/>
      <c r="L406" s="188"/>
      <c r="M406" s="189"/>
      <c r="N406" s="190"/>
      <c r="O406" s="190"/>
      <c r="P406" s="190"/>
      <c r="Q406" s="190"/>
      <c r="R406" s="190"/>
      <c r="S406" s="190"/>
      <c r="T406" s="191"/>
      <c r="AT406" s="192" t="s">
        <v>1660</v>
      </c>
      <c r="AU406" s="192" t="s">
        <v>1651</v>
      </c>
      <c r="AV406" s="11" t="s">
        <v>1651</v>
      </c>
      <c r="AW406" s="11" t="s">
        <v>1554</v>
      </c>
      <c r="AX406" s="11" t="s">
        <v>1531</v>
      </c>
      <c r="AY406" s="192" t="s">
        <v>1642</v>
      </c>
    </row>
    <row r="407" spans="2:65" s="1" customFormat="1" ht="16.5" customHeight="1">
      <c r="B407" s="33"/>
      <c r="C407" s="171" t="s">
        <v>163</v>
      </c>
      <c r="D407" s="171" t="s">
        <v>1645</v>
      </c>
      <c r="E407" s="172" t="s">
        <v>164</v>
      </c>
      <c r="F407" s="173" t="s">
        <v>165</v>
      </c>
      <c r="G407" s="174" t="s">
        <v>1677</v>
      </c>
      <c r="H407" s="175">
        <v>1.54</v>
      </c>
      <c r="I407" s="176"/>
      <c r="J407" s="175">
        <f>ROUND(I407*H407,0)</f>
        <v>0</v>
      </c>
      <c r="K407" s="173" t="s">
        <v>1649</v>
      </c>
      <c r="L407" s="37"/>
      <c r="M407" s="177" t="s">
        <v>1524</v>
      </c>
      <c r="N407" s="178" t="s">
        <v>1563</v>
      </c>
      <c r="O407" s="59"/>
      <c r="P407" s="179">
        <f>O407*H407</f>
        <v>0</v>
      </c>
      <c r="Q407" s="179">
        <v>0</v>
      </c>
      <c r="R407" s="179">
        <f>Q407*H407</f>
        <v>0</v>
      </c>
      <c r="S407" s="179">
        <v>0</v>
      </c>
      <c r="T407" s="180">
        <f>S407*H407</f>
        <v>0</v>
      </c>
      <c r="AR407" s="16" t="s">
        <v>1650</v>
      </c>
      <c r="AT407" s="16" t="s">
        <v>1645</v>
      </c>
      <c r="AU407" s="16" t="s">
        <v>1651</v>
      </c>
      <c r="AY407" s="16" t="s">
        <v>1642</v>
      </c>
      <c r="BE407" s="181">
        <f>IF(N407="základní",J407,0)</f>
        <v>0</v>
      </c>
      <c r="BF407" s="181">
        <f>IF(N407="snížená",J407,0)</f>
        <v>0</v>
      </c>
      <c r="BG407" s="181">
        <f>IF(N407="zákl. přenesená",J407,0)</f>
        <v>0</v>
      </c>
      <c r="BH407" s="181">
        <f>IF(N407="sníž. přenesená",J407,0)</f>
        <v>0</v>
      </c>
      <c r="BI407" s="181">
        <f>IF(N407="nulová",J407,0)</f>
        <v>0</v>
      </c>
      <c r="BJ407" s="16" t="s">
        <v>1651</v>
      </c>
      <c r="BK407" s="181">
        <f>ROUND(I407*H407,0)</f>
        <v>0</v>
      </c>
      <c r="BL407" s="16" t="s">
        <v>1650</v>
      </c>
      <c r="BM407" s="16" t="s">
        <v>166</v>
      </c>
    </row>
    <row r="408" spans="2:51" s="11" customFormat="1" ht="12">
      <c r="B408" s="182"/>
      <c r="C408" s="183"/>
      <c r="D408" s="184" t="s">
        <v>1660</v>
      </c>
      <c r="E408" s="193" t="s">
        <v>1524</v>
      </c>
      <c r="F408" s="185" t="s">
        <v>162</v>
      </c>
      <c r="G408" s="183"/>
      <c r="H408" s="186">
        <v>1.54</v>
      </c>
      <c r="I408" s="187"/>
      <c r="J408" s="183"/>
      <c r="K408" s="183"/>
      <c r="L408" s="188"/>
      <c r="M408" s="189"/>
      <c r="N408" s="190"/>
      <c r="O408" s="190"/>
      <c r="P408" s="190"/>
      <c r="Q408" s="190"/>
      <c r="R408" s="190"/>
      <c r="S408" s="190"/>
      <c r="T408" s="191"/>
      <c r="AT408" s="192" t="s">
        <v>1660</v>
      </c>
      <c r="AU408" s="192" t="s">
        <v>1651</v>
      </c>
      <c r="AV408" s="11" t="s">
        <v>1651</v>
      </c>
      <c r="AW408" s="11" t="s">
        <v>1554</v>
      </c>
      <c r="AX408" s="11" t="s">
        <v>1531</v>
      </c>
      <c r="AY408" s="192" t="s">
        <v>1642</v>
      </c>
    </row>
    <row r="409" spans="2:65" s="1" customFormat="1" ht="16.5" customHeight="1">
      <c r="B409" s="33"/>
      <c r="C409" s="171" t="s">
        <v>167</v>
      </c>
      <c r="D409" s="171" t="s">
        <v>1645</v>
      </c>
      <c r="E409" s="172" t="s">
        <v>168</v>
      </c>
      <c r="F409" s="173" t="s">
        <v>169</v>
      </c>
      <c r="G409" s="174" t="s">
        <v>1683</v>
      </c>
      <c r="H409" s="175">
        <v>0.38</v>
      </c>
      <c r="I409" s="176"/>
      <c r="J409" s="175">
        <f>ROUND(I409*H409,0)</f>
        <v>0</v>
      </c>
      <c r="K409" s="173" t="s">
        <v>1524</v>
      </c>
      <c r="L409" s="37"/>
      <c r="M409" s="177" t="s">
        <v>1524</v>
      </c>
      <c r="N409" s="178" t="s">
        <v>1563</v>
      </c>
      <c r="O409" s="59"/>
      <c r="P409" s="179">
        <f>O409*H409</f>
        <v>0</v>
      </c>
      <c r="Q409" s="179">
        <v>1.4</v>
      </c>
      <c r="R409" s="179">
        <f>Q409*H409</f>
        <v>0.5319999999999999</v>
      </c>
      <c r="S409" s="179">
        <v>0</v>
      </c>
      <c r="T409" s="180">
        <f>S409*H409</f>
        <v>0</v>
      </c>
      <c r="AR409" s="16" t="s">
        <v>1650</v>
      </c>
      <c r="AT409" s="16" t="s">
        <v>1645</v>
      </c>
      <c r="AU409" s="16" t="s">
        <v>1651</v>
      </c>
      <c r="AY409" s="16" t="s">
        <v>1642</v>
      </c>
      <c r="BE409" s="181">
        <f>IF(N409="základní",J409,0)</f>
        <v>0</v>
      </c>
      <c r="BF409" s="181">
        <f>IF(N409="snížená",J409,0)</f>
        <v>0</v>
      </c>
      <c r="BG409" s="181">
        <f>IF(N409="zákl. přenesená",J409,0)</f>
        <v>0</v>
      </c>
      <c r="BH409" s="181">
        <f>IF(N409="sníž. přenesená",J409,0)</f>
        <v>0</v>
      </c>
      <c r="BI409" s="181">
        <f>IF(N409="nulová",J409,0)</f>
        <v>0</v>
      </c>
      <c r="BJ409" s="16" t="s">
        <v>1651</v>
      </c>
      <c r="BK409" s="181">
        <f>ROUND(I409*H409,0)</f>
        <v>0</v>
      </c>
      <c r="BL409" s="16" t="s">
        <v>1650</v>
      </c>
      <c r="BM409" s="16" t="s">
        <v>170</v>
      </c>
    </row>
    <row r="410" spans="2:51" s="11" customFormat="1" ht="12">
      <c r="B410" s="182"/>
      <c r="C410" s="183"/>
      <c r="D410" s="184" t="s">
        <v>1660</v>
      </c>
      <c r="E410" s="193" t="s">
        <v>1524</v>
      </c>
      <c r="F410" s="185" t="s">
        <v>171</v>
      </c>
      <c r="G410" s="183"/>
      <c r="H410" s="186">
        <v>0.38</v>
      </c>
      <c r="I410" s="187"/>
      <c r="J410" s="183"/>
      <c r="K410" s="183"/>
      <c r="L410" s="188"/>
      <c r="M410" s="189"/>
      <c r="N410" s="190"/>
      <c r="O410" s="190"/>
      <c r="P410" s="190"/>
      <c r="Q410" s="190"/>
      <c r="R410" s="190"/>
      <c r="S410" s="190"/>
      <c r="T410" s="191"/>
      <c r="AT410" s="192" t="s">
        <v>1660</v>
      </c>
      <c r="AU410" s="192" t="s">
        <v>1651</v>
      </c>
      <c r="AV410" s="11" t="s">
        <v>1651</v>
      </c>
      <c r="AW410" s="11" t="s">
        <v>1554</v>
      </c>
      <c r="AX410" s="11" t="s">
        <v>1531</v>
      </c>
      <c r="AY410" s="192" t="s">
        <v>1642</v>
      </c>
    </row>
    <row r="411" spans="2:65" s="1" customFormat="1" ht="16.5" customHeight="1">
      <c r="B411" s="33"/>
      <c r="C411" s="171" t="s">
        <v>172</v>
      </c>
      <c r="D411" s="171" t="s">
        <v>1645</v>
      </c>
      <c r="E411" s="172" t="s">
        <v>173</v>
      </c>
      <c r="F411" s="173" t="s">
        <v>174</v>
      </c>
      <c r="G411" s="174" t="s">
        <v>1648</v>
      </c>
      <c r="H411" s="175">
        <v>0.09</v>
      </c>
      <c r="I411" s="176"/>
      <c r="J411" s="175">
        <f>ROUND(I411*H411,0)</f>
        <v>0</v>
      </c>
      <c r="K411" s="173" t="s">
        <v>1649</v>
      </c>
      <c r="L411" s="37"/>
      <c r="M411" s="177" t="s">
        <v>1524</v>
      </c>
      <c r="N411" s="178" t="s">
        <v>1563</v>
      </c>
      <c r="O411" s="59"/>
      <c r="P411" s="179">
        <f>O411*H411</f>
        <v>0</v>
      </c>
      <c r="Q411" s="179">
        <v>1.06277</v>
      </c>
      <c r="R411" s="179">
        <f>Q411*H411</f>
        <v>0.09564929999999999</v>
      </c>
      <c r="S411" s="179">
        <v>0</v>
      </c>
      <c r="T411" s="180">
        <f>S411*H411</f>
        <v>0</v>
      </c>
      <c r="AR411" s="16" t="s">
        <v>1650</v>
      </c>
      <c r="AT411" s="16" t="s">
        <v>1645</v>
      </c>
      <c r="AU411" s="16" t="s">
        <v>1651</v>
      </c>
      <c r="AY411" s="16" t="s">
        <v>1642</v>
      </c>
      <c r="BE411" s="181">
        <f>IF(N411="základní",J411,0)</f>
        <v>0</v>
      </c>
      <c r="BF411" s="181">
        <f>IF(N411="snížená",J411,0)</f>
        <v>0</v>
      </c>
      <c r="BG411" s="181">
        <f>IF(N411="zákl. přenesená",J411,0)</f>
        <v>0</v>
      </c>
      <c r="BH411" s="181">
        <f>IF(N411="sníž. přenesená",J411,0)</f>
        <v>0</v>
      </c>
      <c r="BI411" s="181">
        <f>IF(N411="nulová",J411,0)</f>
        <v>0</v>
      </c>
      <c r="BJ411" s="16" t="s">
        <v>1651</v>
      </c>
      <c r="BK411" s="181">
        <f>ROUND(I411*H411,0)</f>
        <v>0</v>
      </c>
      <c r="BL411" s="16" t="s">
        <v>1650</v>
      </c>
      <c r="BM411" s="16" t="s">
        <v>175</v>
      </c>
    </row>
    <row r="412" spans="2:51" s="11" customFormat="1" ht="12">
      <c r="B412" s="182"/>
      <c r="C412" s="183"/>
      <c r="D412" s="184" t="s">
        <v>1660</v>
      </c>
      <c r="E412" s="193" t="s">
        <v>1524</v>
      </c>
      <c r="F412" s="185" t="s">
        <v>176</v>
      </c>
      <c r="G412" s="183"/>
      <c r="H412" s="186">
        <v>0.09</v>
      </c>
      <c r="I412" s="187"/>
      <c r="J412" s="183"/>
      <c r="K412" s="183"/>
      <c r="L412" s="188"/>
      <c r="M412" s="189"/>
      <c r="N412" s="190"/>
      <c r="O412" s="190"/>
      <c r="P412" s="190"/>
      <c r="Q412" s="190"/>
      <c r="R412" s="190"/>
      <c r="S412" s="190"/>
      <c r="T412" s="191"/>
      <c r="AT412" s="192" t="s">
        <v>1660</v>
      </c>
      <c r="AU412" s="192" t="s">
        <v>1651</v>
      </c>
      <c r="AV412" s="11" t="s">
        <v>1651</v>
      </c>
      <c r="AW412" s="11" t="s">
        <v>1554</v>
      </c>
      <c r="AX412" s="11" t="s">
        <v>1531</v>
      </c>
      <c r="AY412" s="192" t="s">
        <v>1642</v>
      </c>
    </row>
    <row r="413" spans="2:65" s="1" customFormat="1" ht="16.5" customHeight="1">
      <c r="B413" s="33"/>
      <c r="C413" s="171" t="s">
        <v>177</v>
      </c>
      <c r="D413" s="171" t="s">
        <v>1645</v>
      </c>
      <c r="E413" s="172" t="s">
        <v>178</v>
      </c>
      <c r="F413" s="173" t="s">
        <v>179</v>
      </c>
      <c r="G413" s="174" t="s">
        <v>1683</v>
      </c>
      <c r="H413" s="175">
        <v>157.64</v>
      </c>
      <c r="I413" s="176"/>
      <c r="J413" s="175">
        <f>ROUND(I413*H413,0)</f>
        <v>0</v>
      </c>
      <c r="K413" s="173" t="s">
        <v>1524</v>
      </c>
      <c r="L413" s="37"/>
      <c r="M413" s="177" t="s">
        <v>1524</v>
      </c>
      <c r="N413" s="178" t="s">
        <v>1563</v>
      </c>
      <c r="O413" s="59"/>
      <c r="P413" s="179">
        <f>O413*H413</f>
        <v>0</v>
      </c>
      <c r="Q413" s="179">
        <v>9E-05</v>
      </c>
      <c r="R413" s="179">
        <f>Q413*H413</f>
        <v>0.0141876</v>
      </c>
      <c r="S413" s="179">
        <v>0</v>
      </c>
      <c r="T413" s="180">
        <f>S413*H413</f>
        <v>0</v>
      </c>
      <c r="AR413" s="16" t="s">
        <v>1650</v>
      </c>
      <c r="AT413" s="16" t="s">
        <v>1645</v>
      </c>
      <c r="AU413" s="16" t="s">
        <v>1651</v>
      </c>
      <c r="AY413" s="16" t="s">
        <v>1642</v>
      </c>
      <c r="BE413" s="181">
        <f>IF(N413="základní",J413,0)</f>
        <v>0</v>
      </c>
      <c r="BF413" s="181">
        <f>IF(N413="snížená",J413,0)</f>
        <v>0</v>
      </c>
      <c r="BG413" s="181">
        <f>IF(N413="zákl. přenesená",J413,0)</f>
        <v>0</v>
      </c>
      <c r="BH413" s="181">
        <f>IF(N413="sníž. přenesená",J413,0)</f>
        <v>0</v>
      </c>
      <c r="BI413" s="181">
        <f>IF(N413="nulová",J413,0)</f>
        <v>0</v>
      </c>
      <c r="BJ413" s="16" t="s">
        <v>1651</v>
      </c>
      <c r="BK413" s="181">
        <f>ROUND(I413*H413,0)</f>
        <v>0</v>
      </c>
      <c r="BL413" s="16" t="s">
        <v>1650</v>
      </c>
      <c r="BM413" s="16" t="s">
        <v>180</v>
      </c>
    </row>
    <row r="414" spans="2:51" s="11" customFormat="1" ht="12">
      <c r="B414" s="182"/>
      <c r="C414" s="183"/>
      <c r="D414" s="184" t="s">
        <v>1660</v>
      </c>
      <c r="E414" s="193" t="s">
        <v>1524</v>
      </c>
      <c r="F414" s="185" t="s">
        <v>181</v>
      </c>
      <c r="G414" s="183"/>
      <c r="H414" s="186">
        <v>98.29</v>
      </c>
      <c r="I414" s="187"/>
      <c r="J414" s="183"/>
      <c r="K414" s="183"/>
      <c r="L414" s="188"/>
      <c r="M414" s="189"/>
      <c r="N414" s="190"/>
      <c r="O414" s="190"/>
      <c r="P414" s="190"/>
      <c r="Q414" s="190"/>
      <c r="R414" s="190"/>
      <c r="S414" s="190"/>
      <c r="T414" s="191"/>
      <c r="AT414" s="192" t="s">
        <v>1660</v>
      </c>
      <c r="AU414" s="192" t="s">
        <v>1651</v>
      </c>
      <c r="AV414" s="11" t="s">
        <v>1651</v>
      </c>
      <c r="AW414" s="11" t="s">
        <v>1554</v>
      </c>
      <c r="AX414" s="11" t="s">
        <v>1591</v>
      </c>
      <c r="AY414" s="192" t="s">
        <v>1642</v>
      </c>
    </row>
    <row r="415" spans="2:51" s="11" customFormat="1" ht="12">
      <c r="B415" s="182"/>
      <c r="C415" s="183"/>
      <c r="D415" s="184" t="s">
        <v>1660</v>
      </c>
      <c r="E415" s="193" t="s">
        <v>1524</v>
      </c>
      <c r="F415" s="185" t="s">
        <v>182</v>
      </c>
      <c r="G415" s="183"/>
      <c r="H415" s="186">
        <v>21.62</v>
      </c>
      <c r="I415" s="187"/>
      <c r="J415" s="183"/>
      <c r="K415" s="183"/>
      <c r="L415" s="188"/>
      <c r="M415" s="189"/>
      <c r="N415" s="190"/>
      <c r="O415" s="190"/>
      <c r="P415" s="190"/>
      <c r="Q415" s="190"/>
      <c r="R415" s="190"/>
      <c r="S415" s="190"/>
      <c r="T415" s="191"/>
      <c r="AT415" s="192" t="s">
        <v>1660</v>
      </c>
      <c r="AU415" s="192" t="s">
        <v>1651</v>
      </c>
      <c r="AV415" s="11" t="s">
        <v>1651</v>
      </c>
      <c r="AW415" s="11" t="s">
        <v>1554</v>
      </c>
      <c r="AX415" s="11" t="s">
        <v>1591</v>
      </c>
      <c r="AY415" s="192" t="s">
        <v>1642</v>
      </c>
    </row>
    <row r="416" spans="2:51" s="11" customFormat="1" ht="12">
      <c r="B416" s="182"/>
      <c r="C416" s="183"/>
      <c r="D416" s="184" t="s">
        <v>1660</v>
      </c>
      <c r="E416" s="193" t="s">
        <v>1524</v>
      </c>
      <c r="F416" s="185" t="s">
        <v>183</v>
      </c>
      <c r="G416" s="183"/>
      <c r="H416" s="186">
        <v>18.87</v>
      </c>
      <c r="I416" s="187"/>
      <c r="J416" s="183"/>
      <c r="K416" s="183"/>
      <c r="L416" s="188"/>
      <c r="M416" s="189"/>
      <c r="N416" s="190"/>
      <c r="O416" s="190"/>
      <c r="P416" s="190"/>
      <c r="Q416" s="190"/>
      <c r="R416" s="190"/>
      <c r="S416" s="190"/>
      <c r="T416" s="191"/>
      <c r="AT416" s="192" t="s">
        <v>1660</v>
      </c>
      <c r="AU416" s="192" t="s">
        <v>1651</v>
      </c>
      <c r="AV416" s="11" t="s">
        <v>1651</v>
      </c>
      <c r="AW416" s="11" t="s">
        <v>1554</v>
      </c>
      <c r="AX416" s="11" t="s">
        <v>1591</v>
      </c>
      <c r="AY416" s="192" t="s">
        <v>1642</v>
      </c>
    </row>
    <row r="417" spans="2:51" s="11" customFormat="1" ht="12">
      <c r="B417" s="182"/>
      <c r="C417" s="183"/>
      <c r="D417" s="184" t="s">
        <v>1660</v>
      </c>
      <c r="E417" s="193" t="s">
        <v>1524</v>
      </c>
      <c r="F417" s="185" t="s">
        <v>184</v>
      </c>
      <c r="G417" s="183"/>
      <c r="H417" s="186">
        <v>18.86</v>
      </c>
      <c r="I417" s="187"/>
      <c r="J417" s="183"/>
      <c r="K417" s="183"/>
      <c r="L417" s="188"/>
      <c r="M417" s="189"/>
      <c r="N417" s="190"/>
      <c r="O417" s="190"/>
      <c r="P417" s="190"/>
      <c r="Q417" s="190"/>
      <c r="R417" s="190"/>
      <c r="S417" s="190"/>
      <c r="T417" s="191"/>
      <c r="AT417" s="192" t="s">
        <v>1660</v>
      </c>
      <c r="AU417" s="192" t="s">
        <v>1651</v>
      </c>
      <c r="AV417" s="11" t="s">
        <v>1651</v>
      </c>
      <c r="AW417" s="11" t="s">
        <v>1554</v>
      </c>
      <c r="AX417" s="11" t="s">
        <v>1591</v>
      </c>
      <c r="AY417" s="192" t="s">
        <v>1642</v>
      </c>
    </row>
    <row r="418" spans="2:51" s="12" customFormat="1" ht="12">
      <c r="B418" s="208"/>
      <c r="C418" s="209"/>
      <c r="D418" s="184" t="s">
        <v>1660</v>
      </c>
      <c r="E418" s="210" t="s">
        <v>1524</v>
      </c>
      <c r="F418" s="211" t="s">
        <v>1810</v>
      </c>
      <c r="G418" s="209"/>
      <c r="H418" s="212">
        <v>157.64</v>
      </c>
      <c r="I418" s="213"/>
      <c r="J418" s="209"/>
      <c r="K418" s="209"/>
      <c r="L418" s="214"/>
      <c r="M418" s="215"/>
      <c r="N418" s="216"/>
      <c r="O418" s="216"/>
      <c r="P418" s="216"/>
      <c r="Q418" s="216"/>
      <c r="R418" s="216"/>
      <c r="S418" s="216"/>
      <c r="T418" s="217"/>
      <c r="AT418" s="218" t="s">
        <v>1660</v>
      </c>
      <c r="AU418" s="218" t="s">
        <v>1651</v>
      </c>
      <c r="AV418" s="12" t="s">
        <v>1650</v>
      </c>
      <c r="AW418" s="12" t="s">
        <v>1554</v>
      </c>
      <c r="AX418" s="12" t="s">
        <v>1531</v>
      </c>
      <c r="AY418" s="218" t="s">
        <v>1642</v>
      </c>
    </row>
    <row r="419" spans="2:63" s="10" customFormat="1" ht="22.9" customHeight="1">
      <c r="B419" s="155"/>
      <c r="C419" s="156"/>
      <c r="D419" s="157" t="s">
        <v>1590</v>
      </c>
      <c r="E419" s="169" t="s">
        <v>1693</v>
      </c>
      <c r="F419" s="169" t="s">
        <v>185</v>
      </c>
      <c r="G419" s="156"/>
      <c r="H419" s="156"/>
      <c r="I419" s="159"/>
      <c r="J419" s="170">
        <f>BK419</f>
        <v>0</v>
      </c>
      <c r="K419" s="156"/>
      <c r="L419" s="161"/>
      <c r="M419" s="162"/>
      <c r="N419" s="163"/>
      <c r="O419" s="163"/>
      <c r="P419" s="164">
        <f>SUM(P420:P502)</f>
        <v>0</v>
      </c>
      <c r="Q419" s="163"/>
      <c r="R419" s="164">
        <f>SUM(R420:R502)</f>
        <v>1.0089715199999998</v>
      </c>
      <c r="S419" s="163"/>
      <c r="T419" s="165">
        <f>SUM(T420:T502)</f>
        <v>139.77616999999998</v>
      </c>
      <c r="AR419" s="166" t="s">
        <v>1531</v>
      </c>
      <c r="AT419" s="167" t="s">
        <v>1590</v>
      </c>
      <c r="AU419" s="167" t="s">
        <v>1531</v>
      </c>
      <c r="AY419" s="166" t="s">
        <v>1642</v>
      </c>
      <c r="BK419" s="168">
        <f>SUM(BK420:BK502)</f>
        <v>0</v>
      </c>
    </row>
    <row r="420" spans="2:65" s="1" customFormat="1" ht="16.5" customHeight="1">
      <c r="B420" s="33"/>
      <c r="C420" s="171" t="s">
        <v>186</v>
      </c>
      <c r="D420" s="171" t="s">
        <v>1645</v>
      </c>
      <c r="E420" s="172" t="s">
        <v>187</v>
      </c>
      <c r="F420" s="173" t="s">
        <v>188</v>
      </c>
      <c r="G420" s="174" t="s">
        <v>1683</v>
      </c>
      <c r="H420" s="175">
        <v>534.56</v>
      </c>
      <c r="I420" s="176"/>
      <c r="J420" s="175">
        <f>ROUND(I420*H420,0)</f>
        <v>0</v>
      </c>
      <c r="K420" s="173" t="s">
        <v>1649</v>
      </c>
      <c r="L420" s="37"/>
      <c r="M420" s="177" t="s">
        <v>1524</v>
      </c>
      <c r="N420" s="178" t="s">
        <v>1563</v>
      </c>
      <c r="O420" s="59"/>
      <c r="P420" s="179">
        <f>O420*H420</f>
        <v>0</v>
      </c>
      <c r="Q420" s="179">
        <v>0.00013</v>
      </c>
      <c r="R420" s="179">
        <f>Q420*H420</f>
        <v>0.0694928</v>
      </c>
      <c r="S420" s="179">
        <v>0</v>
      </c>
      <c r="T420" s="180">
        <f>S420*H420</f>
        <v>0</v>
      </c>
      <c r="AR420" s="16" t="s">
        <v>1650</v>
      </c>
      <c r="AT420" s="16" t="s">
        <v>1645</v>
      </c>
      <c r="AU420" s="16" t="s">
        <v>1651</v>
      </c>
      <c r="AY420" s="16" t="s">
        <v>1642</v>
      </c>
      <c r="BE420" s="181">
        <f>IF(N420="základní",J420,0)</f>
        <v>0</v>
      </c>
      <c r="BF420" s="181">
        <f>IF(N420="snížená",J420,0)</f>
        <v>0</v>
      </c>
      <c r="BG420" s="181">
        <f>IF(N420="zákl. přenesená",J420,0)</f>
        <v>0</v>
      </c>
      <c r="BH420" s="181">
        <f>IF(N420="sníž. přenesená",J420,0)</f>
        <v>0</v>
      </c>
      <c r="BI420" s="181">
        <f>IF(N420="nulová",J420,0)</f>
        <v>0</v>
      </c>
      <c r="BJ420" s="16" t="s">
        <v>1651</v>
      </c>
      <c r="BK420" s="181">
        <f>ROUND(I420*H420,0)</f>
        <v>0</v>
      </c>
      <c r="BL420" s="16" t="s">
        <v>1650</v>
      </c>
      <c r="BM420" s="16" t="s">
        <v>189</v>
      </c>
    </row>
    <row r="421" spans="2:51" s="11" customFormat="1" ht="12">
      <c r="B421" s="182"/>
      <c r="C421" s="183"/>
      <c r="D421" s="184" t="s">
        <v>1660</v>
      </c>
      <c r="E421" s="193" t="s">
        <v>1524</v>
      </c>
      <c r="F421" s="185" t="s">
        <v>190</v>
      </c>
      <c r="G421" s="183"/>
      <c r="H421" s="186">
        <v>534.56</v>
      </c>
      <c r="I421" s="187"/>
      <c r="J421" s="183"/>
      <c r="K421" s="183"/>
      <c r="L421" s="188"/>
      <c r="M421" s="189"/>
      <c r="N421" s="190"/>
      <c r="O421" s="190"/>
      <c r="P421" s="190"/>
      <c r="Q421" s="190"/>
      <c r="R421" s="190"/>
      <c r="S421" s="190"/>
      <c r="T421" s="191"/>
      <c r="AT421" s="192" t="s">
        <v>1660</v>
      </c>
      <c r="AU421" s="192" t="s">
        <v>1651</v>
      </c>
      <c r="AV421" s="11" t="s">
        <v>1651</v>
      </c>
      <c r="AW421" s="11" t="s">
        <v>1554</v>
      </c>
      <c r="AX421" s="11" t="s">
        <v>1531</v>
      </c>
      <c r="AY421" s="192" t="s">
        <v>1642</v>
      </c>
    </row>
    <row r="422" spans="2:65" s="1" customFormat="1" ht="16.5" customHeight="1">
      <c r="B422" s="33"/>
      <c r="C422" s="171" t="s">
        <v>191</v>
      </c>
      <c r="D422" s="171" t="s">
        <v>1645</v>
      </c>
      <c r="E422" s="172" t="s">
        <v>192</v>
      </c>
      <c r="F422" s="173" t="s">
        <v>193</v>
      </c>
      <c r="G422" s="174" t="s">
        <v>1683</v>
      </c>
      <c r="H422" s="175">
        <v>534.56</v>
      </c>
      <c r="I422" s="176"/>
      <c r="J422" s="175">
        <f>ROUND(I422*H422,0)</f>
        <v>0</v>
      </c>
      <c r="K422" s="173" t="s">
        <v>1524</v>
      </c>
      <c r="L422" s="37"/>
      <c r="M422" s="177" t="s">
        <v>1524</v>
      </c>
      <c r="N422" s="178" t="s">
        <v>1563</v>
      </c>
      <c r="O422" s="59"/>
      <c r="P422" s="179">
        <f>O422*H422</f>
        <v>0</v>
      </c>
      <c r="Q422" s="179">
        <v>3.95E-05</v>
      </c>
      <c r="R422" s="179">
        <f>Q422*H422</f>
        <v>0.021115119999999998</v>
      </c>
      <c r="S422" s="179">
        <v>0</v>
      </c>
      <c r="T422" s="180">
        <f>S422*H422</f>
        <v>0</v>
      </c>
      <c r="AR422" s="16" t="s">
        <v>1650</v>
      </c>
      <c r="AT422" s="16" t="s">
        <v>1645</v>
      </c>
      <c r="AU422" s="16" t="s">
        <v>1651</v>
      </c>
      <c r="AY422" s="16" t="s">
        <v>1642</v>
      </c>
      <c r="BE422" s="181">
        <f>IF(N422="základní",J422,0)</f>
        <v>0</v>
      </c>
      <c r="BF422" s="181">
        <f>IF(N422="snížená",J422,0)</f>
        <v>0</v>
      </c>
      <c r="BG422" s="181">
        <f>IF(N422="zákl. přenesená",J422,0)</f>
        <v>0</v>
      </c>
      <c r="BH422" s="181">
        <f>IF(N422="sníž. přenesená",J422,0)</f>
        <v>0</v>
      </c>
      <c r="BI422" s="181">
        <f>IF(N422="nulová",J422,0)</f>
        <v>0</v>
      </c>
      <c r="BJ422" s="16" t="s">
        <v>1651</v>
      </c>
      <c r="BK422" s="181">
        <f>ROUND(I422*H422,0)</f>
        <v>0</v>
      </c>
      <c r="BL422" s="16" t="s">
        <v>1650</v>
      </c>
      <c r="BM422" s="16" t="s">
        <v>194</v>
      </c>
    </row>
    <row r="423" spans="2:51" s="11" customFormat="1" ht="12">
      <c r="B423" s="182"/>
      <c r="C423" s="183"/>
      <c r="D423" s="184" t="s">
        <v>1660</v>
      </c>
      <c r="E423" s="193" t="s">
        <v>1524</v>
      </c>
      <c r="F423" s="185" t="s">
        <v>190</v>
      </c>
      <c r="G423" s="183"/>
      <c r="H423" s="186">
        <v>534.56</v>
      </c>
      <c r="I423" s="187"/>
      <c r="J423" s="183"/>
      <c r="K423" s="183"/>
      <c r="L423" s="188"/>
      <c r="M423" s="189"/>
      <c r="N423" s="190"/>
      <c r="O423" s="190"/>
      <c r="P423" s="190"/>
      <c r="Q423" s="190"/>
      <c r="R423" s="190"/>
      <c r="S423" s="190"/>
      <c r="T423" s="191"/>
      <c r="AT423" s="192" t="s">
        <v>1660</v>
      </c>
      <c r="AU423" s="192" t="s">
        <v>1651</v>
      </c>
      <c r="AV423" s="11" t="s">
        <v>1651</v>
      </c>
      <c r="AW423" s="11" t="s">
        <v>1554</v>
      </c>
      <c r="AX423" s="11" t="s">
        <v>1531</v>
      </c>
      <c r="AY423" s="192" t="s">
        <v>1642</v>
      </c>
    </row>
    <row r="424" spans="2:65" s="1" customFormat="1" ht="16.5" customHeight="1">
      <c r="B424" s="33"/>
      <c r="C424" s="171" t="s">
        <v>195</v>
      </c>
      <c r="D424" s="171" t="s">
        <v>1645</v>
      </c>
      <c r="E424" s="172" t="s">
        <v>1830</v>
      </c>
      <c r="F424" s="173" t="s">
        <v>1831</v>
      </c>
      <c r="G424" s="174" t="s">
        <v>1683</v>
      </c>
      <c r="H424" s="175">
        <v>534.56</v>
      </c>
      <c r="I424" s="176"/>
      <c r="J424" s="175">
        <f>ROUND(I424*H424,0)</f>
        <v>0</v>
      </c>
      <c r="K424" s="173" t="s">
        <v>1524</v>
      </c>
      <c r="L424" s="37"/>
      <c r="M424" s="177" t="s">
        <v>1524</v>
      </c>
      <c r="N424" s="178" t="s">
        <v>1563</v>
      </c>
      <c r="O424" s="59"/>
      <c r="P424" s="179">
        <f>O424*H424</f>
        <v>0</v>
      </c>
      <c r="Q424" s="179">
        <v>6E-05</v>
      </c>
      <c r="R424" s="179">
        <f>Q424*H424</f>
        <v>0.0320736</v>
      </c>
      <c r="S424" s="179">
        <v>0</v>
      </c>
      <c r="T424" s="180">
        <f>S424*H424</f>
        <v>0</v>
      </c>
      <c r="AR424" s="16" t="s">
        <v>1650</v>
      </c>
      <c r="AT424" s="16" t="s">
        <v>1645</v>
      </c>
      <c r="AU424" s="16" t="s">
        <v>1651</v>
      </c>
      <c r="AY424" s="16" t="s">
        <v>1642</v>
      </c>
      <c r="BE424" s="181">
        <f>IF(N424="základní",J424,0)</f>
        <v>0</v>
      </c>
      <c r="BF424" s="181">
        <f>IF(N424="snížená",J424,0)</f>
        <v>0</v>
      </c>
      <c r="BG424" s="181">
        <f>IF(N424="zákl. přenesená",J424,0)</f>
        <v>0</v>
      </c>
      <c r="BH424" s="181">
        <f>IF(N424="sníž. přenesená",J424,0)</f>
        <v>0</v>
      </c>
      <c r="BI424" s="181">
        <f>IF(N424="nulová",J424,0)</f>
        <v>0</v>
      </c>
      <c r="BJ424" s="16" t="s">
        <v>1651</v>
      </c>
      <c r="BK424" s="181">
        <f>ROUND(I424*H424,0)</f>
        <v>0</v>
      </c>
      <c r="BL424" s="16" t="s">
        <v>1650</v>
      </c>
      <c r="BM424" s="16" t="s">
        <v>196</v>
      </c>
    </row>
    <row r="425" spans="2:51" s="11" customFormat="1" ht="12">
      <c r="B425" s="182"/>
      <c r="C425" s="183"/>
      <c r="D425" s="184" t="s">
        <v>1660</v>
      </c>
      <c r="E425" s="193" t="s">
        <v>1524</v>
      </c>
      <c r="F425" s="185" t="s">
        <v>190</v>
      </c>
      <c r="G425" s="183"/>
      <c r="H425" s="186">
        <v>534.56</v>
      </c>
      <c r="I425" s="187"/>
      <c r="J425" s="183"/>
      <c r="K425" s="183"/>
      <c r="L425" s="188"/>
      <c r="M425" s="189"/>
      <c r="N425" s="190"/>
      <c r="O425" s="190"/>
      <c r="P425" s="190"/>
      <c r="Q425" s="190"/>
      <c r="R425" s="190"/>
      <c r="S425" s="190"/>
      <c r="T425" s="191"/>
      <c r="AT425" s="192" t="s">
        <v>1660</v>
      </c>
      <c r="AU425" s="192" t="s">
        <v>1651</v>
      </c>
      <c r="AV425" s="11" t="s">
        <v>1651</v>
      </c>
      <c r="AW425" s="11" t="s">
        <v>1554</v>
      </c>
      <c r="AX425" s="11" t="s">
        <v>1531</v>
      </c>
      <c r="AY425" s="192" t="s">
        <v>1642</v>
      </c>
    </row>
    <row r="426" spans="2:65" s="1" customFormat="1" ht="16.5" customHeight="1">
      <c r="B426" s="33"/>
      <c r="C426" s="171" t="s">
        <v>197</v>
      </c>
      <c r="D426" s="171" t="s">
        <v>1645</v>
      </c>
      <c r="E426" s="172" t="s">
        <v>198</v>
      </c>
      <c r="F426" s="173" t="s">
        <v>199</v>
      </c>
      <c r="G426" s="174" t="s">
        <v>200</v>
      </c>
      <c r="H426" s="175">
        <v>8</v>
      </c>
      <c r="I426" s="176"/>
      <c r="J426" s="175">
        <f>ROUND(I426*H426,0)</f>
        <v>0</v>
      </c>
      <c r="K426" s="173" t="s">
        <v>1649</v>
      </c>
      <c r="L426" s="37"/>
      <c r="M426" s="177" t="s">
        <v>1524</v>
      </c>
      <c r="N426" s="178" t="s">
        <v>1563</v>
      </c>
      <c r="O426" s="59"/>
      <c r="P426" s="179">
        <f>O426*H426</f>
        <v>0</v>
      </c>
      <c r="Q426" s="179">
        <v>0.07354</v>
      </c>
      <c r="R426" s="179">
        <f>Q426*H426</f>
        <v>0.58832</v>
      </c>
      <c r="S426" s="179">
        <v>0.056</v>
      </c>
      <c r="T426" s="180">
        <f>S426*H426</f>
        <v>0.448</v>
      </c>
      <c r="AR426" s="16" t="s">
        <v>1650</v>
      </c>
      <c r="AT426" s="16" t="s">
        <v>1645</v>
      </c>
      <c r="AU426" s="16" t="s">
        <v>1651</v>
      </c>
      <c r="AY426" s="16" t="s">
        <v>1642</v>
      </c>
      <c r="BE426" s="181">
        <f>IF(N426="základní",J426,0)</f>
        <v>0</v>
      </c>
      <c r="BF426" s="181">
        <f>IF(N426="snížená",J426,0)</f>
        <v>0</v>
      </c>
      <c r="BG426" s="181">
        <f>IF(N426="zákl. přenesená",J426,0)</f>
        <v>0</v>
      </c>
      <c r="BH426" s="181">
        <f>IF(N426="sníž. přenesená",J426,0)</f>
        <v>0</v>
      </c>
      <c r="BI426" s="181">
        <f>IF(N426="nulová",J426,0)</f>
        <v>0</v>
      </c>
      <c r="BJ426" s="16" t="s">
        <v>1651</v>
      </c>
      <c r="BK426" s="181">
        <f>ROUND(I426*H426,0)</f>
        <v>0</v>
      </c>
      <c r="BL426" s="16" t="s">
        <v>1650</v>
      </c>
      <c r="BM426" s="16" t="s">
        <v>201</v>
      </c>
    </row>
    <row r="427" spans="2:65" s="1" customFormat="1" ht="16.5" customHeight="1">
      <c r="B427" s="33"/>
      <c r="C427" s="171" t="s">
        <v>202</v>
      </c>
      <c r="D427" s="171" t="s">
        <v>1645</v>
      </c>
      <c r="E427" s="172" t="s">
        <v>203</v>
      </c>
      <c r="F427" s="173" t="s">
        <v>204</v>
      </c>
      <c r="G427" s="174" t="s">
        <v>1728</v>
      </c>
      <c r="H427" s="175">
        <v>64</v>
      </c>
      <c r="I427" s="176"/>
      <c r="J427" s="175">
        <f>ROUND(I427*H427,0)</f>
        <v>0</v>
      </c>
      <c r="K427" s="173" t="s">
        <v>1649</v>
      </c>
      <c r="L427" s="37"/>
      <c r="M427" s="177" t="s">
        <v>1524</v>
      </c>
      <c r="N427" s="178" t="s">
        <v>1563</v>
      </c>
      <c r="O427" s="59"/>
      <c r="P427" s="179">
        <f>O427*H427</f>
        <v>0</v>
      </c>
      <c r="Q427" s="179">
        <v>0.00103</v>
      </c>
      <c r="R427" s="179">
        <f>Q427*H427</f>
        <v>0.06592</v>
      </c>
      <c r="S427" s="179">
        <v>0</v>
      </c>
      <c r="T427" s="180">
        <f>S427*H427</f>
        <v>0</v>
      </c>
      <c r="AR427" s="16" t="s">
        <v>1650</v>
      </c>
      <c r="AT427" s="16" t="s">
        <v>1645</v>
      </c>
      <c r="AU427" s="16" t="s">
        <v>1651</v>
      </c>
      <c r="AY427" s="16" t="s">
        <v>1642</v>
      </c>
      <c r="BE427" s="181">
        <f>IF(N427="základní",J427,0)</f>
        <v>0</v>
      </c>
      <c r="BF427" s="181">
        <f>IF(N427="snížená",J427,0)</f>
        <v>0</v>
      </c>
      <c r="BG427" s="181">
        <f>IF(N427="zákl. přenesená",J427,0)</f>
        <v>0</v>
      </c>
      <c r="BH427" s="181">
        <f>IF(N427="sníž. přenesená",J427,0)</f>
        <v>0</v>
      </c>
      <c r="BI427" s="181">
        <f>IF(N427="nulová",J427,0)</f>
        <v>0</v>
      </c>
      <c r="BJ427" s="16" t="s">
        <v>1651</v>
      </c>
      <c r="BK427" s="181">
        <f>ROUND(I427*H427,0)</f>
        <v>0</v>
      </c>
      <c r="BL427" s="16" t="s">
        <v>1650</v>
      </c>
      <c r="BM427" s="16" t="s">
        <v>205</v>
      </c>
    </row>
    <row r="428" spans="2:51" s="11" customFormat="1" ht="12">
      <c r="B428" s="182"/>
      <c r="C428" s="183"/>
      <c r="D428" s="184" t="s">
        <v>1660</v>
      </c>
      <c r="E428" s="193" t="s">
        <v>1524</v>
      </c>
      <c r="F428" s="185" t="s">
        <v>206</v>
      </c>
      <c r="G428" s="183"/>
      <c r="H428" s="186">
        <v>64</v>
      </c>
      <c r="I428" s="187"/>
      <c r="J428" s="183"/>
      <c r="K428" s="183"/>
      <c r="L428" s="188"/>
      <c r="M428" s="189"/>
      <c r="N428" s="190"/>
      <c r="O428" s="190"/>
      <c r="P428" s="190"/>
      <c r="Q428" s="190"/>
      <c r="R428" s="190"/>
      <c r="S428" s="190"/>
      <c r="T428" s="191"/>
      <c r="AT428" s="192" t="s">
        <v>1660</v>
      </c>
      <c r="AU428" s="192" t="s">
        <v>1651</v>
      </c>
      <c r="AV428" s="11" t="s">
        <v>1651</v>
      </c>
      <c r="AW428" s="11" t="s">
        <v>1554</v>
      </c>
      <c r="AX428" s="11" t="s">
        <v>1531</v>
      </c>
      <c r="AY428" s="192" t="s">
        <v>1642</v>
      </c>
    </row>
    <row r="429" spans="2:65" s="1" customFormat="1" ht="16.5" customHeight="1">
      <c r="B429" s="33"/>
      <c r="C429" s="171" t="s">
        <v>207</v>
      </c>
      <c r="D429" s="171" t="s">
        <v>1645</v>
      </c>
      <c r="E429" s="172" t="s">
        <v>208</v>
      </c>
      <c r="F429" s="173" t="s">
        <v>209</v>
      </c>
      <c r="G429" s="174" t="s">
        <v>1755</v>
      </c>
      <c r="H429" s="175">
        <v>15</v>
      </c>
      <c r="I429" s="176"/>
      <c r="J429" s="175">
        <f>ROUND(I429*H429,0)</f>
        <v>0</v>
      </c>
      <c r="K429" s="173" t="s">
        <v>1524</v>
      </c>
      <c r="L429" s="37"/>
      <c r="M429" s="177" t="s">
        <v>1524</v>
      </c>
      <c r="N429" s="178" t="s">
        <v>1563</v>
      </c>
      <c r="O429" s="59"/>
      <c r="P429" s="179">
        <f>O429*H429</f>
        <v>0</v>
      </c>
      <c r="Q429" s="179">
        <v>0.01547</v>
      </c>
      <c r="R429" s="179">
        <f>Q429*H429</f>
        <v>0.23204999999999998</v>
      </c>
      <c r="S429" s="179">
        <v>0</v>
      </c>
      <c r="T429" s="180">
        <f>S429*H429</f>
        <v>0</v>
      </c>
      <c r="AR429" s="16" t="s">
        <v>1650</v>
      </c>
      <c r="AT429" s="16" t="s">
        <v>1645</v>
      </c>
      <c r="AU429" s="16" t="s">
        <v>1651</v>
      </c>
      <c r="AY429" s="16" t="s">
        <v>1642</v>
      </c>
      <c r="BE429" s="181">
        <f>IF(N429="základní",J429,0)</f>
        <v>0</v>
      </c>
      <c r="BF429" s="181">
        <f>IF(N429="snížená",J429,0)</f>
        <v>0</v>
      </c>
      <c r="BG429" s="181">
        <f>IF(N429="zákl. přenesená",J429,0)</f>
        <v>0</v>
      </c>
      <c r="BH429" s="181">
        <f>IF(N429="sníž. přenesená",J429,0)</f>
        <v>0</v>
      </c>
      <c r="BI429" s="181">
        <f>IF(N429="nulová",J429,0)</f>
        <v>0</v>
      </c>
      <c r="BJ429" s="16" t="s">
        <v>1651</v>
      </c>
      <c r="BK429" s="181">
        <f>ROUND(I429*H429,0)</f>
        <v>0</v>
      </c>
      <c r="BL429" s="16" t="s">
        <v>1650</v>
      </c>
      <c r="BM429" s="16" t="s">
        <v>210</v>
      </c>
    </row>
    <row r="430" spans="2:65" s="1" customFormat="1" ht="16.5" customHeight="1">
      <c r="B430" s="33"/>
      <c r="C430" s="171" t="s">
        <v>211</v>
      </c>
      <c r="D430" s="171" t="s">
        <v>1645</v>
      </c>
      <c r="E430" s="172" t="s">
        <v>212</v>
      </c>
      <c r="F430" s="173" t="s">
        <v>213</v>
      </c>
      <c r="G430" s="174" t="s">
        <v>1683</v>
      </c>
      <c r="H430" s="175">
        <v>157.2</v>
      </c>
      <c r="I430" s="176"/>
      <c r="J430" s="175">
        <f>ROUND(I430*H430,0)</f>
        <v>0</v>
      </c>
      <c r="K430" s="173" t="s">
        <v>1649</v>
      </c>
      <c r="L430" s="37"/>
      <c r="M430" s="177" t="s">
        <v>1524</v>
      </c>
      <c r="N430" s="178" t="s">
        <v>1563</v>
      </c>
      <c r="O430" s="59"/>
      <c r="P430" s="179">
        <f>O430*H430</f>
        <v>0</v>
      </c>
      <c r="Q430" s="179">
        <v>0</v>
      </c>
      <c r="R430" s="179">
        <f>Q430*H430</f>
        <v>0</v>
      </c>
      <c r="S430" s="179">
        <v>0.261</v>
      </c>
      <c r="T430" s="180">
        <f>S430*H430</f>
        <v>41.029199999999996</v>
      </c>
      <c r="AR430" s="16" t="s">
        <v>1650</v>
      </c>
      <c r="AT430" s="16" t="s">
        <v>1645</v>
      </c>
      <c r="AU430" s="16" t="s">
        <v>1651</v>
      </c>
      <c r="AY430" s="16" t="s">
        <v>1642</v>
      </c>
      <c r="BE430" s="181">
        <f>IF(N430="základní",J430,0)</f>
        <v>0</v>
      </c>
      <c r="BF430" s="181">
        <f>IF(N430="snížená",J430,0)</f>
        <v>0</v>
      </c>
      <c r="BG430" s="181">
        <f>IF(N430="zákl. přenesená",J430,0)</f>
        <v>0</v>
      </c>
      <c r="BH430" s="181">
        <f>IF(N430="sníž. přenesená",J430,0)</f>
        <v>0</v>
      </c>
      <c r="BI430" s="181">
        <f>IF(N430="nulová",J430,0)</f>
        <v>0</v>
      </c>
      <c r="BJ430" s="16" t="s">
        <v>1651</v>
      </c>
      <c r="BK430" s="181">
        <f>ROUND(I430*H430,0)</f>
        <v>0</v>
      </c>
      <c r="BL430" s="16" t="s">
        <v>1650</v>
      </c>
      <c r="BM430" s="16" t="s">
        <v>214</v>
      </c>
    </row>
    <row r="431" spans="2:51" s="11" customFormat="1" ht="12">
      <c r="B431" s="182"/>
      <c r="C431" s="183"/>
      <c r="D431" s="184" t="s">
        <v>1660</v>
      </c>
      <c r="E431" s="193" t="s">
        <v>1524</v>
      </c>
      <c r="F431" s="185" t="s">
        <v>215</v>
      </c>
      <c r="G431" s="183"/>
      <c r="H431" s="186">
        <v>64.32</v>
      </c>
      <c r="I431" s="187"/>
      <c r="J431" s="183"/>
      <c r="K431" s="183"/>
      <c r="L431" s="188"/>
      <c r="M431" s="189"/>
      <c r="N431" s="190"/>
      <c r="O431" s="190"/>
      <c r="P431" s="190"/>
      <c r="Q431" s="190"/>
      <c r="R431" s="190"/>
      <c r="S431" s="190"/>
      <c r="T431" s="191"/>
      <c r="AT431" s="192" t="s">
        <v>1660</v>
      </c>
      <c r="AU431" s="192" t="s">
        <v>1651</v>
      </c>
      <c r="AV431" s="11" t="s">
        <v>1651</v>
      </c>
      <c r="AW431" s="11" t="s">
        <v>1554</v>
      </c>
      <c r="AX431" s="11" t="s">
        <v>1591</v>
      </c>
      <c r="AY431" s="192" t="s">
        <v>1642</v>
      </c>
    </row>
    <row r="432" spans="2:51" s="11" customFormat="1" ht="12">
      <c r="B432" s="182"/>
      <c r="C432" s="183"/>
      <c r="D432" s="184" t="s">
        <v>1660</v>
      </c>
      <c r="E432" s="193" t="s">
        <v>1524</v>
      </c>
      <c r="F432" s="185" t="s">
        <v>216</v>
      </c>
      <c r="G432" s="183"/>
      <c r="H432" s="186">
        <v>41.92</v>
      </c>
      <c r="I432" s="187"/>
      <c r="J432" s="183"/>
      <c r="K432" s="183"/>
      <c r="L432" s="188"/>
      <c r="M432" s="189"/>
      <c r="N432" s="190"/>
      <c r="O432" s="190"/>
      <c r="P432" s="190"/>
      <c r="Q432" s="190"/>
      <c r="R432" s="190"/>
      <c r="S432" s="190"/>
      <c r="T432" s="191"/>
      <c r="AT432" s="192" t="s">
        <v>1660</v>
      </c>
      <c r="AU432" s="192" t="s">
        <v>1651</v>
      </c>
      <c r="AV432" s="11" t="s">
        <v>1651</v>
      </c>
      <c r="AW432" s="11" t="s">
        <v>1554</v>
      </c>
      <c r="AX432" s="11" t="s">
        <v>1591</v>
      </c>
      <c r="AY432" s="192" t="s">
        <v>1642</v>
      </c>
    </row>
    <row r="433" spans="2:51" s="11" customFormat="1" ht="12">
      <c r="B433" s="182"/>
      <c r="C433" s="183"/>
      <c r="D433" s="184" t="s">
        <v>1660</v>
      </c>
      <c r="E433" s="193" t="s">
        <v>1524</v>
      </c>
      <c r="F433" s="185" t="s">
        <v>217</v>
      </c>
      <c r="G433" s="183"/>
      <c r="H433" s="186">
        <v>50.96</v>
      </c>
      <c r="I433" s="187"/>
      <c r="J433" s="183"/>
      <c r="K433" s="183"/>
      <c r="L433" s="188"/>
      <c r="M433" s="189"/>
      <c r="N433" s="190"/>
      <c r="O433" s="190"/>
      <c r="P433" s="190"/>
      <c r="Q433" s="190"/>
      <c r="R433" s="190"/>
      <c r="S433" s="190"/>
      <c r="T433" s="191"/>
      <c r="AT433" s="192" t="s">
        <v>1660</v>
      </c>
      <c r="AU433" s="192" t="s">
        <v>1651</v>
      </c>
      <c r="AV433" s="11" t="s">
        <v>1651</v>
      </c>
      <c r="AW433" s="11" t="s">
        <v>1554</v>
      </c>
      <c r="AX433" s="11" t="s">
        <v>1591</v>
      </c>
      <c r="AY433" s="192" t="s">
        <v>1642</v>
      </c>
    </row>
    <row r="434" spans="2:51" s="12" customFormat="1" ht="12">
      <c r="B434" s="208"/>
      <c r="C434" s="209"/>
      <c r="D434" s="184" t="s">
        <v>1660</v>
      </c>
      <c r="E434" s="210" t="s">
        <v>1524</v>
      </c>
      <c r="F434" s="211" t="s">
        <v>1810</v>
      </c>
      <c r="G434" s="209"/>
      <c r="H434" s="212">
        <v>157.2</v>
      </c>
      <c r="I434" s="213"/>
      <c r="J434" s="209"/>
      <c r="K434" s="209"/>
      <c r="L434" s="214"/>
      <c r="M434" s="215"/>
      <c r="N434" s="216"/>
      <c r="O434" s="216"/>
      <c r="P434" s="216"/>
      <c r="Q434" s="216"/>
      <c r="R434" s="216"/>
      <c r="S434" s="216"/>
      <c r="T434" s="217"/>
      <c r="AT434" s="218" t="s">
        <v>1660</v>
      </c>
      <c r="AU434" s="218" t="s">
        <v>1651</v>
      </c>
      <c r="AV434" s="12" t="s">
        <v>1650</v>
      </c>
      <c r="AW434" s="12" t="s">
        <v>1554</v>
      </c>
      <c r="AX434" s="12" t="s">
        <v>1531</v>
      </c>
      <c r="AY434" s="218" t="s">
        <v>1642</v>
      </c>
    </row>
    <row r="435" spans="2:65" s="1" customFormat="1" ht="16.5" customHeight="1">
      <c r="B435" s="33"/>
      <c r="C435" s="171" t="s">
        <v>218</v>
      </c>
      <c r="D435" s="171" t="s">
        <v>1645</v>
      </c>
      <c r="E435" s="172" t="s">
        <v>219</v>
      </c>
      <c r="F435" s="173" t="s">
        <v>220</v>
      </c>
      <c r="G435" s="174" t="s">
        <v>1677</v>
      </c>
      <c r="H435" s="175">
        <v>2.1</v>
      </c>
      <c r="I435" s="176"/>
      <c r="J435" s="175">
        <f>ROUND(I435*H435,0)</f>
        <v>0</v>
      </c>
      <c r="K435" s="173" t="s">
        <v>1649</v>
      </c>
      <c r="L435" s="37"/>
      <c r="M435" s="177" t="s">
        <v>1524</v>
      </c>
      <c r="N435" s="178" t="s">
        <v>1563</v>
      </c>
      <c r="O435" s="59"/>
      <c r="P435" s="179">
        <f>O435*H435</f>
        <v>0</v>
      </c>
      <c r="Q435" s="179">
        <v>0</v>
      </c>
      <c r="R435" s="179">
        <f>Q435*H435</f>
        <v>0</v>
      </c>
      <c r="S435" s="179">
        <v>1.8</v>
      </c>
      <c r="T435" s="180">
        <f>S435*H435</f>
        <v>3.7800000000000002</v>
      </c>
      <c r="AR435" s="16" t="s">
        <v>1650</v>
      </c>
      <c r="AT435" s="16" t="s">
        <v>1645</v>
      </c>
      <c r="AU435" s="16" t="s">
        <v>1651</v>
      </c>
      <c r="AY435" s="16" t="s">
        <v>1642</v>
      </c>
      <c r="BE435" s="181">
        <f>IF(N435="základní",J435,0)</f>
        <v>0</v>
      </c>
      <c r="BF435" s="181">
        <f>IF(N435="snížená",J435,0)</f>
        <v>0</v>
      </c>
      <c r="BG435" s="181">
        <f>IF(N435="zákl. přenesená",J435,0)</f>
        <v>0</v>
      </c>
      <c r="BH435" s="181">
        <f>IF(N435="sníž. přenesená",J435,0)</f>
        <v>0</v>
      </c>
      <c r="BI435" s="181">
        <f>IF(N435="nulová",J435,0)</f>
        <v>0</v>
      </c>
      <c r="BJ435" s="16" t="s">
        <v>1651</v>
      </c>
      <c r="BK435" s="181">
        <f>ROUND(I435*H435,0)</f>
        <v>0</v>
      </c>
      <c r="BL435" s="16" t="s">
        <v>1650</v>
      </c>
      <c r="BM435" s="16" t="s">
        <v>221</v>
      </c>
    </row>
    <row r="436" spans="2:51" s="11" customFormat="1" ht="12">
      <c r="B436" s="182"/>
      <c r="C436" s="183"/>
      <c r="D436" s="184" t="s">
        <v>1660</v>
      </c>
      <c r="E436" s="193" t="s">
        <v>1524</v>
      </c>
      <c r="F436" s="185" t="s">
        <v>222</v>
      </c>
      <c r="G436" s="183"/>
      <c r="H436" s="186">
        <v>2.1</v>
      </c>
      <c r="I436" s="187"/>
      <c r="J436" s="183"/>
      <c r="K436" s="183"/>
      <c r="L436" s="188"/>
      <c r="M436" s="189"/>
      <c r="N436" s="190"/>
      <c r="O436" s="190"/>
      <c r="P436" s="190"/>
      <c r="Q436" s="190"/>
      <c r="R436" s="190"/>
      <c r="S436" s="190"/>
      <c r="T436" s="191"/>
      <c r="AT436" s="192" t="s">
        <v>1660</v>
      </c>
      <c r="AU436" s="192" t="s">
        <v>1651</v>
      </c>
      <c r="AV436" s="11" t="s">
        <v>1651</v>
      </c>
      <c r="AW436" s="11" t="s">
        <v>1554</v>
      </c>
      <c r="AX436" s="11" t="s">
        <v>1531</v>
      </c>
      <c r="AY436" s="192" t="s">
        <v>1642</v>
      </c>
    </row>
    <row r="437" spans="2:65" s="1" customFormat="1" ht="16.5" customHeight="1">
      <c r="B437" s="33"/>
      <c r="C437" s="171" t="s">
        <v>223</v>
      </c>
      <c r="D437" s="171" t="s">
        <v>1645</v>
      </c>
      <c r="E437" s="172" t="s">
        <v>224</v>
      </c>
      <c r="F437" s="173" t="s">
        <v>225</v>
      </c>
      <c r="G437" s="174" t="s">
        <v>1677</v>
      </c>
      <c r="H437" s="175">
        <v>6.7</v>
      </c>
      <c r="I437" s="176"/>
      <c r="J437" s="175">
        <f>ROUND(I437*H437,0)</f>
        <v>0</v>
      </c>
      <c r="K437" s="173" t="s">
        <v>1649</v>
      </c>
      <c r="L437" s="37"/>
      <c r="M437" s="177" t="s">
        <v>1524</v>
      </c>
      <c r="N437" s="178" t="s">
        <v>1563</v>
      </c>
      <c r="O437" s="59"/>
      <c r="P437" s="179">
        <f>O437*H437</f>
        <v>0</v>
      </c>
      <c r="Q437" s="179">
        <v>0</v>
      </c>
      <c r="R437" s="179">
        <f>Q437*H437</f>
        <v>0</v>
      </c>
      <c r="S437" s="179">
        <v>1.95</v>
      </c>
      <c r="T437" s="180">
        <f>S437*H437</f>
        <v>13.065</v>
      </c>
      <c r="AR437" s="16" t="s">
        <v>1650</v>
      </c>
      <c r="AT437" s="16" t="s">
        <v>1645</v>
      </c>
      <c r="AU437" s="16" t="s">
        <v>1651</v>
      </c>
      <c r="AY437" s="16" t="s">
        <v>1642</v>
      </c>
      <c r="BE437" s="181">
        <f>IF(N437="základní",J437,0)</f>
        <v>0</v>
      </c>
      <c r="BF437" s="181">
        <f>IF(N437="snížená",J437,0)</f>
        <v>0</v>
      </c>
      <c r="BG437" s="181">
        <f>IF(N437="zákl. přenesená",J437,0)</f>
        <v>0</v>
      </c>
      <c r="BH437" s="181">
        <f>IF(N437="sníž. přenesená",J437,0)</f>
        <v>0</v>
      </c>
      <c r="BI437" s="181">
        <f>IF(N437="nulová",J437,0)</f>
        <v>0</v>
      </c>
      <c r="BJ437" s="16" t="s">
        <v>1651</v>
      </c>
      <c r="BK437" s="181">
        <f>ROUND(I437*H437,0)</f>
        <v>0</v>
      </c>
      <c r="BL437" s="16" t="s">
        <v>1650</v>
      </c>
      <c r="BM437" s="16" t="s">
        <v>226</v>
      </c>
    </row>
    <row r="438" spans="2:51" s="11" customFormat="1" ht="12">
      <c r="B438" s="182"/>
      <c r="C438" s="183"/>
      <c r="D438" s="184" t="s">
        <v>1660</v>
      </c>
      <c r="E438" s="193" t="s">
        <v>1524</v>
      </c>
      <c r="F438" s="185" t="s">
        <v>227</v>
      </c>
      <c r="G438" s="183"/>
      <c r="H438" s="186">
        <v>6.7</v>
      </c>
      <c r="I438" s="187"/>
      <c r="J438" s="183"/>
      <c r="K438" s="183"/>
      <c r="L438" s="188"/>
      <c r="M438" s="189"/>
      <c r="N438" s="190"/>
      <c r="O438" s="190"/>
      <c r="P438" s="190"/>
      <c r="Q438" s="190"/>
      <c r="R438" s="190"/>
      <c r="S438" s="190"/>
      <c r="T438" s="191"/>
      <c r="AT438" s="192" t="s">
        <v>1660</v>
      </c>
      <c r="AU438" s="192" t="s">
        <v>1651</v>
      </c>
      <c r="AV438" s="11" t="s">
        <v>1651</v>
      </c>
      <c r="AW438" s="11" t="s">
        <v>1554</v>
      </c>
      <c r="AX438" s="11" t="s">
        <v>1531</v>
      </c>
      <c r="AY438" s="192" t="s">
        <v>1642</v>
      </c>
    </row>
    <row r="439" spans="2:65" s="1" customFormat="1" ht="16.5" customHeight="1">
      <c r="B439" s="33"/>
      <c r="C439" s="171" t="s">
        <v>228</v>
      </c>
      <c r="D439" s="171" t="s">
        <v>1645</v>
      </c>
      <c r="E439" s="172" t="s">
        <v>229</v>
      </c>
      <c r="F439" s="173" t="s">
        <v>230</v>
      </c>
      <c r="G439" s="174" t="s">
        <v>1677</v>
      </c>
      <c r="H439" s="175">
        <v>1.13</v>
      </c>
      <c r="I439" s="176"/>
      <c r="J439" s="175">
        <f>ROUND(I439*H439,0)</f>
        <v>0</v>
      </c>
      <c r="K439" s="173" t="s">
        <v>1649</v>
      </c>
      <c r="L439" s="37"/>
      <c r="M439" s="177" t="s">
        <v>1524</v>
      </c>
      <c r="N439" s="178" t="s">
        <v>1563</v>
      </c>
      <c r="O439" s="59"/>
      <c r="P439" s="179">
        <f>O439*H439</f>
        <v>0</v>
      </c>
      <c r="Q439" s="179">
        <v>0</v>
      </c>
      <c r="R439" s="179">
        <f>Q439*H439</f>
        <v>0</v>
      </c>
      <c r="S439" s="179">
        <v>1.594</v>
      </c>
      <c r="T439" s="180">
        <f>S439*H439</f>
        <v>1.8012199999999998</v>
      </c>
      <c r="AR439" s="16" t="s">
        <v>1650</v>
      </c>
      <c r="AT439" s="16" t="s">
        <v>1645</v>
      </c>
      <c r="AU439" s="16" t="s">
        <v>1651</v>
      </c>
      <c r="AY439" s="16" t="s">
        <v>1642</v>
      </c>
      <c r="BE439" s="181">
        <f>IF(N439="základní",J439,0)</f>
        <v>0</v>
      </c>
      <c r="BF439" s="181">
        <f>IF(N439="snížená",J439,0)</f>
        <v>0</v>
      </c>
      <c r="BG439" s="181">
        <f>IF(N439="zákl. přenesená",J439,0)</f>
        <v>0</v>
      </c>
      <c r="BH439" s="181">
        <f>IF(N439="sníž. přenesená",J439,0)</f>
        <v>0</v>
      </c>
      <c r="BI439" s="181">
        <f>IF(N439="nulová",J439,0)</f>
        <v>0</v>
      </c>
      <c r="BJ439" s="16" t="s">
        <v>1651</v>
      </c>
      <c r="BK439" s="181">
        <f>ROUND(I439*H439,0)</f>
        <v>0</v>
      </c>
      <c r="BL439" s="16" t="s">
        <v>1650</v>
      </c>
      <c r="BM439" s="16" t="s">
        <v>231</v>
      </c>
    </row>
    <row r="440" spans="2:51" s="11" customFormat="1" ht="12">
      <c r="B440" s="182"/>
      <c r="C440" s="183"/>
      <c r="D440" s="184" t="s">
        <v>1660</v>
      </c>
      <c r="E440" s="193" t="s">
        <v>1524</v>
      </c>
      <c r="F440" s="185" t="s">
        <v>232</v>
      </c>
      <c r="G440" s="183"/>
      <c r="H440" s="186">
        <v>1.13</v>
      </c>
      <c r="I440" s="187"/>
      <c r="J440" s="183"/>
      <c r="K440" s="183"/>
      <c r="L440" s="188"/>
      <c r="M440" s="189"/>
      <c r="N440" s="190"/>
      <c r="O440" s="190"/>
      <c r="P440" s="190"/>
      <c r="Q440" s="190"/>
      <c r="R440" s="190"/>
      <c r="S440" s="190"/>
      <c r="T440" s="191"/>
      <c r="AT440" s="192" t="s">
        <v>1660</v>
      </c>
      <c r="AU440" s="192" t="s">
        <v>1651</v>
      </c>
      <c r="AV440" s="11" t="s">
        <v>1651</v>
      </c>
      <c r="AW440" s="11" t="s">
        <v>1554</v>
      </c>
      <c r="AX440" s="11" t="s">
        <v>1531</v>
      </c>
      <c r="AY440" s="192" t="s">
        <v>1642</v>
      </c>
    </row>
    <row r="441" spans="2:65" s="1" customFormat="1" ht="16.5" customHeight="1">
      <c r="B441" s="33"/>
      <c r="C441" s="171" t="s">
        <v>233</v>
      </c>
      <c r="D441" s="171" t="s">
        <v>1645</v>
      </c>
      <c r="E441" s="172" t="s">
        <v>234</v>
      </c>
      <c r="F441" s="173" t="s">
        <v>235</v>
      </c>
      <c r="G441" s="174" t="s">
        <v>1677</v>
      </c>
      <c r="H441" s="175">
        <v>3.6</v>
      </c>
      <c r="I441" s="176"/>
      <c r="J441" s="175">
        <f>ROUND(I441*H441,0)</f>
        <v>0</v>
      </c>
      <c r="K441" s="173" t="s">
        <v>1649</v>
      </c>
      <c r="L441" s="37"/>
      <c r="M441" s="177" t="s">
        <v>1524</v>
      </c>
      <c r="N441" s="178" t="s">
        <v>1563</v>
      </c>
      <c r="O441" s="59"/>
      <c r="P441" s="179">
        <f>O441*H441</f>
        <v>0</v>
      </c>
      <c r="Q441" s="179">
        <v>0</v>
      </c>
      <c r="R441" s="179">
        <f>Q441*H441</f>
        <v>0</v>
      </c>
      <c r="S441" s="179">
        <v>2.4</v>
      </c>
      <c r="T441" s="180">
        <f>S441*H441</f>
        <v>8.64</v>
      </c>
      <c r="AR441" s="16" t="s">
        <v>1650</v>
      </c>
      <c r="AT441" s="16" t="s">
        <v>1645</v>
      </c>
      <c r="AU441" s="16" t="s">
        <v>1651</v>
      </c>
      <c r="AY441" s="16" t="s">
        <v>1642</v>
      </c>
      <c r="BE441" s="181">
        <f>IF(N441="základní",J441,0)</f>
        <v>0</v>
      </c>
      <c r="BF441" s="181">
        <f>IF(N441="snížená",J441,0)</f>
        <v>0</v>
      </c>
      <c r="BG441" s="181">
        <f>IF(N441="zákl. přenesená",J441,0)</f>
        <v>0</v>
      </c>
      <c r="BH441" s="181">
        <f>IF(N441="sníž. přenesená",J441,0)</f>
        <v>0</v>
      </c>
      <c r="BI441" s="181">
        <f>IF(N441="nulová",J441,0)</f>
        <v>0</v>
      </c>
      <c r="BJ441" s="16" t="s">
        <v>1651</v>
      </c>
      <c r="BK441" s="181">
        <f>ROUND(I441*H441,0)</f>
        <v>0</v>
      </c>
      <c r="BL441" s="16" t="s">
        <v>1650</v>
      </c>
      <c r="BM441" s="16" t="s">
        <v>236</v>
      </c>
    </row>
    <row r="442" spans="2:51" s="11" customFormat="1" ht="12">
      <c r="B442" s="182"/>
      <c r="C442" s="183"/>
      <c r="D442" s="184" t="s">
        <v>1660</v>
      </c>
      <c r="E442" s="193" t="s">
        <v>1524</v>
      </c>
      <c r="F442" s="185" t="s">
        <v>237</v>
      </c>
      <c r="G442" s="183"/>
      <c r="H442" s="186">
        <v>3.6</v>
      </c>
      <c r="I442" s="187"/>
      <c r="J442" s="183"/>
      <c r="K442" s="183"/>
      <c r="L442" s="188"/>
      <c r="M442" s="189"/>
      <c r="N442" s="190"/>
      <c r="O442" s="190"/>
      <c r="P442" s="190"/>
      <c r="Q442" s="190"/>
      <c r="R442" s="190"/>
      <c r="S442" s="190"/>
      <c r="T442" s="191"/>
      <c r="AT442" s="192" t="s">
        <v>1660</v>
      </c>
      <c r="AU442" s="192" t="s">
        <v>1651</v>
      </c>
      <c r="AV442" s="11" t="s">
        <v>1651</v>
      </c>
      <c r="AW442" s="11" t="s">
        <v>1554</v>
      </c>
      <c r="AX442" s="11" t="s">
        <v>1531</v>
      </c>
      <c r="AY442" s="192" t="s">
        <v>1642</v>
      </c>
    </row>
    <row r="443" spans="2:65" s="1" customFormat="1" ht="16.5" customHeight="1">
      <c r="B443" s="33"/>
      <c r="C443" s="171" t="s">
        <v>238</v>
      </c>
      <c r="D443" s="171" t="s">
        <v>1645</v>
      </c>
      <c r="E443" s="172" t="s">
        <v>239</v>
      </c>
      <c r="F443" s="173" t="s">
        <v>240</v>
      </c>
      <c r="G443" s="174" t="s">
        <v>1683</v>
      </c>
      <c r="H443" s="175">
        <v>134.03</v>
      </c>
      <c r="I443" s="176"/>
      <c r="J443" s="175">
        <f>ROUND(I443*H443,0)</f>
        <v>0</v>
      </c>
      <c r="K443" s="173" t="s">
        <v>1649</v>
      </c>
      <c r="L443" s="37"/>
      <c r="M443" s="177" t="s">
        <v>1524</v>
      </c>
      <c r="N443" s="178" t="s">
        <v>1563</v>
      </c>
      <c r="O443" s="59"/>
      <c r="P443" s="179">
        <f>O443*H443</f>
        <v>0</v>
      </c>
      <c r="Q443" s="179">
        <v>0</v>
      </c>
      <c r="R443" s="179">
        <f>Q443*H443</f>
        <v>0</v>
      </c>
      <c r="S443" s="179">
        <v>0.057</v>
      </c>
      <c r="T443" s="180">
        <f>S443*H443</f>
        <v>7.63971</v>
      </c>
      <c r="AR443" s="16" t="s">
        <v>1650</v>
      </c>
      <c r="AT443" s="16" t="s">
        <v>1645</v>
      </c>
      <c r="AU443" s="16" t="s">
        <v>1651</v>
      </c>
      <c r="AY443" s="16" t="s">
        <v>1642</v>
      </c>
      <c r="BE443" s="181">
        <f>IF(N443="základní",J443,0)</f>
        <v>0</v>
      </c>
      <c r="BF443" s="181">
        <f>IF(N443="snížená",J443,0)</f>
        <v>0</v>
      </c>
      <c r="BG443" s="181">
        <f>IF(N443="zákl. přenesená",J443,0)</f>
        <v>0</v>
      </c>
      <c r="BH443" s="181">
        <f>IF(N443="sníž. přenesená",J443,0)</f>
        <v>0</v>
      </c>
      <c r="BI443" s="181">
        <f>IF(N443="nulová",J443,0)</f>
        <v>0</v>
      </c>
      <c r="BJ443" s="16" t="s">
        <v>1651</v>
      </c>
      <c r="BK443" s="181">
        <f>ROUND(I443*H443,0)</f>
        <v>0</v>
      </c>
      <c r="BL443" s="16" t="s">
        <v>1650</v>
      </c>
      <c r="BM443" s="16" t="s">
        <v>241</v>
      </c>
    </row>
    <row r="444" spans="2:51" s="11" customFormat="1" ht="12">
      <c r="B444" s="182"/>
      <c r="C444" s="183"/>
      <c r="D444" s="184" t="s">
        <v>1660</v>
      </c>
      <c r="E444" s="193" t="s">
        <v>1524</v>
      </c>
      <c r="F444" s="185" t="s">
        <v>242</v>
      </c>
      <c r="G444" s="183"/>
      <c r="H444" s="186">
        <v>48.51</v>
      </c>
      <c r="I444" s="187"/>
      <c r="J444" s="183"/>
      <c r="K444" s="183"/>
      <c r="L444" s="188"/>
      <c r="M444" s="189"/>
      <c r="N444" s="190"/>
      <c r="O444" s="190"/>
      <c r="P444" s="190"/>
      <c r="Q444" s="190"/>
      <c r="R444" s="190"/>
      <c r="S444" s="190"/>
      <c r="T444" s="191"/>
      <c r="AT444" s="192" t="s">
        <v>1660</v>
      </c>
      <c r="AU444" s="192" t="s">
        <v>1651</v>
      </c>
      <c r="AV444" s="11" t="s">
        <v>1651</v>
      </c>
      <c r="AW444" s="11" t="s">
        <v>1554</v>
      </c>
      <c r="AX444" s="11" t="s">
        <v>1591</v>
      </c>
      <c r="AY444" s="192" t="s">
        <v>1642</v>
      </c>
    </row>
    <row r="445" spans="2:51" s="11" customFormat="1" ht="12">
      <c r="B445" s="182"/>
      <c r="C445" s="183"/>
      <c r="D445" s="184" t="s">
        <v>1660</v>
      </c>
      <c r="E445" s="193" t="s">
        <v>1524</v>
      </c>
      <c r="F445" s="185" t="s">
        <v>243</v>
      </c>
      <c r="G445" s="183"/>
      <c r="H445" s="186">
        <v>54.82</v>
      </c>
      <c r="I445" s="187"/>
      <c r="J445" s="183"/>
      <c r="K445" s="183"/>
      <c r="L445" s="188"/>
      <c r="M445" s="189"/>
      <c r="N445" s="190"/>
      <c r="O445" s="190"/>
      <c r="P445" s="190"/>
      <c r="Q445" s="190"/>
      <c r="R445" s="190"/>
      <c r="S445" s="190"/>
      <c r="T445" s="191"/>
      <c r="AT445" s="192" t="s">
        <v>1660</v>
      </c>
      <c r="AU445" s="192" t="s">
        <v>1651</v>
      </c>
      <c r="AV445" s="11" t="s">
        <v>1651</v>
      </c>
      <c r="AW445" s="11" t="s">
        <v>1554</v>
      </c>
      <c r="AX445" s="11" t="s">
        <v>1591</v>
      </c>
      <c r="AY445" s="192" t="s">
        <v>1642</v>
      </c>
    </row>
    <row r="446" spans="2:51" s="11" customFormat="1" ht="12">
      <c r="B446" s="182"/>
      <c r="C446" s="183"/>
      <c r="D446" s="184" t="s">
        <v>1660</v>
      </c>
      <c r="E446" s="193" t="s">
        <v>1524</v>
      </c>
      <c r="F446" s="185" t="s">
        <v>244</v>
      </c>
      <c r="G446" s="183"/>
      <c r="H446" s="186">
        <v>30.7</v>
      </c>
      <c r="I446" s="187"/>
      <c r="J446" s="183"/>
      <c r="K446" s="183"/>
      <c r="L446" s="188"/>
      <c r="M446" s="189"/>
      <c r="N446" s="190"/>
      <c r="O446" s="190"/>
      <c r="P446" s="190"/>
      <c r="Q446" s="190"/>
      <c r="R446" s="190"/>
      <c r="S446" s="190"/>
      <c r="T446" s="191"/>
      <c r="AT446" s="192" t="s">
        <v>1660</v>
      </c>
      <c r="AU446" s="192" t="s">
        <v>1651</v>
      </c>
      <c r="AV446" s="11" t="s">
        <v>1651</v>
      </c>
      <c r="AW446" s="11" t="s">
        <v>1554</v>
      </c>
      <c r="AX446" s="11" t="s">
        <v>1591</v>
      </c>
      <c r="AY446" s="192" t="s">
        <v>1642</v>
      </c>
    </row>
    <row r="447" spans="2:51" s="12" customFormat="1" ht="12">
      <c r="B447" s="208"/>
      <c r="C447" s="209"/>
      <c r="D447" s="184" t="s">
        <v>1660</v>
      </c>
      <c r="E447" s="210" t="s">
        <v>1524</v>
      </c>
      <c r="F447" s="211" t="s">
        <v>1810</v>
      </c>
      <c r="G447" s="209"/>
      <c r="H447" s="212">
        <v>134.03</v>
      </c>
      <c r="I447" s="213"/>
      <c r="J447" s="209"/>
      <c r="K447" s="209"/>
      <c r="L447" s="214"/>
      <c r="M447" s="215"/>
      <c r="N447" s="216"/>
      <c r="O447" s="216"/>
      <c r="P447" s="216"/>
      <c r="Q447" s="216"/>
      <c r="R447" s="216"/>
      <c r="S447" s="216"/>
      <c r="T447" s="217"/>
      <c r="AT447" s="218" t="s">
        <v>1660</v>
      </c>
      <c r="AU447" s="218" t="s">
        <v>1651</v>
      </c>
      <c r="AV447" s="12" t="s">
        <v>1650</v>
      </c>
      <c r="AW447" s="12" t="s">
        <v>1554</v>
      </c>
      <c r="AX447" s="12" t="s">
        <v>1531</v>
      </c>
      <c r="AY447" s="218" t="s">
        <v>1642</v>
      </c>
    </row>
    <row r="448" spans="2:65" s="1" customFormat="1" ht="16.5" customHeight="1">
      <c r="B448" s="33"/>
      <c r="C448" s="171" t="s">
        <v>245</v>
      </c>
      <c r="D448" s="171" t="s">
        <v>1645</v>
      </c>
      <c r="E448" s="172" t="s">
        <v>246</v>
      </c>
      <c r="F448" s="173" t="s">
        <v>247</v>
      </c>
      <c r="G448" s="174" t="s">
        <v>1683</v>
      </c>
      <c r="H448" s="175">
        <v>84.6</v>
      </c>
      <c r="I448" s="176"/>
      <c r="J448" s="175">
        <f>ROUND(I448*H448,0)</f>
        <v>0</v>
      </c>
      <c r="K448" s="173" t="s">
        <v>1649</v>
      </c>
      <c r="L448" s="37"/>
      <c r="M448" s="177" t="s">
        <v>1524</v>
      </c>
      <c r="N448" s="178" t="s">
        <v>1563</v>
      </c>
      <c r="O448" s="59"/>
      <c r="P448" s="179">
        <f>O448*H448</f>
        <v>0</v>
      </c>
      <c r="Q448" s="179">
        <v>0</v>
      </c>
      <c r="R448" s="179">
        <f>Q448*H448</f>
        <v>0</v>
      </c>
      <c r="S448" s="179">
        <v>0.062</v>
      </c>
      <c r="T448" s="180">
        <f>S448*H448</f>
        <v>5.2452</v>
      </c>
      <c r="AR448" s="16" t="s">
        <v>1650</v>
      </c>
      <c r="AT448" s="16" t="s">
        <v>1645</v>
      </c>
      <c r="AU448" s="16" t="s">
        <v>1651</v>
      </c>
      <c r="AY448" s="16" t="s">
        <v>1642</v>
      </c>
      <c r="BE448" s="181">
        <f>IF(N448="základní",J448,0)</f>
        <v>0</v>
      </c>
      <c r="BF448" s="181">
        <f>IF(N448="snížená",J448,0)</f>
        <v>0</v>
      </c>
      <c r="BG448" s="181">
        <f>IF(N448="zákl. přenesená",J448,0)</f>
        <v>0</v>
      </c>
      <c r="BH448" s="181">
        <f>IF(N448="sníž. přenesená",J448,0)</f>
        <v>0</v>
      </c>
      <c r="BI448" s="181">
        <f>IF(N448="nulová",J448,0)</f>
        <v>0</v>
      </c>
      <c r="BJ448" s="16" t="s">
        <v>1651</v>
      </c>
      <c r="BK448" s="181">
        <f>ROUND(I448*H448,0)</f>
        <v>0</v>
      </c>
      <c r="BL448" s="16" t="s">
        <v>1650</v>
      </c>
      <c r="BM448" s="16" t="s">
        <v>248</v>
      </c>
    </row>
    <row r="449" spans="2:51" s="11" customFormat="1" ht="12">
      <c r="B449" s="182"/>
      <c r="C449" s="183"/>
      <c r="D449" s="184" t="s">
        <v>1660</v>
      </c>
      <c r="E449" s="193" t="s">
        <v>1524</v>
      </c>
      <c r="F449" s="185" t="s">
        <v>249</v>
      </c>
      <c r="G449" s="183"/>
      <c r="H449" s="186">
        <v>84.6</v>
      </c>
      <c r="I449" s="187"/>
      <c r="J449" s="183"/>
      <c r="K449" s="183"/>
      <c r="L449" s="188"/>
      <c r="M449" s="189"/>
      <c r="N449" s="190"/>
      <c r="O449" s="190"/>
      <c r="P449" s="190"/>
      <c r="Q449" s="190"/>
      <c r="R449" s="190"/>
      <c r="S449" s="190"/>
      <c r="T449" s="191"/>
      <c r="AT449" s="192" t="s">
        <v>1660</v>
      </c>
      <c r="AU449" s="192" t="s">
        <v>1651</v>
      </c>
      <c r="AV449" s="11" t="s">
        <v>1651</v>
      </c>
      <c r="AW449" s="11" t="s">
        <v>1554</v>
      </c>
      <c r="AX449" s="11" t="s">
        <v>1531</v>
      </c>
      <c r="AY449" s="192" t="s">
        <v>1642</v>
      </c>
    </row>
    <row r="450" spans="2:65" s="1" customFormat="1" ht="16.5" customHeight="1">
      <c r="B450" s="33"/>
      <c r="C450" s="171" t="s">
        <v>250</v>
      </c>
      <c r="D450" s="171" t="s">
        <v>1645</v>
      </c>
      <c r="E450" s="172" t="s">
        <v>251</v>
      </c>
      <c r="F450" s="173" t="s">
        <v>252</v>
      </c>
      <c r="G450" s="174" t="s">
        <v>1683</v>
      </c>
      <c r="H450" s="175">
        <v>54.6</v>
      </c>
      <c r="I450" s="176"/>
      <c r="J450" s="175">
        <f>ROUND(I450*H450,0)</f>
        <v>0</v>
      </c>
      <c r="K450" s="173" t="s">
        <v>1649</v>
      </c>
      <c r="L450" s="37"/>
      <c r="M450" s="177" t="s">
        <v>1524</v>
      </c>
      <c r="N450" s="178" t="s">
        <v>1563</v>
      </c>
      <c r="O450" s="59"/>
      <c r="P450" s="179">
        <f>O450*H450</f>
        <v>0</v>
      </c>
      <c r="Q450" s="179">
        <v>0</v>
      </c>
      <c r="R450" s="179">
        <f>Q450*H450</f>
        <v>0</v>
      </c>
      <c r="S450" s="179">
        <v>0.088</v>
      </c>
      <c r="T450" s="180">
        <f>S450*H450</f>
        <v>4.8048</v>
      </c>
      <c r="AR450" s="16" t="s">
        <v>1650</v>
      </c>
      <c r="AT450" s="16" t="s">
        <v>1645</v>
      </c>
      <c r="AU450" s="16" t="s">
        <v>1651</v>
      </c>
      <c r="AY450" s="16" t="s">
        <v>1642</v>
      </c>
      <c r="BE450" s="181">
        <f>IF(N450="základní",J450,0)</f>
        <v>0</v>
      </c>
      <c r="BF450" s="181">
        <f>IF(N450="snížená",J450,0)</f>
        <v>0</v>
      </c>
      <c r="BG450" s="181">
        <f>IF(N450="zákl. přenesená",J450,0)</f>
        <v>0</v>
      </c>
      <c r="BH450" s="181">
        <f>IF(N450="sníž. přenesená",J450,0)</f>
        <v>0</v>
      </c>
      <c r="BI450" s="181">
        <f>IF(N450="nulová",J450,0)</f>
        <v>0</v>
      </c>
      <c r="BJ450" s="16" t="s">
        <v>1651</v>
      </c>
      <c r="BK450" s="181">
        <f>ROUND(I450*H450,0)</f>
        <v>0</v>
      </c>
      <c r="BL450" s="16" t="s">
        <v>1650</v>
      </c>
      <c r="BM450" s="16" t="s">
        <v>253</v>
      </c>
    </row>
    <row r="451" spans="2:51" s="11" customFormat="1" ht="12">
      <c r="B451" s="182"/>
      <c r="C451" s="183"/>
      <c r="D451" s="184" t="s">
        <v>1660</v>
      </c>
      <c r="E451" s="193" t="s">
        <v>1524</v>
      </c>
      <c r="F451" s="185" t="s">
        <v>254</v>
      </c>
      <c r="G451" s="183"/>
      <c r="H451" s="186">
        <v>5</v>
      </c>
      <c r="I451" s="187"/>
      <c r="J451" s="183"/>
      <c r="K451" s="183"/>
      <c r="L451" s="188"/>
      <c r="M451" s="189"/>
      <c r="N451" s="190"/>
      <c r="O451" s="190"/>
      <c r="P451" s="190"/>
      <c r="Q451" s="190"/>
      <c r="R451" s="190"/>
      <c r="S451" s="190"/>
      <c r="T451" s="191"/>
      <c r="AT451" s="192" t="s">
        <v>1660</v>
      </c>
      <c r="AU451" s="192" t="s">
        <v>1651</v>
      </c>
      <c r="AV451" s="11" t="s">
        <v>1651</v>
      </c>
      <c r="AW451" s="11" t="s">
        <v>1554</v>
      </c>
      <c r="AX451" s="11" t="s">
        <v>1591</v>
      </c>
      <c r="AY451" s="192" t="s">
        <v>1642</v>
      </c>
    </row>
    <row r="452" spans="2:51" s="11" customFormat="1" ht="12">
      <c r="B452" s="182"/>
      <c r="C452" s="183"/>
      <c r="D452" s="184" t="s">
        <v>1660</v>
      </c>
      <c r="E452" s="193" t="s">
        <v>1524</v>
      </c>
      <c r="F452" s="185" t="s">
        <v>255</v>
      </c>
      <c r="G452" s="183"/>
      <c r="H452" s="186">
        <v>8</v>
      </c>
      <c r="I452" s="187"/>
      <c r="J452" s="183"/>
      <c r="K452" s="183"/>
      <c r="L452" s="188"/>
      <c r="M452" s="189"/>
      <c r="N452" s="190"/>
      <c r="O452" s="190"/>
      <c r="P452" s="190"/>
      <c r="Q452" s="190"/>
      <c r="R452" s="190"/>
      <c r="S452" s="190"/>
      <c r="T452" s="191"/>
      <c r="AT452" s="192" t="s">
        <v>1660</v>
      </c>
      <c r="AU452" s="192" t="s">
        <v>1651</v>
      </c>
      <c r="AV452" s="11" t="s">
        <v>1651</v>
      </c>
      <c r="AW452" s="11" t="s">
        <v>1554</v>
      </c>
      <c r="AX452" s="11" t="s">
        <v>1591</v>
      </c>
      <c r="AY452" s="192" t="s">
        <v>1642</v>
      </c>
    </row>
    <row r="453" spans="2:51" s="11" customFormat="1" ht="12">
      <c r="B453" s="182"/>
      <c r="C453" s="183"/>
      <c r="D453" s="184" t="s">
        <v>1660</v>
      </c>
      <c r="E453" s="193" t="s">
        <v>1524</v>
      </c>
      <c r="F453" s="185" t="s">
        <v>256</v>
      </c>
      <c r="G453" s="183"/>
      <c r="H453" s="186">
        <v>14.4</v>
      </c>
      <c r="I453" s="187"/>
      <c r="J453" s="183"/>
      <c r="K453" s="183"/>
      <c r="L453" s="188"/>
      <c r="M453" s="189"/>
      <c r="N453" s="190"/>
      <c r="O453" s="190"/>
      <c r="P453" s="190"/>
      <c r="Q453" s="190"/>
      <c r="R453" s="190"/>
      <c r="S453" s="190"/>
      <c r="T453" s="191"/>
      <c r="AT453" s="192" t="s">
        <v>1660</v>
      </c>
      <c r="AU453" s="192" t="s">
        <v>1651</v>
      </c>
      <c r="AV453" s="11" t="s">
        <v>1651</v>
      </c>
      <c r="AW453" s="11" t="s">
        <v>1554</v>
      </c>
      <c r="AX453" s="11" t="s">
        <v>1591</v>
      </c>
      <c r="AY453" s="192" t="s">
        <v>1642</v>
      </c>
    </row>
    <row r="454" spans="2:51" s="11" customFormat="1" ht="12">
      <c r="B454" s="182"/>
      <c r="C454" s="183"/>
      <c r="D454" s="184" t="s">
        <v>1660</v>
      </c>
      <c r="E454" s="193" t="s">
        <v>1524</v>
      </c>
      <c r="F454" s="185" t="s">
        <v>257</v>
      </c>
      <c r="G454" s="183"/>
      <c r="H454" s="186">
        <v>12.8</v>
      </c>
      <c r="I454" s="187"/>
      <c r="J454" s="183"/>
      <c r="K454" s="183"/>
      <c r="L454" s="188"/>
      <c r="M454" s="189"/>
      <c r="N454" s="190"/>
      <c r="O454" s="190"/>
      <c r="P454" s="190"/>
      <c r="Q454" s="190"/>
      <c r="R454" s="190"/>
      <c r="S454" s="190"/>
      <c r="T454" s="191"/>
      <c r="AT454" s="192" t="s">
        <v>1660</v>
      </c>
      <c r="AU454" s="192" t="s">
        <v>1651</v>
      </c>
      <c r="AV454" s="11" t="s">
        <v>1651</v>
      </c>
      <c r="AW454" s="11" t="s">
        <v>1554</v>
      </c>
      <c r="AX454" s="11" t="s">
        <v>1591</v>
      </c>
      <c r="AY454" s="192" t="s">
        <v>1642</v>
      </c>
    </row>
    <row r="455" spans="2:51" s="11" customFormat="1" ht="12">
      <c r="B455" s="182"/>
      <c r="C455" s="183"/>
      <c r="D455" s="184" t="s">
        <v>1660</v>
      </c>
      <c r="E455" s="193" t="s">
        <v>1524</v>
      </c>
      <c r="F455" s="185" t="s">
        <v>256</v>
      </c>
      <c r="G455" s="183"/>
      <c r="H455" s="186">
        <v>14.4</v>
      </c>
      <c r="I455" s="187"/>
      <c r="J455" s="183"/>
      <c r="K455" s="183"/>
      <c r="L455" s="188"/>
      <c r="M455" s="189"/>
      <c r="N455" s="190"/>
      <c r="O455" s="190"/>
      <c r="P455" s="190"/>
      <c r="Q455" s="190"/>
      <c r="R455" s="190"/>
      <c r="S455" s="190"/>
      <c r="T455" s="191"/>
      <c r="AT455" s="192" t="s">
        <v>1660</v>
      </c>
      <c r="AU455" s="192" t="s">
        <v>1651</v>
      </c>
      <c r="AV455" s="11" t="s">
        <v>1651</v>
      </c>
      <c r="AW455" s="11" t="s">
        <v>1554</v>
      </c>
      <c r="AX455" s="11" t="s">
        <v>1591</v>
      </c>
      <c r="AY455" s="192" t="s">
        <v>1642</v>
      </c>
    </row>
    <row r="456" spans="2:51" s="12" customFormat="1" ht="12">
      <c r="B456" s="208"/>
      <c r="C456" s="209"/>
      <c r="D456" s="184" t="s">
        <v>1660</v>
      </c>
      <c r="E456" s="210" t="s">
        <v>1524</v>
      </c>
      <c r="F456" s="211" t="s">
        <v>1810</v>
      </c>
      <c r="G456" s="209"/>
      <c r="H456" s="212">
        <v>54.6</v>
      </c>
      <c r="I456" s="213"/>
      <c r="J456" s="209"/>
      <c r="K456" s="209"/>
      <c r="L456" s="214"/>
      <c r="M456" s="215"/>
      <c r="N456" s="216"/>
      <c r="O456" s="216"/>
      <c r="P456" s="216"/>
      <c r="Q456" s="216"/>
      <c r="R456" s="216"/>
      <c r="S456" s="216"/>
      <c r="T456" s="217"/>
      <c r="AT456" s="218" t="s">
        <v>1660</v>
      </c>
      <c r="AU456" s="218" t="s">
        <v>1651</v>
      </c>
      <c r="AV456" s="12" t="s">
        <v>1650</v>
      </c>
      <c r="AW456" s="12" t="s">
        <v>1554</v>
      </c>
      <c r="AX456" s="12" t="s">
        <v>1531</v>
      </c>
      <c r="AY456" s="218" t="s">
        <v>1642</v>
      </c>
    </row>
    <row r="457" spans="2:65" s="1" customFormat="1" ht="16.5" customHeight="1">
      <c r="B457" s="33"/>
      <c r="C457" s="171" t="s">
        <v>258</v>
      </c>
      <c r="D457" s="171" t="s">
        <v>1645</v>
      </c>
      <c r="E457" s="172" t="s">
        <v>259</v>
      </c>
      <c r="F457" s="173" t="s">
        <v>260</v>
      </c>
      <c r="G457" s="174" t="s">
        <v>1755</v>
      </c>
      <c r="H457" s="175">
        <v>3</v>
      </c>
      <c r="I457" s="176"/>
      <c r="J457" s="175">
        <f>ROUND(I457*H457,0)</f>
        <v>0</v>
      </c>
      <c r="K457" s="173" t="s">
        <v>1649</v>
      </c>
      <c r="L457" s="37"/>
      <c r="M457" s="177" t="s">
        <v>1524</v>
      </c>
      <c r="N457" s="178" t="s">
        <v>1563</v>
      </c>
      <c r="O457" s="59"/>
      <c r="P457" s="179">
        <f>O457*H457</f>
        <v>0</v>
      </c>
      <c r="Q457" s="179">
        <v>0</v>
      </c>
      <c r="R457" s="179">
        <f>Q457*H457</f>
        <v>0</v>
      </c>
      <c r="S457" s="179">
        <v>0.004</v>
      </c>
      <c r="T457" s="180">
        <f>S457*H457</f>
        <v>0.012</v>
      </c>
      <c r="AR457" s="16" t="s">
        <v>1650</v>
      </c>
      <c r="AT457" s="16" t="s">
        <v>1645</v>
      </c>
      <c r="AU457" s="16" t="s">
        <v>1651</v>
      </c>
      <c r="AY457" s="16" t="s">
        <v>1642</v>
      </c>
      <c r="BE457" s="181">
        <f>IF(N457="základní",J457,0)</f>
        <v>0</v>
      </c>
      <c r="BF457" s="181">
        <f>IF(N457="snížená",J457,0)</f>
        <v>0</v>
      </c>
      <c r="BG457" s="181">
        <f>IF(N457="zákl. přenesená",J457,0)</f>
        <v>0</v>
      </c>
      <c r="BH457" s="181">
        <f>IF(N457="sníž. přenesená",J457,0)</f>
        <v>0</v>
      </c>
      <c r="BI457" s="181">
        <f>IF(N457="nulová",J457,0)</f>
        <v>0</v>
      </c>
      <c r="BJ457" s="16" t="s">
        <v>1651</v>
      </c>
      <c r="BK457" s="181">
        <f>ROUND(I457*H457,0)</f>
        <v>0</v>
      </c>
      <c r="BL457" s="16" t="s">
        <v>1650</v>
      </c>
      <c r="BM457" s="16" t="s">
        <v>261</v>
      </c>
    </row>
    <row r="458" spans="2:51" s="11" customFormat="1" ht="12">
      <c r="B458" s="182"/>
      <c r="C458" s="183"/>
      <c r="D458" s="184" t="s">
        <v>1660</v>
      </c>
      <c r="E458" s="193" t="s">
        <v>1524</v>
      </c>
      <c r="F458" s="185" t="s">
        <v>262</v>
      </c>
      <c r="G458" s="183"/>
      <c r="H458" s="186">
        <v>3</v>
      </c>
      <c r="I458" s="187"/>
      <c r="J458" s="183"/>
      <c r="K458" s="183"/>
      <c r="L458" s="188"/>
      <c r="M458" s="189"/>
      <c r="N458" s="190"/>
      <c r="O458" s="190"/>
      <c r="P458" s="190"/>
      <c r="Q458" s="190"/>
      <c r="R458" s="190"/>
      <c r="S458" s="190"/>
      <c r="T458" s="191"/>
      <c r="AT458" s="192" t="s">
        <v>1660</v>
      </c>
      <c r="AU458" s="192" t="s">
        <v>1651</v>
      </c>
      <c r="AV458" s="11" t="s">
        <v>1651</v>
      </c>
      <c r="AW458" s="11" t="s">
        <v>1554</v>
      </c>
      <c r="AX458" s="11" t="s">
        <v>1531</v>
      </c>
      <c r="AY458" s="192" t="s">
        <v>1642</v>
      </c>
    </row>
    <row r="459" spans="2:65" s="1" customFormat="1" ht="16.5" customHeight="1">
      <c r="B459" s="33"/>
      <c r="C459" s="171" t="s">
        <v>263</v>
      </c>
      <c r="D459" s="171" t="s">
        <v>1645</v>
      </c>
      <c r="E459" s="172" t="s">
        <v>264</v>
      </c>
      <c r="F459" s="173" t="s">
        <v>265</v>
      </c>
      <c r="G459" s="174" t="s">
        <v>1755</v>
      </c>
      <c r="H459" s="175">
        <v>29</v>
      </c>
      <c r="I459" s="176"/>
      <c r="J459" s="175">
        <f>ROUND(I459*H459,0)</f>
        <v>0</v>
      </c>
      <c r="K459" s="173" t="s">
        <v>1649</v>
      </c>
      <c r="L459" s="37"/>
      <c r="M459" s="177" t="s">
        <v>1524</v>
      </c>
      <c r="N459" s="178" t="s">
        <v>1563</v>
      </c>
      <c r="O459" s="59"/>
      <c r="P459" s="179">
        <f>O459*H459</f>
        <v>0</v>
      </c>
      <c r="Q459" s="179">
        <v>0</v>
      </c>
      <c r="R459" s="179">
        <f>Q459*H459</f>
        <v>0</v>
      </c>
      <c r="S459" s="179">
        <v>0.008</v>
      </c>
      <c r="T459" s="180">
        <f>S459*H459</f>
        <v>0.232</v>
      </c>
      <c r="AR459" s="16" t="s">
        <v>1650</v>
      </c>
      <c r="AT459" s="16" t="s">
        <v>1645</v>
      </c>
      <c r="AU459" s="16" t="s">
        <v>1651</v>
      </c>
      <c r="AY459" s="16" t="s">
        <v>1642</v>
      </c>
      <c r="BE459" s="181">
        <f>IF(N459="základní",J459,0)</f>
        <v>0</v>
      </c>
      <c r="BF459" s="181">
        <f>IF(N459="snížená",J459,0)</f>
        <v>0</v>
      </c>
      <c r="BG459" s="181">
        <f>IF(N459="zákl. přenesená",J459,0)</f>
        <v>0</v>
      </c>
      <c r="BH459" s="181">
        <f>IF(N459="sníž. přenesená",J459,0)</f>
        <v>0</v>
      </c>
      <c r="BI459" s="181">
        <f>IF(N459="nulová",J459,0)</f>
        <v>0</v>
      </c>
      <c r="BJ459" s="16" t="s">
        <v>1651</v>
      </c>
      <c r="BK459" s="181">
        <f>ROUND(I459*H459,0)</f>
        <v>0</v>
      </c>
      <c r="BL459" s="16" t="s">
        <v>1650</v>
      </c>
      <c r="BM459" s="16" t="s">
        <v>266</v>
      </c>
    </row>
    <row r="460" spans="2:51" s="11" customFormat="1" ht="12">
      <c r="B460" s="182"/>
      <c r="C460" s="183"/>
      <c r="D460" s="184" t="s">
        <v>1660</v>
      </c>
      <c r="E460" s="193" t="s">
        <v>1524</v>
      </c>
      <c r="F460" s="185" t="s">
        <v>267</v>
      </c>
      <c r="G460" s="183"/>
      <c r="H460" s="186">
        <v>29</v>
      </c>
      <c r="I460" s="187"/>
      <c r="J460" s="183"/>
      <c r="K460" s="183"/>
      <c r="L460" s="188"/>
      <c r="M460" s="189"/>
      <c r="N460" s="190"/>
      <c r="O460" s="190"/>
      <c r="P460" s="190"/>
      <c r="Q460" s="190"/>
      <c r="R460" s="190"/>
      <c r="S460" s="190"/>
      <c r="T460" s="191"/>
      <c r="AT460" s="192" t="s">
        <v>1660</v>
      </c>
      <c r="AU460" s="192" t="s">
        <v>1651</v>
      </c>
      <c r="AV460" s="11" t="s">
        <v>1651</v>
      </c>
      <c r="AW460" s="11" t="s">
        <v>1554</v>
      </c>
      <c r="AX460" s="11" t="s">
        <v>1531</v>
      </c>
      <c r="AY460" s="192" t="s">
        <v>1642</v>
      </c>
    </row>
    <row r="461" spans="2:65" s="1" customFormat="1" ht="16.5" customHeight="1">
      <c r="B461" s="33"/>
      <c r="C461" s="171" t="s">
        <v>268</v>
      </c>
      <c r="D461" s="171" t="s">
        <v>1645</v>
      </c>
      <c r="E461" s="172" t="s">
        <v>269</v>
      </c>
      <c r="F461" s="173" t="s">
        <v>270</v>
      </c>
      <c r="G461" s="174" t="s">
        <v>1755</v>
      </c>
      <c r="H461" s="175">
        <v>6</v>
      </c>
      <c r="I461" s="176"/>
      <c r="J461" s="175">
        <f>ROUND(I461*H461,0)</f>
        <v>0</v>
      </c>
      <c r="K461" s="173" t="s">
        <v>1649</v>
      </c>
      <c r="L461" s="37"/>
      <c r="M461" s="177" t="s">
        <v>1524</v>
      </c>
      <c r="N461" s="178" t="s">
        <v>1563</v>
      </c>
      <c r="O461" s="59"/>
      <c r="P461" s="179">
        <f>O461*H461</f>
        <v>0</v>
      </c>
      <c r="Q461" s="179">
        <v>0</v>
      </c>
      <c r="R461" s="179">
        <f>Q461*H461</f>
        <v>0</v>
      </c>
      <c r="S461" s="179">
        <v>0.016</v>
      </c>
      <c r="T461" s="180">
        <f>S461*H461</f>
        <v>0.096</v>
      </c>
      <c r="AR461" s="16" t="s">
        <v>1650</v>
      </c>
      <c r="AT461" s="16" t="s">
        <v>1645</v>
      </c>
      <c r="AU461" s="16" t="s">
        <v>1651</v>
      </c>
      <c r="AY461" s="16" t="s">
        <v>1642</v>
      </c>
      <c r="BE461" s="181">
        <f>IF(N461="základní",J461,0)</f>
        <v>0</v>
      </c>
      <c r="BF461" s="181">
        <f>IF(N461="snížená",J461,0)</f>
        <v>0</v>
      </c>
      <c r="BG461" s="181">
        <f>IF(N461="zákl. přenesená",J461,0)</f>
        <v>0</v>
      </c>
      <c r="BH461" s="181">
        <f>IF(N461="sníž. přenesená",J461,0)</f>
        <v>0</v>
      </c>
      <c r="BI461" s="181">
        <f>IF(N461="nulová",J461,0)</f>
        <v>0</v>
      </c>
      <c r="BJ461" s="16" t="s">
        <v>1651</v>
      </c>
      <c r="BK461" s="181">
        <f>ROUND(I461*H461,0)</f>
        <v>0</v>
      </c>
      <c r="BL461" s="16" t="s">
        <v>1650</v>
      </c>
      <c r="BM461" s="16" t="s">
        <v>271</v>
      </c>
    </row>
    <row r="462" spans="2:51" s="11" customFormat="1" ht="12">
      <c r="B462" s="182"/>
      <c r="C462" s="183"/>
      <c r="D462" s="184" t="s">
        <v>1660</v>
      </c>
      <c r="E462" s="193" t="s">
        <v>1524</v>
      </c>
      <c r="F462" s="185" t="s">
        <v>272</v>
      </c>
      <c r="G462" s="183"/>
      <c r="H462" s="186">
        <v>6</v>
      </c>
      <c r="I462" s="187"/>
      <c r="J462" s="183"/>
      <c r="K462" s="183"/>
      <c r="L462" s="188"/>
      <c r="M462" s="189"/>
      <c r="N462" s="190"/>
      <c r="O462" s="190"/>
      <c r="P462" s="190"/>
      <c r="Q462" s="190"/>
      <c r="R462" s="190"/>
      <c r="S462" s="190"/>
      <c r="T462" s="191"/>
      <c r="AT462" s="192" t="s">
        <v>1660</v>
      </c>
      <c r="AU462" s="192" t="s">
        <v>1651</v>
      </c>
      <c r="AV462" s="11" t="s">
        <v>1651</v>
      </c>
      <c r="AW462" s="11" t="s">
        <v>1554</v>
      </c>
      <c r="AX462" s="11" t="s">
        <v>1531</v>
      </c>
      <c r="AY462" s="192" t="s">
        <v>1642</v>
      </c>
    </row>
    <row r="463" spans="2:65" s="1" customFormat="1" ht="16.5" customHeight="1">
      <c r="B463" s="33"/>
      <c r="C463" s="171" t="s">
        <v>273</v>
      </c>
      <c r="D463" s="171" t="s">
        <v>1645</v>
      </c>
      <c r="E463" s="172" t="s">
        <v>274</v>
      </c>
      <c r="F463" s="173" t="s">
        <v>275</v>
      </c>
      <c r="G463" s="174" t="s">
        <v>1755</v>
      </c>
      <c r="H463" s="175">
        <v>12</v>
      </c>
      <c r="I463" s="176"/>
      <c r="J463" s="175">
        <f>ROUND(I463*H463,0)</f>
        <v>0</v>
      </c>
      <c r="K463" s="173" t="s">
        <v>1649</v>
      </c>
      <c r="L463" s="37"/>
      <c r="M463" s="177" t="s">
        <v>1524</v>
      </c>
      <c r="N463" s="178" t="s">
        <v>1563</v>
      </c>
      <c r="O463" s="59"/>
      <c r="P463" s="179">
        <f>O463*H463</f>
        <v>0</v>
      </c>
      <c r="Q463" s="179">
        <v>0</v>
      </c>
      <c r="R463" s="179">
        <f>Q463*H463</f>
        <v>0</v>
      </c>
      <c r="S463" s="179">
        <v>0.025</v>
      </c>
      <c r="T463" s="180">
        <f>S463*H463</f>
        <v>0.30000000000000004</v>
      </c>
      <c r="AR463" s="16" t="s">
        <v>1650</v>
      </c>
      <c r="AT463" s="16" t="s">
        <v>1645</v>
      </c>
      <c r="AU463" s="16" t="s">
        <v>1651</v>
      </c>
      <c r="AY463" s="16" t="s">
        <v>1642</v>
      </c>
      <c r="BE463" s="181">
        <f>IF(N463="základní",J463,0)</f>
        <v>0</v>
      </c>
      <c r="BF463" s="181">
        <f>IF(N463="snížená",J463,0)</f>
        <v>0</v>
      </c>
      <c r="BG463" s="181">
        <f>IF(N463="zákl. přenesená",J463,0)</f>
        <v>0</v>
      </c>
      <c r="BH463" s="181">
        <f>IF(N463="sníž. přenesená",J463,0)</f>
        <v>0</v>
      </c>
      <c r="BI463" s="181">
        <f>IF(N463="nulová",J463,0)</f>
        <v>0</v>
      </c>
      <c r="BJ463" s="16" t="s">
        <v>1651</v>
      </c>
      <c r="BK463" s="181">
        <f>ROUND(I463*H463,0)</f>
        <v>0</v>
      </c>
      <c r="BL463" s="16" t="s">
        <v>1650</v>
      </c>
      <c r="BM463" s="16" t="s">
        <v>276</v>
      </c>
    </row>
    <row r="464" spans="2:51" s="11" customFormat="1" ht="12">
      <c r="B464" s="182"/>
      <c r="C464" s="183"/>
      <c r="D464" s="184" t="s">
        <v>1660</v>
      </c>
      <c r="E464" s="193" t="s">
        <v>1524</v>
      </c>
      <c r="F464" s="185" t="s">
        <v>277</v>
      </c>
      <c r="G464" s="183"/>
      <c r="H464" s="186">
        <v>12</v>
      </c>
      <c r="I464" s="187"/>
      <c r="J464" s="183"/>
      <c r="K464" s="183"/>
      <c r="L464" s="188"/>
      <c r="M464" s="189"/>
      <c r="N464" s="190"/>
      <c r="O464" s="190"/>
      <c r="P464" s="190"/>
      <c r="Q464" s="190"/>
      <c r="R464" s="190"/>
      <c r="S464" s="190"/>
      <c r="T464" s="191"/>
      <c r="AT464" s="192" t="s">
        <v>1660</v>
      </c>
      <c r="AU464" s="192" t="s">
        <v>1651</v>
      </c>
      <c r="AV464" s="11" t="s">
        <v>1651</v>
      </c>
      <c r="AW464" s="11" t="s">
        <v>1554</v>
      </c>
      <c r="AX464" s="11" t="s">
        <v>1531</v>
      </c>
      <c r="AY464" s="192" t="s">
        <v>1642</v>
      </c>
    </row>
    <row r="465" spans="2:65" s="1" customFormat="1" ht="16.5" customHeight="1">
      <c r="B465" s="33"/>
      <c r="C465" s="171" t="s">
        <v>278</v>
      </c>
      <c r="D465" s="171" t="s">
        <v>1645</v>
      </c>
      <c r="E465" s="172" t="s">
        <v>279</v>
      </c>
      <c r="F465" s="173" t="s">
        <v>280</v>
      </c>
      <c r="G465" s="174" t="s">
        <v>1755</v>
      </c>
      <c r="H465" s="175">
        <v>65</v>
      </c>
      <c r="I465" s="176"/>
      <c r="J465" s="175">
        <f>ROUND(I465*H465,0)</f>
        <v>0</v>
      </c>
      <c r="K465" s="173" t="s">
        <v>1649</v>
      </c>
      <c r="L465" s="37"/>
      <c r="M465" s="177" t="s">
        <v>1524</v>
      </c>
      <c r="N465" s="178" t="s">
        <v>1563</v>
      </c>
      <c r="O465" s="59"/>
      <c r="P465" s="179">
        <f>O465*H465</f>
        <v>0</v>
      </c>
      <c r="Q465" s="179">
        <v>0</v>
      </c>
      <c r="R465" s="179">
        <f>Q465*H465</f>
        <v>0</v>
      </c>
      <c r="S465" s="179">
        <v>0.054</v>
      </c>
      <c r="T465" s="180">
        <f>S465*H465</f>
        <v>3.51</v>
      </c>
      <c r="AR465" s="16" t="s">
        <v>1650</v>
      </c>
      <c r="AT465" s="16" t="s">
        <v>1645</v>
      </c>
      <c r="AU465" s="16" t="s">
        <v>1651</v>
      </c>
      <c r="AY465" s="16" t="s">
        <v>1642</v>
      </c>
      <c r="BE465" s="181">
        <f>IF(N465="základní",J465,0)</f>
        <v>0</v>
      </c>
      <c r="BF465" s="181">
        <f>IF(N465="snížená",J465,0)</f>
        <v>0</v>
      </c>
      <c r="BG465" s="181">
        <f>IF(N465="zákl. přenesená",J465,0)</f>
        <v>0</v>
      </c>
      <c r="BH465" s="181">
        <f>IF(N465="sníž. přenesená",J465,0)</f>
        <v>0</v>
      </c>
      <c r="BI465" s="181">
        <f>IF(N465="nulová",J465,0)</f>
        <v>0</v>
      </c>
      <c r="BJ465" s="16" t="s">
        <v>1651</v>
      </c>
      <c r="BK465" s="181">
        <f>ROUND(I465*H465,0)</f>
        <v>0</v>
      </c>
      <c r="BL465" s="16" t="s">
        <v>1650</v>
      </c>
      <c r="BM465" s="16" t="s">
        <v>281</v>
      </c>
    </row>
    <row r="466" spans="2:51" s="11" customFormat="1" ht="12">
      <c r="B466" s="182"/>
      <c r="C466" s="183"/>
      <c r="D466" s="184" t="s">
        <v>1660</v>
      </c>
      <c r="E466" s="193" t="s">
        <v>1524</v>
      </c>
      <c r="F466" s="185" t="s">
        <v>282</v>
      </c>
      <c r="G466" s="183"/>
      <c r="H466" s="186">
        <v>65</v>
      </c>
      <c r="I466" s="187"/>
      <c r="J466" s="183"/>
      <c r="K466" s="183"/>
      <c r="L466" s="188"/>
      <c r="M466" s="189"/>
      <c r="N466" s="190"/>
      <c r="O466" s="190"/>
      <c r="P466" s="190"/>
      <c r="Q466" s="190"/>
      <c r="R466" s="190"/>
      <c r="S466" s="190"/>
      <c r="T466" s="191"/>
      <c r="AT466" s="192" t="s">
        <v>1660</v>
      </c>
      <c r="AU466" s="192" t="s">
        <v>1651</v>
      </c>
      <c r="AV466" s="11" t="s">
        <v>1651</v>
      </c>
      <c r="AW466" s="11" t="s">
        <v>1554</v>
      </c>
      <c r="AX466" s="11" t="s">
        <v>1531</v>
      </c>
      <c r="AY466" s="192" t="s">
        <v>1642</v>
      </c>
    </row>
    <row r="467" spans="2:65" s="1" customFormat="1" ht="16.5" customHeight="1">
      <c r="B467" s="33"/>
      <c r="C467" s="171" t="s">
        <v>283</v>
      </c>
      <c r="D467" s="171" t="s">
        <v>1645</v>
      </c>
      <c r="E467" s="172" t="s">
        <v>284</v>
      </c>
      <c r="F467" s="173" t="s">
        <v>285</v>
      </c>
      <c r="G467" s="174" t="s">
        <v>1755</v>
      </c>
      <c r="H467" s="175">
        <v>2</v>
      </c>
      <c r="I467" s="176"/>
      <c r="J467" s="175">
        <f>ROUND(I467*H467,0)</f>
        <v>0</v>
      </c>
      <c r="K467" s="173" t="s">
        <v>1649</v>
      </c>
      <c r="L467" s="37"/>
      <c r="M467" s="177" t="s">
        <v>1524</v>
      </c>
      <c r="N467" s="178" t="s">
        <v>1563</v>
      </c>
      <c r="O467" s="59"/>
      <c r="P467" s="179">
        <f>O467*H467</f>
        <v>0</v>
      </c>
      <c r="Q467" s="179">
        <v>0</v>
      </c>
      <c r="R467" s="179">
        <f>Q467*H467</f>
        <v>0</v>
      </c>
      <c r="S467" s="179">
        <v>0.124</v>
      </c>
      <c r="T467" s="180">
        <f>S467*H467</f>
        <v>0.248</v>
      </c>
      <c r="AR467" s="16" t="s">
        <v>1650</v>
      </c>
      <c r="AT467" s="16" t="s">
        <v>1645</v>
      </c>
      <c r="AU467" s="16" t="s">
        <v>1651</v>
      </c>
      <c r="AY467" s="16" t="s">
        <v>1642</v>
      </c>
      <c r="BE467" s="181">
        <f>IF(N467="základní",J467,0)</f>
        <v>0</v>
      </c>
      <c r="BF467" s="181">
        <f>IF(N467="snížená",J467,0)</f>
        <v>0</v>
      </c>
      <c r="BG467" s="181">
        <f>IF(N467="zákl. přenesená",J467,0)</f>
        <v>0</v>
      </c>
      <c r="BH467" s="181">
        <f>IF(N467="sníž. přenesená",J467,0)</f>
        <v>0</v>
      </c>
      <c r="BI467" s="181">
        <f>IF(N467="nulová",J467,0)</f>
        <v>0</v>
      </c>
      <c r="BJ467" s="16" t="s">
        <v>1651</v>
      </c>
      <c r="BK467" s="181">
        <f>ROUND(I467*H467,0)</f>
        <v>0</v>
      </c>
      <c r="BL467" s="16" t="s">
        <v>1650</v>
      </c>
      <c r="BM467" s="16" t="s">
        <v>286</v>
      </c>
    </row>
    <row r="468" spans="2:51" s="11" customFormat="1" ht="12">
      <c r="B468" s="182"/>
      <c r="C468" s="183"/>
      <c r="D468" s="184" t="s">
        <v>1660</v>
      </c>
      <c r="E468" s="193" t="s">
        <v>1524</v>
      </c>
      <c r="F468" s="185" t="s">
        <v>287</v>
      </c>
      <c r="G468" s="183"/>
      <c r="H468" s="186">
        <v>2</v>
      </c>
      <c r="I468" s="187"/>
      <c r="J468" s="183"/>
      <c r="K468" s="183"/>
      <c r="L468" s="188"/>
      <c r="M468" s="189"/>
      <c r="N468" s="190"/>
      <c r="O468" s="190"/>
      <c r="P468" s="190"/>
      <c r="Q468" s="190"/>
      <c r="R468" s="190"/>
      <c r="S468" s="190"/>
      <c r="T468" s="191"/>
      <c r="AT468" s="192" t="s">
        <v>1660</v>
      </c>
      <c r="AU468" s="192" t="s">
        <v>1651</v>
      </c>
      <c r="AV468" s="11" t="s">
        <v>1651</v>
      </c>
      <c r="AW468" s="11" t="s">
        <v>1554</v>
      </c>
      <c r="AX468" s="11" t="s">
        <v>1531</v>
      </c>
      <c r="AY468" s="192" t="s">
        <v>1642</v>
      </c>
    </row>
    <row r="469" spans="2:65" s="1" customFormat="1" ht="16.5" customHeight="1">
      <c r="B469" s="33"/>
      <c r="C469" s="171" t="s">
        <v>288</v>
      </c>
      <c r="D469" s="171" t="s">
        <v>1645</v>
      </c>
      <c r="E469" s="172" t="s">
        <v>289</v>
      </c>
      <c r="F469" s="173" t="s">
        <v>290</v>
      </c>
      <c r="G469" s="174" t="s">
        <v>1755</v>
      </c>
      <c r="H469" s="175">
        <v>1</v>
      </c>
      <c r="I469" s="176"/>
      <c r="J469" s="175">
        <f>ROUND(I469*H469,0)</f>
        <v>0</v>
      </c>
      <c r="K469" s="173" t="s">
        <v>1649</v>
      </c>
      <c r="L469" s="37"/>
      <c r="M469" s="177" t="s">
        <v>1524</v>
      </c>
      <c r="N469" s="178" t="s">
        <v>1563</v>
      </c>
      <c r="O469" s="59"/>
      <c r="P469" s="179">
        <f>O469*H469</f>
        <v>0</v>
      </c>
      <c r="Q469" s="179">
        <v>0</v>
      </c>
      <c r="R469" s="179">
        <f>Q469*H469</f>
        <v>0</v>
      </c>
      <c r="S469" s="179">
        <v>0.149</v>
      </c>
      <c r="T469" s="180">
        <f>S469*H469</f>
        <v>0.149</v>
      </c>
      <c r="AR469" s="16" t="s">
        <v>1650</v>
      </c>
      <c r="AT469" s="16" t="s">
        <v>1645</v>
      </c>
      <c r="AU469" s="16" t="s">
        <v>1651</v>
      </c>
      <c r="AY469" s="16" t="s">
        <v>1642</v>
      </c>
      <c r="BE469" s="181">
        <f>IF(N469="základní",J469,0)</f>
        <v>0</v>
      </c>
      <c r="BF469" s="181">
        <f>IF(N469="snížená",J469,0)</f>
        <v>0</v>
      </c>
      <c r="BG469" s="181">
        <f>IF(N469="zákl. přenesená",J469,0)</f>
        <v>0</v>
      </c>
      <c r="BH469" s="181">
        <f>IF(N469="sníž. přenesená",J469,0)</f>
        <v>0</v>
      </c>
      <c r="BI469" s="181">
        <f>IF(N469="nulová",J469,0)</f>
        <v>0</v>
      </c>
      <c r="BJ469" s="16" t="s">
        <v>1651</v>
      </c>
      <c r="BK469" s="181">
        <f>ROUND(I469*H469,0)</f>
        <v>0</v>
      </c>
      <c r="BL469" s="16" t="s">
        <v>1650</v>
      </c>
      <c r="BM469" s="16" t="s">
        <v>291</v>
      </c>
    </row>
    <row r="470" spans="2:51" s="11" customFormat="1" ht="12">
      <c r="B470" s="182"/>
      <c r="C470" s="183"/>
      <c r="D470" s="184" t="s">
        <v>1660</v>
      </c>
      <c r="E470" s="193" t="s">
        <v>1524</v>
      </c>
      <c r="F470" s="185" t="s">
        <v>292</v>
      </c>
      <c r="G470" s="183"/>
      <c r="H470" s="186">
        <v>1</v>
      </c>
      <c r="I470" s="187"/>
      <c r="J470" s="183"/>
      <c r="K470" s="183"/>
      <c r="L470" s="188"/>
      <c r="M470" s="189"/>
      <c r="N470" s="190"/>
      <c r="O470" s="190"/>
      <c r="P470" s="190"/>
      <c r="Q470" s="190"/>
      <c r="R470" s="190"/>
      <c r="S470" s="190"/>
      <c r="T470" s="191"/>
      <c r="AT470" s="192" t="s">
        <v>1660</v>
      </c>
      <c r="AU470" s="192" t="s">
        <v>1651</v>
      </c>
      <c r="AV470" s="11" t="s">
        <v>1651</v>
      </c>
      <c r="AW470" s="11" t="s">
        <v>1554</v>
      </c>
      <c r="AX470" s="11" t="s">
        <v>1531</v>
      </c>
      <c r="AY470" s="192" t="s">
        <v>1642</v>
      </c>
    </row>
    <row r="471" spans="2:65" s="1" customFormat="1" ht="16.5" customHeight="1">
      <c r="B471" s="33"/>
      <c r="C471" s="171" t="s">
        <v>293</v>
      </c>
      <c r="D471" s="171" t="s">
        <v>1645</v>
      </c>
      <c r="E471" s="172" t="s">
        <v>294</v>
      </c>
      <c r="F471" s="173" t="s">
        <v>295</v>
      </c>
      <c r="G471" s="174" t="s">
        <v>1755</v>
      </c>
      <c r="H471" s="175">
        <v>21</v>
      </c>
      <c r="I471" s="176"/>
      <c r="J471" s="175">
        <f>ROUND(I471*H471,0)</f>
        <v>0</v>
      </c>
      <c r="K471" s="173" t="s">
        <v>1524</v>
      </c>
      <c r="L471" s="37"/>
      <c r="M471" s="177" t="s">
        <v>1524</v>
      </c>
      <c r="N471" s="178" t="s">
        <v>1563</v>
      </c>
      <c r="O471" s="59"/>
      <c r="P471" s="179">
        <f>O471*H471</f>
        <v>0</v>
      </c>
      <c r="Q471" s="179">
        <v>0</v>
      </c>
      <c r="R471" s="179">
        <f>Q471*H471</f>
        <v>0</v>
      </c>
      <c r="S471" s="179">
        <v>0.002</v>
      </c>
      <c r="T471" s="180">
        <f>S471*H471</f>
        <v>0.042</v>
      </c>
      <c r="AR471" s="16" t="s">
        <v>1650</v>
      </c>
      <c r="AT471" s="16" t="s">
        <v>1645</v>
      </c>
      <c r="AU471" s="16" t="s">
        <v>1651</v>
      </c>
      <c r="AY471" s="16" t="s">
        <v>1642</v>
      </c>
      <c r="BE471" s="181">
        <f>IF(N471="základní",J471,0)</f>
        <v>0</v>
      </c>
      <c r="BF471" s="181">
        <f>IF(N471="snížená",J471,0)</f>
        <v>0</v>
      </c>
      <c r="BG471" s="181">
        <f>IF(N471="zákl. přenesená",J471,0)</f>
        <v>0</v>
      </c>
      <c r="BH471" s="181">
        <f>IF(N471="sníž. přenesená",J471,0)</f>
        <v>0</v>
      </c>
      <c r="BI471" s="181">
        <f>IF(N471="nulová",J471,0)</f>
        <v>0</v>
      </c>
      <c r="BJ471" s="16" t="s">
        <v>1651</v>
      </c>
      <c r="BK471" s="181">
        <f>ROUND(I471*H471,0)</f>
        <v>0</v>
      </c>
      <c r="BL471" s="16" t="s">
        <v>1650</v>
      </c>
      <c r="BM471" s="16" t="s">
        <v>296</v>
      </c>
    </row>
    <row r="472" spans="2:51" s="11" customFormat="1" ht="12">
      <c r="B472" s="182"/>
      <c r="C472" s="183"/>
      <c r="D472" s="184" t="s">
        <v>1660</v>
      </c>
      <c r="E472" s="193" t="s">
        <v>1524</v>
      </c>
      <c r="F472" s="185" t="s">
        <v>27</v>
      </c>
      <c r="G472" s="183"/>
      <c r="H472" s="186">
        <v>6</v>
      </c>
      <c r="I472" s="187"/>
      <c r="J472" s="183"/>
      <c r="K472" s="183"/>
      <c r="L472" s="188"/>
      <c r="M472" s="189"/>
      <c r="N472" s="190"/>
      <c r="O472" s="190"/>
      <c r="P472" s="190"/>
      <c r="Q472" s="190"/>
      <c r="R472" s="190"/>
      <c r="S472" s="190"/>
      <c r="T472" s="191"/>
      <c r="AT472" s="192" t="s">
        <v>1660</v>
      </c>
      <c r="AU472" s="192" t="s">
        <v>1651</v>
      </c>
      <c r="AV472" s="11" t="s">
        <v>1651</v>
      </c>
      <c r="AW472" s="11" t="s">
        <v>1554</v>
      </c>
      <c r="AX472" s="11" t="s">
        <v>1591</v>
      </c>
      <c r="AY472" s="192" t="s">
        <v>1642</v>
      </c>
    </row>
    <row r="473" spans="2:51" s="11" customFormat="1" ht="12">
      <c r="B473" s="182"/>
      <c r="C473" s="183"/>
      <c r="D473" s="184" t="s">
        <v>1660</v>
      </c>
      <c r="E473" s="193" t="s">
        <v>1524</v>
      </c>
      <c r="F473" s="185" t="s">
        <v>28</v>
      </c>
      <c r="G473" s="183"/>
      <c r="H473" s="186">
        <v>15</v>
      </c>
      <c r="I473" s="187"/>
      <c r="J473" s="183"/>
      <c r="K473" s="183"/>
      <c r="L473" s="188"/>
      <c r="M473" s="189"/>
      <c r="N473" s="190"/>
      <c r="O473" s="190"/>
      <c r="P473" s="190"/>
      <c r="Q473" s="190"/>
      <c r="R473" s="190"/>
      <c r="S473" s="190"/>
      <c r="T473" s="191"/>
      <c r="AT473" s="192" t="s">
        <v>1660</v>
      </c>
      <c r="AU473" s="192" t="s">
        <v>1651</v>
      </c>
      <c r="AV473" s="11" t="s">
        <v>1651</v>
      </c>
      <c r="AW473" s="11" t="s">
        <v>1554</v>
      </c>
      <c r="AX473" s="11" t="s">
        <v>1591</v>
      </c>
      <c r="AY473" s="192" t="s">
        <v>1642</v>
      </c>
    </row>
    <row r="474" spans="2:51" s="12" customFormat="1" ht="12">
      <c r="B474" s="208"/>
      <c r="C474" s="209"/>
      <c r="D474" s="184" t="s">
        <v>1660</v>
      </c>
      <c r="E474" s="210" t="s">
        <v>1524</v>
      </c>
      <c r="F474" s="211" t="s">
        <v>1810</v>
      </c>
      <c r="G474" s="209"/>
      <c r="H474" s="212">
        <v>21</v>
      </c>
      <c r="I474" s="213"/>
      <c r="J474" s="209"/>
      <c r="K474" s="209"/>
      <c r="L474" s="214"/>
      <c r="M474" s="215"/>
      <c r="N474" s="216"/>
      <c r="O474" s="216"/>
      <c r="P474" s="216"/>
      <c r="Q474" s="216"/>
      <c r="R474" s="216"/>
      <c r="S474" s="216"/>
      <c r="T474" s="217"/>
      <c r="AT474" s="218" t="s">
        <v>1660</v>
      </c>
      <c r="AU474" s="218" t="s">
        <v>1651</v>
      </c>
      <c r="AV474" s="12" t="s">
        <v>1650</v>
      </c>
      <c r="AW474" s="12" t="s">
        <v>1554</v>
      </c>
      <c r="AX474" s="12" t="s">
        <v>1531</v>
      </c>
      <c r="AY474" s="218" t="s">
        <v>1642</v>
      </c>
    </row>
    <row r="475" spans="2:65" s="1" customFormat="1" ht="16.5" customHeight="1">
      <c r="B475" s="33"/>
      <c r="C475" s="171" t="s">
        <v>297</v>
      </c>
      <c r="D475" s="171" t="s">
        <v>1645</v>
      </c>
      <c r="E475" s="172" t="s">
        <v>298</v>
      </c>
      <c r="F475" s="173" t="s">
        <v>299</v>
      </c>
      <c r="G475" s="174" t="s">
        <v>1677</v>
      </c>
      <c r="H475" s="175">
        <v>2.68</v>
      </c>
      <c r="I475" s="176"/>
      <c r="J475" s="175">
        <f>ROUND(I475*H475,0)</f>
        <v>0</v>
      </c>
      <c r="K475" s="173" t="s">
        <v>1649</v>
      </c>
      <c r="L475" s="37"/>
      <c r="M475" s="177" t="s">
        <v>1524</v>
      </c>
      <c r="N475" s="178" t="s">
        <v>1563</v>
      </c>
      <c r="O475" s="59"/>
      <c r="P475" s="179">
        <f>O475*H475</f>
        <v>0</v>
      </c>
      <c r="Q475" s="179">
        <v>0</v>
      </c>
      <c r="R475" s="179">
        <f>Q475*H475</f>
        <v>0</v>
      </c>
      <c r="S475" s="179">
        <v>1.8</v>
      </c>
      <c r="T475" s="180">
        <f>S475*H475</f>
        <v>4.824000000000001</v>
      </c>
      <c r="AR475" s="16" t="s">
        <v>1650</v>
      </c>
      <c r="AT475" s="16" t="s">
        <v>1645</v>
      </c>
      <c r="AU475" s="16" t="s">
        <v>1651</v>
      </c>
      <c r="AY475" s="16" t="s">
        <v>1642</v>
      </c>
      <c r="BE475" s="181">
        <f>IF(N475="základní",J475,0)</f>
        <v>0</v>
      </c>
      <c r="BF475" s="181">
        <f>IF(N475="snížená",J475,0)</f>
        <v>0</v>
      </c>
      <c r="BG475" s="181">
        <f>IF(N475="zákl. přenesená",J475,0)</f>
        <v>0</v>
      </c>
      <c r="BH475" s="181">
        <f>IF(N475="sníž. přenesená",J475,0)</f>
        <v>0</v>
      </c>
      <c r="BI475" s="181">
        <f>IF(N475="nulová",J475,0)</f>
        <v>0</v>
      </c>
      <c r="BJ475" s="16" t="s">
        <v>1651</v>
      </c>
      <c r="BK475" s="181">
        <f>ROUND(I475*H475,0)</f>
        <v>0</v>
      </c>
      <c r="BL475" s="16" t="s">
        <v>1650</v>
      </c>
      <c r="BM475" s="16" t="s">
        <v>300</v>
      </c>
    </row>
    <row r="476" spans="2:51" s="11" customFormat="1" ht="12">
      <c r="B476" s="182"/>
      <c r="C476" s="183"/>
      <c r="D476" s="184" t="s">
        <v>1660</v>
      </c>
      <c r="E476" s="193" t="s">
        <v>1524</v>
      </c>
      <c r="F476" s="185" t="s">
        <v>301</v>
      </c>
      <c r="G476" s="183"/>
      <c r="H476" s="186">
        <v>2.68</v>
      </c>
      <c r="I476" s="187"/>
      <c r="J476" s="183"/>
      <c r="K476" s="183"/>
      <c r="L476" s="188"/>
      <c r="M476" s="189"/>
      <c r="N476" s="190"/>
      <c r="O476" s="190"/>
      <c r="P476" s="190"/>
      <c r="Q476" s="190"/>
      <c r="R476" s="190"/>
      <c r="S476" s="190"/>
      <c r="T476" s="191"/>
      <c r="AT476" s="192" t="s">
        <v>1660</v>
      </c>
      <c r="AU476" s="192" t="s">
        <v>1651</v>
      </c>
      <c r="AV476" s="11" t="s">
        <v>1651</v>
      </c>
      <c r="AW476" s="11" t="s">
        <v>1554</v>
      </c>
      <c r="AX476" s="11" t="s">
        <v>1531</v>
      </c>
      <c r="AY476" s="192" t="s">
        <v>1642</v>
      </c>
    </row>
    <row r="477" spans="2:65" s="1" customFormat="1" ht="16.5" customHeight="1">
      <c r="B477" s="33"/>
      <c r="C477" s="171" t="s">
        <v>302</v>
      </c>
      <c r="D477" s="171" t="s">
        <v>1645</v>
      </c>
      <c r="E477" s="172" t="s">
        <v>303</v>
      </c>
      <c r="F477" s="173" t="s">
        <v>304</v>
      </c>
      <c r="G477" s="174" t="s">
        <v>1755</v>
      </c>
      <c r="H477" s="175">
        <v>112</v>
      </c>
      <c r="I477" s="176"/>
      <c r="J477" s="175">
        <f>ROUND(I477*H477,0)</f>
        <v>0</v>
      </c>
      <c r="K477" s="173" t="s">
        <v>1649</v>
      </c>
      <c r="L477" s="37"/>
      <c r="M477" s="177" t="s">
        <v>1524</v>
      </c>
      <c r="N477" s="178" t="s">
        <v>1563</v>
      </c>
      <c r="O477" s="59"/>
      <c r="P477" s="179">
        <f>O477*H477</f>
        <v>0</v>
      </c>
      <c r="Q477" s="179">
        <v>0</v>
      </c>
      <c r="R477" s="179">
        <f>Q477*H477</f>
        <v>0</v>
      </c>
      <c r="S477" s="179">
        <v>0.003</v>
      </c>
      <c r="T477" s="180">
        <f>S477*H477</f>
        <v>0.336</v>
      </c>
      <c r="AR477" s="16" t="s">
        <v>1650</v>
      </c>
      <c r="AT477" s="16" t="s">
        <v>1645</v>
      </c>
      <c r="AU477" s="16" t="s">
        <v>1651</v>
      </c>
      <c r="AY477" s="16" t="s">
        <v>1642</v>
      </c>
      <c r="BE477" s="181">
        <f>IF(N477="základní",J477,0)</f>
        <v>0</v>
      </c>
      <c r="BF477" s="181">
        <f>IF(N477="snížená",J477,0)</f>
        <v>0</v>
      </c>
      <c r="BG477" s="181">
        <f>IF(N477="zákl. přenesená",J477,0)</f>
        <v>0</v>
      </c>
      <c r="BH477" s="181">
        <f>IF(N477="sníž. přenesená",J477,0)</f>
        <v>0</v>
      </c>
      <c r="BI477" s="181">
        <f>IF(N477="nulová",J477,0)</f>
        <v>0</v>
      </c>
      <c r="BJ477" s="16" t="s">
        <v>1651</v>
      </c>
      <c r="BK477" s="181">
        <f>ROUND(I477*H477,0)</f>
        <v>0</v>
      </c>
      <c r="BL477" s="16" t="s">
        <v>1650</v>
      </c>
      <c r="BM477" s="16" t="s">
        <v>305</v>
      </c>
    </row>
    <row r="478" spans="2:65" s="1" customFormat="1" ht="16.5" customHeight="1">
      <c r="B478" s="33"/>
      <c r="C478" s="171" t="s">
        <v>306</v>
      </c>
      <c r="D478" s="171" t="s">
        <v>1645</v>
      </c>
      <c r="E478" s="172" t="s">
        <v>307</v>
      </c>
      <c r="F478" s="173" t="s">
        <v>308</v>
      </c>
      <c r="G478" s="174" t="s">
        <v>1728</v>
      </c>
      <c r="H478" s="175">
        <v>94</v>
      </c>
      <c r="I478" s="176"/>
      <c r="J478" s="175">
        <f>ROUND(I478*H478,0)</f>
        <v>0</v>
      </c>
      <c r="K478" s="173" t="s">
        <v>1649</v>
      </c>
      <c r="L478" s="37"/>
      <c r="M478" s="177" t="s">
        <v>1524</v>
      </c>
      <c r="N478" s="178" t="s">
        <v>1563</v>
      </c>
      <c r="O478" s="59"/>
      <c r="P478" s="179">
        <f>O478*H478</f>
        <v>0</v>
      </c>
      <c r="Q478" s="179">
        <v>0</v>
      </c>
      <c r="R478" s="179">
        <f>Q478*H478</f>
        <v>0</v>
      </c>
      <c r="S478" s="179">
        <v>0.009</v>
      </c>
      <c r="T478" s="180">
        <f>S478*H478</f>
        <v>0.846</v>
      </c>
      <c r="AR478" s="16" t="s">
        <v>1650</v>
      </c>
      <c r="AT478" s="16" t="s">
        <v>1645</v>
      </c>
      <c r="AU478" s="16" t="s">
        <v>1651</v>
      </c>
      <c r="AY478" s="16" t="s">
        <v>1642</v>
      </c>
      <c r="BE478" s="181">
        <f>IF(N478="základní",J478,0)</f>
        <v>0</v>
      </c>
      <c r="BF478" s="181">
        <f>IF(N478="snížená",J478,0)</f>
        <v>0</v>
      </c>
      <c r="BG478" s="181">
        <f>IF(N478="zákl. přenesená",J478,0)</f>
        <v>0</v>
      </c>
      <c r="BH478" s="181">
        <f>IF(N478="sníž. přenesená",J478,0)</f>
        <v>0</v>
      </c>
      <c r="BI478" s="181">
        <f>IF(N478="nulová",J478,0)</f>
        <v>0</v>
      </c>
      <c r="BJ478" s="16" t="s">
        <v>1651</v>
      </c>
      <c r="BK478" s="181">
        <f>ROUND(I478*H478,0)</f>
        <v>0</v>
      </c>
      <c r="BL478" s="16" t="s">
        <v>1650</v>
      </c>
      <c r="BM478" s="16" t="s">
        <v>309</v>
      </c>
    </row>
    <row r="479" spans="2:65" s="1" customFormat="1" ht="16.5" customHeight="1">
      <c r="B479" s="33"/>
      <c r="C479" s="171" t="s">
        <v>310</v>
      </c>
      <c r="D479" s="171" t="s">
        <v>1645</v>
      </c>
      <c r="E479" s="172" t="s">
        <v>311</v>
      </c>
      <c r="F479" s="173" t="s">
        <v>312</v>
      </c>
      <c r="G479" s="174" t="s">
        <v>1728</v>
      </c>
      <c r="H479" s="175">
        <v>110</v>
      </c>
      <c r="I479" s="176"/>
      <c r="J479" s="175">
        <f>ROUND(I479*H479,0)</f>
        <v>0</v>
      </c>
      <c r="K479" s="173" t="s">
        <v>1649</v>
      </c>
      <c r="L479" s="37"/>
      <c r="M479" s="177" t="s">
        <v>1524</v>
      </c>
      <c r="N479" s="178" t="s">
        <v>1563</v>
      </c>
      <c r="O479" s="59"/>
      <c r="P479" s="179">
        <f>O479*H479</f>
        <v>0</v>
      </c>
      <c r="Q479" s="179">
        <v>0</v>
      </c>
      <c r="R479" s="179">
        <f>Q479*H479</f>
        <v>0</v>
      </c>
      <c r="S479" s="179">
        <v>0.018</v>
      </c>
      <c r="T479" s="180">
        <f>S479*H479</f>
        <v>1.9799999999999998</v>
      </c>
      <c r="AR479" s="16" t="s">
        <v>1650</v>
      </c>
      <c r="AT479" s="16" t="s">
        <v>1645</v>
      </c>
      <c r="AU479" s="16" t="s">
        <v>1651</v>
      </c>
      <c r="AY479" s="16" t="s">
        <v>1642</v>
      </c>
      <c r="BE479" s="181">
        <f>IF(N479="základní",J479,0)</f>
        <v>0</v>
      </c>
      <c r="BF479" s="181">
        <f>IF(N479="snížená",J479,0)</f>
        <v>0</v>
      </c>
      <c r="BG479" s="181">
        <f>IF(N479="zákl. přenesená",J479,0)</f>
        <v>0</v>
      </c>
      <c r="BH479" s="181">
        <f>IF(N479="sníž. přenesená",J479,0)</f>
        <v>0</v>
      </c>
      <c r="BI479" s="181">
        <f>IF(N479="nulová",J479,0)</f>
        <v>0</v>
      </c>
      <c r="BJ479" s="16" t="s">
        <v>1651</v>
      </c>
      <c r="BK479" s="181">
        <f>ROUND(I479*H479,0)</f>
        <v>0</v>
      </c>
      <c r="BL479" s="16" t="s">
        <v>1650</v>
      </c>
      <c r="BM479" s="16" t="s">
        <v>313</v>
      </c>
    </row>
    <row r="480" spans="2:51" s="11" customFormat="1" ht="12">
      <c r="B480" s="182"/>
      <c r="C480" s="183"/>
      <c r="D480" s="184" t="s">
        <v>1660</v>
      </c>
      <c r="E480" s="193" t="s">
        <v>1524</v>
      </c>
      <c r="F480" s="185" t="s">
        <v>314</v>
      </c>
      <c r="G480" s="183"/>
      <c r="H480" s="186">
        <v>110</v>
      </c>
      <c r="I480" s="187"/>
      <c r="J480" s="183"/>
      <c r="K480" s="183"/>
      <c r="L480" s="188"/>
      <c r="M480" s="189"/>
      <c r="N480" s="190"/>
      <c r="O480" s="190"/>
      <c r="P480" s="190"/>
      <c r="Q480" s="190"/>
      <c r="R480" s="190"/>
      <c r="S480" s="190"/>
      <c r="T480" s="191"/>
      <c r="AT480" s="192" t="s">
        <v>1660</v>
      </c>
      <c r="AU480" s="192" t="s">
        <v>1651</v>
      </c>
      <c r="AV480" s="11" t="s">
        <v>1651</v>
      </c>
      <c r="AW480" s="11" t="s">
        <v>1554</v>
      </c>
      <c r="AX480" s="11" t="s">
        <v>1531</v>
      </c>
      <c r="AY480" s="192" t="s">
        <v>1642</v>
      </c>
    </row>
    <row r="481" spans="2:65" s="1" customFormat="1" ht="16.5" customHeight="1">
      <c r="B481" s="33"/>
      <c r="C481" s="171" t="s">
        <v>315</v>
      </c>
      <c r="D481" s="171" t="s">
        <v>1645</v>
      </c>
      <c r="E481" s="172" t="s">
        <v>316</v>
      </c>
      <c r="F481" s="173" t="s">
        <v>317</v>
      </c>
      <c r="G481" s="174" t="s">
        <v>1728</v>
      </c>
      <c r="H481" s="175">
        <v>166</v>
      </c>
      <c r="I481" s="176"/>
      <c r="J481" s="175">
        <f>ROUND(I481*H481,0)</f>
        <v>0</v>
      </c>
      <c r="K481" s="173" t="s">
        <v>1524</v>
      </c>
      <c r="L481" s="37"/>
      <c r="M481" s="177" t="s">
        <v>1524</v>
      </c>
      <c r="N481" s="178" t="s">
        <v>1563</v>
      </c>
      <c r="O481" s="59"/>
      <c r="P481" s="179">
        <f>O481*H481</f>
        <v>0</v>
      </c>
      <c r="Q481" s="179">
        <v>0</v>
      </c>
      <c r="R481" s="179">
        <f>Q481*H481</f>
        <v>0</v>
      </c>
      <c r="S481" s="179">
        <v>0.081</v>
      </c>
      <c r="T481" s="180">
        <f>S481*H481</f>
        <v>13.446</v>
      </c>
      <c r="AR481" s="16" t="s">
        <v>1650</v>
      </c>
      <c r="AT481" s="16" t="s">
        <v>1645</v>
      </c>
      <c r="AU481" s="16" t="s">
        <v>1651</v>
      </c>
      <c r="AY481" s="16" t="s">
        <v>1642</v>
      </c>
      <c r="BE481" s="181">
        <f>IF(N481="základní",J481,0)</f>
        <v>0</v>
      </c>
      <c r="BF481" s="181">
        <f>IF(N481="snížená",J481,0)</f>
        <v>0</v>
      </c>
      <c r="BG481" s="181">
        <f>IF(N481="zákl. přenesená",J481,0)</f>
        <v>0</v>
      </c>
      <c r="BH481" s="181">
        <f>IF(N481="sníž. přenesená",J481,0)</f>
        <v>0</v>
      </c>
      <c r="BI481" s="181">
        <f>IF(N481="nulová",J481,0)</f>
        <v>0</v>
      </c>
      <c r="BJ481" s="16" t="s">
        <v>1651</v>
      </c>
      <c r="BK481" s="181">
        <f>ROUND(I481*H481,0)</f>
        <v>0</v>
      </c>
      <c r="BL481" s="16" t="s">
        <v>1650</v>
      </c>
      <c r="BM481" s="16" t="s">
        <v>318</v>
      </c>
    </row>
    <row r="482" spans="2:51" s="11" customFormat="1" ht="12">
      <c r="B482" s="182"/>
      <c r="C482" s="183"/>
      <c r="D482" s="184" t="s">
        <v>1660</v>
      </c>
      <c r="E482" s="193" t="s">
        <v>1524</v>
      </c>
      <c r="F482" s="185" t="s">
        <v>319</v>
      </c>
      <c r="G482" s="183"/>
      <c r="H482" s="186">
        <v>100</v>
      </c>
      <c r="I482" s="187"/>
      <c r="J482" s="183"/>
      <c r="K482" s="183"/>
      <c r="L482" s="188"/>
      <c r="M482" s="189"/>
      <c r="N482" s="190"/>
      <c r="O482" s="190"/>
      <c r="P482" s="190"/>
      <c r="Q482" s="190"/>
      <c r="R482" s="190"/>
      <c r="S482" s="190"/>
      <c r="T482" s="191"/>
      <c r="AT482" s="192" t="s">
        <v>1660</v>
      </c>
      <c r="AU482" s="192" t="s">
        <v>1651</v>
      </c>
      <c r="AV482" s="11" t="s">
        <v>1651</v>
      </c>
      <c r="AW482" s="11" t="s">
        <v>1554</v>
      </c>
      <c r="AX482" s="11" t="s">
        <v>1591</v>
      </c>
      <c r="AY482" s="192" t="s">
        <v>1642</v>
      </c>
    </row>
    <row r="483" spans="2:51" s="11" customFormat="1" ht="12">
      <c r="B483" s="182"/>
      <c r="C483" s="183"/>
      <c r="D483" s="184" t="s">
        <v>1660</v>
      </c>
      <c r="E483" s="193" t="s">
        <v>1524</v>
      </c>
      <c r="F483" s="185" t="s">
        <v>320</v>
      </c>
      <c r="G483" s="183"/>
      <c r="H483" s="186">
        <v>66</v>
      </c>
      <c r="I483" s="187"/>
      <c r="J483" s="183"/>
      <c r="K483" s="183"/>
      <c r="L483" s="188"/>
      <c r="M483" s="189"/>
      <c r="N483" s="190"/>
      <c r="O483" s="190"/>
      <c r="P483" s="190"/>
      <c r="Q483" s="190"/>
      <c r="R483" s="190"/>
      <c r="S483" s="190"/>
      <c r="T483" s="191"/>
      <c r="AT483" s="192" t="s">
        <v>1660</v>
      </c>
      <c r="AU483" s="192" t="s">
        <v>1651</v>
      </c>
      <c r="AV483" s="11" t="s">
        <v>1651</v>
      </c>
      <c r="AW483" s="11" t="s">
        <v>1554</v>
      </c>
      <c r="AX483" s="11" t="s">
        <v>1591</v>
      </c>
      <c r="AY483" s="192" t="s">
        <v>1642</v>
      </c>
    </row>
    <row r="484" spans="2:51" s="12" customFormat="1" ht="12">
      <c r="B484" s="208"/>
      <c r="C484" s="209"/>
      <c r="D484" s="184" t="s">
        <v>1660</v>
      </c>
      <c r="E484" s="210" t="s">
        <v>1524</v>
      </c>
      <c r="F484" s="211" t="s">
        <v>1810</v>
      </c>
      <c r="G484" s="209"/>
      <c r="H484" s="212">
        <v>166</v>
      </c>
      <c r="I484" s="213"/>
      <c r="J484" s="209"/>
      <c r="K484" s="209"/>
      <c r="L484" s="214"/>
      <c r="M484" s="215"/>
      <c r="N484" s="216"/>
      <c r="O484" s="216"/>
      <c r="P484" s="216"/>
      <c r="Q484" s="216"/>
      <c r="R484" s="216"/>
      <c r="S484" s="216"/>
      <c r="T484" s="217"/>
      <c r="AT484" s="218" t="s">
        <v>1660</v>
      </c>
      <c r="AU484" s="218" t="s">
        <v>1651</v>
      </c>
      <c r="AV484" s="12" t="s">
        <v>1650</v>
      </c>
      <c r="AW484" s="12" t="s">
        <v>1554</v>
      </c>
      <c r="AX484" s="12" t="s">
        <v>1531</v>
      </c>
      <c r="AY484" s="218" t="s">
        <v>1642</v>
      </c>
    </row>
    <row r="485" spans="2:65" s="1" customFormat="1" ht="16.5" customHeight="1">
      <c r="B485" s="33"/>
      <c r="C485" s="171" t="s">
        <v>321</v>
      </c>
      <c r="D485" s="171" t="s">
        <v>1645</v>
      </c>
      <c r="E485" s="172" t="s">
        <v>322</v>
      </c>
      <c r="F485" s="173" t="s">
        <v>323</v>
      </c>
      <c r="G485" s="174" t="s">
        <v>1728</v>
      </c>
      <c r="H485" s="175">
        <v>450</v>
      </c>
      <c r="I485" s="176"/>
      <c r="J485" s="175">
        <f>ROUND(I485*H485,0)</f>
        <v>0</v>
      </c>
      <c r="K485" s="173" t="s">
        <v>1649</v>
      </c>
      <c r="L485" s="37"/>
      <c r="M485" s="177" t="s">
        <v>1524</v>
      </c>
      <c r="N485" s="178" t="s">
        <v>1563</v>
      </c>
      <c r="O485" s="59"/>
      <c r="P485" s="179">
        <f>O485*H485</f>
        <v>0</v>
      </c>
      <c r="Q485" s="179">
        <v>0</v>
      </c>
      <c r="R485" s="179">
        <f>Q485*H485</f>
        <v>0</v>
      </c>
      <c r="S485" s="179">
        <v>0.005</v>
      </c>
      <c r="T485" s="180">
        <f>S485*H485</f>
        <v>2.25</v>
      </c>
      <c r="AR485" s="16" t="s">
        <v>1650</v>
      </c>
      <c r="AT485" s="16" t="s">
        <v>1645</v>
      </c>
      <c r="AU485" s="16" t="s">
        <v>1651</v>
      </c>
      <c r="AY485" s="16" t="s">
        <v>1642</v>
      </c>
      <c r="BE485" s="181">
        <f>IF(N485="základní",J485,0)</f>
        <v>0</v>
      </c>
      <c r="BF485" s="181">
        <f>IF(N485="snížená",J485,0)</f>
        <v>0</v>
      </c>
      <c r="BG485" s="181">
        <f>IF(N485="zákl. přenesená",J485,0)</f>
        <v>0</v>
      </c>
      <c r="BH485" s="181">
        <f>IF(N485="sníž. přenesená",J485,0)</f>
        <v>0</v>
      </c>
      <c r="BI485" s="181">
        <f>IF(N485="nulová",J485,0)</f>
        <v>0</v>
      </c>
      <c r="BJ485" s="16" t="s">
        <v>1651</v>
      </c>
      <c r="BK485" s="181">
        <f>ROUND(I485*H485,0)</f>
        <v>0</v>
      </c>
      <c r="BL485" s="16" t="s">
        <v>1650</v>
      </c>
      <c r="BM485" s="16" t="s">
        <v>324</v>
      </c>
    </row>
    <row r="486" spans="2:51" s="11" customFormat="1" ht="12">
      <c r="B486" s="182"/>
      <c r="C486" s="183"/>
      <c r="D486" s="184" t="s">
        <v>1660</v>
      </c>
      <c r="E486" s="193" t="s">
        <v>1524</v>
      </c>
      <c r="F486" s="185" t="s">
        <v>325</v>
      </c>
      <c r="G486" s="183"/>
      <c r="H486" s="186">
        <v>450</v>
      </c>
      <c r="I486" s="187"/>
      <c r="J486" s="183"/>
      <c r="K486" s="183"/>
      <c r="L486" s="188"/>
      <c r="M486" s="189"/>
      <c r="N486" s="190"/>
      <c r="O486" s="190"/>
      <c r="P486" s="190"/>
      <c r="Q486" s="190"/>
      <c r="R486" s="190"/>
      <c r="S486" s="190"/>
      <c r="T486" s="191"/>
      <c r="AT486" s="192" t="s">
        <v>1660</v>
      </c>
      <c r="AU486" s="192" t="s">
        <v>1651</v>
      </c>
      <c r="AV486" s="11" t="s">
        <v>1651</v>
      </c>
      <c r="AW486" s="11" t="s">
        <v>1554</v>
      </c>
      <c r="AX486" s="11" t="s">
        <v>1531</v>
      </c>
      <c r="AY486" s="192" t="s">
        <v>1642</v>
      </c>
    </row>
    <row r="487" spans="2:65" s="1" customFormat="1" ht="16.5" customHeight="1">
      <c r="B487" s="33"/>
      <c r="C487" s="171" t="s">
        <v>326</v>
      </c>
      <c r="D487" s="171" t="s">
        <v>1645</v>
      </c>
      <c r="E487" s="172" t="s">
        <v>327</v>
      </c>
      <c r="F487" s="173" t="s">
        <v>328</v>
      </c>
      <c r="G487" s="174" t="s">
        <v>1728</v>
      </c>
      <c r="H487" s="175">
        <v>21</v>
      </c>
      <c r="I487" s="176"/>
      <c r="J487" s="175">
        <f>ROUND(I487*H487,0)</f>
        <v>0</v>
      </c>
      <c r="K487" s="173" t="s">
        <v>1649</v>
      </c>
      <c r="L487" s="37"/>
      <c r="M487" s="177" t="s">
        <v>1524</v>
      </c>
      <c r="N487" s="178" t="s">
        <v>1563</v>
      </c>
      <c r="O487" s="59"/>
      <c r="P487" s="179">
        <f>O487*H487</f>
        <v>0</v>
      </c>
      <c r="Q487" s="179">
        <v>0</v>
      </c>
      <c r="R487" s="179">
        <f>Q487*H487</f>
        <v>0</v>
      </c>
      <c r="S487" s="179">
        <v>0.031</v>
      </c>
      <c r="T487" s="180">
        <f>S487*H487</f>
        <v>0.651</v>
      </c>
      <c r="AR487" s="16" t="s">
        <v>1650</v>
      </c>
      <c r="AT487" s="16" t="s">
        <v>1645</v>
      </c>
      <c r="AU487" s="16" t="s">
        <v>1651</v>
      </c>
      <c r="AY487" s="16" t="s">
        <v>1642</v>
      </c>
      <c r="BE487" s="181">
        <f>IF(N487="základní",J487,0)</f>
        <v>0</v>
      </c>
      <c r="BF487" s="181">
        <f>IF(N487="snížená",J487,0)</f>
        <v>0</v>
      </c>
      <c r="BG487" s="181">
        <f>IF(N487="zákl. přenesená",J487,0)</f>
        <v>0</v>
      </c>
      <c r="BH487" s="181">
        <f>IF(N487="sníž. přenesená",J487,0)</f>
        <v>0</v>
      </c>
      <c r="BI487" s="181">
        <f>IF(N487="nulová",J487,0)</f>
        <v>0</v>
      </c>
      <c r="BJ487" s="16" t="s">
        <v>1651</v>
      </c>
      <c r="BK487" s="181">
        <f>ROUND(I487*H487,0)</f>
        <v>0</v>
      </c>
      <c r="BL487" s="16" t="s">
        <v>1650</v>
      </c>
      <c r="BM487" s="16" t="s">
        <v>329</v>
      </c>
    </row>
    <row r="488" spans="2:51" s="11" customFormat="1" ht="12">
      <c r="B488" s="182"/>
      <c r="C488" s="183"/>
      <c r="D488" s="184" t="s">
        <v>1660</v>
      </c>
      <c r="E488" s="193" t="s">
        <v>1524</v>
      </c>
      <c r="F488" s="185" t="s">
        <v>330</v>
      </c>
      <c r="G488" s="183"/>
      <c r="H488" s="186">
        <v>21</v>
      </c>
      <c r="I488" s="187"/>
      <c r="J488" s="183"/>
      <c r="K488" s="183"/>
      <c r="L488" s="188"/>
      <c r="M488" s="189"/>
      <c r="N488" s="190"/>
      <c r="O488" s="190"/>
      <c r="P488" s="190"/>
      <c r="Q488" s="190"/>
      <c r="R488" s="190"/>
      <c r="S488" s="190"/>
      <c r="T488" s="191"/>
      <c r="AT488" s="192" t="s">
        <v>1660</v>
      </c>
      <c r="AU488" s="192" t="s">
        <v>1651</v>
      </c>
      <c r="AV488" s="11" t="s">
        <v>1651</v>
      </c>
      <c r="AW488" s="11" t="s">
        <v>1554</v>
      </c>
      <c r="AX488" s="11" t="s">
        <v>1531</v>
      </c>
      <c r="AY488" s="192" t="s">
        <v>1642</v>
      </c>
    </row>
    <row r="489" spans="2:65" s="1" customFormat="1" ht="16.5" customHeight="1">
      <c r="B489" s="33"/>
      <c r="C489" s="171" t="s">
        <v>331</v>
      </c>
      <c r="D489" s="171" t="s">
        <v>1645</v>
      </c>
      <c r="E489" s="172" t="s">
        <v>332</v>
      </c>
      <c r="F489" s="173" t="s">
        <v>333</v>
      </c>
      <c r="G489" s="174" t="s">
        <v>1728</v>
      </c>
      <c r="H489" s="175">
        <v>318</v>
      </c>
      <c r="I489" s="176"/>
      <c r="J489" s="175">
        <f>ROUND(I489*H489,0)</f>
        <v>0</v>
      </c>
      <c r="K489" s="173" t="s">
        <v>1649</v>
      </c>
      <c r="L489" s="37"/>
      <c r="M489" s="177" t="s">
        <v>1524</v>
      </c>
      <c r="N489" s="178" t="s">
        <v>1563</v>
      </c>
      <c r="O489" s="59"/>
      <c r="P489" s="179">
        <f>O489*H489</f>
        <v>0</v>
      </c>
      <c r="Q489" s="179">
        <v>0</v>
      </c>
      <c r="R489" s="179">
        <f>Q489*H489</f>
        <v>0</v>
      </c>
      <c r="S489" s="179">
        <v>0.002</v>
      </c>
      <c r="T489" s="180">
        <f>S489*H489</f>
        <v>0.636</v>
      </c>
      <c r="AR489" s="16" t="s">
        <v>1650</v>
      </c>
      <c r="AT489" s="16" t="s">
        <v>1645</v>
      </c>
      <c r="AU489" s="16" t="s">
        <v>1651</v>
      </c>
      <c r="AY489" s="16" t="s">
        <v>1642</v>
      </c>
      <c r="BE489" s="181">
        <f>IF(N489="základní",J489,0)</f>
        <v>0</v>
      </c>
      <c r="BF489" s="181">
        <f>IF(N489="snížená",J489,0)</f>
        <v>0</v>
      </c>
      <c r="BG489" s="181">
        <f>IF(N489="zákl. přenesená",J489,0)</f>
        <v>0</v>
      </c>
      <c r="BH489" s="181">
        <f>IF(N489="sníž. přenesená",J489,0)</f>
        <v>0</v>
      </c>
      <c r="BI489" s="181">
        <f>IF(N489="nulová",J489,0)</f>
        <v>0</v>
      </c>
      <c r="BJ489" s="16" t="s">
        <v>1651</v>
      </c>
      <c r="BK489" s="181">
        <f>ROUND(I489*H489,0)</f>
        <v>0</v>
      </c>
      <c r="BL489" s="16" t="s">
        <v>1650</v>
      </c>
      <c r="BM489" s="16" t="s">
        <v>334</v>
      </c>
    </row>
    <row r="490" spans="2:65" s="1" customFormat="1" ht="16.5" customHeight="1">
      <c r="B490" s="33"/>
      <c r="C490" s="171" t="s">
        <v>335</v>
      </c>
      <c r="D490" s="171" t="s">
        <v>1645</v>
      </c>
      <c r="E490" s="172" t="s">
        <v>336</v>
      </c>
      <c r="F490" s="173" t="s">
        <v>337</v>
      </c>
      <c r="G490" s="174" t="s">
        <v>1728</v>
      </c>
      <c r="H490" s="175">
        <v>92</v>
      </c>
      <c r="I490" s="176"/>
      <c r="J490" s="175">
        <f>ROUND(I490*H490,0)</f>
        <v>0</v>
      </c>
      <c r="K490" s="173" t="s">
        <v>1649</v>
      </c>
      <c r="L490" s="37"/>
      <c r="M490" s="177" t="s">
        <v>1524</v>
      </c>
      <c r="N490" s="178" t="s">
        <v>1563</v>
      </c>
      <c r="O490" s="59"/>
      <c r="P490" s="179">
        <f>O490*H490</f>
        <v>0</v>
      </c>
      <c r="Q490" s="179">
        <v>0</v>
      </c>
      <c r="R490" s="179">
        <f>Q490*H490</f>
        <v>0</v>
      </c>
      <c r="S490" s="179">
        <v>0.003</v>
      </c>
      <c r="T490" s="180">
        <f>S490*H490</f>
        <v>0.276</v>
      </c>
      <c r="AR490" s="16" t="s">
        <v>1650</v>
      </c>
      <c r="AT490" s="16" t="s">
        <v>1645</v>
      </c>
      <c r="AU490" s="16" t="s">
        <v>1651</v>
      </c>
      <c r="AY490" s="16" t="s">
        <v>1642</v>
      </c>
      <c r="BE490" s="181">
        <f>IF(N490="základní",J490,0)</f>
        <v>0</v>
      </c>
      <c r="BF490" s="181">
        <f>IF(N490="snížená",J490,0)</f>
        <v>0</v>
      </c>
      <c r="BG490" s="181">
        <f>IF(N490="zákl. přenesená",J490,0)</f>
        <v>0</v>
      </c>
      <c r="BH490" s="181">
        <f>IF(N490="sníž. přenesená",J490,0)</f>
        <v>0</v>
      </c>
      <c r="BI490" s="181">
        <f>IF(N490="nulová",J490,0)</f>
        <v>0</v>
      </c>
      <c r="BJ490" s="16" t="s">
        <v>1651</v>
      </c>
      <c r="BK490" s="181">
        <f>ROUND(I490*H490,0)</f>
        <v>0</v>
      </c>
      <c r="BL490" s="16" t="s">
        <v>1650</v>
      </c>
      <c r="BM490" s="16" t="s">
        <v>338</v>
      </c>
    </row>
    <row r="491" spans="2:65" s="1" customFormat="1" ht="16.5" customHeight="1">
      <c r="B491" s="33"/>
      <c r="C491" s="171" t="s">
        <v>339</v>
      </c>
      <c r="D491" s="171" t="s">
        <v>1645</v>
      </c>
      <c r="E491" s="172" t="s">
        <v>340</v>
      </c>
      <c r="F491" s="173" t="s">
        <v>341</v>
      </c>
      <c r="G491" s="174" t="s">
        <v>1683</v>
      </c>
      <c r="H491" s="175">
        <v>85</v>
      </c>
      <c r="I491" s="176"/>
      <c r="J491" s="175">
        <f>ROUND(I491*H491,0)</f>
        <v>0</v>
      </c>
      <c r="K491" s="173" t="s">
        <v>1649</v>
      </c>
      <c r="L491" s="37"/>
      <c r="M491" s="177" t="s">
        <v>1524</v>
      </c>
      <c r="N491" s="178" t="s">
        <v>1563</v>
      </c>
      <c r="O491" s="59"/>
      <c r="P491" s="179">
        <f>O491*H491</f>
        <v>0</v>
      </c>
      <c r="Q491" s="179">
        <v>0</v>
      </c>
      <c r="R491" s="179">
        <f>Q491*H491</f>
        <v>0</v>
      </c>
      <c r="S491" s="179">
        <v>0.05</v>
      </c>
      <c r="T491" s="180">
        <f>S491*H491</f>
        <v>4.25</v>
      </c>
      <c r="AR491" s="16" t="s">
        <v>1650</v>
      </c>
      <c r="AT491" s="16" t="s">
        <v>1645</v>
      </c>
      <c r="AU491" s="16" t="s">
        <v>1651</v>
      </c>
      <c r="AY491" s="16" t="s">
        <v>1642</v>
      </c>
      <c r="BE491" s="181">
        <f>IF(N491="základní",J491,0)</f>
        <v>0</v>
      </c>
      <c r="BF491" s="181">
        <f>IF(N491="snížená",J491,0)</f>
        <v>0</v>
      </c>
      <c r="BG491" s="181">
        <f>IF(N491="zákl. přenesená",J491,0)</f>
        <v>0</v>
      </c>
      <c r="BH491" s="181">
        <f>IF(N491="sníž. přenesená",J491,0)</f>
        <v>0</v>
      </c>
      <c r="BI491" s="181">
        <f>IF(N491="nulová",J491,0)</f>
        <v>0</v>
      </c>
      <c r="BJ491" s="16" t="s">
        <v>1651</v>
      </c>
      <c r="BK491" s="181">
        <f>ROUND(I491*H491,0)</f>
        <v>0</v>
      </c>
      <c r="BL491" s="16" t="s">
        <v>1650</v>
      </c>
      <c r="BM491" s="16" t="s">
        <v>342</v>
      </c>
    </row>
    <row r="492" spans="2:51" s="11" customFormat="1" ht="12">
      <c r="B492" s="182"/>
      <c r="C492" s="183"/>
      <c r="D492" s="184" t="s">
        <v>1660</v>
      </c>
      <c r="E492" s="193" t="s">
        <v>1524</v>
      </c>
      <c r="F492" s="185" t="s">
        <v>343</v>
      </c>
      <c r="G492" s="183"/>
      <c r="H492" s="186">
        <v>85</v>
      </c>
      <c r="I492" s="187"/>
      <c r="J492" s="183"/>
      <c r="K492" s="183"/>
      <c r="L492" s="188"/>
      <c r="M492" s="189"/>
      <c r="N492" s="190"/>
      <c r="O492" s="190"/>
      <c r="P492" s="190"/>
      <c r="Q492" s="190"/>
      <c r="R492" s="190"/>
      <c r="S492" s="190"/>
      <c r="T492" s="191"/>
      <c r="AT492" s="192" t="s">
        <v>1660</v>
      </c>
      <c r="AU492" s="192" t="s">
        <v>1651</v>
      </c>
      <c r="AV492" s="11" t="s">
        <v>1651</v>
      </c>
      <c r="AW492" s="11" t="s">
        <v>1554</v>
      </c>
      <c r="AX492" s="11" t="s">
        <v>1531</v>
      </c>
      <c r="AY492" s="192" t="s">
        <v>1642</v>
      </c>
    </row>
    <row r="493" spans="2:65" s="1" customFormat="1" ht="16.5" customHeight="1">
      <c r="B493" s="33"/>
      <c r="C493" s="171" t="s">
        <v>344</v>
      </c>
      <c r="D493" s="171" t="s">
        <v>1645</v>
      </c>
      <c r="E493" s="172" t="s">
        <v>345</v>
      </c>
      <c r="F493" s="173" t="s">
        <v>346</v>
      </c>
      <c r="G493" s="174" t="s">
        <v>1683</v>
      </c>
      <c r="H493" s="175">
        <v>418.24</v>
      </c>
      <c r="I493" s="176"/>
      <c r="J493" s="175">
        <f>ROUND(I493*H493,0)</f>
        <v>0</v>
      </c>
      <c r="K493" s="173" t="s">
        <v>1649</v>
      </c>
      <c r="L493" s="37"/>
      <c r="M493" s="177" t="s">
        <v>1524</v>
      </c>
      <c r="N493" s="178" t="s">
        <v>1563</v>
      </c>
      <c r="O493" s="59"/>
      <c r="P493" s="179">
        <f>O493*H493</f>
        <v>0</v>
      </c>
      <c r="Q493" s="179">
        <v>0</v>
      </c>
      <c r="R493" s="179">
        <f>Q493*H493</f>
        <v>0</v>
      </c>
      <c r="S493" s="179">
        <v>0.046</v>
      </c>
      <c r="T493" s="180">
        <f>S493*H493</f>
        <v>19.23904</v>
      </c>
      <c r="AR493" s="16" t="s">
        <v>1650</v>
      </c>
      <c r="AT493" s="16" t="s">
        <v>1645</v>
      </c>
      <c r="AU493" s="16" t="s">
        <v>1651</v>
      </c>
      <c r="AY493" s="16" t="s">
        <v>1642</v>
      </c>
      <c r="BE493" s="181">
        <f>IF(N493="základní",J493,0)</f>
        <v>0</v>
      </c>
      <c r="BF493" s="181">
        <f>IF(N493="snížená",J493,0)</f>
        <v>0</v>
      </c>
      <c r="BG493" s="181">
        <f>IF(N493="zákl. přenesená",J493,0)</f>
        <v>0</v>
      </c>
      <c r="BH493" s="181">
        <f>IF(N493="sníž. přenesená",J493,0)</f>
        <v>0</v>
      </c>
      <c r="BI493" s="181">
        <f>IF(N493="nulová",J493,0)</f>
        <v>0</v>
      </c>
      <c r="BJ493" s="16" t="s">
        <v>1651</v>
      </c>
      <c r="BK493" s="181">
        <f>ROUND(I493*H493,0)</f>
        <v>0</v>
      </c>
      <c r="BL493" s="16" t="s">
        <v>1650</v>
      </c>
      <c r="BM493" s="16" t="s">
        <v>347</v>
      </c>
    </row>
    <row r="494" spans="2:51" s="11" customFormat="1" ht="12">
      <c r="B494" s="182"/>
      <c r="C494" s="183"/>
      <c r="D494" s="184" t="s">
        <v>1660</v>
      </c>
      <c r="E494" s="193" t="s">
        <v>1524</v>
      </c>
      <c r="F494" s="185" t="s">
        <v>348</v>
      </c>
      <c r="G494" s="183"/>
      <c r="H494" s="186">
        <v>340.2</v>
      </c>
      <c r="I494" s="187"/>
      <c r="J494" s="183"/>
      <c r="K494" s="183"/>
      <c r="L494" s="188"/>
      <c r="M494" s="189"/>
      <c r="N494" s="190"/>
      <c r="O494" s="190"/>
      <c r="P494" s="190"/>
      <c r="Q494" s="190"/>
      <c r="R494" s="190"/>
      <c r="S494" s="190"/>
      <c r="T494" s="191"/>
      <c r="AT494" s="192" t="s">
        <v>1660</v>
      </c>
      <c r="AU494" s="192" t="s">
        <v>1651</v>
      </c>
      <c r="AV494" s="11" t="s">
        <v>1651</v>
      </c>
      <c r="AW494" s="11" t="s">
        <v>1554</v>
      </c>
      <c r="AX494" s="11" t="s">
        <v>1591</v>
      </c>
      <c r="AY494" s="192" t="s">
        <v>1642</v>
      </c>
    </row>
    <row r="495" spans="2:51" s="13" customFormat="1" ht="12">
      <c r="B495" s="219"/>
      <c r="C495" s="220"/>
      <c r="D495" s="184" t="s">
        <v>1660</v>
      </c>
      <c r="E495" s="221" t="s">
        <v>1524</v>
      </c>
      <c r="F495" s="222" t="s">
        <v>78</v>
      </c>
      <c r="G495" s="220"/>
      <c r="H495" s="221" t="s">
        <v>1524</v>
      </c>
      <c r="I495" s="223"/>
      <c r="J495" s="220"/>
      <c r="K495" s="220"/>
      <c r="L495" s="224"/>
      <c r="M495" s="225"/>
      <c r="N495" s="226"/>
      <c r="O495" s="226"/>
      <c r="P495" s="226"/>
      <c r="Q495" s="226"/>
      <c r="R495" s="226"/>
      <c r="S495" s="226"/>
      <c r="T495" s="227"/>
      <c r="AT495" s="228" t="s">
        <v>1660</v>
      </c>
      <c r="AU495" s="228" t="s">
        <v>1651</v>
      </c>
      <c r="AV495" s="13" t="s">
        <v>1531</v>
      </c>
      <c r="AW495" s="13" t="s">
        <v>1554</v>
      </c>
      <c r="AX495" s="13" t="s">
        <v>1591</v>
      </c>
      <c r="AY495" s="228" t="s">
        <v>1642</v>
      </c>
    </row>
    <row r="496" spans="2:51" s="11" customFormat="1" ht="12">
      <c r="B496" s="182"/>
      <c r="C496" s="183"/>
      <c r="D496" s="184" t="s">
        <v>1660</v>
      </c>
      <c r="E496" s="193" t="s">
        <v>1524</v>
      </c>
      <c r="F496" s="185" t="s">
        <v>79</v>
      </c>
      <c r="G496" s="183"/>
      <c r="H496" s="186">
        <v>78.04</v>
      </c>
      <c r="I496" s="187"/>
      <c r="J496" s="183"/>
      <c r="K496" s="183"/>
      <c r="L496" s="188"/>
      <c r="M496" s="189"/>
      <c r="N496" s="190"/>
      <c r="O496" s="190"/>
      <c r="P496" s="190"/>
      <c r="Q496" s="190"/>
      <c r="R496" s="190"/>
      <c r="S496" s="190"/>
      <c r="T496" s="191"/>
      <c r="AT496" s="192" t="s">
        <v>1660</v>
      </c>
      <c r="AU496" s="192" t="s">
        <v>1651</v>
      </c>
      <c r="AV496" s="11" t="s">
        <v>1651</v>
      </c>
      <c r="AW496" s="11" t="s">
        <v>1554</v>
      </c>
      <c r="AX496" s="11" t="s">
        <v>1591</v>
      </c>
      <c r="AY496" s="192" t="s">
        <v>1642</v>
      </c>
    </row>
    <row r="497" spans="2:51" s="12" customFormat="1" ht="12">
      <c r="B497" s="208"/>
      <c r="C497" s="209"/>
      <c r="D497" s="184" t="s">
        <v>1660</v>
      </c>
      <c r="E497" s="210" t="s">
        <v>1524</v>
      </c>
      <c r="F497" s="211" t="s">
        <v>1810</v>
      </c>
      <c r="G497" s="209"/>
      <c r="H497" s="212">
        <v>418.24</v>
      </c>
      <c r="I497" s="213"/>
      <c r="J497" s="209"/>
      <c r="K497" s="209"/>
      <c r="L497" s="214"/>
      <c r="M497" s="215"/>
      <c r="N497" s="216"/>
      <c r="O497" s="216"/>
      <c r="P497" s="216"/>
      <c r="Q497" s="216"/>
      <c r="R497" s="216"/>
      <c r="S497" s="216"/>
      <c r="T497" s="217"/>
      <c r="AT497" s="218" t="s">
        <v>1660</v>
      </c>
      <c r="AU497" s="218" t="s">
        <v>1651</v>
      </c>
      <c r="AV497" s="12" t="s">
        <v>1650</v>
      </c>
      <c r="AW497" s="12" t="s">
        <v>1554</v>
      </c>
      <c r="AX497" s="12" t="s">
        <v>1531</v>
      </c>
      <c r="AY497" s="218" t="s">
        <v>1642</v>
      </c>
    </row>
    <row r="498" spans="2:65" s="1" customFormat="1" ht="16.5" customHeight="1">
      <c r="B498" s="33"/>
      <c r="C498" s="171" t="s">
        <v>349</v>
      </c>
      <c r="D498" s="171" t="s">
        <v>1645</v>
      </c>
      <c r="E498" s="172" t="s">
        <v>350</v>
      </c>
      <c r="F498" s="173" t="s">
        <v>351</v>
      </c>
      <c r="G498" s="174" t="s">
        <v>352</v>
      </c>
      <c r="H498" s="175">
        <v>1</v>
      </c>
      <c r="I498" s="176"/>
      <c r="J498" s="175">
        <f>ROUND(I498*H498,0)</f>
        <v>0</v>
      </c>
      <c r="K498" s="173" t="s">
        <v>1524</v>
      </c>
      <c r="L498" s="37"/>
      <c r="M498" s="177" t="s">
        <v>1524</v>
      </c>
      <c r="N498" s="178" t="s">
        <v>1563</v>
      </c>
      <c r="O498" s="59"/>
      <c r="P498" s="179">
        <f>O498*H498</f>
        <v>0</v>
      </c>
      <c r="Q498" s="179">
        <v>0</v>
      </c>
      <c r="R498" s="179">
        <f>Q498*H498</f>
        <v>0</v>
      </c>
      <c r="S498" s="179">
        <v>0</v>
      </c>
      <c r="T498" s="180">
        <f>S498*H498</f>
        <v>0</v>
      </c>
      <c r="AR498" s="16" t="s">
        <v>1650</v>
      </c>
      <c r="AT498" s="16" t="s">
        <v>1645</v>
      </c>
      <c r="AU498" s="16" t="s">
        <v>1651</v>
      </c>
      <c r="AY498" s="16" t="s">
        <v>1642</v>
      </c>
      <c r="BE498" s="181">
        <f>IF(N498="základní",J498,0)</f>
        <v>0</v>
      </c>
      <c r="BF498" s="181">
        <f>IF(N498="snížená",J498,0)</f>
        <v>0</v>
      </c>
      <c r="BG498" s="181">
        <f>IF(N498="zákl. přenesená",J498,0)</f>
        <v>0</v>
      </c>
      <c r="BH498" s="181">
        <f>IF(N498="sníž. přenesená",J498,0)</f>
        <v>0</v>
      </c>
      <c r="BI498" s="181">
        <f>IF(N498="nulová",J498,0)</f>
        <v>0</v>
      </c>
      <c r="BJ498" s="16" t="s">
        <v>1651</v>
      </c>
      <c r="BK498" s="181">
        <f>ROUND(I498*H498,0)</f>
        <v>0</v>
      </c>
      <c r="BL498" s="16" t="s">
        <v>1650</v>
      </c>
      <c r="BM498" s="16" t="s">
        <v>353</v>
      </c>
    </row>
    <row r="499" spans="2:65" s="1" customFormat="1" ht="22.5" customHeight="1">
      <c r="B499" s="33"/>
      <c r="C499" s="171" t="s">
        <v>354</v>
      </c>
      <c r="D499" s="171" t="s">
        <v>1645</v>
      </c>
      <c r="E499" s="172" t="s">
        <v>355</v>
      </c>
      <c r="F499" s="173" t="s">
        <v>356</v>
      </c>
      <c r="G499" s="174" t="s">
        <v>357</v>
      </c>
      <c r="H499" s="175">
        <v>20</v>
      </c>
      <c r="I499" s="176"/>
      <c r="J499" s="175">
        <f>ROUND(I499*H499,0)</f>
        <v>0</v>
      </c>
      <c r="K499" s="173" t="s">
        <v>1524</v>
      </c>
      <c r="L499" s="37"/>
      <c r="M499" s="177" t="s">
        <v>1524</v>
      </c>
      <c r="N499" s="178" t="s">
        <v>1563</v>
      </c>
      <c r="O499" s="59"/>
      <c r="P499" s="179">
        <f>O499*H499</f>
        <v>0</v>
      </c>
      <c r="Q499" s="179">
        <v>0</v>
      </c>
      <c r="R499" s="179">
        <f>Q499*H499</f>
        <v>0</v>
      </c>
      <c r="S499" s="179">
        <v>0</v>
      </c>
      <c r="T499" s="180">
        <f>S499*H499</f>
        <v>0</v>
      </c>
      <c r="AR499" s="16" t="s">
        <v>1650</v>
      </c>
      <c r="AT499" s="16" t="s">
        <v>1645</v>
      </c>
      <c r="AU499" s="16" t="s">
        <v>1651</v>
      </c>
      <c r="AY499" s="16" t="s">
        <v>1642</v>
      </c>
      <c r="BE499" s="181">
        <f>IF(N499="základní",J499,0)</f>
        <v>0</v>
      </c>
      <c r="BF499" s="181">
        <f>IF(N499="snížená",J499,0)</f>
        <v>0</v>
      </c>
      <c r="BG499" s="181">
        <f>IF(N499="zákl. přenesená",J499,0)</f>
        <v>0</v>
      </c>
      <c r="BH499" s="181">
        <f>IF(N499="sníž. přenesená",J499,0)</f>
        <v>0</v>
      </c>
      <c r="BI499" s="181">
        <f>IF(N499="nulová",J499,0)</f>
        <v>0</v>
      </c>
      <c r="BJ499" s="16" t="s">
        <v>1651</v>
      </c>
      <c r="BK499" s="181">
        <f>ROUND(I499*H499,0)</f>
        <v>0</v>
      </c>
      <c r="BL499" s="16" t="s">
        <v>1650</v>
      </c>
      <c r="BM499" s="16" t="s">
        <v>358</v>
      </c>
    </row>
    <row r="500" spans="2:65" s="1" customFormat="1" ht="16.5" customHeight="1">
      <c r="B500" s="33"/>
      <c r="C500" s="171" t="s">
        <v>359</v>
      </c>
      <c r="D500" s="171" t="s">
        <v>1645</v>
      </c>
      <c r="E500" s="172" t="s">
        <v>360</v>
      </c>
      <c r="F500" s="173" t="s">
        <v>361</v>
      </c>
      <c r="G500" s="174" t="s">
        <v>357</v>
      </c>
      <c r="H500" s="175">
        <v>20</v>
      </c>
      <c r="I500" s="176"/>
      <c r="J500" s="175">
        <f>ROUND(I500*H500,0)</f>
        <v>0</v>
      </c>
      <c r="K500" s="173" t="s">
        <v>1524</v>
      </c>
      <c r="L500" s="37"/>
      <c r="M500" s="177" t="s">
        <v>1524</v>
      </c>
      <c r="N500" s="178" t="s">
        <v>1563</v>
      </c>
      <c r="O500" s="59"/>
      <c r="P500" s="179">
        <f>O500*H500</f>
        <v>0</v>
      </c>
      <c r="Q500" s="179">
        <v>0</v>
      </c>
      <c r="R500" s="179">
        <f>Q500*H500</f>
        <v>0</v>
      </c>
      <c r="S500" s="179">
        <v>0</v>
      </c>
      <c r="T500" s="180">
        <f>S500*H500</f>
        <v>0</v>
      </c>
      <c r="AR500" s="16" t="s">
        <v>1650</v>
      </c>
      <c r="AT500" s="16" t="s">
        <v>1645</v>
      </c>
      <c r="AU500" s="16" t="s">
        <v>1651</v>
      </c>
      <c r="AY500" s="16" t="s">
        <v>1642</v>
      </c>
      <c r="BE500" s="181">
        <f>IF(N500="základní",J500,0)</f>
        <v>0</v>
      </c>
      <c r="BF500" s="181">
        <f>IF(N500="snížená",J500,0)</f>
        <v>0</v>
      </c>
      <c r="BG500" s="181">
        <f>IF(N500="zákl. přenesená",J500,0)</f>
        <v>0</v>
      </c>
      <c r="BH500" s="181">
        <f>IF(N500="sníž. přenesená",J500,0)</f>
        <v>0</v>
      </c>
      <c r="BI500" s="181">
        <f>IF(N500="nulová",J500,0)</f>
        <v>0</v>
      </c>
      <c r="BJ500" s="16" t="s">
        <v>1651</v>
      </c>
      <c r="BK500" s="181">
        <f>ROUND(I500*H500,0)</f>
        <v>0</v>
      </c>
      <c r="BL500" s="16" t="s">
        <v>1650</v>
      </c>
      <c r="BM500" s="16" t="s">
        <v>362</v>
      </c>
    </row>
    <row r="501" spans="2:65" s="1" customFormat="1" ht="16.5" customHeight="1">
      <c r="B501" s="33"/>
      <c r="C501" s="171" t="s">
        <v>363</v>
      </c>
      <c r="D501" s="171" t="s">
        <v>1645</v>
      </c>
      <c r="E501" s="172" t="s">
        <v>364</v>
      </c>
      <c r="F501" s="173" t="s">
        <v>365</v>
      </c>
      <c r="G501" s="174" t="s">
        <v>357</v>
      </c>
      <c r="H501" s="175">
        <v>20</v>
      </c>
      <c r="I501" s="176"/>
      <c r="J501" s="175">
        <f>ROUND(I501*H501,0)</f>
        <v>0</v>
      </c>
      <c r="K501" s="173" t="s">
        <v>1524</v>
      </c>
      <c r="L501" s="37"/>
      <c r="M501" s="177" t="s">
        <v>1524</v>
      </c>
      <c r="N501" s="178" t="s">
        <v>1563</v>
      </c>
      <c r="O501" s="59"/>
      <c r="P501" s="179">
        <f>O501*H501</f>
        <v>0</v>
      </c>
      <c r="Q501" s="179">
        <v>0</v>
      </c>
      <c r="R501" s="179">
        <f>Q501*H501</f>
        <v>0</v>
      </c>
      <c r="S501" s="179">
        <v>0</v>
      </c>
      <c r="T501" s="180">
        <f>S501*H501</f>
        <v>0</v>
      </c>
      <c r="AR501" s="16" t="s">
        <v>1650</v>
      </c>
      <c r="AT501" s="16" t="s">
        <v>1645</v>
      </c>
      <c r="AU501" s="16" t="s">
        <v>1651</v>
      </c>
      <c r="AY501" s="16" t="s">
        <v>1642</v>
      </c>
      <c r="BE501" s="181">
        <f>IF(N501="základní",J501,0)</f>
        <v>0</v>
      </c>
      <c r="BF501" s="181">
        <f>IF(N501="snížená",J501,0)</f>
        <v>0</v>
      </c>
      <c r="BG501" s="181">
        <f>IF(N501="zákl. přenesená",J501,0)</f>
        <v>0</v>
      </c>
      <c r="BH501" s="181">
        <f>IF(N501="sníž. přenesená",J501,0)</f>
        <v>0</v>
      </c>
      <c r="BI501" s="181">
        <f>IF(N501="nulová",J501,0)</f>
        <v>0</v>
      </c>
      <c r="BJ501" s="16" t="s">
        <v>1651</v>
      </c>
      <c r="BK501" s="181">
        <f>ROUND(I501*H501,0)</f>
        <v>0</v>
      </c>
      <c r="BL501" s="16" t="s">
        <v>1650</v>
      </c>
      <c r="BM501" s="16" t="s">
        <v>366</v>
      </c>
    </row>
    <row r="502" spans="2:65" s="1" customFormat="1" ht="16.5" customHeight="1">
      <c r="B502" s="33"/>
      <c r="C502" s="171" t="s">
        <v>367</v>
      </c>
      <c r="D502" s="171" t="s">
        <v>1645</v>
      </c>
      <c r="E502" s="172" t="s">
        <v>368</v>
      </c>
      <c r="F502" s="173" t="s">
        <v>369</v>
      </c>
      <c r="G502" s="174" t="s">
        <v>352</v>
      </c>
      <c r="H502" s="175">
        <v>1</v>
      </c>
      <c r="I502" s="176"/>
      <c r="J502" s="175">
        <f>ROUND(I502*H502,0)</f>
        <v>0</v>
      </c>
      <c r="K502" s="173" t="s">
        <v>1524</v>
      </c>
      <c r="L502" s="37"/>
      <c r="M502" s="177" t="s">
        <v>1524</v>
      </c>
      <c r="N502" s="178" t="s">
        <v>1563</v>
      </c>
      <c r="O502" s="59"/>
      <c r="P502" s="179">
        <f>O502*H502</f>
        <v>0</v>
      </c>
      <c r="Q502" s="179">
        <v>0</v>
      </c>
      <c r="R502" s="179">
        <f>Q502*H502</f>
        <v>0</v>
      </c>
      <c r="S502" s="179">
        <v>0</v>
      </c>
      <c r="T502" s="180">
        <f>S502*H502</f>
        <v>0</v>
      </c>
      <c r="AR502" s="16" t="s">
        <v>1650</v>
      </c>
      <c r="AT502" s="16" t="s">
        <v>1645</v>
      </c>
      <c r="AU502" s="16" t="s">
        <v>1651</v>
      </c>
      <c r="AY502" s="16" t="s">
        <v>1642</v>
      </c>
      <c r="BE502" s="181">
        <f>IF(N502="základní",J502,0)</f>
        <v>0</v>
      </c>
      <c r="BF502" s="181">
        <f>IF(N502="snížená",J502,0)</f>
        <v>0</v>
      </c>
      <c r="BG502" s="181">
        <f>IF(N502="zákl. přenesená",J502,0)</f>
        <v>0</v>
      </c>
      <c r="BH502" s="181">
        <f>IF(N502="sníž. přenesená",J502,0)</f>
        <v>0</v>
      </c>
      <c r="BI502" s="181">
        <f>IF(N502="nulová",J502,0)</f>
        <v>0</v>
      </c>
      <c r="BJ502" s="16" t="s">
        <v>1651</v>
      </c>
      <c r="BK502" s="181">
        <f>ROUND(I502*H502,0)</f>
        <v>0</v>
      </c>
      <c r="BL502" s="16" t="s">
        <v>1650</v>
      </c>
      <c r="BM502" s="16" t="s">
        <v>370</v>
      </c>
    </row>
    <row r="503" spans="2:63" s="10" customFormat="1" ht="22.9" customHeight="1">
      <c r="B503" s="155"/>
      <c r="C503" s="156"/>
      <c r="D503" s="157" t="s">
        <v>1590</v>
      </c>
      <c r="E503" s="169" t="s">
        <v>1643</v>
      </c>
      <c r="F503" s="169" t="s">
        <v>1644</v>
      </c>
      <c r="G503" s="156"/>
      <c r="H503" s="156"/>
      <c r="I503" s="159"/>
      <c r="J503" s="170">
        <f>BK503</f>
        <v>0</v>
      </c>
      <c r="K503" s="156"/>
      <c r="L503" s="161"/>
      <c r="M503" s="162"/>
      <c r="N503" s="163"/>
      <c r="O503" s="163"/>
      <c r="P503" s="164">
        <f>SUM(P504:P512)</f>
        <v>0</v>
      </c>
      <c r="Q503" s="163"/>
      <c r="R503" s="164">
        <f>SUM(R504:R512)</f>
        <v>0</v>
      </c>
      <c r="S503" s="163"/>
      <c r="T503" s="165">
        <f>SUM(T504:T512)</f>
        <v>4.5</v>
      </c>
      <c r="AR503" s="166" t="s">
        <v>1531</v>
      </c>
      <c r="AT503" s="167" t="s">
        <v>1590</v>
      </c>
      <c r="AU503" s="167" t="s">
        <v>1531</v>
      </c>
      <c r="AY503" s="166" t="s">
        <v>1642</v>
      </c>
      <c r="BK503" s="168">
        <f>SUM(BK504:BK512)</f>
        <v>0</v>
      </c>
    </row>
    <row r="504" spans="2:65" s="1" customFormat="1" ht="16.5" customHeight="1">
      <c r="B504" s="33"/>
      <c r="C504" s="171" t="s">
        <v>371</v>
      </c>
      <c r="D504" s="171" t="s">
        <v>1645</v>
      </c>
      <c r="E504" s="172" t="s">
        <v>372</v>
      </c>
      <c r="F504" s="173" t="s">
        <v>373</v>
      </c>
      <c r="G504" s="174" t="s">
        <v>1677</v>
      </c>
      <c r="H504" s="175">
        <v>3</v>
      </c>
      <c r="I504" s="176"/>
      <c r="J504" s="175">
        <f>ROUND(I504*H504,0)</f>
        <v>0</v>
      </c>
      <c r="K504" s="173" t="s">
        <v>1649</v>
      </c>
      <c r="L504" s="37"/>
      <c r="M504" s="177" t="s">
        <v>1524</v>
      </c>
      <c r="N504" s="178" t="s">
        <v>1563</v>
      </c>
      <c r="O504" s="59"/>
      <c r="P504" s="179">
        <f>O504*H504</f>
        <v>0</v>
      </c>
      <c r="Q504" s="179">
        <v>0</v>
      </c>
      <c r="R504" s="179">
        <f>Q504*H504</f>
        <v>0</v>
      </c>
      <c r="S504" s="179">
        <v>1.5</v>
      </c>
      <c r="T504" s="180">
        <f>S504*H504</f>
        <v>4.5</v>
      </c>
      <c r="AR504" s="16" t="s">
        <v>1650</v>
      </c>
      <c r="AT504" s="16" t="s">
        <v>1645</v>
      </c>
      <c r="AU504" s="16" t="s">
        <v>1651</v>
      </c>
      <c r="AY504" s="16" t="s">
        <v>1642</v>
      </c>
      <c r="BE504" s="181">
        <f>IF(N504="základní",J504,0)</f>
        <v>0</v>
      </c>
      <c r="BF504" s="181">
        <f>IF(N504="snížená",J504,0)</f>
        <v>0</v>
      </c>
      <c r="BG504" s="181">
        <f>IF(N504="zákl. přenesená",J504,0)</f>
        <v>0</v>
      </c>
      <c r="BH504" s="181">
        <f>IF(N504="sníž. přenesená",J504,0)</f>
        <v>0</v>
      </c>
      <c r="BI504" s="181">
        <f>IF(N504="nulová",J504,0)</f>
        <v>0</v>
      </c>
      <c r="BJ504" s="16" t="s">
        <v>1651</v>
      </c>
      <c r="BK504" s="181">
        <f>ROUND(I504*H504,0)</f>
        <v>0</v>
      </c>
      <c r="BL504" s="16" t="s">
        <v>1650</v>
      </c>
      <c r="BM504" s="16" t="s">
        <v>374</v>
      </c>
    </row>
    <row r="505" spans="2:65" s="1" customFormat="1" ht="16.5" customHeight="1">
      <c r="B505" s="33"/>
      <c r="C505" s="171" t="s">
        <v>375</v>
      </c>
      <c r="D505" s="171" t="s">
        <v>1645</v>
      </c>
      <c r="E505" s="172" t="s">
        <v>1837</v>
      </c>
      <c r="F505" s="173" t="s">
        <v>1838</v>
      </c>
      <c r="G505" s="174" t="s">
        <v>1677</v>
      </c>
      <c r="H505" s="175">
        <v>6</v>
      </c>
      <c r="I505" s="176"/>
      <c r="J505" s="175">
        <f>ROUND(I505*H505,0)</f>
        <v>0</v>
      </c>
      <c r="K505" s="173" t="s">
        <v>1649</v>
      </c>
      <c r="L505" s="37"/>
      <c r="M505" s="177" t="s">
        <v>1524</v>
      </c>
      <c r="N505" s="178" t="s">
        <v>1563</v>
      </c>
      <c r="O505" s="59"/>
      <c r="P505" s="179">
        <f>O505*H505</f>
        <v>0</v>
      </c>
      <c r="Q505" s="179">
        <v>0</v>
      </c>
      <c r="R505" s="179">
        <f>Q505*H505</f>
        <v>0</v>
      </c>
      <c r="S505" s="179">
        <v>0</v>
      </c>
      <c r="T505" s="180">
        <f>S505*H505</f>
        <v>0</v>
      </c>
      <c r="AR505" s="16" t="s">
        <v>1650</v>
      </c>
      <c r="AT505" s="16" t="s">
        <v>1645</v>
      </c>
      <c r="AU505" s="16" t="s">
        <v>1651</v>
      </c>
      <c r="AY505" s="16" t="s">
        <v>1642</v>
      </c>
      <c r="BE505" s="181">
        <f>IF(N505="základní",J505,0)</f>
        <v>0</v>
      </c>
      <c r="BF505" s="181">
        <f>IF(N505="snížená",J505,0)</f>
        <v>0</v>
      </c>
      <c r="BG505" s="181">
        <f>IF(N505="zákl. přenesená",J505,0)</f>
        <v>0</v>
      </c>
      <c r="BH505" s="181">
        <f>IF(N505="sníž. přenesená",J505,0)</f>
        <v>0</v>
      </c>
      <c r="BI505" s="181">
        <f>IF(N505="nulová",J505,0)</f>
        <v>0</v>
      </c>
      <c r="BJ505" s="16" t="s">
        <v>1651</v>
      </c>
      <c r="BK505" s="181">
        <f>ROUND(I505*H505,0)</f>
        <v>0</v>
      </c>
      <c r="BL505" s="16" t="s">
        <v>1650</v>
      </c>
      <c r="BM505" s="16" t="s">
        <v>376</v>
      </c>
    </row>
    <row r="506" spans="2:65" s="1" customFormat="1" ht="16.5" customHeight="1">
      <c r="B506" s="33"/>
      <c r="C506" s="171" t="s">
        <v>377</v>
      </c>
      <c r="D506" s="171" t="s">
        <v>1645</v>
      </c>
      <c r="E506" s="172" t="s">
        <v>1646</v>
      </c>
      <c r="F506" s="173" t="s">
        <v>1647</v>
      </c>
      <c r="G506" s="174" t="s">
        <v>1648</v>
      </c>
      <c r="H506" s="175">
        <v>176.05</v>
      </c>
      <c r="I506" s="176"/>
      <c r="J506" s="175">
        <f>ROUND(I506*H506,0)</f>
        <v>0</v>
      </c>
      <c r="K506" s="173" t="s">
        <v>1649</v>
      </c>
      <c r="L506" s="37"/>
      <c r="M506" s="177" t="s">
        <v>1524</v>
      </c>
      <c r="N506" s="178" t="s">
        <v>1563</v>
      </c>
      <c r="O506" s="59"/>
      <c r="P506" s="179">
        <f>O506*H506</f>
        <v>0</v>
      </c>
      <c r="Q506" s="179">
        <v>0</v>
      </c>
      <c r="R506" s="179">
        <f>Q506*H506</f>
        <v>0</v>
      </c>
      <c r="S506" s="179">
        <v>0</v>
      </c>
      <c r="T506" s="180">
        <f>S506*H506</f>
        <v>0</v>
      </c>
      <c r="AR506" s="16" t="s">
        <v>1650</v>
      </c>
      <c r="AT506" s="16" t="s">
        <v>1645</v>
      </c>
      <c r="AU506" s="16" t="s">
        <v>1651</v>
      </c>
      <c r="AY506" s="16" t="s">
        <v>1642</v>
      </c>
      <c r="BE506" s="181">
        <f>IF(N506="základní",J506,0)</f>
        <v>0</v>
      </c>
      <c r="BF506" s="181">
        <f>IF(N506="snížená",J506,0)</f>
        <v>0</v>
      </c>
      <c r="BG506" s="181">
        <f>IF(N506="zákl. přenesená",J506,0)</f>
        <v>0</v>
      </c>
      <c r="BH506" s="181">
        <f>IF(N506="sníž. přenesená",J506,0)</f>
        <v>0</v>
      </c>
      <c r="BI506" s="181">
        <f>IF(N506="nulová",J506,0)</f>
        <v>0</v>
      </c>
      <c r="BJ506" s="16" t="s">
        <v>1651</v>
      </c>
      <c r="BK506" s="181">
        <f>ROUND(I506*H506,0)</f>
        <v>0</v>
      </c>
      <c r="BL506" s="16" t="s">
        <v>1650</v>
      </c>
      <c r="BM506" s="16" t="s">
        <v>378</v>
      </c>
    </row>
    <row r="507" spans="2:65" s="1" customFormat="1" ht="16.5" customHeight="1">
      <c r="B507" s="33"/>
      <c r="C507" s="171" t="s">
        <v>379</v>
      </c>
      <c r="D507" s="171" t="s">
        <v>1645</v>
      </c>
      <c r="E507" s="172" t="s">
        <v>1653</v>
      </c>
      <c r="F507" s="173" t="s">
        <v>1654</v>
      </c>
      <c r="G507" s="174" t="s">
        <v>1648</v>
      </c>
      <c r="H507" s="175">
        <v>176.05</v>
      </c>
      <c r="I507" s="176"/>
      <c r="J507" s="175">
        <f>ROUND(I507*H507,0)</f>
        <v>0</v>
      </c>
      <c r="K507" s="173" t="s">
        <v>1649</v>
      </c>
      <c r="L507" s="37"/>
      <c r="M507" s="177" t="s">
        <v>1524</v>
      </c>
      <c r="N507" s="178" t="s">
        <v>1563</v>
      </c>
      <c r="O507" s="59"/>
      <c r="P507" s="179">
        <f>O507*H507</f>
        <v>0</v>
      </c>
      <c r="Q507" s="179">
        <v>0</v>
      </c>
      <c r="R507" s="179">
        <f>Q507*H507</f>
        <v>0</v>
      </c>
      <c r="S507" s="179">
        <v>0</v>
      </c>
      <c r="T507" s="180">
        <f>S507*H507</f>
        <v>0</v>
      </c>
      <c r="AR507" s="16" t="s">
        <v>1650</v>
      </c>
      <c r="AT507" s="16" t="s">
        <v>1645</v>
      </c>
      <c r="AU507" s="16" t="s">
        <v>1651</v>
      </c>
      <c r="AY507" s="16" t="s">
        <v>1642</v>
      </c>
      <c r="BE507" s="181">
        <f>IF(N507="základní",J507,0)</f>
        <v>0</v>
      </c>
      <c r="BF507" s="181">
        <f>IF(N507="snížená",J507,0)</f>
        <v>0</v>
      </c>
      <c r="BG507" s="181">
        <f>IF(N507="zákl. přenesená",J507,0)</f>
        <v>0</v>
      </c>
      <c r="BH507" s="181">
        <f>IF(N507="sníž. přenesená",J507,0)</f>
        <v>0</v>
      </c>
      <c r="BI507" s="181">
        <f>IF(N507="nulová",J507,0)</f>
        <v>0</v>
      </c>
      <c r="BJ507" s="16" t="s">
        <v>1651</v>
      </c>
      <c r="BK507" s="181">
        <f>ROUND(I507*H507,0)</f>
        <v>0</v>
      </c>
      <c r="BL507" s="16" t="s">
        <v>1650</v>
      </c>
      <c r="BM507" s="16" t="s">
        <v>380</v>
      </c>
    </row>
    <row r="508" spans="2:65" s="1" customFormat="1" ht="16.5" customHeight="1">
      <c r="B508" s="33"/>
      <c r="C508" s="171" t="s">
        <v>381</v>
      </c>
      <c r="D508" s="171" t="s">
        <v>1645</v>
      </c>
      <c r="E508" s="172" t="s">
        <v>1657</v>
      </c>
      <c r="F508" s="173" t="s">
        <v>1658</v>
      </c>
      <c r="G508" s="174" t="s">
        <v>1648</v>
      </c>
      <c r="H508" s="175">
        <v>1760.5</v>
      </c>
      <c r="I508" s="176"/>
      <c r="J508" s="175">
        <f>ROUND(I508*H508,0)</f>
        <v>0</v>
      </c>
      <c r="K508" s="173" t="s">
        <v>1649</v>
      </c>
      <c r="L508" s="37"/>
      <c r="M508" s="177" t="s">
        <v>1524</v>
      </c>
      <c r="N508" s="178" t="s">
        <v>1563</v>
      </c>
      <c r="O508" s="59"/>
      <c r="P508" s="179">
        <f>O508*H508</f>
        <v>0</v>
      </c>
      <c r="Q508" s="179">
        <v>0</v>
      </c>
      <c r="R508" s="179">
        <f>Q508*H508</f>
        <v>0</v>
      </c>
      <c r="S508" s="179">
        <v>0</v>
      </c>
      <c r="T508" s="180">
        <f>S508*H508</f>
        <v>0</v>
      </c>
      <c r="AR508" s="16" t="s">
        <v>1650</v>
      </c>
      <c r="AT508" s="16" t="s">
        <v>1645</v>
      </c>
      <c r="AU508" s="16" t="s">
        <v>1651</v>
      </c>
      <c r="AY508" s="16" t="s">
        <v>1642</v>
      </c>
      <c r="BE508" s="181">
        <f>IF(N508="základní",J508,0)</f>
        <v>0</v>
      </c>
      <c r="BF508" s="181">
        <f>IF(N508="snížená",J508,0)</f>
        <v>0</v>
      </c>
      <c r="BG508" s="181">
        <f>IF(N508="zákl. přenesená",J508,0)</f>
        <v>0</v>
      </c>
      <c r="BH508" s="181">
        <f>IF(N508="sníž. přenesená",J508,0)</f>
        <v>0</v>
      </c>
      <c r="BI508" s="181">
        <f>IF(N508="nulová",J508,0)</f>
        <v>0</v>
      </c>
      <c r="BJ508" s="16" t="s">
        <v>1651</v>
      </c>
      <c r="BK508" s="181">
        <f>ROUND(I508*H508,0)</f>
        <v>0</v>
      </c>
      <c r="BL508" s="16" t="s">
        <v>1650</v>
      </c>
      <c r="BM508" s="16" t="s">
        <v>382</v>
      </c>
    </row>
    <row r="509" spans="2:51" s="11" customFormat="1" ht="12">
      <c r="B509" s="182"/>
      <c r="C509" s="183"/>
      <c r="D509" s="184" t="s">
        <v>1660</v>
      </c>
      <c r="E509" s="183"/>
      <c r="F509" s="185" t="s">
        <v>383</v>
      </c>
      <c r="G509" s="183"/>
      <c r="H509" s="186">
        <v>1760.5</v>
      </c>
      <c r="I509" s="187"/>
      <c r="J509" s="183"/>
      <c r="K509" s="183"/>
      <c r="L509" s="188"/>
      <c r="M509" s="189"/>
      <c r="N509" s="190"/>
      <c r="O509" s="190"/>
      <c r="P509" s="190"/>
      <c r="Q509" s="190"/>
      <c r="R509" s="190"/>
      <c r="S509" s="190"/>
      <c r="T509" s="191"/>
      <c r="AT509" s="192" t="s">
        <v>1660</v>
      </c>
      <c r="AU509" s="192" t="s">
        <v>1651</v>
      </c>
      <c r="AV509" s="11" t="s">
        <v>1651</v>
      </c>
      <c r="AW509" s="11" t="s">
        <v>1527</v>
      </c>
      <c r="AX509" s="11" t="s">
        <v>1531</v>
      </c>
      <c r="AY509" s="192" t="s">
        <v>1642</v>
      </c>
    </row>
    <row r="510" spans="2:65" s="1" customFormat="1" ht="16.5" customHeight="1">
      <c r="B510" s="33"/>
      <c r="C510" s="171" t="s">
        <v>384</v>
      </c>
      <c r="D510" s="171" t="s">
        <v>1645</v>
      </c>
      <c r="E510" s="172" t="s">
        <v>385</v>
      </c>
      <c r="F510" s="173" t="s">
        <v>386</v>
      </c>
      <c r="G510" s="174" t="s">
        <v>1648</v>
      </c>
      <c r="H510" s="175">
        <v>139.78</v>
      </c>
      <c r="I510" s="176"/>
      <c r="J510" s="175">
        <f>ROUND(I510*H510,0)</f>
        <v>0</v>
      </c>
      <c r="K510" s="173" t="s">
        <v>1524</v>
      </c>
      <c r="L510" s="37"/>
      <c r="M510" s="177" t="s">
        <v>1524</v>
      </c>
      <c r="N510" s="178" t="s">
        <v>1563</v>
      </c>
      <c r="O510" s="59"/>
      <c r="P510" s="179">
        <f>O510*H510</f>
        <v>0</v>
      </c>
      <c r="Q510" s="179">
        <v>0</v>
      </c>
      <c r="R510" s="179">
        <f>Q510*H510</f>
        <v>0</v>
      </c>
      <c r="S510" s="179">
        <v>0</v>
      </c>
      <c r="T510" s="180">
        <f>S510*H510</f>
        <v>0</v>
      </c>
      <c r="AR510" s="16" t="s">
        <v>1650</v>
      </c>
      <c r="AT510" s="16" t="s">
        <v>1645</v>
      </c>
      <c r="AU510" s="16" t="s">
        <v>1651</v>
      </c>
      <c r="AY510" s="16" t="s">
        <v>1642</v>
      </c>
      <c r="BE510" s="181">
        <f>IF(N510="základní",J510,0)</f>
        <v>0</v>
      </c>
      <c r="BF510" s="181">
        <f>IF(N510="snížená",J510,0)</f>
        <v>0</v>
      </c>
      <c r="BG510" s="181">
        <f>IF(N510="zákl. přenesená",J510,0)</f>
        <v>0</v>
      </c>
      <c r="BH510" s="181">
        <f>IF(N510="sníž. přenesená",J510,0)</f>
        <v>0</v>
      </c>
      <c r="BI510" s="181">
        <f>IF(N510="nulová",J510,0)</f>
        <v>0</v>
      </c>
      <c r="BJ510" s="16" t="s">
        <v>1651</v>
      </c>
      <c r="BK510" s="181">
        <f>ROUND(I510*H510,0)</f>
        <v>0</v>
      </c>
      <c r="BL510" s="16" t="s">
        <v>1650</v>
      </c>
      <c r="BM510" s="16" t="s">
        <v>387</v>
      </c>
    </row>
    <row r="511" spans="2:65" s="1" customFormat="1" ht="16.5" customHeight="1">
      <c r="B511" s="33"/>
      <c r="C511" s="171" t="s">
        <v>388</v>
      </c>
      <c r="D511" s="171" t="s">
        <v>1645</v>
      </c>
      <c r="E511" s="172" t="s">
        <v>1666</v>
      </c>
      <c r="F511" s="173" t="s">
        <v>1667</v>
      </c>
      <c r="G511" s="174" t="s">
        <v>1648</v>
      </c>
      <c r="H511" s="175">
        <v>36.27</v>
      </c>
      <c r="I511" s="176"/>
      <c r="J511" s="175">
        <f>ROUND(I511*H511,0)</f>
        <v>0</v>
      </c>
      <c r="K511" s="173" t="s">
        <v>1649</v>
      </c>
      <c r="L511" s="37"/>
      <c r="M511" s="177" t="s">
        <v>1524</v>
      </c>
      <c r="N511" s="178" t="s">
        <v>1563</v>
      </c>
      <c r="O511" s="59"/>
      <c r="P511" s="179">
        <f>O511*H511</f>
        <v>0</v>
      </c>
      <c r="Q511" s="179">
        <v>0</v>
      </c>
      <c r="R511" s="179">
        <f>Q511*H511</f>
        <v>0</v>
      </c>
      <c r="S511" s="179">
        <v>0</v>
      </c>
      <c r="T511" s="180">
        <f>S511*H511</f>
        <v>0</v>
      </c>
      <c r="AR511" s="16" t="s">
        <v>1650</v>
      </c>
      <c r="AT511" s="16" t="s">
        <v>1645</v>
      </c>
      <c r="AU511" s="16" t="s">
        <v>1651</v>
      </c>
      <c r="AY511" s="16" t="s">
        <v>1642</v>
      </c>
      <c r="BE511" s="181">
        <f>IF(N511="základní",J511,0)</f>
        <v>0</v>
      </c>
      <c r="BF511" s="181">
        <f>IF(N511="snížená",J511,0)</f>
        <v>0</v>
      </c>
      <c r="BG511" s="181">
        <f>IF(N511="zákl. přenesená",J511,0)</f>
        <v>0</v>
      </c>
      <c r="BH511" s="181">
        <f>IF(N511="sníž. přenesená",J511,0)</f>
        <v>0</v>
      </c>
      <c r="BI511" s="181">
        <f>IF(N511="nulová",J511,0)</f>
        <v>0</v>
      </c>
      <c r="BJ511" s="16" t="s">
        <v>1651</v>
      </c>
      <c r="BK511" s="181">
        <f>ROUND(I511*H511,0)</f>
        <v>0</v>
      </c>
      <c r="BL511" s="16" t="s">
        <v>1650</v>
      </c>
      <c r="BM511" s="16" t="s">
        <v>389</v>
      </c>
    </row>
    <row r="512" spans="2:51" s="11" customFormat="1" ht="12">
      <c r="B512" s="182"/>
      <c r="C512" s="183"/>
      <c r="D512" s="184" t="s">
        <v>1660</v>
      </c>
      <c r="E512" s="193" t="s">
        <v>1524</v>
      </c>
      <c r="F512" s="185" t="s">
        <v>390</v>
      </c>
      <c r="G512" s="183"/>
      <c r="H512" s="186">
        <v>36.27</v>
      </c>
      <c r="I512" s="187"/>
      <c r="J512" s="183"/>
      <c r="K512" s="183"/>
      <c r="L512" s="188"/>
      <c r="M512" s="189"/>
      <c r="N512" s="190"/>
      <c r="O512" s="190"/>
      <c r="P512" s="190"/>
      <c r="Q512" s="190"/>
      <c r="R512" s="190"/>
      <c r="S512" s="190"/>
      <c r="T512" s="191"/>
      <c r="AT512" s="192" t="s">
        <v>1660</v>
      </c>
      <c r="AU512" s="192" t="s">
        <v>1651</v>
      </c>
      <c r="AV512" s="11" t="s">
        <v>1651</v>
      </c>
      <c r="AW512" s="11" t="s">
        <v>1554</v>
      </c>
      <c r="AX512" s="11" t="s">
        <v>1531</v>
      </c>
      <c r="AY512" s="192" t="s">
        <v>1642</v>
      </c>
    </row>
    <row r="513" spans="2:63" s="10" customFormat="1" ht="22.9" customHeight="1">
      <c r="B513" s="155"/>
      <c r="C513" s="156"/>
      <c r="D513" s="157" t="s">
        <v>1590</v>
      </c>
      <c r="E513" s="169" t="s">
        <v>1845</v>
      </c>
      <c r="F513" s="169" t="s">
        <v>1846</v>
      </c>
      <c r="G513" s="156"/>
      <c r="H513" s="156"/>
      <c r="I513" s="159"/>
      <c r="J513" s="170">
        <f>BK513</f>
        <v>0</v>
      </c>
      <c r="K513" s="156"/>
      <c r="L513" s="161"/>
      <c r="M513" s="162"/>
      <c r="N513" s="163"/>
      <c r="O513" s="163"/>
      <c r="P513" s="164">
        <f>P514</f>
        <v>0</v>
      </c>
      <c r="Q513" s="163"/>
      <c r="R513" s="164">
        <f>R514</f>
        <v>0</v>
      </c>
      <c r="S513" s="163"/>
      <c r="T513" s="165">
        <f>T514</f>
        <v>0</v>
      </c>
      <c r="AR513" s="166" t="s">
        <v>1531</v>
      </c>
      <c r="AT513" s="167" t="s">
        <v>1590</v>
      </c>
      <c r="AU513" s="167" t="s">
        <v>1531</v>
      </c>
      <c r="AY513" s="166" t="s">
        <v>1642</v>
      </c>
      <c r="BK513" s="168">
        <f>BK514</f>
        <v>0</v>
      </c>
    </row>
    <row r="514" spans="2:65" s="1" customFormat="1" ht="16.5" customHeight="1">
      <c r="B514" s="33"/>
      <c r="C514" s="171" t="s">
        <v>391</v>
      </c>
      <c r="D514" s="171" t="s">
        <v>1645</v>
      </c>
      <c r="E514" s="172" t="s">
        <v>1847</v>
      </c>
      <c r="F514" s="173" t="s">
        <v>1848</v>
      </c>
      <c r="G514" s="174" t="s">
        <v>1648</v>
      </c>
      <c r="H514" s="175">
        <v>74.71</v>
      </c>
      <c r="I514" s="176"/>
      <c r="J514" s="175">
        <f>ROUND(I514*H514,0)</f>
        <v>0</v>
      </c>
      <c r="K514" s="173" t="s">
        <v>1649</v>
      </c>
      <c r="L514" s="37"/>
      <c r="M514" s="177" t="s">
        <v>1524</v>
      </c>
      <c r="N514" s="178" t="s">
        <v>1563</v>
      </c>
      <c r="O514" s="59"/>
      <c r="P514" s="179">
        <f>O514*H514</f>
        <v>0</v>
      </c>
      <c r="Q514" s="179">
        <v>0</v>
      </c>
      <c r="R514" s="179">
        <f>Q514*H514</f>
        <v>0</v>
      </c>
      <c r="S514" s="179">
        <v>0</v>
      </c>
      <c r="T514" s="180">
        <f>S514*H514</f>
        <v>0</v>
      </c>
      <c r="AR514" s="16" t="s">
        <v>1650</v>
      </c>
      <c r="AT514" s="16" t="s">
        <v>1645</v>
      </c>
      <c r="AU514" s="16" t="s">
        <v>1651</v>
      </c>
      <c r="AY514" s="16" t="s">
        <v>1642</v>
      </c>
      <c r="BE514" s="181">
        <f>IF(N514="základní",J514,0)</f>
        <v>0</v>
      </c>
      <c r="BF514" s="181">
        <f>IF(N514="snížená",J514,0)</f>
        <v>0</v>
      </c>
      <c r="BG514" s="181">
        <f>IF(N514="zákl. přenesená",J514,0)</f>
        <v>0</v>
      </c>
      <c r="BH514" s="181">
        <f>IF(N514="sníž. přenesená",J514,0)</f>
        <v>0</v>
      </c>
      <c r="BI514" s="181">
        <f>IF(N514="nulová",J514,0)</f>
        <v>0</v>
      </c>
      <c r="BJ514" s="16" t="s">
        <v>1651</v>
      </c>
      <c r="BK514" s="181">
        <f>ROUND(I514*H514,0)</f>
        <v>0</v>
      </c>
      <c r="BL514" s="16" t="s">
        <v>1650</v>
      </c>
      <c r="BM514" s="16" t="s">
        <v>392</v>
      </c>
    </row>
    <row r="515" spans="2:63" s="10" customFormat="1" ht="25.9" customHeight="1">
      <c r="B515" s="155"/>
      <c r="C515" s="156"/>
      <c r="D515" s="157" t="s">
        <v>1590</v>
      </c>
      <c r="E515" s="158" t="s">
        <v>1670</v>
      </c>
      <c r="F515" s="158" t="s">
        <v>1671</v>
      </c>
      <c r="G515" s="156"/>
      <c r="H515" s="156"/>
      <c r="I515" s="159"/>
      <c r="J515" s="160">
        <f>BK515</f>
        <v>0</v>
      </c>
      <c r="K515" s="156"/>
      <c r="L515" s="161"/>
      <c r="M515" s="162"/>
      <c r="N515" s="163"/>
      <c r="O515" s="163"/>
      <c r="P515" s="164">
        <f>P516+P549+P555+P595+P640+P666+P699+P710+P722+P746+P767+P807+P918+P936+P1017+P1114+P1117+P1141+P1160+P1169+P1199+P1256</f>
        <v>0</v>
      </c>
      <c r="Q515" s="163"/>
      <c r="R515" s="164">
        <f>R516+R549+R555+R595+R640+R666+R699+R710+R722+R746+R767+R807+R918+R936+R1017+R1114+R1117+R1141+R1160+R1169+R1199+R1256</f>
        <v>41.26513708577101</v>
      </c>
      <c r="S515" s="163"/>
      <c r="T515" s="165">
        <f>T516+T549+T555+T595+T640+T666+T699+T710+T722+T746+T767+T807+T918+T936+T1017+T1114+T1117+T1141+T1160+T1169+T1199+T1256</f>
        <v>31.775607200000003</v>
      </c>
      <c r="AR515" s="166" t="s">
        <v>1651</v>
      </c>
      <c r="AT515" s="167" t="s">
        <v>1590</v>
      </c>
      <c r="AU515" s="167" t="s">
        <v>1591</v>
      </c>
      <c r="AY515" s="166" t="s">
        <v>1642</v>
      </c>
      <c r="BK515" s="168">
        <f>BK516+BK549+BK555+BK595+BK640+BK666+BK699+BK710+BK722+BK746+BK767+BK807+BK918+BK936+BK1017+BK1114+BK1117+BK1141+BK1160+BK1169+BK1199+BK1256</f>
        <v>0</v>
      </c>
    </row>
    <row r="516" spans="2:63" s="10" customFormat="1" ht="22.9" customHeight="1">
      <c r="B516" s="155"/>
      <c r="C516" s="156"/>
      <c r="D516" s="157" t="s">
        <v>1590</v>
      </c>
      <c r="E516" s="169" t="s">
        <v>393</v>
      </c>
      <c r="F516" s="169" t="s">
        <v>394</v>
      </c>
      <c r="G516" s="156"/>
      <c r="H516" s="156"/>
      <c r="I516" s="159"/>
      <c r="J516" s="170">
        <f>BK516</f>
        <v>0</v>
      </c>
      <c r="K516" s="156"/>
      <c r="L516" s="161"/>
      <c r="M516" s="162"/>
      <c r="N516" s="163"/>
      <c r="O516" s="163"/>
      <c r="P516" s="164">
        <f>SUM(P517:P548)</f>
        <v>0</v>
      </c>
      <c r="Q516" s="163"/>
      <c r="R516" s="164">
        <f>SUM(R517:R548)</f>
        <v>1.6119649999999999</v>
      </c>
      <c r="S516" s="163"/>
      <c r="T516" s="165">
        <f>SUM(T517:T548)</f>
        <v>0</v>
      </c>
      <c r="AR516" s="166" t="s">
        <v>1651</v>
      </c>
      <c r="AT516" s="167" t="s">
        <v>1590</v>
      </c>
      <c r="AU516" s="167" t="s">
        <v>1531</v>
      </c>
      <c r="AY516" s="166" t="s">
        <v>1642</v>
      </c>
      <c r="BK516" s="168">
        <f>SUM(BK517:BK548)</f>
        <v>0</v>
      </c>
    </row>
    <row r="517" spans="2:65" s="1" customFormat="1" ht="16.5" customHeight="1">
      <c r="B517" s="33"/>
      <c r="C517" s="171" t="s">
        <v>395</v>
      </c>
      <c r="D517" s="171" t="s">
        <v>1645</v>
      </c>
      <c r="E517" s="172" t="s">
        <v>396</v>
      </c>
      <c r="F517" s="173" t="s">
        <v>397</v>
      </c>
      <c r="G517" s="174" t="s">
        <v>1683</v>
      </c>
      <c r="H517" s="175">
        <v>43.1</v>
      </c>
      <c r="I517" s="176"/>
      <c r="J517" s="175">
        <f>ROUND(I517*H517,0)</f>
        <v>0</v>
      </c>
      <c r="K517" s="173" t="s">
        <v>1524</v>
      </c>
      <c r="L517" s="37"/>
      <c r="M517" s="177" t="s">
        <v>1524</v>
      </c>
      <c r="N517" s="178" t="s">
        <v>1563</v>
      </c>
      <c r="O517" s="59"/>
      <c r="P517" s="179">
        <f>O517*H517</f>
        <v>0</v>
      </c>
      <c r="Q517" s="179">
        <v>0.006</v>
      </c>
      <c r="R517" s="179">
        <f>Q517*H517</f>
        <v>0.2586</v>
      </c>
      <c r="S517" s="179">
        <v>0</v>
      </c>
      <c r="T517" s="180">
        <f>S517*H517</f>
        <v>0</v>
      </c>
      <c r="AR517" s="16" t="s">
        <v>1678</v>
      </c>
      <c r="AT517" s="16" t="s">
        <v>1645</v>
      </c>
      <c r="AU517" s="16" t="s">
        <v>1651</v>
      </c>
      <c r="AY517" s="16" t="s">
        <v>1642</v>
      </c>
      <c r="BE517" s="181">
        <f>IF(N517="základní",J517,0)</f>
        <v>0</v>
      </c>
      <c r="BF517" s="181">
        <f>IF(N517="snížená",J517,0)</f>
        <v>0</v>
      </c>
      <c r="BG517" s="181">
        <f>IF(N517="zákl. přenesená",J517,0)</f>
        <v>0</v>
      </c>
      <c r="BH517" s="181">
        <f>IF(N517="sníž. přenesená",J517,0)</f>
        <v>0</v>
      </c>
      <c r="BI517" s="181">
        <f>IF(N517="nulová",J517,0)</f>
        <v>0</v>
      </c>
      <c r="BJ517" s="16" t="s">
        <v>1651</v>
      </c>
      <c r="BK517" s="181">
        <f>ROUND(I517*H517,0)</f>
        <v>0</v>
      </c>
      <c r="BL517" s="16" t="s">
        <v>1678</v>
      </c>
      <c r="BM517" s="16" t="s">
        <v>398</v>
      </c>
    </row>
    <row r="518" spans="2:51" s="11" customFormat="1" ht="12">
      <c r="B518" s="182"/>
      <c r="C518" s="183"/>
      <c r="D518" s="184" t="s">
        <v>1660</v>
      </c>
      <c r="E518" s="193" t="s">
        <v>1524</v>
      </c>
      <c r="F518" s="185" t="s">
        <v>399</v>
      </c>
      <c r="G518" s="183"/>
      <c r="H518" s="186">
        <v>14.08</v>
      </c>
      <c r="I518" s="187"/>
      <c r="J518" s="183"/>
      <c r="K518" s="183"/>
      <c r="L518" s="188"/>
      <c r="M518" s="189"/>
      <c r="N518" s="190"/>
      <c r="O518" s="190"/>
      <c r="P518" s="190"/>
      <c r="Q518" s="190"/>
      <c r="R518" s="190"/>
      <c r="S518" s="190"/>
      <c r="T518" s="191"/>
      <c r="AT518" s="192" t="s">
        <v>1660</v>
      </c>
      <c r="AU518" s="192" t="s">
        <v>1651</v>
      </c>
      <c r="AV518" s="11" t="s">
        <v>1651</v>
      </c>
      <c r="AW518" s="11" t="s">
        <v>1554</v>
      </c>
      <c r="AX518" s="11" t="s">
        <v>1591</v>
      </c>
      <c r="AY518" s="192" t="s">
        <v>1642</v>
      </c>
    </row>
    <row r="519" spans="2:51" s="11" customFormat="1" ht="12">
      <c r="B519" s="182"/>
      <c r="C519" s="183"/>
      <c r="D519" s="184" t="s">
        <v>1660</v>
      </c>
      <c r="E519" s="193" t="s">
        <v>1524</v>
      </c>
      <c r="F519" s="185" t="s">
        <v>400</v>
      </c>
      <c r="G519" s="183"/>
      <c r="H519" s="186">
        <v>14.04</v>
      </c>
      <c r="I519" s="187"/>
      <c r="J519" s="183"/>
      <c r="K519" s="183"/>
      <c r="L519" s="188"/>
      <c r="M519" s="189"/>
      <c r="N519" s="190"/>
      <c r="O519" s="190"/>
      <c r="P519" s="190"/>
      <c r="Q519" s="190"/>
      <c r="R519" s="190"/>
      <c r="S519" s="190"/>
      <c r="T519" s="191"/>
      <c r="AT519" s="192" t="s">
        <v>1660</v>
      </c>
      <c r="AU519" s="192" t="s">
        <v>1651</v>
      </c>
      <c r="AV519" s="11" t="s">
        <v>1651</v>
      </c>
      <c r="AW519" s="11" t="s">
        <v>1554</v>
      </c>
      <c r="AX519" s="11" t="s">
        <v>1591</v>
      </c>
      <c r="AY519" s="192" t="s">
        <v>1642</v>
      </c>
    </row>
    <row r="520" spans="2:51" s="11" customFormat="1" ht="12">
      <c r="B520" s="182"/>
      <c r="C520" s="183"/>
      <c r="D520" s="184" t="s">
        <v>1660</v>
      </c>
      <c r="E520" s="193" t="s">
        <v>1524</v>
      </c>
      <c r="F520" s="185" t="s">
        <v>401</v>
      </c>
      <c r="G520" s="183"/>
      <c r="H520" s="186">
        <v>14.98</v>
      </c>
      <c r="I520" s="187"/>
      <c r="J520" s="183"/>
      <c r="K520" s="183"/>
      <c r="L520" s="188"/>
      <c r="M520" s="189"/>
      <c r="N520" s="190"/>
      <c r="O520" s="190"/>
      <c r="P520" s="190"/>
      <c r="Q520" s="190"/>
      <c r="R520" s="190"/>
      <c r="S520" s="190"/>
      <c r="T520" s="191"/>
      <c r="AT520" s="192" t="s">
        <v>1660</v>
      </c>
      <c r="AU520" s="192" t="s">
        <v>1651</v>
      </c>
      <c r="AV520" s="11" t="s">
        <v>1651</v>
      </c>
      <c r="AW520" s="11" t="s">
        <v>1554</v>
      </c>
      <c r="AX520" s="11" t="s">
        <v>1591</v>
      </c>
      <c r="AY520" s="192" t="s">
        <v>1642</v>
      </c>
    </row>
    <row r="521" spans="2:51" s="12" customFormat="1" ht="12">
      <c r="B521" s="208"/>
      <c r="C521" s="209"/>
      <c r="D521" s="184" t="s">
        <v>1660</v>
      </c>
      <c r="E521" s="210" t="s">
        <v>1524</v>
      </c>
      <c r="F521" s="211" t="s">
        <v>1810</v>
      </c>
      <c r="G521" s="209"/>
      <c r="H521" s="212">
        <v>43.099999999999994</v>
      </c>
      <c r="I521" s="213"/>
      <c r="J521" s="209"/>
      <c r="K521" s="209"/>
      <c r="L521" s="214"/>
      <c r="M521" s="215"/>
      <c r="N521" s="216"/>
      <c r="O521" s="216"/>
      <c r="P521" s="216"/>
      <c r="Q521" s="216"/>
      <c r="R521" s="216"/>
      <c r="S521" s="216"/>
      <c r="T521" s="217"/>
      <c r="AT521" s="218" t="s">
        <v>1660</v>
      </c>
      <c r="AU521" s="218" t="s">
        <v>1651</v>
      </c>
      <c r="AV521" s="12" t="s">
        <v>1650</v>
      </c>
      <c r="AW521" s="12" t="s">
        <v>1554</v>
      </c>
      <c r="AX521" s="12" t="s">
        <v>1531</v>
      </c>
      <c r="AY521" s="218" t="s">
        <v>1642</v>
      </c>
    </row>
    <row r="522" spans="2:65" s="1" customFormat="1" ht="16.5" customHeight="1">
      <c r="B522" s="33"/>
      <c r="C522" s="171" t="s">
        <v>402</v>
      </c>
      <c r="D522" s="171" t="s">
        <v>1645</v>
      </c>
      <c r="E522" s="172" t="s">
        <v>403</v>
      </c>
      <c r="F522" s="173" t="s">
        <v>404</v>
      </c>
      <c r="G522" s="174" t="s">
        <v>1683</v>
      </c>
      <c r="H522" s="175">
        <v>221.5</v>
      </c>
      <c r="I522" s="176"/>
      <c r="J522" s="175">
        <f>ROUND(I522*H522,0)</f>
        <v>0</v>
      </c>
      <c r="K522" s="173" t="s">
        <v>1524</v>
      </c>
      <c r="L522" s="37"/>
      <c r="M522" s="177" t="s">
        <v>1524</v>
      </c>
      <c r="N522" s="178" t="s">
        <v>1563</v>
      </c>
      <c r="O522" s="59"/>
      <c r="P522" s="179">
        <f>O522*H522</f>
        <v>0</v>
      </c>
      <c r="Q522" s="179">
        <v>0.00611</v>
      </c>
      <c r="R522" s="179">
        <f>Q522*H522</f>
        <v>1.353365</v>
      </c>
      <c r="S522" s="179">
        <v>0</v>
      </c>
      <c r="T522" s="180">
        <f>S522*H522</f>
        <v>0</v>
      </c>
      <c r="AR522" s="16" t="s">
        <v>1678</v>
      </c>
      <c r="AT522" s="16" t="s">
        <v>1645</v>
      </c>
      <c r="AU522" s="16" t="s">
        <v>1651</v>
      </c>
      <c r="AY522" s="16" t="s">
        <v>1642</v>
      </c>
      <c r="BE522" s="181">
        <f>IF(N522="základní",J522,0)</f>
        <v>0</v>
      </c>
      <c r="BF522" s="181">
        <f>IF(N522="snížená",J522,0)</f>
        <v>0</v>
      </c>
      <c r="BG522" s="181">
        <f>IF(N522="zákl. přenesená",J522,0)</f>
        <v>0</v>
      </c>
      <c r="BH522" s="181">
        <f>IF(N522="sníž. přenesená",J522,0)</f>
        <v>0</v>
      </c>
      <c r="BI522" s="181">
        <f>IF(N522="nulová",J522,0)</f>
        <v>0</v>
      </c>
      <c r="BJ522" s="16" t="s">
        <v>1651</v>
      </c>
      <c r="BK522" s="181">
        <f>ROUND(I522*H522,0)</f>
        <v>0</v>
      </c>
      <c r="BL522" s="16" t="s">
        <v>1678</v>
      </c>
      <c r="BM522" s="16" t="s">
        <v>405</v>
      </c>
    </row>
    <row r="523" spans="2:51" s="13" customFormat="1" ht="12">
      <c r="B523" s="219"/>
      <c r="C523" s="220"/>
      <c r="D523" s="184" t="s">
        <v>1660</v>
      </c>
      <c r="E523" s="221" t="s">
        <v>1524</v>
      </c>
      <c r="F523" s="222" t="s">
        <v>406</v>
      </c>
      <c r="G523" s="220"/>
      <c r="H523" s="221" t="s">
        <v>1524</v>
      </c>
      <c r="I523" s="223"/>
      <c r="J523" s="220"/>
      <c r="K523" s="220"/>
      <c r="L523" s="224"/>
      <c r="M523" s="225"/>
      <c r="N523" s="226"/>
      <c r="O523" s="226"/>
      <c r="P523" s="226"/>
      <c r="Q523" s="226"/>
      <c r="R523" s="226"/>
      <c r="S523" s="226"/>
      <c r="T523" s="227"/>
      <c r="AT523" s="228" t="s">
        <v>1660</v>
      </c>
      <c r="AU523" s="228" t="s">
        <v>1651</v>
      </c>
      <c r="AV523" s="13" t="s">
        <v>1531</v>
      </c>
      <c r="AW523" s="13" t="s">
        <v>1554</v>
      </c>
      <c r="AX523" s="13" t="s">
        <v>1591</v>
      </c>
      <c r="AY523" s="228" t="s">
        <v>1642</v>
      </c>
    </row>
    <row r="524" spans="2:51" s="11" customFormat="1" ht="12">
      <c r="B524" s="182"/>
      <c r="C524" s="183"/>
      <c r="D524" s="184" t="s">
        <v>1660</v>
      </c>
      <c r="E524" s="193" t="s">
        <v>1524</v>
      </c>
      <c r="F524" s="185" t="s">
        <v>407</v>
      </c>
      <c r="G524" s="183"/>
      <c r="H524" s="186">
        <v>23.6</v>
      </c>
      <c r="I524" s="187"/>
      <c r="J524" s="183"/>
      <c r="K524" s="183"/>
      <c r="L524" s="188"/>
      <c r="M524" s="189"/>
      <c r="N524" s="190"/>
      <c r="O524" s="190"/>
      <c r="P524" s="190"/>
      <c r="Q524" s="190"/>
      <c r="R524" s="190"/>
      <c r="S524" s="190"/>
      <c r="T524" s="191"/>
      <c r="AT524" s="192" t="s">
        <v>1660</v>
      </c>
      <c r="AU524" s="192" t="s">
        <v>1651</v>
      </c>
      <c r="AV524" s="11" t="s">
        <v>1651</v>
      </c>
      <c r="AW524" s="11" t="s">
        <v>1554</v>
      </c>
      <c r="AX524" s="11" t="s">
        <v>1591</v>
      </c>
      <c r="AY524" s="192" t="s">
        <v>1642</v>
      </c>
    </row>
    <row r="525" spans="2:51" s="11" customFormat="1" ht="12">
      <c r="B525" s="182"/>
      <c r="C525" s="183"/>
      <c r="D525" s="184" t="s">
        <v>1660</v>
      </c>
      <c r="E525" s="193" t="s">
        <v>1524</v>
      </c>
      <c r="F525" s="185" t="s">
        <v>408</v>
      </c>
      <c r="G525" s="183"/>
      <c r="H525" s="186">
        <v>2.58</v>
      </c>
      <c r="I525" s="187"/>
      <c r="J525" s="183"/>
      <c r="K525" s="183"/>
      <c r="L525" s="188"/>
      <c r="M525" s="189"/>
      <c r="N525" s="190"/>
      <c r="O525" s="190"/>
      <c r="P525" s="190"/>
      <c r="Q525" s="190"/>
      <c r="R525" s="190"/>
      <c r="S525" s="190"/>
      <c r="T525" s="191"/>
      <c r="AT525" s="192" t="s">
        <v>1660</v>
      </c>
      <c r="AU525" s="192" t="s">
        <v>1651</v>
      </c>
      <c r="AV525" s="11" t="s">
        <v>1651</v>
      </c>
      <c r="AW525" s="11" t="s">
        <v>1554</v>
      </c>
      <c r="AX525" s="11" t="s">
        <v>1591</v>
      </c>
      <c r="AY525" s="192" t="s">
        <v>1642</v>
      </c>
    </row>
    <row r="526" spans="2:51" s="11" customFormat="1" ht="12">
      <c r="B526" s="182"/>
      <c r="C526" s="183"/>
      <c r="D526" s="184" t="s">
        <v>1660</v>
      </c>
      <c r="E526" s="193" t="s">
        <v>1524</v>
      </c>
      <c r="F526" s="185" t="s">
        <v>409</v>
      </c>
      <c r="G526" s="183"/>
      <c r="H526" s="186">
        <v>24.4</v>
      </c>
      <c r="I526" s="187"/>
      <c r="J526" s="183"/>
      <c r="K526" s="183"/>
      <c r="L526" s="188"/>
      <c r="M526" s="189"/>
      <c r="N526" s="190"/>
      <c r="O526" s="190"/>
      <c r="P526" s="190"/>
      <c r="Q526" s="190"/>
      <c r="R526" s="190"/>
      <c r="S526" s="190"/>
      <c r="T526" s="191"/>
      <c r="AT526" s="192" t="s">
        <v>1660</v>
      </c>
      <c r="AU526" s="192" t="s">
        <v>1651</v>
      </c>
      <c r="AV526" s="11" t="s">
        <v>1651</v>
      </c>
      <c r="AW526" s="11" t="s">
        <v>1554</v>
      </c>
      <c r="AX526" s="11" t="s">
        <v>1591</v>
      </c>
      <c r="AY526" s="192" t="s">
        <v>1642</v>
      </c>
    </row>
    <row r="527" spans="2:51" s="11" customFormat="1" ht="12">
      <c r="B527" s="182"/>
      <c r="C527" s="183"/>
      <c r="D527" s="184" t="s">
        <v>1660</v>
      </c>
      <c r="E527" s="193" t="s">
        <v>1524</v>
      </c>
      <c r="F527" s="185" t="s">
        <v>410</v>
      </c>
      <c r="G527" s="183"/>
      <c r="H527" s="186">
        <v>2.61</v>
      </c>
      <c r="I527" s="187"/>
      <c r="J527" s="183"/>
      <c r="K527" s="183"/>
      <c r="L527" s="188"/>
      <c r="M527" s="189"/>
      <c r="N527" s="190"/>
      <c r="O527" s="190"/>
      <c r="P527" s="190"/>
      <c r="Q527" s="190"/>
      <c r="R527" s="190"/>
      <c r="S527" s="190"/>
      <c r="T527" s="191"/>
      <c r="AT527" s="192" t="s">
        <v>1660</v>
      </c>
      <c r="AU527" s="192" t="s">
        <v>1651</v>
      </c>
      <c r="AV527" s="11" t="s">
        <v>1651</v>
      </c>
      <c r="AW527" s="11" t="s">
        <v>1554</v>
      </c>
      <c r="AX527" s="11" t="s">
        <v>1591</v>
      </c>
      <c r="AY527" s="192" t="s">
        <v>1642</v>
      </c>
    </row>
    <row r="528" spans="2:51" s="11" customFormat="1" ht="12">
      <c r="B528" s="182"/>
      <c r="C528" s="183"/>
      <c r="D528" s="184" t="s">
        <v>1660</v>
      </c>
      <c r="E528" s="193" t="s">
        <v>1524</v>
      </c>
      <c r="F528" s="185" t="s">
        <v>411</v>
      </c>
      <c r="G528" s="183"/>
      <c r="H528" s="186">
        <v>29</v>
      </c>
      <c r="I528" s="187"/>
      <c r="J528" s="183"/>
      <c r="K528" s="183"/>
      <c r="L528" s="188"/>
      <c r="M528" s="189"/>
      <c r="N528" s="190"/>
      <c r="O528" s="190"/>
      <c r="P528" s="190"/>
      <c r="Q528" s="190"/>
      <c r="R528" s="190"/>
      <c r="S528" s="190"/>
      <c r="T528" s="191"/>
      <c r="AT528" s="192" t="s">
        <v>1660</v>
      </c>
      <c r="AU528" s="192" t="s">
        <v>1651</v>
      </c>
      <c r="AV528" s="11" t="s">
        <v>1651</v>
      </c>
      <c r="AW528" s="11" t="s">
        <v>1554</v>
      </c>
      <c r="AX528" s="11" t="s">
        <v>1591</v>
      </c>
      <c r="AY528" s="192" t="s">
        <v>1642</v>
      </c>
    </row>
    <row r="529" spans="2:51" s="11" customFormat="1" ht="12">
      <c r="B529" s="182"/>
      <c r="C529" s="183"/>
      <c r="D529" s="184" t="s">
        <v>1660</v>
      </c>
      <c r="E529" s="193" t="s">
        <v>1524</v>
      </c>
      <c r="F529" s="185" t="s">
        <v>412</v>
      </c>
      <c r="G529" s="183"/>
      <c r="H529" s="186">
        <v>2.58</v>
      </c>
      <c r="I529" s="187"/>
      <c r="J529" s="183"/>
      <c r="K529" s="183"/>
      <c r="L529" s="188"/>
      <c r="M529" s="189"/>
      <c r="N529" s="190"/>
      <c r="O529" s="190"/>
      <c r="P529" s="190"/>
      <c r="Q529" s="190"/>
      <c r="R529" s="190"/>
      <c r="S529" s="190"/>
      <c r="T529" s="191"/>
      <c r="AT529" s="192" t="s">
        <v>1660</v>
      </c>
      <c r="AU529" s="192" t="s">
        <v>1651</v>
      </c>
      <c r="AV529" s="11" t="s">
        <v>1651</v>
      </c>
      <c r="AW529" s="11" t="s">
        <v>1554</v>
      </c>
      <c r="AX529" s="11" t="s">
        <v>1591</v>
      </c>
      <c r="AY529" s="192" t="s">
        <v>1642</v>
      </c>
    </row>
    <row r="530" spans="2:51" s="14" customFormat="1" ht="12">
      <c r="B530" s="229"/>
      <c r="C530" s="230"/>
      <c r="D530" s="184" t="s">
        <v>1660</v>
      </c>
      <c r="E530" s="231" t="s">
        <v>1524</v>
      </c>
      <c r="F530" s="232" t="s">
        <v>63</v>
      </c>
      <c r="G530" s="230"/>
      <c r="H530" s="233">
        <v>84.77</v>
      </c>
      <c r="I530" s="234"/>
      <c r="J530" s="230"/>
      <c r="K530" s="230"/>
      <c r="L530" s="235"/>
      <c r="M530" s="236"/>
      <c r="N530" s="237"/>
      <c r="O530" s="237"/>
      <c r="P530" s="237"/>
      <c r="Q530" s="237"/>
      <c r="R530" s="237"/>
      <c r="S530" s="237"/>
      <c r="T530" s="238"/>
      <c r="AT530" s="239" t="s">
        <v>1660</v>
      </c>
      <c r="AU530" s="239" t="s">
        <v>1651</v>
      </c>
      <c r="AV530" s="14" t="s">
        <v>1656</v>
      </c>
      <c r="AW530" s="14" t="s">
        <v>1554</v>
      </c>
      <c r="AX530" s="14" t="s">
        <v>1591</v>
      </c>
      <c r="AY530" s="239" t="s">
        <v>1642</v>
      </c>
    </row>
    <row r="531" spans="2:51" s="13" customFormat="1" ht="12">
      <c r="B531" s="219"/>
      <c r="C531" s="220"/>
      <c r="D531" s="184" t="s">
        <v>1660</v>
      </c>
      <c r="E531" s="221" t="s">
        <v>1524</v>
      </c>
      <c r="F531" s="222" t="s">
        <v>78</v>
      </c>
      <c r="G531" s="220"/>
      <c r="H531" s="221" t="s">
        <v>1524</v>
      </c>
      <c r="I531" s="223"/>
      <c r="J531" s="220"/>
      <c r="K531" s="220"/>
      <c r="L531" s="224"/>
      <c r="M531" s="225"/>
      <c r="N531" s="226"/>
      <c r="O531" s="226"/>
      <c r="P531" s="226"/>
      <c r="Q531" s="226"/>
      <c r="R531" s="226"/>
      <c r="S531" s="226"/>
      <c r="T531" s="227"/>
      <c r="AT531" s="228" t="s">
        <v>1660</v>
      </c>
      <c r="AU531" s="228" t="s">
        <v>1651</v>
      </c>
      <c r="AV531" s="13" t="s">
        <v>1531</v>
      </c>
      <c r="AW531" s="13" t="s">
        <v>1554</v>
      </c>
      <c r="AX531" s="13" t="s">
        <v>1591</v>
      </c>
      <c r="AY531" s="228" t="s">
        <v>1642</v>
      </c>
    </row>
    <row r="532" spans="2:51" s="11" customFormat="1" ht="12">
      <c r="B532" s="182"/>
      <c r="C532" s="183"/>
      <c r="D532" s="184" t="s">
        <v>1660</v>
      </c>
      <c r="E532" s="193" t="s">
        <v>1524</v>
      </c>
      <c r="F532" s="185" t="s">
        <v>413</v>
      </c>
      <c r="G532" s="183"/>
      <c r="H532" s="186">
        <v>21.8</v>
      </c>
      <c r="I532" s="187"/>
      <c r="J532" s="183"/>
      <c r="K532" s="183"/>
      <c r="L532" s="188"/>
      <c r="M532" s="189"/>
      <c r="N532" s="190"/>
      <c r="O532" s="190"/>
      <c r="P532" s="190"/>
      <c r="Q532" s="190"/>
      <c r="R532" s="190"/>
      <c r="S532" s="190"/>
      <c r="T532" s="191"/>
      <c r="AT532" s="192" t="s">
        <v>1660</v>
      </c>
      <c r="AU532" s="192" t="s">
        <v>1651</v>
      </c>
      <c r="AV532" s="11" t="s">
        <v>1651</v>
      </c>
      <c r="AW532" s="11" t="s">
        <v>1554</v>
      </c>
      <c r="AX532" s="11" t="s">
        <v>1591</v>
      </c>
      <c r="AY532" s="192" t="s">
        <v>1642</v>
      </c>
    </row>
    <row r="533" spans="2:51" s="11" customFormat="1" ht="12">
      <c r="B533" s="182"/>
      <c r="C533" s="183"/>
      <c r="D533" s="184" t="s">
        <v>1660</v>
      </c>
      <c r="E533" s="193" t="s">
        <v>1524</v>
      </c>
      <c r="F533" s="185" t="s">
        <v>414</v>
      </c>
      <c r="G533" s="183"/>
      <c r="H533" s="186">
        <v>2.58</v>
      </c>
      <c r="I533" s="187"/>
      <c r="J533" s="183"/>
      <c r="K533" s="183"/>
      <c r="L533" s="188"/>
      <c r="M533" s="189"/>
      <c r="N533" s="190"/>
      <c r="O533" s="190"/>
      <c r="P533" s="190"/>
      <c r="Q533" s="190"/>
      <c r="R533" s="190"/>
      <c r="S533" s="190"/>
      <c r="T533" s="191"/>
      <c r="AT533" s="192" t="s">
        <v>1660</v>
      </c>
      <c r="AU533" s="192" t="s">
        <v>1651</v>
      </c>
      <c r="AV533" s="11" t="s">
        <v>1651</v>
      </c>
      <c r="AW533" s="11" t="s">
        <v>1554</v>
      </c>
      <c r="AX533" s="11" t="s">
        <v>1591</v>
      </c>
      <c r="AY533" s="192" t="s">
        <v>1642</v>
      </c>
    </row>
    <row r="534" spans="2:51" s="11" customFormat="1" ht="12">
      <c r="B534" s="182"/>
      <c r="C534" s="183"/>
      <c r="D534" s="184" t="s">
        <v>1660</v>
      </c>
      <c r="E534" s="193" t="s">
        <v>1524</v>
      </c>
      <c r="F534" s="185" t="s">
        <v>415</v>
      </c>
      <c r="G534" s="183"/>
      <c r="H534" s="186">
        <v>21.8</v>
      </c>
      <c r="I534" s="187"/>
      <c r="J534" s="183"/>
      <c r="K534" s="183"/>
      <c r="L534" s="188"/>
      <c r="M534" s="189"/>
      <c r="N534" s="190"/>
      <c r="O534" s="190"/>
      <c r="P534" s="190"/>
      <c r="Q534" s="190"/>
      <c r="R534" s="190"/>
      <c r="S534" s="190"/>
      <c r="T534" s="191"/>
      <c r="AT534" s="192" t="s">
        <v>1660</v>
      </c>
      <c r="AU534" s="192" t="s">
        <v>1651</v>
      </c>
      <c r="AV534" s="11" t="s">
        <v>1651</v>
      </c>
      <c r="AW534" s="11" t="s">
        <v>1554</v>
      </c>
      <c r="AX534" s="11" t="s">
        <v>1591</v>
      </c>
      <c r="AY534" s="192" t="s">
        <v>1642</v>
      </c>
    </row>
    <row r="535" spans="2:51" s="11" customFormat="1" ht="12">
      <c r="B535" s="182"/>
      <c r="C535" s="183"/>
      <c r="D535" s="184" t="s">
        <v>1660</v>
      </c>
      <c r="E535" s="193" t="s">
        <v>1524</v>
      </c>
      <c r="F535" s="185" t="s">
        <v>416</v>
      </c>
      <c r="G535" s="183"/>
      <c r="H535" s="186">
        <v>2.61</v>
      </c>
      <c r="I535" s="187"/>
      <c r="J535" s="183"/>
      <c r="K535" s="183"/>
      <c r="L535" s="188"/>
      <c r="M535" s="189"/>
      <c r="N535" s="190"/>
      <c r="O535" s="190"/>
      <c r="P535" s="190"/>
      <c r="Q535" s="190"/>
      <c r="R535" s="190"/>
      <c r="S535" s="190"/>
      <c r="T535" s="191"/>
      <c r="AT535" s="192" t="s">
        <v>1660</v>
      </c>
      <c r="AU535" s="192" t="s">
        <v>1651</v>
      </c>
      <c r="AV535" s="11" t="s">
        <v>1651</v>
      </c>
      <c r="AW535" s="11" t="s">
        <v>1554</v>
      </c>
      <c r="AX535" s="11" t="s">
        <v>1591</v>
      </c>
      <c r="AY535" s="192" t="s">
        <v>1642</v>
      </c>
    </row>
    <row r="536" spans="2:51" s="11" customFormat="1" ht="12">
      <c r="B536" s="182"/>
      <c r="C536" s="183"/>
      <c r="D536" s="184" t="s">
        <v>1660</v>
      </c>
      <c r="E536" s="193" t="s">
        <v>1524</v>
      </c>
      <c r="F536" s="185" t="s">
        <v>417</v>
      </c>
      <c r="G536" s="183"/>
      <c r="H536" s="186">
        <v>15.6</v>
      </c>
      <c r="I536" s="187"/>
      <c r="J536" s="183"/>
      <c r="K536" s="183"/>
      <c r="L536" s="188"/>
      <c r="M536" s="189"/>
      <c r="N536" s="190"/>
      <c r="O536" s="190"/>
      <c r="P536" s="190"/>
      <c r="Q536" s="190"/>
      <c r="R536" s="190"/>
      <c r="S536" s="190"/>
      <c r="T536" s="191"/>
      <c r="AT536" s="192" t="s">
        <v>1660</v>
      </c>
      <c r="AU536" s="192" t="s">
        <v>1651</v>
      </c>
      <c r="AV536" s="11" t="s">
        <v>1651</v>
      </c>
      <c r="AW536" s="11" t="s">
        <v>1554</v>
      </c>
      <c r="AX536" s="11" t="s">
        <v>1591</v>
      </c>
      <c r="AY536" s="192" t="s">
        <v>1642</v>
      </c>
    </row>
    <row r="537" spans="2:51" s="11" customFormat="1" ht="12">
      <c r="B537" s="182"/>
      <c r="C537" s="183"/>
      <c r="D537" s="184" t="s">
        <v>1660</v>
      </c>
      <c r="E537" s="193" t="s">
        <v>1524</v>
      </c>
      <c r="F537" s="185" t="s">
        <v>418</v>
      </c>
      <c r="G537" s="183"/>
      <c r="H537" s="186">
        <v>2.58</v>
      </c>
      <c r="I537" s="187"/>
      <c r="J537" s="183"/>
      <c r="K537" s="183"/>
      <c r="L537" s="188"/>
      <c r="M537" s="189"/>
      <c r="N537" s="190"/>
      <c r="O537" s="190"/>
      <c r="P537" s="190"/>
      <c r="Q537" s="190"/>
      <c r="R537" s="190"/>
      <c r="S537" s="190"/>
      <c r="T537" s="191"/>
      <c r="AT537" s="192" t="s">
        <v>1660</v>
      </c>
      <c r="AU537" s="192" t="s">
        <v>1651</v>
      </c>
      <c r="AV537" s="11" t="s">
        <v>1651</v>
      </c>
      <c r="AW537" s="11" t="s">
        <v>1554</v>
      </c>
      <c r="AX537" s="11" t="s">
        <v>1591</v>
      </c>
      <c r="AY537" s="192" t="s">
        <v>1642</v>
      </c>
    </row>
    <row r="538" spans="2:51" s="14" customFormat="1" ht="12">
      <c r="B538" s="229"/>
      <c r="C538" s="230"/>
      <c r="D538" s="184" t="s">
        <v>1660</v>
      </c>
      <c r="E538" s="231" t="s">
        <v>1524</v>
      </c>
      <c r="F538" s="232" t="s">
        <v>63</v>
      </c>
      <c r="G538" s="230"/>
      <c r="H538" s="233">
        <v>66.97</v>
      </c>
      <c r="I538" s="234"/>
      <c r="J538" s="230"/>
      <c r="K538" s="230"/>
      <c r="L538" s="235"/>
      <c r="M538" s="236"/>
      <c r="N538" s="237"/>
      <c r="O538" s="237"/>
      <c r="P538" s="237"/>
      <c r="Q538" s="237"/>
      <c r="R538" s="237"/>
      <c r="S538" s="237"/>
      <c r="T538" s="238"/>
      <c r="AT538" s="239" t="s">
        <v>1660</v>
      </c>
      <c r="AU538" s="239" t="s">
        <v>1651</v>
      </c>
      <c r="AV538" s="14" t="s">
        <v>1656</v>
      </c>
      <c r="AW538" s="14" t="s">
        <v>1554</v>
      </c>
      <c r="AX538" s="14" t="s">
        <v>1591</v>
      </c>
      <c r="AY538" s="239" t="s">
        <v>1642</v>
      </c>
    </row>
    <row r="539" spans="2:51" s="13" customFormat="1" ht="12">
      <c r="B539" s="219"/>
      <c r="C539" s="220"/>
      <c r="D539" s="184" t="s">
        <v>1660</v>
      </c>
      <c r="E539" s="221" t="s">
        <v>1524</v>
      </c>
      <c r="F539" s="222" t="s">
        <v>92</v>
      </c>
      <c r="G539" s="220"/>
      <c r="H539" s="221" t="s">
        <v>1524</v>
      </c>
      <c r="I539" s="223"/>
      <c r="J539" s="220"/>
      <c r="K539" s="220"/>
      <c r="L539" s="224"/>
      <c r="M539" s="225"/>
      <c r="N539" s="226"/>
      <c r="O539" s="226"/>
      <c r="P539" s="226"/>
      <c r="Q539" s="226"/>
      <c r="R539" s="226"/>
      <c r="S539" s="226"/>
      <c r="T539" s="227"/>
      <c r="AT539" s="228" t="s">
        <v>1660</v>
      </c>
      <c r="AU539" s="228" t="s">
        <v>1651</v>
      </c>
      <c r="AV539" s="13" t="s">
        <v>1531</v>
      </c>
      <c r="AW539" s="13" t="s">
        <v>1554</v>
      </c>
      <c r="AX539" s="13" t="s">
        <v>1591</v>
      </c>
      <c r="AY539" s="228" t="s">
        <v>1642</v>
      </c>
    </row>
    <row r="540" spans="2:51" s="11" customFormat="1" ht="12">
      <c r="B540" s="182"/>
      <c r="C540" s="183"/>
      <c r="D540" s="184" t="s">
        <v>1660</v>
      </c>
      <c r="E540" s="193" t="s">
        <v>1524</v>
      </c>
      <c r="F540" s="185" t="s">
        <v>419</v>
      </c>
      <c r="G540" s="183"/>
      <c r="H540" s="186">
        <v>10.05</v>
      </c>
      <c r="I540" s="187"/>
      <c r="J540" s="183"/>
      <c r="K540" s="183"/>
      <c r="L540" s="188"/>
      <c r="M540" s="189"/>
      <c r="N540" s="190"/>
      <c r="O540" s="190"/>
      <c r="P540" s="190"/>
      <c r="Q540" s="190"/>
      <c r="R540" s="190"/>
      <c r="S540" s="190"/>
      <c r="T540" s="191"/>
      <c r="AT540" s="192" t="s">
        <v>1660</v>
      </c>
      <c r="AU540" s="192" t="s">
        <v>1651</v>
      </c>
      <c r="AV540" s="11" t="s">
        <v>1651</v>
      </c>
      <c r="AW540" s="11" t="s">
        <v>1554</v>
      </c>
      <c r="AX540" s="11" t="s">
        <v>1591</v>
      </c>
      <c r="AY540" s="192" t="s">
        <v>1642</v>
      </c>
    </row>
    <row r="541" spans="2:51" s="11" customFormat="1" ht="12">
      <c r="B541" s="182"/>
      <c r="C541" s="183"/>
      <c r="D541" s="184" t="s">
        <v>1660</v>
      </c>
      <c r="E541" s="193" t="s">
        <v>1524</v>
      </c>
      <c r="F541" s="185" t="s">
        <v>420</v>
      </c>
      <c r="G541" s="183"/>
      <c r="H541" s="186">
        <v>9.8</v>
      </c>
      <c r="I541" s="187"/>
      <c r="J541" s="183"/>
      <c r="K541" s="183"/>
      <c r="L541" s="188"/>
      <c r="M541" s="189"/>
      <c r="N541" s="190"/>
      <c r="O541" s="190"/>
      <c r="P541" s="190"/>
      <c r="Q541" s="190"/>
      <c r="R541" s="190"/>
      <c r="S541" s="190"/>
      <c r="T541" s="191"/>
      <c r="AT541" s="192" t="s">
        <v>1660</v>
      </c>
      <c r="AU541" s="192" t="s">
        <v>1651</v>
      </c>
      <c r="AV541" s="11" t="s">
        <v>1651</v>
      </c>
      <c r="AW541" s="11" t="s">
        <v>1554</v>
      </c>
      <c r="AX541" s="11" t="s">
        <v>1591</v>
      </c>
      <c r="AY541" s="192" t="s">
        <v>1642</v>
      </c>
    </row>
    <row r="542" spans="2:51" s="11" customFormat="1" ht="12">
      <c r="B542" s="182"/>
      <c r="C542" s="183"/>
      <c r="D542" s="184" t="s">
        <v>1660</v>
      </c>
      <c r="E542" s="193" t="s">
        <v>1524</v>
      </c>
      <c r="F542" s="185" t="s">
        <v>421</v>
      </c>
      <c r="G542" s="183"/>
      <c r="H542" s="186">
        <v>20.08</v>
      </c>
      <c r="I542" s="187"/>
      <c r="J542" s="183"/>
      <c r="K542" s="183"/>
      <c r="L542" s="188"/>
      <c r="M542" s="189"/>
      <c r="N542" s="190"/>
      <c r="O542" s="190"/>
      <c r="P542" s="190"/>
      <c r="Q542" s="190"/>
      <c r="R542" s="190"/>
      <c r="S542" s="190"/>
      <c r="T542" s="191"/>
      <c r="AT542" s="192" t="s">
        <v>1660</v>
      </c>
      <c r="AU542" s="192" t="s">
        <v>1651</v>
      </c>
      <c r="AV542" s="11" t="s">
        <v>1651</v>
      </c>
      <c r="AW542" s="11" t="s">
        <v>1554</v>
      </c>
      <c r="AX542" s="11" t="s">
        <v>1591</v>
      </c>
      <c r="AY542" s="192" t="s">
        <v>1642</v>
      </c>
    </row>
    <row r="543" spans="2:51" s="11" customFormat="1" ht="12">
      <c r="B543" s="182"/>
      <c r="C543" s="183"/>
      <c r="D543" s="184" t="s">
        <v>1660</v>
      </c>
      <c r="E543" s="193" t="s">
        <v>1524</v>
      </c>
      <c r="F543" s="185" t="s">
        <v>422</v>
      </c>
      <c r="G543" s="183"/>
      <c r="H543" s="186">
        <v>2.25</v>
      </c>
      <c r="I543" s="187"/>
      <c r="J543" s="183"/>
      <c r="K543" s="183"/>
      <c r="L543" s="188"/>
      <c r="M543" s="189"/>
      <c r="N543" s="190"/>
      <c r="O543" s="190"/>
      <c r="P543" s="190"/>
      <c r="Q543" s="190"/>
      <c r="R543" s="190"/>
      <c r="S543" s="190"/>
      <c r="T543" s="191"/>
      <c r="AT543" s="192" t="s">
        <v>1660</v>
      </c>
      <c r="AU543" s="192" t="s">
        <v>1651</v>
      </c>
      <c r="AV543" s="11" t="s">
        <v>1651</v>
      </c>
      <c r="AW543" s="11" t="s">
        <v>1554</v>
      </c>
      <c r="AX543" s="11" t="s">
        <v>1591</v>
      </c>
      <c r="AY543" s="192" t="s">
        <v>1642</v>
      </c>
    </row>
    <row r="544" spans="2:51" s="11" customFormat="1" ht="12">
      <c r="B544" s="182"/>
      <c r="C544" s="183"/>
      <c r="D544" s="184" t="s">
        <v>1660</v>
      </c>
      <c r="E544" s="193" t="s">
        <v>1524</v>
      </c>
      <c r="F544" s="185" t="s">
        <v>423</v>
      </c>
      <c r="G544" s="183"/>
      <c r="H544" s="186">
        <v>25</v>
      </c>
      <c r="I544" s="187"/>
      <c r="J544" s="183"/>
      <c r="K544" s="183"/>
      <c r="L544" s="188"/>
      <c r="M544" s="189"/>
      <c r="N544" s="190"/>
      <c r="O544" s="190"/>
      <c r="P544" s="190"/>
      <c r="Q544" s="190"/>
      <c r="R544" s="190"/>
      <c r="S544" s="190"/>
      <c r="T544" s="191"/>
      <c r="AT544" s="192" t="s">
        <v>1660</v>
      </c>
      <c r="AU544" s="192" t="s">
        <v>1651</v>
      </c>
      <c r="AV544" s="11" t="s">
        <v>1651</v>
      </c>
      <c r="AW544" s="11" t="s">
        <v>1554</v>
      </c>
      <c r="AX544" s="11" t="s">
        <v>1591</v>
      </c>
      <c r="AY544" s="192" t="s">
        <v>1642</v>
      </c>
    </row>
    <row r="545" spans="2:51" s="11" customFormat="1" ht="12">
      <c r="B545" s="182"/>
      <c r="C545" s="183"/>
      <c r="D545" s="184" t="s">
        <v>1660</v>
      </c>
      <c r="E545" s="193" t="s">
        <v>1524</v>
      </c>
      <c r="F545" s="185" t="s">
        <v>424</v>
      </c>
      <c r="G545" s="183"/>
      <c r="H545" s="186">
        <v>2.58</v>
      </c>
      <c r="I545" s="187"/>
      <c r="J545" s="183"/>
      <c r="K545" s="183"/>
      <c r="L545" s="188"/>
      <c r="M545" s="189"/>
      <c r="N545" s="190"/>
      <c r="O545" s="190"/>
      <c r="P545" s="190"/>
      <c r="Q545" s="190"/>
      <c r="R545" s="190"/>
      <c r="S545" s="190"/>
      <c r="T545" s="191"/>
      <c r="AT545" s="192" t="s">
        <v>1660</v>
      </c>
      <c r="AU545" s="192" t="s">
        <v>1651</v>
      </c>
      <c r="AV545" s="11" t="s">
        <v>1651</v>
      </c>
      <c r="AW545" s="11" t="s">
        <v>1554</v>
      </c>
      <c r="AX545" s="11" t="s">
        <v>1591</v>
      </c>
      <c r="AY545" s="192" t="s">
        <v>1642</v>
      </c>
    </row>
    <row r="546" spans="2:51" s="14" customFormat="1" ht="12">
      <c r="B546" s="229"/>
      <c r="C546" s="230"/>
      <c r="D546" s="184" t="s">
        <v>1660</v>
      </c>
      <c r="E546" s="231" t="s">
        <v>1524</v>
      </c>
      <c r="F546" s="232" t="s">
        <v>63</v>
      </c>
      <c r="G546" s="230"/>
      <c r="H546" s="233">
        <v>69.76</v>
      </c>
      <c r="I546" s="234"/>
      <c r="J546" s="230"/>
      <c r="K546" s="230"/>
      <c r="L546" s="235"/>
      <c r="M546" s="236"/>
      <c r="N546" s="237"/>
      <c r="O546" s="237"/>
      <c r="P546" s="237"/>
      <c r="Q546" s="237"/>
      <c r="R546" s="237"/>
      <c r="S546" s="237"/>
      <c r="T546" s="238"/>
      <c r="AT546" s="239" t="s">
        <v>1660</v>
      </c>
      <c r="AU546" s="239" t="s">
        <v>1651</v>
      </c>
      <c r="AV546" s="14" t="s">
        <v>1656</v>
      </c>
      <c r="AW546" s="14" t="s">
        <v>1554</v>
      </c>
      <c r="AX546" s="14" t="s">
        <v>1591</v>
      </c>
      <c r="AY546" s="239" t="s">
        <v>1642</v>
      </c>
    </row>
    <row r="547" spans="2:51" s="12" customFormat="1" ht="12">
      <c r="B547" s="208"/>
      <c r="C547" s="209"/>
      <c r="D547" s="184" t="s">
        <v>1660</v>
      </c>
      <c r="E547" s="210" t="s">
        <v>1524</v>
      </c>
      <c r="F547" s="211" t="s">
        <v>1810</v>
      </c>
      <c r="G547" s="209"/>
      <c r="H547" s="212">
        <v>221.50000000000003</v>
      </c>
      <c r="I547" s="213"/>
      <c r="J547" s="209"/>
      <c r="K547" s="209"/>
      <c r="L547" s="214"/>
      <c r="M547" s="215"/>
      <c r="N547" s="216"/>
      <c r="O547" s="216"/>
      <c r="P547" s="216"/>
      <c r="Q547" s="216"/>
      <c r="R547" s="216"/>
      <c r="S547" s="216"/>
      <c r="T547" s="217"/>
      <c r="AT547" s="218" t="s">
        <v>1660</v>
      </c>
      <c r="AU547" s="218" t="s">
        <v>1651</v>
      </c>
      <c r="AV547" s="12" t="s">
        <v>1650</v>
      </c>
      <c r="AW547" s="12" t="s">
        <v>1554</v>
      </c>
      <c r="AX547" s="12" t="s">
        <v>1531</v>
      </c>
      <c r="AY547" s="218" t="s">
        <v>1642</v>
      </c>
    </row>
    <row r="548" spans="2:65" s="1" customFormat="1" ht="16.5" customHeight="1">
      <c r="B548" s="33"/>
      <c r="C548" s="171" t="s">
        <v>425</v>
      </c>
      <c r="D548" s="171" t="s">
        <v>1645</v>
      </c>
      <c r="E548" s="172" t="s">
        <v>426</v>
      </c>
      <c r="F548" s="173" t="s">
        <v>427</v>
      </c>
      <c r="G548" s="174" t="s">
        <v>1648</v>
      </c>
      <c r="H548" s="175">
        <v>1.61</v>
      </c>
      <c r="I548" s="176"/>
      <c r="J548" s="175">
        <f>ROUND(I548*H548,0)</f>
        <v>0</v>
      </c>
      <c r="K548" s="173" t="s">
        <v>1649</v>
      </c>
      <c r="L548" s="37"/>
      <c r="M548" s="177" t="s">
        <v>1524</v>
      </c>
      <c r="N548" s="178" t="s">
        <v>1563</v>
      </c>
      <c r="O548" s="59"/>
      <c r="P548" s="179">
        <f>O548*H548</f>
        <v>0</v>
      </c>
      <c r="Q548" s="179">
        <v>0</v>
      </c>
      <c r="R548" s="179">
        <f>Q548*H548</f>
        <v>0</v>
      </c>
      <c r="S548" s="179">
        <v>0</v>
      </c>
      <c r="T548" s="180">
        <f>S548*H548</f>
        <v>0</v>
      </c>
      <c r="AR548" s="16" t="s">
        <v>1678</v>
      </c>
      <c r="AT548" s="16" t="s">
        <v>1645</v>
      </c>
      <c r="AU548" s="16" t="s">
        <v>1651</v>
      </c>
      <c r="AY548" s="16" t="s">
        <v>1642</v>
      </c>
      <c r="BE548" s="181">
        <f>IF(N548="základní",J548,0)</f>
        <v>0</v>
      </c>
      <c r="BF548" s="181">
        <f>IF(N548="snížená",J548,0)</f>
        <v>0</v>
      </c>
      <c r="BG548" s="181">
        <f>IF(N548="zákl. přenesená",J548,0)</f>
        <v>0</v>
      </c>
      <c r="BH548" s="181">
        <f>IF(N548="sníž. přenesená",J548,0)</f>
        <v>0</v>
      </c>
      <c r="BI548" s="181">
        <f>IF(N548="nulová",J548,0)</f>
        <v>0</v>
      </c>
      <c r="BJ548" s="16" t="s">
        <v>1651</v>
      </c>
      <c r="BK548" s="181">
        <f>ROUND(I548*H548,0)</f>
        <v>0</v>
      </c>
      <c r="BL548" s="16" t="s">
        <v>1678</v>
      </c>
      <c r="BM548" s="16" t="s">
        <v>428</v>
      </c>
    </row>
    <row r="549" spans="2:63" s="10" customFormat="1" ht="22.9" customHeight="1">
      <c r="B549" s="155"/>
      <c r="C549" s="156"/>
      <c r="D549" s="157" t="s">
        <v>1590</v>
      </c>
      <c r="E549" s="169" t="s">
        <v>429</v>
      </c>
      <c r="F549" s="169" t="s">
        <v>430</v>
      </c>
      <c r="G549" s="156"/>
      <c r="H549" s="156"/>
      <c r="I549" s="159"/>
      <c r="J549" s="170">
        <f>BK549</f>
        <v>0</v>
      </c>
      <c r="K549" s="156"/>
      <c r="L549" s="161"/>
      <c r="M549" s="162"/>
      <c r="N549" s="163"/>
      <c r="O549" s="163"/>
      <c r="P549" s="164">
        <f>SUM(P550:P554)</f>
        <v>0</v>
      </c>
      <c r="Q549" s="163"/>
      <c r="R549" s="164">
        <f>SUM(R550:R554)</f>
        <v>0.01308</v>
      </c>
      <c r="S549" s="163"/>
      <c r="T549" s="165">
        <f>SUM(T550:T554)</f>
        <v>0</v>
      </c>
      <c r="AR549" s="166" t="s">
        <v>1651</v>
      </c>
      <c r="AT549" s="167" t="s">
        <v>1590</v>
      </c>
      <c r="AU549" s="167" t="s">
        <v>1531</v>
      </c>
      <c r="AY549" s="166" t="s">
        <v>1642</v>
      </c>
      <c r="BK549" s="168">
        <f>SUM(BK550:BK554)</f>
        <v>0</v>
      </c>
    </row>
    <row r="550" spans="2:65" s="1" customFormat="1" ht="16.5" customHeight="1">
      <c r="B550" s="33"/>
      <c r="C550" s="171" t="s">
        <v>431</v>
      </c>
      <c r="D550" s="171" t="s">
        <v>1645</v>
      </c>
      <c r="E550" s="172" t="s">
        <v>432</v>
      </c>
      <c r="F550" s="173" t="s">
        <v>433</v>
      </c>
      <c r="G550" s="174" t="s">
        <v>1683</v>
      </c>
      <c r="H550" s="175">
        <v>12.82</v>
      </c>
      <c r="I550" s="176"/>
      <c r="J550" s="175">
        <f>ROUND(I550*H550,0)</f>
        <v>0</v>
      </c>
      <c r="K550" s="173" t="s">
        <v>1649</v>
      </c>
      <c r="L550" s="37"/>
      <c r="M550" s="177" t="s">
        <v>1524</v>
      </c>
      <c r="N550" s="178" t="s">
        <v>1563</v>
      </c>
      <c r="O550" s="59"/>
      <c r="P550" s="179">
        <f>O550*H550</f>
        <v>0</v>
      </c>
      <c r="Q550" s="179">
        <v>0</v>
      </c>
      <c r="R550" s="179">
        <f>Q550*H550</f>
        <v>0</v>
      </c>
      <c r="S550" s="179">
        <v>0</v>
      </c>
      <c r="T550" s="180">
        <f>S550*H550</f>
        <v>0</v>
      </c>
      <c r="AR550" s="16" t="s">
        <v>1678</v>
      </c>
      <c r="AT550" s="16" t="s">
        <v>1645</v>
      </c>
      <c r="AU550" s="16" t="s">
        <v>1651</v>
      </c>
      <c r="AY550" s="16" t="s">
        <v>1642</v>
      </c>
      <c r="BE550" s="181">
        <f>IF(N550="základní",J550,0)</f>
        <v>0</v>
      </c>
      <c r="BF550" s="181">
        <f>IF(N550="snížená",J550,0)</f>
        <v>0</v>
      </c>
      <c r="BG550" s="181">
        <f>IF(N550="zákl. přenesená",J550,0)</f>
        <v>0</v>
      </c>
      <c r="BH550" s="181">
        <f>IF(N550="sníž. přenesená",J550,0)</f>
        <v>0</v>
      </c>
      <c r="BI550" s="181">
        <f>IF(N550="nulová",J550,0)</f>
        <v>0</v>
      </c>
      <c r="BJ550" s="16" t="s">
        <v>1651</v>
      </c>
      <c r="BK550" s="181">
        <f>ROUND(I550*H550,0)</f>
        <v>0</v>
      </c>
      <c r="BL550" s="16" t="s">
        <v>1678</v>
      </c>
      <c r="BM550" s="16" t="s">
        <v>434</v>
      </c>
    </row>
    <row r="551" spans="2:51" s="11" customFormat="1" ht="12">
      <c r="B551" s="182"/>
      <c r="C551" s="183"/>
      <c r="D551" s="184" t="s">
        <v>1660</v>
      </c>
      <c r="E551" s="193" t="s">
        <v>1524</v>
      </c>
      <c r="F551" s="185" t="s">
        <v>435</v>
      </c>
      <c r="G551" s="183"/>
      <c r="H551" s="186">
        <v>12.82</v>
      </c>
      <c r="I551" s="187"/>
      <c r="J551" s="183"/>
      <c r="K551" s="183"/>
      <c r="L551" s="188"/>
      <c r="M551" s="189"/>
      <c r="N551" s="190"/>
      <c r="O551" s="190"/>
      <c r="P551" s="190"/>
      <c r="Q551" s="190"/>
      <c r="R551" s="190"/>
      <c r="S551" s="190"/>
      <c r="T551" s="191"/>
      <c r="AT551" s="192" t="s">
        <v>1660</v>
      </c>
      <c r="AU551" s="192" t="s">
        <v>1651</v>
      </c>
      <c r="AV551" s="11" t="s">
        <v>1651</v>
      </c>
      <c r="AW551" s="11" t="s">
        <v>1554</v>
      </c>
      <c r="AX551" s="11" t="s">
        <v>1531</v>
      </c>
      <c r="AY551" s="192" t="s">
        <v>1642</v>
      </c>
    </row>
    <row r="552" spans="2:65" s="1" customFormat="1" ht="16.5" customHeight="1">
      <c r="B552" s="33"/>
      <c r="C552" s="194" t="s">
        <v>436</v>
      </c>
      <c r="D552" s="194" t="s">
        <v>1687</v>
      </c>
      <c r="E552" s="195" t="s">
        <v>437</v>
      </c>
      <c r="F552" s="196" t="s">
        <v>438</v>
      </c>
      <c r="G552" s="197" t="s">
        <v>1683</v>
      </c>
      <c r="H552" s="198">
        <v>13.08</v>
      </c>
      <c r="I552" s="199"/>
      <c r="J552" s="198">
        <f>ROUND(I552*H552,0)</f>
        <v>0</v>
      </c>
      <c r="K552" s="196" t="s">
        <v>1524</v>
      </c>
      <c r="L552" s="200"/>
      <c r="M552" s="201" t="s">
        <v>1524</v>
      </c>
      <c r="N552" s="202" t="s">
        <v>1563</v>
      </c>
      <c r="O552" s="59"/>
      <c r="P552" s="179">
        <f>O552*H552</f>
        <v>0</v>
      </c>
      <c r="Q552" s="179">
        <v>0.001</v>
      </c>
      <c r="R552" s="179">
        <f>Q552*H552</f>
        <v>0.01308</v>
      </c>
      <c r="S552" s="179">
        <v>0</v>
      </c>
      <c r="T552" s="180">
        <f>S552*H552</f>
        <v>0</v>
      </c>
      <c r="AR552" s="16" t="s">
        <v>1690</v>
      </c>
      <c r="AT552" s="16" t="s">
        <v>1687</v>
      </c>
      <c r="AU552" s="16" t="s">
        <v>1651</v>
      </c>
      <c r="AY552" s="16" t="s">
        <v>1642</v>
      </c>
      <c r="BE552" s="181">
        <f>IF(N552="základní",J552,0)</f>
        <v>0</v>
      </c>
      <c r="BF552" s="181">
        <f>IF(N552="snížená",J552,0)</f>
        <v>0</v>
      </c>
      <c r="BG552" s="181">
        <f>IF(N552="zákl. přenesená",J552,0)</f>
        <v>0</v>
      </c>
      <c r="BH552" s="181">
        <f>IF(N552="sníž. přenesená",J552,0)</f>
        <v>0</v>
      </c>
      <c r="BI552" s="181">
        <f>IF(N552="nulová",J552,0)</f>
        <v>0</v>
      </c>
      <c r="BJ552" s="16" t="s">
        <v>1651</v>
      </c>
      <c r="BK552" s="181">
        <f>ROUND(I552*H552,0)</f>
        <v>0</v>
      </c>
      <c r="BL552" s="16" t="s">
        <v>1678</v>
      </c>
      <c r="BM552" s="16" t="s">
        <v>439</v>
      </c>
    </row>
    <row r="553" spans="2:51" s="11" customFormat="1" ht="12">
      <c r="B553" s="182"/>
      <c r="C553" s="183"/>
      <c r="D553" s="184" t="s">
        <v>1660</v>
      </c>
      <c r="E553" s="183"/>
      <c r="F553" s="185" t="s">
        <v>440</v>
      </c>
      <c r="G553" s="183"/>
      <c r="H553" s="186">
        <v>13.08</v>
      </c>
      <c r="I553" s="187"/>
      <c r="J553" s="183"/>
      <c r="K553" s="183"/>
      <c r="L553" s="188"/>
      <c r="M553" s="189"/>
      <c r="N553" s="190"/>
      <c r="O553" s="190"/>
      <c r="P553" s="190"/>
      <c r="Q553" s="190"/>
      <c r="R553" s="190"/>
      <c r="S553" s="190"/>
      <c r="T553" s="191"/>
      <c r="AT553" s="192" t="s">
        <v>1660</v>
      </c>
      <c r="AU553" s="192" t="s">
        <v>1651</v>
      </c>
      <c r="AV553" s="11" t="s">
        <v>1651</v>
      </c>
      <c r="AW553" s="11" t="s">
        <v>1527</v>
      </c>
      <c r="AX553" s="11" t="s">
        <v>1531</v>
      </c>
      <c r="AY553" s="192" t="s">
        <v>1642</v>
      </c>
    </row>
    <row r="554" spans="2:65" s="1" customFormat="1" ht="16.5" customHeight="1">
      <c r="B554" s="33"/>
      <c r="C554" s="171" t="s">
        <v>441</v>
      </c>
      <c r="D554" s="171" t="s">
        <v>1645</v>
      </c>
      <c r="E554" s="172" t="s">
        <v>442</v>
      </c>
      <c r="F554" s="173" t="s">
        <v>443</v>
      </c>
      <c r="G554" s="174" t="s">
        <v>1648</v>
      </c>
      <c r="H554" s="175">
        <v>0.01</v>
      </c>
      <c r="I554" s="176"/>
      <c r="J554" s="175">
        <f>ROUND(I554*H554,0)</f>
        <v>0</v>
      </c>
      <c r="K554" s="173" t="s">
        <v>1649</v>
      </c>
      <c r="L554" s="37"/>
      <c r="M554" s="177" t="s">
        <v>1524</v>
      </c>
      <c r="N554" s="178" t="s">
        <v>1563</v>
      </c>
      <c r="O554" s="59"/>
      <c r="P554" s="179">
        <f>O554*H554</f>
        <v>0</v>
      </c>
      <c r="Q554" s="179">
        <v>0</v>
      </c>
      <c r="R554" s="179">
        <f>Q554*H554</f>
        <v>0</v>
      </c>
      <c r="S554" s="179">
        <v>0</v>
      </c>
      <c r="T554" s="180">
        <f>S554*H554</f>
        <v>0</v>
      </c>
      <c r="AR554" s="16" t="s">
        <v>1678</v>
      </c>
      <c r="AT554" s="16" t="s">
        <v>1645</v>
      </c>
      <c r="AU554" s="16" t="s">
        <v>1651</v>
      </c>
      <c r="AY554" s="16" t="s">
        <v>1642</v>
      </c>
      <c r="BE554" s="181">
        <f>IF(N554="základní",J554,0)</f>
        <v>0</v>
      </c>
      <c r="BF554" s="181">
        <f>IF(N554="snížená",J554,0)</f>
        <v>0</v>
      </c>
      <c r="BG554" s="181">
        <f>IF(N554="zákl. přenesená",J554,0)</f>
        <v>0</v>
      </c>
      <c r="BH554" s="181">
        <f>IF(N554="sníž. přenesená",J554,0)</f>
        <v>0</v>
      </c>
      <c r="BI554" s="181">
        <f>IF(N554="nulová",J554,0)</f>
        <v>0</v>
      </c>
      <c r="BJ554" s="16" t="s">
        <v>1651</v>
      </c>
      <c r="BK554" s="181">
        <f>ROUND(I554*H554,0)</f>
        <v>0</v>
      </c>
      <c r="BL554" s="16" t="s">
        <v>1678</v>
      </c>
      <c r="BM554" s="16" t="s">
        <v>444</v>
      </c>
    </row>
    <row r="555" spans="2:63" s="10" customFormat="1" ht="22.9" customHeight="1">
      <c r="B555" s="155"/>
      <c r="C555" s="156"/>
      <c r="D555" s="157" t="s">
        <v>1590</v>
      </c>
      <c r="E555" s="169" t="s">
        <v>445</v>
      </c>
      <c r="F555" s="169" t="s">
        <v>446</v>
      </c>
      <c r="G555" s="156"/>
      <c r="H555" s="156"/>
      <c r="I555" s="159"/>
      <c r="J555" s="170">
        <f>BK555</f>
        <v>0</v>
      </c>
      <c r="K555" s="156"/>
      <c r="L555" s="161"/>
      <c r="M555" s="162"/>
      <c r="N555" s="163"/>
      <c r="O555" s="163"/>
      <c r="P555" s="164">
        <f>SUM(P556:P594)</f>
        <v>0</v>
      </c>
      <c r="Q555" s="163"/>
      <c r="R555" s="164">
        <f>SUM(R556:R594)</f>
        <v>0.18012135</v>
      </c>
      <c r="S555" s="163"/>
      <c r="T555" s="165">
        <f>SUM(T556:T594)</f>
        <v>1.1269</v>
      </c>
      <c r="AR555" s="166" t="s">
        <v>1651</v>
      </c>
      <c r="AT555" s="167" t="s">
        <v>1590</v>
      </c>
      <c r="AU555" s="167" t="s">
        <v>1531</v>
      </c>
      <c r="AY555" s="166" t="s">
        <v>1642</v>
      </c>
      <c r="BK555" s="168">
        <f>SUM(BK556:BK594)</f>
        <v>0</v>
      </c>
    </row>
    <row r="556" spans="2:65" s="1" customFormat="1" ht="16.5" customHeight="1">
      <c r="B556" s="33"/>
      <c r="C556" s="171" t="s">
        <v>447</v>
      </c>
      <c r="D556" s="171" t="s">
        <v>1645</v>
      </c>
      <c r="E556" s="172" t="s">
        <v>448</v>
      </c>
      <c r="F556" s="173" t="s">
        <v>449</v>
      </c>
      <c r="G556" s="174" t="s">
        <v>1728</v>
      </c>
      <c r="H556" s="175">
        <v>20</v>
      </c>
      <c r="I556" s="176"/>
      <c r="J556" s="175">
        <f aca="true" t="shared" si="0" ref="J556:J594">ROUND(I556*H556,0)</f>
        <v>0</v>
      </c>
      <c r="K556" s="173" t="s">
        <v>1649</v>
      </c>
      <c r="L556" s="37"/>
      <c r="M556" s="177" t="s">
        <v>1524</v>
      </c>
      <c r="N556" s="178" t="s">
        <v>1563</v>
      </c>
      <c r="O556" s="59"/>
      <c r="P556" s="179">
        <f aca="true" t="shared" si="1" ref="P556:P594">O556*H556</f>
        <v>0</v>
      </c>
      <c r="Q556" s="179">
        <v>0</v>
      </c>
      <c r="R556" s="179">
        <f aca="true" t="shared" si="2" ref="R556:R594">Q556*H556</f>
        <v>0</v>
      </c>
      <c r="S556" s="179">
        <v>0.01492</v>
      </c>
      <c r="T556" s="180">
        <f aca="true" t="shared" si="3" ref="T556:T594">S556*H556</f>
        <v>0.2984</v>
      </c>
      <c r="AR556" s="16" t="s">
        <v>1678</v>
      </c>
      <c r="AT556" s="16" t="s">
        <v>1645</v>
      </c>
      <c r="AU556" s="16" t="s">
        <v>1651</v>
      </c>
      <c r="AY556" s="16" t="s">
        <v>1642</v>
      </c>
      <c r="BE556" s="181">
        <f aca="true" t="shared" si="4" ref="BE556:BE594">IF(N556="základní",J556,0)</f>
        <v>0</v>
      </c>
      <c r="BF556" s="181">
        <f aca="true" t="shared" si="5" ref="BF556:BF594">IF(N556="snížená",J556,0)</f>
        <v>0</v>
      </c>
      <c r="BG556" s="181">
        <f aca="true" t="shared" si="6" ref="BG556:BG594">IF(N556="zákl. přenesená",J556,0)</f>
        <v>0</v>
      </c>
      <c r="BH556" s="181">
        <f aca="true" t="shared" si="7" ref="BH556:BH594">IF(N556="sníž. přenesená",J556,0)</f>
        <v>0</v>
      </c>
      <c r="BI556" s="181">
        <f aca="true" t="shared" si="8" ref="BI556:BI594">IF(N556="nulová",J556,0)</f>
        <v>0</v>
      </c>
      <c r="BJ556" s="16" t="s">
        <v>1651</v>
      </c>
      <c r="BK556" s="181">
        <f aca="true" t="shared" si="9" ref="BK556:BK594">ROUND(I556*H556,0)</f>
        <v>0</v>
      </c>
      <c r="BL556" s="16" t="s">
        <v>1678</v>
      </c>
      <c r="BM556" s="16" t="s">
        <v>450</v>
      </c>
    </row>
    <row r="557" spans="2:65" s="1" customFormat="1" ht="16.5" customHeight="1">
      <c r="B557" s="33"/>
      <c r="C557" s="171" t="s">
        <v>451</v>
      </c>
      <c r="D557" s="171" t="s">
        <v>1645</v>
      </c>
      <c r="E557" s="172" t="s">
        <v>452</v>
      </c>
      <c r="F557" s="173" t="s">
        <v>453</v>
      </c>
      <c r="G557" s="174" t="s">
        <v>1728</v>
      </c>
      <c r="H557" s="175">
        <v>20</v>
      </c>
      <c r="I557" s="176"/>
      <c r="J557" s="175">
        <f t="shared" si="0"/>
        <v>0</v>
      </c>
      <c r="K557" s="173" t="s">
        <v>1649</v>
      </c>
      <c r="L557" s="37"/>
      <c r="M557" s="177" t="s">
        <v>1524</v>
      </c>
      <c r="N557" s="178" t="s">
        <v>1563</v>
      </c>
      <c r="O557" s="59"/>
      <c r="P557" s="179">
        <f t="shared" si="1"/>
        <v>0</v>
      </c>
      <c r="Q557" s="179">
        <v>0</v>
      </c>
      <c r="R557" s="179">
        <f t="shared" si="2"/>
        <v>0</v>
      </c>
      <c r="S557" s="179">
        <v>0.03065</v>
      </c>
      <c r="T557" s="180">
        <f t="shared" si="3"/>
        <v>0.613</v>
      </c>
      <c r="AR557" s="16" t="s">
        <v>1678</v>
      </c>
      <c r="AT557" s="16" t="s">
        <v>1645</v>
      </c>
      <c r="AU557" s="16" t="s">
        <v>1651</v>
      </c>
      <c r="AY557" s="16" t="s">
        <v>1642</v>
      </c>
      <c r="BE557" s="181">
        <f t="shared" si="4"/>
        <v>0</v>
      </c>
      <c r="BF557" s="181">
        <f t="shared" si="5"/>
        <v>0</v>
      </c>
      <c r="BG557" s="181">
        <f t="shared" si="6"/>
        <v>0</v>
      </c>
      <c r="BH557" s="181">
        <f t="shared" si="7"/>
        <v>0</v>
      </c>
      <c r="BI557" s="181">
        <f t="shared" si="8"/>
        <v>0</v>
      </c>
      <c r="BJ557" s="16" t="s">
        <v>1651</v>
      </c>
      <c r="BK557" s="181">
        <f t="shared" si="9"/>
        <v>0</v>
      </c>
      <c r="BL557" s="16" t="s">
        <v>1678</v>
      </c>
      <c r="BM557" s="16" t="s">
        <v>454</v>
      </c>
    </row>
    <row r="558" spans="2:65" s="1" customFormat="1" ht="16.5" customHeight="1">
      <c r="B558" s="33"/>
      <c r="C558" s="171" t="s">
        <v>455</v>
      </c>
      <c r="D558" s="171" t="s">
        <v>1645</v>
      </c>
      <c r="E558" s="172" t="s">
        <v>456</v>
      </c>
      <c r="F558" s="173" t="s">
        <v>457</v>
      </c>
      <c r="G558" s="174" t="s">
        <v>1728</v>
      </c>
      <c r="H558" s="175">
        <v>40</v>
      </c>
      <c r="I558" s="176"/>
      <c r="J558" s="175">
        <f t="shared" si="0"/>
        <v>0</v>
      </c>
      <c r="K558" s="173" t="s">
        <v>1649</v>
      </c>
      <c r="L558" s="37"/>
      <c r="M558" s="177" t="s">
        <v>1524</v>
      </c>
      <c r="N558" s="178" t="s">
        <v>1563</v>
      </c>
      <c r="O558" s="59"/>
      <c r="P558" s="179">
        <f t="shared" si="1"/>
        <v>0</v>
      </c>
      <c r="Q558" s="179">
        <v>0</v>
      </c>
      <c r="R558" s="179">
        <f t="shared" si="2"/>
        <v>0</v>
      </c>
      <c r="S558" s="179">
        <v>0.0021</v>
      </c>
      <c r="T558" s="180">
        <f t="shared" si="3"/>
        <v>0.08399999999999999</v>
      </c>
      <c r="AR558" s="16" t="s">
        <v>1678</v>
      </c>
      <c r="AT558" s="16" t="s">
        <v>1645</v>
      </c>
      <c r="AU558" s="16" t="s">
        <v>1651</v>
      </c>
      <c r="AY558" s="16" t="s">
        <v>1642</v>
      </c>
      <c r="BE558" s="181">
        <f t="shared" si="4"/>
        <v>0</v>
      </c>
      <c r="BF558" s="181">
        <f t="shared" si="5"/>
        <v>0</v>
      </c>
      <c r="BG558" s="181">
        <f t="shared" si="6"/>
        <v>0</v>
      </c>
      <c r="BH558" s="181">
        <f t="shared" si="7"/>
        <v>0</v>
      </c>
      <c r="BI558" s="181">
        <f t="shared" si="8"/>
        <v>0</v>
      </c>
      <c r="BJ558" s="16" t="s">
        <v>1651</v>
      </c>
      <c r="BK558" s="181">
        <f t="shared" si="9"/>
        <v>0</v>
      </c>
      <c r="BL558" s="16" t="s">
        <v>1678</v>
      </c>
      <c r="BM558" s="16" t="s">
        <v>458</v>
      </c>
    </row>
    <row r="559" spans="2:65" s="1" customFormat="1" ht="16.5" customHeight="1">
      <c r="B559" s="33"/>
      <c r="C559" s="171" t="s">
        <v>459</v>
      </c>
      <c r="D559" s="171" t="s">
        <v>1645</v>
      </c>
      <c r="E559" s="172" t="s">
        <v>460</v>
      </c>
      <c r="F559" s="173" t="s">
        <v>461</v>
      </c>
      <c r="G559" s="174" t="s">
        <v>1728</v>
      </c>
      <c r="H559" s="175">
        <v>50</v>
      </c>
      <c r="I559" s="176"/>
      <c r="J559" s="175">
        <f t="shared" si="0"/>
        <v>0</v>
      </c>
      <c r="K559" s="173" t="s">
        <v>1649</v>
      </c>
      <c r="L559" s="37"/>
      <c r="M559" s="177" t="s">
        <v>1524</v>
      </c>
      <c r="N559" s="178" t="s">
        <v>1563</v>
      </c>
      <c r="O559" s="59"/>
      <c r="P559" s="179">
        <f t="shared" si="1"/>
        <v>0</v>
      </c>
      <c r="Q559" s="179">
        <v>0</v>
      </c>
      <c r="R559" s="179">
        <f t="shared" si="2"/>
        <v>0</v>
      </c>
      <c r="S559" s="179">
        <v>0.00263</v>
      </c>
      <c r="T559" s="180">
        <f t="shared" si="3"/>
        <v>0.1315</v>
      </c>
      <c r="AR559" s="16" t="s">
        <v>1678</v>
      </c>
      <c r="AT559" s="16" t="s">
        <v>1645</v>
      </c>
      <c r="AU559" s="16" t="s">
        <v>1651</v>
      </c>
      <c r="AY559" s="16" t="s">
        <v>1642</v>
      </c>
      <c r="BE559" s="181">
        <f t="shared" si="4"/>
        <v>0</v>
      </c>
      <c r="BF559" s="181">
        <f t="shared" si="5"/>
        <v>0</v>
      </c>
      <c r="BG559" s="181">
        <f t="shared" si="6"/>
        <v>0</v>
      </c>
      <c r="BH559" s="181">
        <f t="shared" si="7"/>
        <v>0</v>
      </c>
      <c r="BI559" s="181">
        <f t="shared" si="8"/>
        <v>0</v>
      </c>
      <c r="BJ559" s="16" t="s">
        <v>1651</v>
      </c>
      <c r="BK559" s="181">
        <f t="shared" si="9"/>
        <v>0</v>
      </c>
      <c r="BL559" s="16" t="s">
        <v>1678</v>
      </c>
      <c r="BM559" s="16" t="s">
        <v>462</v>
      </c>
    </row>
    <row r="560" spans="2:65" s="1" customFormat="1" ht="16.5" customHeight="1">
      <c r="B560" s="33"/>
      <c r="C560" s="171" t="s">
        <v>463</v>
      </c>
      <c r="D560" s="171" t="s">
        <v>1645</v>
      </c>
      <c r="E560" s="172" t="s">
        <v>464</v>
      </c>
      <c r="F560" s="173" t="s">
        <v>465</v>
      </c>
      <c r="G560" s="174" t="s">
        <v>1728</v>
      </c>
      <c r="H560" s="175">
        <v>1</v>
      </c>
      <c r="I560" s="176"/>
      <c r="J560" s="175">
        <f t="shared" si="0"/>
        <v>0</v>
      </c>
      <c r="K560" s="173" t="s">
        <v>1524</v>
      </c>
      <c r="L560" s="37"/>
      <c r="M560" s="177" t="s">
        <v>1524</v>
      </c>
      <c r="N560" s="178" t="s">
        <v>1563</v>
      </c>
      <c r="O560" s="59"/>
      <c r="P560" s="179">
        <f t="shared" si="1"/>
        <v>0</v>
      </c>
      <c r="Q560" s="179">
        <v>0.00276745</v>
      </c>
      <c r="R560" s="179">
        <f t="shared" si="2"/>
        <v>0.00276745</v>
      </c>
      <c r="S560" s="179">
        <v>0</v>
      </c>
      <c r="T560" s="180">
        <f t="shared" si="3"/>
        <v>0</v>
      </c>
      <c r="AR560" s="16" t="s">
        <v>1678</v>
      </c>
      <c r="AT560" s="16" t="s">
        <v>1645</v>
      </c>
      <c r="AU560" s="16" t="s">
        <v>1651</v>
      </c>
      <c r="AY560" s="16" t="s">
        <v>1642</v>
      </c>
      <c r="BE560" s="181">
        <f t="shared" si="4"/>
        <v>0</v>
      </c>
      <c r="BF560" s="181">
        <f t="shared" si="5"/>
        <v>0</v>
      </c>
      <c r="BG560" s="181">
        <f t="shared" si="6"/>
        <v>0</v>
      </c>
      <c r="BH560" s="181">
        <f t="shared" si="7"/>
        <v>0</v>
      </c>
      <c r="BI560" s="181">
        <f t="shared" si="8"/>
        <v>0</v>
      </c>
      <c r="BJ560" s="16" t="s">
        <v>1651</v>
      </c>
      <c r="BK560" s="181">
        <f t="shared" si="9"/>
        <v>0</v>
      </c>
      <c r="BL560" s="16" t="s">
        <v>1678</v>
      </c>
      <c r="BM560" s="16" t="s">
        <v>466</v>
      </c>
    </row>
    <row r="561" spans="2:65" s="1" customFormat="1" ht="16.5" customHeight="1">
      <c r="B561" s="33"/>
      <c r="C561" s="171" t="s">
        <v>467</v>
      </c>
      <c r="D561" s="171" t="s">
        <v>1645</v>
      </c>
      <c r="E561" s="172" t="s">
        <v>468</v>
      </c>
      <c r="F561" s="173" t="s">
        <v>469</v>
      </c>
      <c r="G561" s="174" t="s">
        <v>1728</v>
      </c>
      <c r="H561" s="175">
        <v>19</v>
      </c>
      <c r="I561" s="176"/>
      <c r="J561" s="175">
        <f t="shared" si="0"/>
        <v>0</v>
      </c>
      <c r="K561" s="173" t="s">
        <v>1524</v>
      </c>
      <c r="L561" s="37"/>
      <c r="M561" s="177" t="s">
        <v>1524</v>
      </c>
      <c r="N561" s="178" t="s">
        <v>1563</v>
      </c>
      <c r="O561" s="59"/>
      <c r="P561" s="179">
        <f t="shared" si="1"/>
        <v>0</v>
      </c>
      <c r="Q561" s="179">
        <v>0.0005629</v>
      </c>
      <c r="R561" s="179">
        <f t="shared" si="2"/>
        <v>0.010695099999999999</v>
      </c>
      <c r="S561" s="179">
        <v>0</v>
      </c>
      <c r="T561" s="180">
        <f t="shared" si="3"/>
        <v>0</v>
      </c>
      <c r="AR561" s="16" t="s">
        <v>1678</v>
      </c>
      <c r="AT561" s="16" t="s">
        <v>1645</v>
      </c>
      <c r="AU561" s="16" t="s">
        <v>1651</v>
      </c>
      <c r="AY561" s="16" t="s">
        <v>1642</v>
      </c>
      <c r="BE561" s="181">
        <f t="shared" si="4"/>
        <v>0</v>
      </c>
      <c r="BF561" s="181">
        <f t="shared" si="5"/>
        <v>0</v>
      </c>
      <c r="BG561" s="181">
        <f t="shared" si="6"/>
        <v>0</v>
      </c>
      <c r="BH561" s="181">
        <f t="shared" si="7"/>
        <v>0</v>
      </c>
      <c r="BI561" s="181">
        <f t="shared" si="8"/>
        <v>0</v>
      </c>
      <c r="BJ561" s="16" t="s">
        <v>1651</v>
      </c>
      <c r="BK561" s="181">
        <f t="shared" si="9"/>
        <v>0</v>
      </c>
      <c r="BL561" s="16" t="s">
        <v>1678</v>
      </c>
      <c r="BM561" s="16" t="s">
        <v>470</v>
      </c>
    </row>
    <row r="562" spans="2:65" s="1" customFormat="1" ht="16.5" customHeight="1">
      <c r="B562" s="33"/>
      <c r="C562" s="171" t="s">
        <v>471</v>
      </c>
      <c r="D562" s="171" t="s">
        <v>1645</v>
      </c>
      <c r="E562" s="172" t="s">
        <v>472</v>
      </c>
      <c r="F562" s="173" t="s">
        <v>473</v>
      </c>
      <c r="G562" s="174" t="s">
        <v>1728</v>
      </c>
      <c r="H562" s="175">
        <v>94</v>
      </c>
      <c r="I562" s="176"/>
      <c r="J562" s="175">
        <f t="shared" si="0"/>
        <v>0</v>
      </c>
      <c r="K562" s="173" t="s">
        <v>1524</v>
      </c>
      <c r="L562" s="37"/>
      <c r="M562" s="177" t="s">
        <v>1524</v>
      </c>
      <c r="N562" s="178" t="s">
        <v>1563</v>
      </c>
      <c r="O562" s="59"/>
      <c r="P562" s="179">
        <f t="shared" si="1"/>
        <v>0</v>
      </c>
      <c r="Q562" s="179">
        <v>0.0010991</v>
      </c>
      <c r="R562" s="179">
        <f t="shared" si="2"/>
        <v>0.1033154</v>
      </c>
      <c r="S562" s="179">
        <v>0</v>
      </c>
      <c r="T562" s="180">
        <f t="shared" si="3"/>
        <v>0</v>
      </c>
      <c r="AR562" s="16" t="s">
        <v>1678</v>
      </c>
      <c r="AT562" s="16" t="s">
        <v>1645</v>
      </c>
      <c r="AU562" s="16" t="s">
        <v>1651</v>
      </c>
      <c r="AY562" s="16" t="s">
        <v>1642</v>
      </c>
      <c r="BE562" s="181">
        <f t="shared" si="4"/>
        <v>0</v>
      </c>
      <c r="BF562" s="181">
        <f t="shared" si="5"/>
        <v>0</v>
      </c>
      <c r="BG562" s="181">
        <f t="shared" si="6"/>
        <v>0</v>
      </c>
      <c r="BH562" s="181">
        <f t="shared" si="7"/>
        <v>0</v>
      </c>
      <c r="BI562" s="181">
        <f t="shared" si="8"/>
        <v>0</v>
      </c>
      <c r="BJ562" s="16" t="s">
        <v>1651</v>
      </c>
      <c r="BK562" s="181">
        <f t="shared" si="9"/>
        <v>0</v>
      </c>
      <c r="BL562" s="16" t="s">
        <v>1678</v>
      </c>
      <c r="BM562" s="16" t="s">
        <v>474</v>
      </c>
    </row>
    <row r="563" spans="2:65" s="1" customFormat="1" ht="16.5" customHeight="1">
      <c r="B563" s="33"/>
      <c r="C563" s="171" t="s">
        <v>475</v>
      </c>
      <c r="D563" s="171" t="s">
        <v>1645</v>
      </c>
      <c r="E563" s="172" t="s">
        <v>476</v>
      </c>
      <c r="F563" s="173" t="s">
        <v>477</v>
      </c>
      <c r="G563" s="174" t="s">
        <v>1728</v>
      </c>
      <c r="H563" s="175">
        <v>34</v>
      </c>
      <c r="I563" s="176"/>
      <c r="J563" s="175">
        <f t="shared" si="0"/>
        <v>0</v>
      </c>
      <c r="K563" s="173" t="s">
        <v>1524</v>
      </c>
      <c r="L563" s="37"/>
      <c r="M563" s="177" t="s">
        <v>1524</v>
      </c>
      <c r="N563" s="178" t="s">
        <v>1563</v>
      </c>
      <c r="O563" s="59"/>
      <c r="P563" s="179">
        <f t="shared" si="1"/>
        <v>0</v>
      </c>
      <c r="Q563" s="179">
        <v>0.0008206</v>
      </c>
      <c r="R563" s="179">
        <f t="shared" si="2"/>
        <v>0.0279004</v>
      </c>
      <c r="S563" s="179">
        <v>0</v>
      </c>
      <c r="T563" s="180">
        <f t="shared" si="3"/>
        <v>0</v>
      </c>
      <c r="AR563" s="16" t="s">
        <v>1678</v>
      </c>
      <c r="AT563" s="16" t="s">
        <v>1645</v>
      </c>
      <c r="AU563" s="16" t="s">
        <v>1651</v>
      </c>
      <c r="AY563" s="16" t="s">
        <v>1642</v>
      </c>
      <c r="BE563" s="181">
        <f t="shared" si="4"/>
        <v>0</v>
      </c>
      <c r="BF563" s="181">
        <f t="shared" si="5"/>
        <v>0</v>
      </c>
      <c r="BG563" s="181">
        <f t="shared" si="6"/>
        <v>0</v>
      </c>
      <c r="BH563" s="181">
        <f t="shared" si="7"/>
        <v>0</v>
      </c>
      <c r="BI563" s="181">
        <f t="shared" si="8"/>
        <v>0</v>
      </c>
      <c r="BJ563" s="16" t="s">
        <v>1651</v>
      </c>
      <c r="BK563" s="181">
        <f t="shared" si="9"/>
        <v>0</v>
      </c>
      <c r="BL563" s="16" t="s">
        <v>1678</v>
      </c>
      <c r="BM563" s="16" t="s">
        <v>478</v>
      </c>
    </row>
    <row r="564" spans="2:65" s="1" customFormat="1" ht="16.5" customHeight="1">
      <c r="B564" s="33"/>
      <c r="C564" s="171" t="s">
        <v>479</v>
      </c>
      <c r="D564" s="171" t="s">
        <v>1645</v>
      </c>
      <c r="E564" s="172" t="s">
        <v>480</v>
      </c>
      <c r="F564" s="173" t="s">
        <v>481</v>
      </c>
      <c r="G564" s="174" t="s">
        <v>1728</v>
      </c>
      <c r="H564" s="175">
        <v>15</v>
      </c>
      <c r="I564" s="176"/>
      <c r="J564" s="175">
        <f t="shared" si="0"/>
        <v>0</v>
      </c>
      <c r="K564" s="173" t="s">
        <v>1524</v>
      </c>
      <c r="L564" s="37"/>
      <c r="M564" s="177" t="s">
        <v>1524</v>
      </c>
      <c r="N564" s="178" t="s">
        <v>1563</v>
      </c>
      <c r="O564" s="59"/>
      <c r="P564" s="179">
        <f t="shared" si="1"/>
        <v>0</v>
      </c>
      <c r="Q564" s="179">
        <v>0.0002894</v>
      </c>
      <c r="R564" s="179">
        <f t="shared" si="2"/>
        <v>0.004340999999999999</v>
      </c>
      <c r="S564" s="179">
        <v>0</v>
      </c>
      <c r="T564" s="180">
        <f t="shared" si="3"/>
        <v>0</v>
      </c>
      <c r="AR564" s="16" t="s">
        <v>1678</v>
      </c>
      <c r="AT564" s="16" t="s">
        <v>1645</v>
      </c>
      <c r="AU564" s="16" t="s">
        <v>1651</v>
      </c>
      <c r="AY564" s="16" t="s">
        <v>1642</v>
      </c>
      <c r="BE564" s="181">
        <f t="shared" si="4"/>
        <v>0</v>
      </c>
      <c r="BF564" s="181">
        <f t="shared" si="5"/>
        <v>0</v>
      </c>
      <c r="BG564" s="181">
        <f t="shared" si="6"/>
        <v>0</v>
      </c>
      <c r="BH564" s="181">
        <f t="shared" si="7"/>
        <v>0</v>
      </c>
      <c r="BI564" s="181">
        <f t="shared" si="8"/>
        <v>0</v>
      </c>
      <c r="BJ564" s="16" t="s">
        <v>1651</v>
      </c>
      <c r="BK564" s="181">
        <f t="shared" si="9"/>
        <v>0</v>
      </c>
      <c r="BL564" s="16" t="s">
        <v>1678</v>
      </c>
      <c r="BM564" s="16" t="s">
        <v>482</v>
      </c>
    </row>
    <row r="565" spans="2:65" s="1" customFormat="1" ht="16.5" customHeight="1">
      <c r="B565" s="33"/>
      <c r="C565" s="171" t="s">
        <v>483</v>
      </c>
      <c r="D565" s="171" t="s">
        <v>1645</v>
      </c>
      <c r="E565" s="172" t="s">
        <v>484</v>
      </c>
      <c r="F565" s="173" t="s">
        <v>485</v>
      </c>
      <c r="G565" s="174" t="s">
        <v>1728</v>
      </c>
      <c r="H565" s="175">
        <v>68</v>
      </c>
      <c r="I565" s="176"/>
      <c r="J565" s="175">
        <f t="shared" si="0"/>
        <v>0</v>
      </c>
      <c r="K565" s="173" t="s">
        <v>1524</v>
      </c>
      <c r="L565" s="37"/>
      <c r="M565" s="177" t="s">
        <v>1524</v>
      </c>
      <c r="N565" s="178" t="s">
        <v>1563</v>
      </c>
      <c r="O565" s="59"/>
      <c r="P565" s="179">
        <f t="shared" si="1"/>
        <v>0</v>
      </c>
      <c r="Q565" s="179">
        <v>0.000354</v>
      </c>
      <c r="R565" s="179">
        <f t="shared" si="2"/>
        <v>0.024072</v>
      </c>
      <c r="S565" s="179">
        <v>0</v>
      </c>
      <c r="T565" s="180">
        <f t="shared" si="3"/>
        <v>0</v>
      </c>
      <c r="AR565" s="16" t="s">
        <v>1678</v>
      </c>
      <c r="AT565" s="16" t="s">
        <v>1645</v>
      </c>
      <c r="AU565" s="16" t="s">
        <v>1651</v>
      </c>
      <c r="AY565" s="16" t="s">
        <v>1642</v>
      </c>
      <c r="BE565" s="181">
        <f t="shared" si="4"/>
        <v>0</v>
      </c>
      <c r="BF565" s="181">
        <f t="shared" si="5"/>
        <v>0</v>
      </c>
      <c r="BG565" s="181">
        <f t="shared" si="6"/>
        <v>0</v>
      </c>
      <c r="BH565" s="181">
        <f t="shared" si="7"/>
        <v>0</v>
      </c>
      <c r="BI565" s="181">
        <f t="shared" si="8"/>
        <v>0</v>
      </c>
      <c r="BJ565" s="16" t="s">
        <v>1651</v>
      </c>
      <c r="BK565" s="181">
        <f t="shared" si="9"/>
        <v>0</v>
      </c>
      <c r="BL565" s="16" t="s">
        <v>1678</v>
      </c>
      <c r="BM565" s="16" t="s">
        <v>486</v>
      </c>
    </row>
    <row r="566" spans="2:65" s="1" customFormat="1" ht="16.5" customHeight="1">
      <c r="B566" s="33"/>
      <c r="C566" s="171" t="s">
        <v>487</v>
      </c>
      <c r="D566" s="171" t="s">
        <v>1645</v>
      </c>
      <c r="E566" s="172" t="s">
        <v>488</v>
      </c>
      <c r="F566" s="173" t="s">
        <v>489</v>
      </c>
      <c r="G566" s="174" t="s">
        <v>1755</v>
      </c>
      <c r="H566" s="175">
        <v>24</v>
      </c>
      <c r="I566" s="176"/>
      <c r="J566" s="175">
        <f t="shared" si="0"/>
        <v>0</v>
      </c>
      <c r="K566" s="173" t="s">
        <v>1524</v>
      </c>
      <c r="L566" s="37"/>
      <c r="M566" s="177" t="s">
        <v>1524</v>
      </c>
      <c r="N566" s="178" t="s">
        <v>1563</v>
      </c>
      <c r="O566" s="59"/>
      <c r="P566" s="179">
        <f t="shared" si="1"/>
        <v>0</v>
      </c>
      <c r="Q566" s="179">
        <v>0</v>
      </c>
      <c r="R566" s="179">
        <f t="shared" si="2"/>
        <v>0</v>
      </c>
      <c r="S566" s="179">
        <v>0</v>
      </c>
      <c r="T566" s="180">
        <f t="shared" si="3"/>
        <v>0</v>
      </c>
      <c r="AR566" s="16" t="s">
        <v>1678</v>
      </c>
      <c r="AT566" s="16" t="s">
        <v>1645</v>
      </c>
      <c r="AU566" s="16" t="s">
        <v>1651</v>
      </c>
      <c r="AY566" s="16" t="s">
        <v>1642</v>
      </c>
      <c r="BE566" s="181">
        <f t="shared" si="4"/>
        <v>0</v>
      </c>
      <c r="BF566" s="181">
        <f t="shared" si="5"/>
        <v>0</v>
      </c>
      <c r="BG566" s="181">
        <f t="shared" si="6"/>
        <v>0</v>
      </c>
      <c r="BH566" s="181">
        <f t="shared" si="7"/>
        <v>0</v>
      </c>
      <c r="BI566" s="181">
        <f t="shared" si="8"/>
        <v>0</v>
      </c>
      <c r="BJ566" s="16" t="s">
        <v>1651</v>
      </c>
      <c r="BK566" s="181">
        <f t="shared" si="9"/>
        <v>0</v>
      </c>
      <c r="BL566" s="16" t="s">
        <v>1678</v>
      </c>
      <c r="BM566" s="16" t="s">
        <v>490</v>
      </c>
    </row>
    <row r="567" spans="2:65" s="1" customFormat="1" ht="16.5" customHeight="1">
      <c r="B567" s="33"/>
      <c r="C567" s="171" t="s">
        <v>491</v>
      </c>
      <c r="D567" s="171" t="s">
        <v>1645</v>
      </c>
      <c r="E567" s="172" t="s">
        <v>492</v>
      </c>
      <c r="F567" s="173" t="s">
        <v>493</v>
      </c>
      <c r="G567" s="174" t="s">
        <v>1755</v>
      </c>
      <c r="H567" s="175">
        <v>16</v>
      </c>
      <c r="I567" s="176"/>
      <c r="J567" s="175">
        <f t="shared" si="0"/>
        <v>0</v>
      </c>
      <c r="K567" s="173" t="s">
        <v>1524</v>
      </c>
      <c r="L567" s="37"/>
      <c r="M567" s="177" t="s">
        <v>1524</v>
      </c>
      <c r="N567" s="178" t="s">
        <v>1563</v>
      </c>
      <c r="O567" s="59"/>
      <c r="P567" s="179">
        <f t="shared" si="1"/>
        <v>0</v>
      </c>
      <c r="Q567" s="179">
        <v>0</v>
      </c>
      <c r="R567" s="179">
        <f t="shared" si="2"/>
        <v>0</v>
      </c>
      <c r="S567" s="179">
        <v>0</v>
      </c>
      <c r="T567" s="180">
        <f t="shared" si="3"/>
        <v>0</v>
      </c>
      <c r="AR567" s="16" t="s">
        <v>1678</v>
      </c>
      <c r="AT567" s="16" t="s">
        <v>1645</v>
      </c>
      <c r="AU567" s="16" t="s">
        <v>1651</v>
      </c>
      <c r="AY567" s="16" t="s">
        <v>1642</v>
      </c>
      <c r="BE567" s="181">
        <f t="shared" si="4"/>
        <v>0</v>
      </c>
      <c r="BF567" s="181">
        <f t="shared" si="5"/>
        <v>0</v>
      </c>
      <c r="BG567" s="181">
        <f t="shared" si="6"/>
        <v>0</v>
      </c>
      <c r="BH567" s="181">
        <f t="shared" si="7"/>
        <v>0</v>
      </c>
      <c r="BI567" s="181">
        <f t="shared" si="8"/>
        <v>0</v>
      </c>
      <c r="BJ567" s="16" t="s">
        <v>1651</v>
      </c>
      <c r="BK567" s="181">
        <f t="shared" si="9"/>
        <v>0</v>
      </c>
      <c r="BL567" s="16" t="s">
        <v>1678</v>
      </c>
      <c r="BM567" s="16" t="s">
        <v>494</v>
      </c>
    </row>
    <row r="568" spans="2:65" s="1" customFormat="1" ht="16.5" customHeight="1">
      <c r="B568" s="33"/>
      <c r="C568" s="171" t="s">
        <v>495</v>
      </c>
      <c r="D568" s="171" t="s">
        <v>1645</v>
      </c>
      <c r="E568" s="172" t="s">
        <v>496</v>
      </c>
      <c r="F568" s="173" t="s">
        <v>497</v>
      </c>
      <c r="G568" s="174" t="s">
        <v>1755</v>
      </c>
      <c r="H568" s="175">
        <v>9</v>
      </c>
      <c r="I568" s="176"/>
      <c r="J568" s="175">
        <f t="shared" si="0"/>
        <v>0</v>
      </c>
      <c r="K568" s="173" t="s">
        <v>1524</v>
      </c>
      <c r="L568" s="37"/>
      <c r="M568" s="177" t="s">
        <v>1524</v>
      </c>
      <c r="N568" s="178" t="s">
        <v>1563</v>
      </c>
      <c r="O568" s="59"/>
      <c r="P568" s="179">
        <f t="shared" si="1"/>
        <v>0</v>
      </c>
      <c r="Q568" s="179">
        <v>0</v>
      </c>
      <c r="R568" s="179">
        <f t="shared" si="2"/>
        <v>0</v>
      </c>
      <c r="S568" s="179">
        <v>0</v>
      </c>
      <c r="T568" s="180">
        <f t="shared" si="3"/>
        <v>0</v>
      </c>
      <c r="AR568" s="16" t="s">
        <v>1678</v>
      </c>
      <c r="AT568" s="16" t="s">
        <v>1645</v>
      </c>
      <c r="AU568" s="16" t="s">
        <v>1651</v>
      </c>
      <c r="AY568" s="16" t="s">
        <v>1642</v>
      </c>
      <c r="BE568" s="181">
        <f t="shared" si="4"/>
        <v>0</v>
      </c>
      <c r="BF568" s="181">
        <f t="shared" si="5"/>
        <v>0</v>
      </c>
      <c r="BG568" s="181">
        <f t="shared" si="6"/>
        <v>0</v>
      </c>
      <c r="BH568" s="181">
        <f t="shared" si="7"/>
        <v>0</v>
      </c>
      <c r="BI568" s="181">
        <f t="shared" si="8"/>
        <v>0</v>
      </c>
      <c r="BJ568" s="16" t="s">
        <v>1651</v>
      </c>
      <c r="BK568" s="181">
        <f t="shared" si="9"/>
        <v>0</v>
      </c>
      <c r="BL568" s="16" t="s">
        <v>1678</v>
      </c>
      <c r="BM568" s="16" t="s">
        <v>498</v>
      </c>
    </row>
    <row r="569" spans="2:65" s="1" customFormat="1" ht="16.5" customHeight="1">
      <c r="B569" s="33"/>
      <c r="C569" s="171" t="s">
        <v>499</v>
      </c>
      <c r="D569" s="171" t="s">
        <v>1645</v>
      </c>
      <c r="E569" s="172" t="s">
        <v>500</v>
      </c>
      <c r="F569" s="173" t="s">
        <v>501</v>
      </c>
      <c r="G569" s="174" t="s">
        <v>1755</v>
      </c>
      <c r="H569" s="175">
        <v>16</v>
      </c>
      <c r="I569" s="176"/>
      <c r="J569" s="175">
        <f t="shared" si="0"/>
        <v>0</v>
      </c>
      <c r="K569" s="173" t="s">
        <v>1524</v>
      </c>
      <c r="L569" s="37"/>
      <c r="M569" s="177" t="s">
        <v>1524</v>
      </c>
      <c r="N569" s="178" t="s">
        <v>1563</v>
      </c>
      <c r="O569" s="59"/>
      <c r="P569" s="179">
        <f t="shared" si="1"/>
        <v>0</v>
      </c>
      <c r="Q569" s="179">
        <v>0.00034</v>
      </c>
      <c r="R569" s="179">
        <f t="shared" si="2"/>
        <v>0.00544</v>
      </c>
      <c r="S569" s="179">
        <v>0</v>
      </c>
      <c r="T569" s="180">
        <f t="shared" si="3"/>
        <v>0</v>
      </c>
      <c r="AR569" s="16" t="s">
        <v>1678</v>
      </c>
      <c r="AT569" s="16" t="s">
        <v>1645</v>
      </c>
      <c r="AU569" s="16" t="s">
        <v>1651</v>
      </c>
      <c r="AY569" s="16" t="s">
        <v>1642</v>
      </c>
      <c r="BE569" s="181">
        <f t="shared" si="4"/>
        <v>0</v>
      </c>
      <c r="BF569" s="181">
        <f t="shared" si="5"/>
        <v>0</v>
      </c>
      <c r="BG569" s="181">
        <f t="shared" si="6"/>
        <v>0</v>
      </c>
      <c r="BH569" s="181">
        <f t="shared" si="7"/>
        <v>0</v>
      </c>
      <c r="BI569" s="181">
        <f t="shared" si="8"/>
        <v>0</v>
      </c>
      <c r="BJ569" s="16" t="s">
        <v>1651</v>
      </c>
      <c r="BK569" s="181">
        <f t="shared" si="9"/>
        <v>0</v>
      </c>
      <c r="BL569" s="16" t="s">
        <v>1678</v>
      </c>
      <c r="BM569" s="16" t="s">
        <v>502</v>
      </c>
    </row>
    <row r="570" spans="2:65" s="1" customFormat="1" ht="16.5" customHeight="1">
      <c r="B570" s="33"/>
      <c r="C570" s="171" t="s">
        <v>503</v>
      </c>
      <c r="D570" s="171" t="s">
        <v>1645</v>
      </c>
      <c r="E570" s="172" t="s">
        <v>504</v>
      </c>
      <c r="F570" s="173" t="s">
        <v>505</v>
      </c>
      <c r="G570" s="174" t="s">
        <v>1755</v>
      </c>
      <c r="H570" s="175">
        <v>2</v>
      </c>
      <c r="I570" s="176"/>
      <c r="J570" s="175">
        <f t="shared" si="0"/>
        <v>0</v>
      </c>
      <c r="K570" s="173" t="s">
        <v>1524</v>
      </c>
      <c r="L570" s="37"/>
      <c r="M570" s="177" t="s">
        <v>1524</v>
      </c>
      <c r="N570" s="178" t="s">
        <v>1563</v>
      </c>
      <c r="O570" s="59"/>
      <c r="P570" s="179">
        <f t="shared" si="1"/>
        <v>0</v>
      </c>
      <c r="Q570" s="179">
        <v>0.000285</v>
      </c>
      <c r="R570" s="179">
        <f t="shared" si="2"/>
        <v>0.00057</v>
      </c>
      <c r="S570" s="179">
        <v>0</v>
      </c>
      <c r="T570" s="180">
        <f t="shared" si="3"/>
        <v>0</v>
      </c>
      <c r="AR570" s="16" t="s">
        <v>1678</v>
      </c>
      <c r="AT570" s="16" t="s">
        <v>1645</v>
      </c>
      <c r="AU570" s="16" t="s">
        <v>1651</v>
      </c>
      <c r="AY570" s="16" t="s">
        <v>1642</v>
      </c>
      <c r="BE570" s="181">
        <f t="shared" si="4"/>
        <v>0</v>
      </c>
      <c r="BF570" s="181">
        <f t="shared" si="5"/>
        <v>0</v>
      </c>
      <c r="BG570" s="181">
        <f t="shared" si="6"/>
        <v>0</v>
      </c>
      <c r="BH570" s="181">
        <f t="shared" si="7"/>
        <v>0</v>
      </c>
      <c r="BI570" s="181">
        <f t="shared" si="8"/>
        <v>0</v>
      </c>
      <c r="BJ570" s="16" t="s">
        <v>1651</v>
      </c>
      <c r="BK570" s="181">
        <f t="shared" si="9"/>
        <v>0</v>
      </c>
      <c r="BL570" s="16" t="s">
        <v>1678</v>
      </c>
      <c r="BM570" s="16" t="s">
        <v>506</v>
      </c>
    </row>
    <row r="571" spans="2:65" s="1" customFormat="1" ht="16.5" customHeight="1">
      <c r="B571" s="33"/>
      <c r="C571" s="171" t="s">
        <v>507</v>
      </c>
      <c r="D571" s="171" t="s">
        <v>1645</v>
      </c>
      <c r="E571" s="172" t="s">
        <v>508</v>
      </c>
      <c r="F571" s="173" t="s">
        <v>509</v>
      </c>
      <c r="G571" s="174" t="s">
        <v>1755</v>
      </c>
      <c r="H571" s="175">
        <v>2</v>
      </c>
      <c r="I571" s="176"/>
      <c r="J571" s="175">
        <f t="shared" si="0"/>
        <v>0</v>
      </c>
      <c r="K571" s="173" t="s">
        <v>1524</v>
      </c>
      <c r="L571" s="37"/>
      <c r="M571" s="177" t="s">
        <v>1524</v>
      </c>
      <c r="N571" s="178" t="s">
        <v>1563</v>
      </c>
      <c r="O571" s="59"/>
      <c r="P571" s="179">
        <f t="shared" si="1"/>
        <v>0</v>
      </c>
      <c r="Q571" s="179">
        <v>0.00051</v>
      </c>
      <c r="R571" s="179">
        <f t="shared" si="2"/>
        <v>0.00102</v>
      </c>
      <c r="S571" s="179">
        <v>0</v>
      </c>
      <c r="T571" s="180">
        <f t="shared" si="3"/>
        <v>0</v>
      </c>
      <c r="AR571" s="16" t="s">
        <v>1678</v>
      </c>
      <c r="AT571" s="16" t="s">
        <v>1645</v>
      </c>
      <c r="AU571" s="16" t="s">
        <v>1651</v>
      </c>
      <c r="AY571" s="16" t="s">
        <v>1642</v>
      </c>
      <c r="BE571" s="181">
        <f t="shared" si="4"/>
        <v>0</v>
      </c>
      <c r="BF571" s="181">
        <f t="shared" si="5"/>
        <v>0</v>
      </c>
      <c r="BG571" s="181">
        <f t="shared" si="6"/>
        <v>0</v>
      </c>
      <c r="BH571" s="181">
        <f t="shared" si="7"/>
        <v>0</v>
      </c>
      <c r="BI571" s="181">
        <f t="shared" si="8"/>
        <v>0</v>
      </c>
      <c r="BJ571" s="16" t="s">
        <v>1651</v>
      </c>
      <c r="BK571" s="181">
        <f t="shared" si="9"/>
        <v>0</v>
      </c>
      <c r="BL571" s="16" t="s">
        <v>1678</v>
      </c>
      <c r="BM571" s="16" t="s">
        <v>510</v>
      </c>
    </row>
    <row r="572" spans="2:65" s="1" customFormat="1" ht="16.5" customHeight="1">
      <c r="B572" s="33"/>
      <c r="C572" s="171" t="s">
        <v>511</v>
      </c>
      <c r="D572" s="171" t="s">
        <v>1645</v>
      </c>
      <c r="E572" s="172" t="s">
        <v>512</v>
      </c>
      <c r="F572" s="173" t="s">
        <v>513</v>
      </c>
      <c r="G572" s="174" t="s">
        <v>1728</v>
      </c>
      <c r="H572" s="175">
        <v>248</v>
      </c>
      <c r="I572" s="176"/>
      <c r="J572" s="175">
        <f t="shared" si="0"/>
        <v>0</v>
      </c>
      <c r="K572" s="173" t="s">
        <v>1524</v>
      </c>
      <c r="L572" s="37"/>
      <c r="M572" s="177" t="s">
        <v>1524</v>
      </c>
      <c r="N572" s="178" t="s">
        <v>1563</v>
      </c>
      <c r="O572" s="59"/>
      <c r="P572" s="179">
        <f t="shared" si="1"/>
        <v>0</v>
      </c>
      <c r="Q572" s="179">
        <v>0</v>
      </c>
      <c r="R572" s="179">
        <f t="shared" si="2"/>
        <v>0</v>
      </c>
      <c r="S572" s="179">
        <v>0</v>
      </c>
      <c r="T572" s="180">
        <f t="shared" si="3"/>
        <v>0</v>
      </c>
      <c r="AR572" s="16" t="s">
        <v>1678</v>
      </c>
      <c r="AT572" s="16" t="s">
        <v>1645</v>
      </c>
      <c r="AU572" s="16" t="s">
        <v>1651</v>
      </c>
      <c r="AY572" s="16" t="s">
        <v>1642</v>
      </c>
      <c r="BE572" s="181">
        <f t="shared" si="4"/>
        <v>0</v>
      </c>
      <c r="BF572" s="181">
        <f t="shared" si="5"/>
        <v>0</v>
      </c>
      <c r="BG572" s="181">
        <f t="shared" si="6"/>
        <v>0</v>
      </c>
      <c r="BH572" s="181">
        <f t="shared" si="7"/>
        <v>0</v>
      </c>
      <c r="BI572" s="181">
        <f t="shared" si="8"/>
        <v>0</v>
      </c>
      <c r="BJ572" s="16" t="s">
        <v>1651</v>
      </c>
      <c r="BK572" s="181">
        <f t="shared" si="9"/>
        <v>0</v>
      </c>
      <c r="BL572" s="16" t="s">
        <v>1678</v>
      </c>
      <c r="BM572" s="16" t="s">
        <v>514</v>
      </c>
    </row>
    <row r="573" spans="2:65" s="1" customFormat="1" ht="16.5" customHeight="1">
      <c r="B573" s="33"/>
      <c r="C573" s="171" t="s">
        <v>515</v>
      </c>
      <c r="D573" s="171" t="s">
        <v>1645</v>
      </c>
      <c r="E573" s="172" t="s">
        <v>516</v>
      </c>
      <c r="F573" s="173" t="s">
        <v>517</v>
      </c>
      <c r="G573" s="174" t="s">
        <v>1728</v>
      </c>
      <c r="H573" s="175">
        <v>1</v>
      </c>
      <c r="I573" s="176"/>
      <c r="J573" s="175">
        <f t="shared" si="0"/>
        <v>0</v>
      </c>
      <c r="K573" s="173" t="s">
        <v>1524</v>
      </c>
      <c r="L573" s="37"/>
      <c r="M573" s="177" t="s">
        <v>1524</v>
      </c>
      <c r="N573" s="178" t="s">
        <v>1563</v>
      </c>
      <c r="O573" s="59"/>
      <c r="P573" s="179">
        <f t="shared" si="1"/>
        <v>0</v>
      </c>
      <c r="Q573" s="179">
        <v>0</v>
      </c>
      <c r="R573" s="179">
        <f t="shared" si="2"/>
        <v>0</v>
      </c>
      <c r="S573" s="179">
        <v>0</v>
      </c>
      <c r="T573" s="180">
        <f t="shared" si="3"/>
        <v>0</v>
      </c>
      <c r="AR573" s="16" t="s">
        <v>1678</v>
      </c>
      <c r="AT573" s="16" t="s">
        <v>1645</v>
      </c>
      <c r="AU573" s="16" t="s">
        <v>1651</v>
      </c>
      <c r="AY573" s="16" t="s">
        <v>1642</v>
      </c>
      <c r="BE573" s="181">
        <f t="shared" si="4"/>
        <v>0</v>
      </c>
      <c r="BF573" s="181">
        <f t="shared" si="5"/>
        <v>0</v>
      </c>
      <c r="BG573" s="181">
        <f t="shared" si="6"/>
        <v>0</v>
      </c>
      <c r="BH573" s="181">
        <f t="shared" si="7"/>
        <v>0</v>
      </c>
      <c r="BI573" s="181">
        <f t="shared" si="8"/>
        <v>0</v>
      </c>
      <c r="BJ573" s="16" t="s">
        <v>1651</v>
      </c>
      <c r="BK573" s="181">
        <f t="shared" si="9"/>
        <v>0</v>
      </c>
      <c r="BL573" s="16" t="s">
        <v>1678</v>
      </c>
      <c r="BM573" s="16" t="s">
        <v>518</v>
      </c>
    </row>
    <row r="574" spans="2:65" s="1" customFormat="1" ht="16.5" customHeight="1">
      <c r="B574" s="33"/>
      <c r="C574" s="171" t="s">
        <v>519</v>
      </c>
      <c r="D574" s="171" t="s">
        <v>1645</v>
      </c>
      <c r="E574" s="172" t="s">
        <v>520</v>
      </c>
      <c r="F574" s="173" t="s">
        <v>521</v>
      </c>
      <c r="G574" s="174" t="s">
        <v>1687</v>
      </c>
      <c r="H574" s="175">
        <v>18</v>
      </c>
      <c r="I574" s="176"/>
      <c r="J574" s="175">
        <f t="shared" si="0"/>
        <v>0</v>
      </c>
      <c r="K574" s="173" t="s">
        <v>1524</v>
      </c>
      <c r="L574" s="37"/>
      <c r="M574" s="177" t="s">
        <v>1524</v>
      </c>
      <c r="N574" s="178" t="s">
        <v>1563</v>
      </c>
      <c r="O574" s="59"/>
      <c r="P574" s="179">
        <f t="shared" si="1"/>
        <v>0</v>
      </c>
      <c r="Q574" s="179">
        <v>0</v>
      </c>
      <c r="R574" s="179">
        <f t="shared" si="2"/>
        <v>0</v>
      </c>
      <c r="S574" s="179">
        <v>0</v>
      </c>
      <c r="T574" s="180">
        <f t="shared" si="3"/>
        <v>0</v>
      </c>
      <c r="AR574" s="16" t="s">
        <v>1678</v>
      </c>
      <c r="AT574" s="16" t="s">
        <v>1645</v>
      </c>
      <c r="AU574" s="16" t="s">
        <v>1651</v>
      </c>
      <c r="AY574" s="16" t="s">
        <v>1642</v>
      </c>
      <c r="BE574" s="181">
        <f t="shared" si="4"/>
        <v>0</v>
      </c>
      <c r="BF574" s="181">
        <f t="shared" si="5"/>
        <v>0</v>
      </c>
      <c r="BG574" s="181">
        <f t="shared" si="6"/>
        <v>0</v>
      </c>
      <c r="BH574" s="181">
        <f t="shared" si="7"/>
        <v>0</v>
      </c>
      <c r="BI574" s="181">
        <f t="shared" si="8"/>
        <v>0</v>
      </c>
      <c r="BJ574" s="16" t="s">
        <v>1651</v>
      </c>
      <c r="BK574" s="181">
        <f t="shared" si="9"/>
        <v>0</v>
      </c>
      <c r="BL574" s="16" t="s">
        <v>1678</v>
      </c>
      <c r="BM574" s="16" t="s">
        <v>522</v>
      </c>
    </row>
    <row r="575" spans="2:65" s="1" customFormat="1" ht="16.5" customHeight="1">
      <c r="B575" s="33"/>
      <c r="C575" s="171" t="s">
        <v>523</v>
      </c>
      <c r="D575" s="171" t="s">
        <v>1645</v>
      </c>
      <c r="E575" s="172" t="s">
        <v>524</v>
      </c>
      <c r="F575" s="173" t="s">
        <v>525</v>
      </c>
      <c r="G575" s="174" t="s">
        <v>526</v>
      </c>
      <c r="H575" s="175">
        <v>1</v>
      </c>
      <c r="I575" s="176"/>
      <c r="J575" s="175">
        <f t="shared" si="0"/>
        <v>0</v>
      </c>
      <c r="K575" s="173" t="s">
        <v>1524</v>
      </c>
      <c r="L575" s="37"/>
      <c r="M575" s="177" t="s">
        <v>1524</v>
      </c>
      <c r="N575" s="178" t="s">
        <v>1563</v>
      </c>
      <c r="O575" s="59"/>
      <c r="P575" s="179">
        <f t="shared" si="1"/>
        <v>0</v>
      </c>
      <c r="Q575" s="179">
        <v>0</v>
      </c>
      <c r="R575" s="179">
        <f t="shared" si="2"/>
        <v>0</v>
      </c>
      <c r="S575" s="179">
        <v>0</v>
      </c>
      <c r="T575" s="180">
        <f t="shared" si="3"/>
        <v>0</v>
      </c>
      <c r="AR575" s="16" t="s">
        <v>1678</v>
      </c>
      <c r="AT575" s="16" t="s">
        <v>1645</v>
      </c>
      <c r="AU575" s="16" t="s">
        <v>1651</v>
      </c>
      <c r="AY575" s="16" t="s">
        <v>1642</v>
      </c>
      <c r="BE575" s="181">
        <f t="shared" si="4"/>
        <v>0</v>
      </c>
      <c r="BF575" s="181">
        <f t="shared" si="5"/>
        <v>0</v>
      </c>
      <c r="BG575" s="181">
        <f t="shared" si="6"/>
        <v>0</v>
      </c>
      <c r="BH575" s="181">
        <f t="shared" si="7"/>
        <v>0</v>
      </c>
      <c r="BI575" s="181">
        <f t="shared" si="8"/>
        <v>0</v>
      </c>
      <c r="BJ575" s="16" t="s">
        <v>1651</v>
      </c>
      <c r="BK575" s="181">
        <f t="shared" si="9"/>
        <v>0</v>
      </c>
      <c r="BL575" s="16" t="s">
        <v>1678</v>
      </c>
      <c r="BM575" s="16" t="s">
        <v>527</v>
      </c>
    </row>
    <row r="576" spans="2:65" s="1" customFormat="1" ht="16.5" customHeight="1">
      <c r="B576" s="33"/>
      <c r="C576" s="171" t="s">
        <v>528</v>
      </c>
      <c r="D576" s="171" t="s">
        <v>1645</v>
      </c>
      <c r="E576" s="172" t="s">
        <v>529</v>
      </c>
      <c r="F576" s="173" t="s">
        <v>530</v>
      </c>
      <c r="G576" s="174" t="s">
        <v>526</v>
      </c>
      <c r="H576" s="175">
        <v>1</v>
      </c>
      <c r="I576" s="176"/>
      <c r="J576" s="175">
        <f t="shared" si="0"/>
        <v>0</v>
      </c>
      <c r="K576" s="173" t="s">
        <v>1524</v>
      </c>
      <c r="L576" s="37"/>
      <c r="M576" s="177" t="s">
        <v>1524</v>
      </c>
      <c r="N576" s="178" t="s">
        <v>1563</v>
      </c>
      <c r="O576" s="59"/>
      <c r="P576" s="179">
        <f t="shared" si="1"/>
        <v>0</v>
      </c>
      <c r="Q576" s="179">
        <v>0</v>
      </c>
      <c r="R576" s="179">
        <f t="shared" si="2"/>
        <v>0</v>
      </c>
      <c r="S576" s="179">
        <v>0</v>
      </c>
      <c r="T576" s="180">
        <f t="shared" si="3"/>
        <v>0</v>
      </c>
      <c r="AR576" s="16" t="s">
        <v>1678</v>
      </c>
      <c r="AT576" s="16" t="s">
        <v>1645</v>
      </c>
      <c r="AU576" s="16" t="s">
        <v>1651</v>
      </c>
      <c r="AY576" s="16" t="s">
        <v>1642</v>
      </c>
      <c r="BE576" s="181">
        <f t="shared" si="4"/>
        <v>0</v>
      </c>
      <c r="BF576" s="181">
        <f t="shared" si="5"/>
        <v>0</v>
      </c>
      <c r="BG576" s="181">
        <f t="shared" si="6"/>
        <v>0</v>
      </c>
      <c r="BH576" s="181">
        <f t="shared" si="7"/>
        <v>0</v>
      </c>
      <c r="BI576" s="181">
        <f t="shared" si="8"/>
        <v>0</v>
      </c>
      <c r="BJ576" s="16" t="s">
        <v>1651</v>
      </c>
      <c r="BK576" s="181">
        <f t="shared" si="9"/>
        <v>0</v>
      </c>
      <c r="BL576" s="16" t="s">
        <v>1678</v>
      </c>
      <c r="BM576" s="16" t="s">
        <v>531</v>
      </c>
    </row>
    <row r="577" spans="2:65" s="1" customFormat="1" ht="16.5" customHeight="1">
      <c r="B577" s="33"/>
      <c r="C577" s="171" t="s">
        <v>532</v>
      </c>
      <c r="D577" s="171" t="s">
        <v>1645</v>
      </c>
      <c r="E577" s="172" t="s">
        <v>533</v>
      </c>
      <c r="F577" s="173" t="s">
        <v>534</v>
      </c>
      <c r="G577" s="174" t="s">
        <v>526</v>
      </c>
      <c r="H577" s="175">
        <v>7</v>
      </c>
      <c r="I577" s="176"/>
      <c r="J577" s="175">
        <f t="shared" si="0"/>
        <v>0</v>
      </c>
      <c r="K577" s="173" t="s">
        <v>1524</v>
      </c>
      <c r="L577" s="37"/>
      <c r="M577" s="177" t="s">
        <v>1524</v>
      </c>
      <c r="N577" s="178" t="s">
        <v>1563</v>
      </c>
      <c r="O577" s="59"/>
      <c r="P577" s="179">
        <f t="shared" si="1"/>
        <v>0</v>
      </c>
      <c r="Q577" s="179">
        <v>0</v>
      </c>
      <c r="R577" s="179">
        <f t="shared" si="2"/>
        <v>0</v>
      </c>
      <c r="S577" s="179">
        <v>0</v>
      </c>
      <c r="T577" s="180">
        <f t="shared" si="3"/>
        <v>0</v>
      </c>
      <c r="AR577" s="16" t="s">
        <v>1678</v>
      </c>
      <c r="AT577" s="16" t="s">
        <v>1645</v>
      </c>
      <c r="AU577" s="16" t="s">
        <v>1651</v>
      </c>
      <c r="AY577" s="16" t="s">
        <v>1642</v>
      </c>
      <c r="BE577" s="181">
        <f t="shared" si="4"/>
        <v>0</v>
      </c>
      <c r="BF577" s="181">
        <f t="shared" si="5"/>
        <v>0</v>
      </c>
      <c r="BG577" s="181">
        <f t="shared" si="6"/>
        <v>0</v>
      </c>
      <c r="BH577" s="181">
        <f t="shared" si="7"/>
        <v>0</v>
      </c>
      <c r="BI577" s="181">
        <f t="shared" si="8"/>
        <v>0</v>
      </c>
      <c r="BJ577" s="16" t="s">
        <v>1651</v>
      </c>
      <c r="BK577" s="181">
        <f t="shared" si="9"/>
        <v>0</v>
      </c>
      <c r="BL577" s="16" t="s">
        <v>1678</v>
      </c>
      <c r="BM577" s="16" t="s">
        <v>535</v>
      </c>
    </row>
    <row r="578" spans="2:65" s="1" customFormat="1" ht="16.5" customHeight="1">
      <c r="B578" s="33"/>
      <c r="C578" s="171" t="s">
        <v>536</v>
      </c>
      <c r="D578" s="171" t="s">
        <v>1645</v>
      </c>
      <c r="E578" s="172" t="s">
        <v>537</v>
      </c>
      <c r="F578" s="173" t="s">
        <v>538</v>
      </c>
      <c r="G578" s="174" t="s">
        <v>539</v>
      </c>
      <c r="H578" s="175">
        <v>7</v>
      </c>
      <c r="I578" s="176"/>
      <c r="J578" s="175">
        <f t="shared" si="0"/>
        <v>0</v>
      </c>
      <c r="K578" s="173" t="s">
        <v>1524</v>
      </c>
      <c r="L578" s="37"/>
      <c r="M578" s="177" t="s">
        <v>1524</v>
      </c>
      <c r="N578" s="178" t="s">
        <v>1563</v>
      </c>
      <c r="O578" s="59"/>
      <c r="P578" s="179">
        <f t="shared" si="1"/>
        <v>0</v>
      </c>
      <c r="Q578" s="179">
        <v>0</v>
      </c>
      <c r="R578" s="179">
        <f t="shared" si="2"/>
        <v>0</v>
      </c>
      <c r="S578" s="179">
        <v>0</v>
      </c>
      <c r="T578" s="180">
        <f t="shared" si="3"/>
        <v>0</v>
      </c>
      <c r="AR578" s="16" t="s">
        <v>1678</v>
      </c>
      <c r="AT578" s="16" t="s">
        <v>1645</v>
      </c>
      <c r="AU578" s="16" t="s">
        <v>1651</v>
      </c>
      <c r="AY578" s="16" t="s">
        <v>1642</v>
      </c>
      <c r="BE578" s="181">
        <f t="shared" si="4"/>
        <v>0</v>
      </c>
      <c r="BF578" s="181">
        <f t="shared" si="5"/>
        <v>0</v>
      </c>
      <c r="BG578" s="181">
        <f t="shared" si="6"/>
        <v>0</v>
      </c>
      <c r="BH578" s="181">
        <f t="shared" si="7"/>
        <v>0</v>
      </c>
      <c r="BI578" s="181">
        <f t="shared" si="8"/>
        <v>0</v>
      </c>
      <c r="BJ578" s="16" t="s">
        <v>1651</v>
      </c>
      <c r="BK578" s="181">
        <f t="shared" si="9"/>
        <v>0</v>
      </c>
      <c r="BL578" s="16" t="s">
        <v>1678</v>
      </c>
      <c r="BM578" s="16" t="s">
        <v>540</v>
      </c>
    </row>
    <row r="579" spans="2:65" s="1" customFormat="1" ht="16.5" customHeight="1">
      <c r="B579" s="33"/>
      <c r="C579" s="171" t="s">
        <v>541</v>
      </c>
      <c r="D579" s="171" t="s">
        <v>1645</v>
      </c>
      <c r="E579" s="172" t="s">
        <v>542</v>
      </c>
      <c r="F579" s="173" t="s">
        <v>543</v>
      </c>
      <c r="G579" s="174" t="s">
        <v>539</v>
      </c>
      <c r="H579" s="175">
        <v>1</v>
      </c>
      <c r="I579" s="176"/>
      <c r="J579" s="175">
        <f t="shared" si="0"/>
        <v>0</v>
      </c>
      <c r="K579" s="173" t="s">
        <v>1524</v>
      </c>
      <c r="L579" s="37"/>
      <c r="M579" s="177" t="s">
        <v>1524</v>
      </c>
      <c r="N579" s="178" t="s">
        <v>1563</v>
      </c>
      <c r="O579" s="59"/>
      <c r="P579" s="179">
        <f t="shared" si="1"/>
        <v>0</v>
      </c>
      <c r="Q579" s="179">
        <v>0</v>
      </c>
      <c r="R579" s="179">
        <f t="shared" si="2"/>
        <v>0</v>
      </c>
      <c r="S579" s="179">
        <v>0</v>
      </c>
      <c r="T579" s="180">
        <f t="shared" si="3"/>
        <v>0</v>
      </c>
      <c r="AR579" s="16" t="s">
        <v>1678</v>
      </c>
      <c r="AT579" s="16" t="s">
        <v>1645</v>
      </c>
      <c r="AU579" s="16" t="s">
        <v>1651</v>
      </c>
      <c r="AY579" s="16" t="s">
        <v>1642</v>
      </c>
      <c r="BE579" s="181">
        <f t="shared" si="4"/>
        <v>0</v>
      </c>
      <c r="BF579" s="181">
        <f t="shared" si="5"/>
        <v>0</v>
      </c>
      <c r="BG579" s="181">
        <f t="shared" si="6"/>
        <v>0</v>
      </c>
      <c r="BH579" s="181">
        <f t="shared" si="7"/>
        <v>0</v>
      </c>
      <c r="BI579" s="181">
        <f t="shared" si="8"/>
        <v>0</v>
      </c>
      <c r="BJ579" s="16" t="s">
        <v>1651</v>
      </c>
      <c r="BK579" s="181">
        <f t="shared" si="9"/>
        <v>0</v>
      </c>
      <c r="BL579" s="16" t="s">
        <v>1678</v>
      </c>
      <c r="BM579" s="16" t="s">
        <v>544</v>
      </c>
    </row>
    <row r="580" spans="2:65" s="1" customFormat="1" ht="16.5" customHeight="1">
      <c r="B580" s="33"/>
      <c r="C580" s="171" t="s">
        <v>545</v>
      </c>
      <c r="D580" s="171" t="s">
        <v>1645</v>
      </c>
      <c r="E580" s="172" t="s">
        <v>546</v>
      </c>
      <c r="F580" s="173" t="s">
        <v>547</v>
      </c>
      <c r="G580" s="174" t="s">
        <v>539</v>
      </c>
      <c r="H580" s="175">
        <v>10</v>
      </c>
      <c r="I580" s="176"/>
      <c r="J580" s="175">
        <f t="shared" si="0"/>
        <v>0</v>
      </c>
      <c r="K580" s="173" t="s">
        <v>1524</v>
      </c>
      <c r="L580" s="37"/>
      <c r="M580" s="177" t="s">
        <v>1524</v>
      </c>
      <c r="N580" s="178" t="s">
        <v>1563</v>
      </c>
      <c r="O580" s="59"/>
      <c r="P580" s="179">
        <f t="shared" si="1"/>
        <v>0</v>
      </c>
      <c r="Q580" s="179">
        <v>0</v>
      </c>
      <c r="R580" s="179">
        <f t="shared" si="2"/>
        <v>0</v>
      </c>
      <c r="S580" s="179">
        <v>0</v>
      </c>
      <c r="T580" s="180">
        <f t="shared" si="3"/>
        <v>0</v>
      </c>
      <c r="AR580" s="16" t="s">
        <v>1678</v>
      </c>
      <c r="AT580" s="16" t="s">
        <v>1645</v>
      </c>
      <c r="AU580" s="16" t="s">
        <v>1651</v>
      </c>
      <c r="AY580" s="16" t="s">
        <v>1642</v>
      </c>
      <c r="BE580" s="181">
        <f t="shared" si="4"/>
        <v>0</v>
      </c>
      <c r="BF580" s="181">
        <f t="shared" si="5"/>
        <v>0</v>
      </c>
      <c r="BG580" s="181">
        <f t="shared" si="6"/>
        <v>0</v>
      </c>
      <c r="BH580" s="181">
        <f t="shared" si="7"/>
        <v>0</v>
      </c>
      <c r="BI580" s="181">
        <f t="shared" si="8"/>
        <v>0</v>
      </c>
      <c r="BJ580" s="16" t="s">
        <v>1651</v>
      </c>
      <c r="BK580" s="181">
        <f t="shared" si="9"/>
        <v>0</v>
      </c>
      <c r="BL580" s="16" t="s">
        <v>1678</v>
      </c>
      <c r="BM580" s="16" t="s">
        <v>548</v>
      </c>
    </row>
    <row r="581" spans="2:65" s="1" customFormat="1" ht="16.5" customHeight="1">
      <c r="B581" s="33"/>
      <c r="C581" s="171" t="s">
        <v>549</v>
      </c>
      <c r="D581" s="171" t="s">
        <v>1645</v>
      </c>
      <c r="E581" s="172" t="s">
        <v>550</v>
      </c>
      <c r="F581" s="173" t="s">
        <v>551</v>
      </c>
      <c r="G581" s="174" t="s">
        <v>539</v>
      </c>
      <c r="H581" s="175">
        <v>18</v>
      </c>
      <c r="I581" s="176"/>
      <c r="J581" s="175">
        <f t="shared" si="0"/>
        <v>0</v>
      </c>
      <c r="K581" s="173" t="s">
        <v>1524</v>
      </c>
      <c r="L581" s="37"/>
      <c r="M581" s="177" t="s">
        <v>1524</v>
      </c>
      <c r="N581" s="178" t="s">
        <v>1563</v>
      </c>
      <c r="O581" s="59"/>
      <c r="P581" s="179">
        <f t="shared" si="1"/>
        <v>0</v>
      </c>
      <c r="Q581" s="179">
        <v>0</v>
      </c>
      <c r="R581" s="179">
        <f t="shared" si="2"/>
        <v>0</v>
      </c>
      <c r="S581" s="179">
        <v>0</v>
      </c>
      <c r="T581" s="180">
        <f t="shared" si="3"/>
        <v>0</v>
      </c>
      <c r="AR581" s="16" t="s">
        <v>1678</v>
      </c>
      <c r="AT581" s="16" t="s">
        <v>1645</v>
      </c>
      <c r="AU581" s="16" t="s">
        <v>1651</v>
      </c>
      <c r="AY581" s="16" t="s">
        <v>1642</v>
      </c>
      <c r="BE581" s="181">
        <f t="shared" si="4"/>
        <v>0</v>
      </c>
      <c r="BF581" s="181">
        <f t="shared" si="5"/>
        <v>0</v>
      </c>
      <c r="BG581" s="181">
        <f t="shared" si="6"/>
        <v>0</v>
      </c>
      <c r="BH581" s="181">
        <f t="shared" si="7"/>
        <v>0</v>
      </c>
      <c r="BI581" s="181">
        <f t="shared" si="8"/>
        <v>0</v>
      </c>
      <c r="BJ581" s="16" t="s">
        <v>1651</v>
      </c>
      <c r="BK581" s="181">
        <f t="shared" si="9"/>
        <v>0</v>
      </c>
      <c r="BL581" s="16" t="s">
        <v>1678</v>
      </c>
      <c r="BM581" s="16" t="s">
        <v>552</v>
      </c>
    </row>
    <row r="582" spans="2:65" s="1" customFormat="1" ht="16.5" customHeight="1">
      <c r="B582" s="33"/>
      <c r="C582" s="171" t="s">
        <v>553</v>
      </c>
      <c r="D582" s="171" t="s">
        <v>1645</v>
      </c>
      <c r="E582" s="172" t="s">
        <v>554</v>
      </c>
      <c r="F582" s="173" t="s">
        <v>555</v>
      </c>
      <c r="G582" s="174" t="s">
        <v>526</v>
      </c>
      <c r="H582" s="175">
        <v>1</v>
      </c>
      <c r="I582" s="176"/>
      <c r="J582" s="175">
        <f t="shared" si="0"/>
        <v>0</v>
      </c>
      <c r="K582" s="173" t="s">
        <v>1524</v>
      </c>
      <c r="L582" s="37"/>
      <c r="M582" s="177" t="s">
        <v>1524</v>
      </c>
      <c r="N582" s="178" t="s">
        <v>1563</v>
      </c>
      <c r="O582" s="59"/>
      <c r="P582" s="179">
        <f t="shared" si="1"/>
        <v>0</v>
      </c>
      <c r="Q582" s="179">
        <v>0</v>
      </c>
      <c r="R582" s="179">
        <f t="shared" si="2"/>
        <v>0</v>
      </c>
      <c r="S582" s="179">
        <v>0</v>
      </c>
      <c r="T582" s="180">
        <f t="shared" si="3"/>
        <v>0</v>
      </c>
      <c r="AR582" s="16" t="s">
        <v>1678</v>
      </c>
      <c r="AT582" s="16" t="s">
        <v>1645</v>
      </c>
      <c r="AU582" s="16" t="s">
        <v>1651</v>
      </c>
      <c r="AY582" s="16" t="s">
        <v>1642</v>
      </c>
      <c r="BE582" s="181">
        <f t="shared" si="4"/>
        <v>0</v>
      </c>
      <c r="BF582" s="181">
        <f t="shared" si="5"/>
        <v>0</v>
      </c>
      <c r="BG582" s="181">
        <f t="shared" si="6"/>
        <v>0</v>
      </c>
      <c r="BH582" s="181">
        <f t="shared" si="7"/>
        <v>0</v>
      </c>
      <c r="BI582" s="181">
        <f t="shared" si="8"/>
        <v>0</v>
      </c>
      <c r="BJ582" s="16" t="s">
        <v>1651</v>
      </c>
      <c r="BK582" s="181">
        <f t="shared" si="9"/>
        <v>0</v>
      </c>
      <c r="BL582" s="16" t="s">
        <v>1678</v>
      </c>
      <c r="BM582" s="16" t="s">
        <v>556</v>
      </c>
    </row>
    <row r="583" spans="2:65" s="1" customFormat="1" ht="16.5" customHeight="1">
      <c r="B583" s="33"/>
      <c r="C583" s="171" t="s">
        <v>557</v>
      </c>
      <c r="D583" s="171" t="s">
        <v>1645</v>
      </c>
      <c r="E583" s="172" t="s">
        <v>558</v>
      </c>
      <c r="F583" s="173" t="s">
        <v>559</v>
      </c>
      <c r="G583" s="174" t="s">
        <v>526</v>
      </c>
      <c r="H583" s="175">
        <v>1</v>
      </c>
      <c r="I583" s="176"/>
      <c r="J583" s="175">
        <f t="shared" si="0"/>
        <v>0</v>
      </c>
      <c r="K583" s="173" t="s">
        <v>1524</v>
      </c>
      <c r="L583" s="37"/>
      <c r="M583" s="177" t="s">
        <v>1524</v>
      </c>
      <c r="N583" s="178" t="s">
        <v>1563</v>
      </c>
      <c r="O583" s="59"/>
      <c r="P583" s="179">
        <f t="shared" si="1"/>
        <v>0</v>
      </c>
      <c r="Q583" s="179">
        <v>0</v>
      </c>
      <c r="R583" s="179">
        <f t="shared" si="2"/>
        <v>0</v>
      </c>
      <c r="S583" s="179">
        <v>0</v>
      </c>
      <c r="T583" s="180">
        <f t="shared" si="3"/>
        <v>0</v>
      </c>
      <c r="AR583" s="16" t="s">
        <v>1678</v>
      </c>
      <c r="AT583" s="16" t="s">
        <v>1645</v>
      </c>
      <c r="AU583" s="16" t="s">
        <v>1651</v>
      </c>
      <c r="AY583" s="16" t="s">
        <v>1642</v>
      </c>
      <c r="BE583" s="181">
        <f t="shared" si="4"/>
        <v>0</v>
      </c>
      <c r="BF583" s="181">
        <f t="shared" si="5"/>
        <v>0</v>
      </c>
      <c r="BG583" s="181">
        <f t="shared" si="6"/>
        <v>0</v>
      </c>
      <c r="BH583" s="181">
        <f t="shared" si="7"/>
        <v>0</v>
      </c>
      <c r="BI583" s="181">
        <f t="shared" si="8"/>
        <v>0</v>
      </c>
      <c r="BJ583" s="16" t="s">
        <v>1651</v>
      </c>
      <c r="BK583" s="181">
        <f t="shared" si="9"/>
        <v>0</v>
      </c>
      <c r="BL583" s="16" t="s">
        <v>1678</v>
      </c>
      <c r="BM583" s="16" t="s">
        <v>560</v>
      </c>
    </row>
    <row r="584" spans="2:65" s="1" customFormat="1" ht="16.5" customHeight="1">
      <c r="B584" s="33"/>
      <c r="C584" s="171" t="s">
        <v>561</v>
      </c>
      <c r="D584" s="171" t="s">
        <v>1645</v>
      </c>
      <c r="E584" s="172" t="s">
        <v>562</v>
      </c>
      <c r="F584" s="173" t="s">
        <v>563</v>
      </c>
      <c r="G584" s="174" t="s">
        <v>539</v>
      </c>
      <c r="H584" s="175">
        <v>1</v>
      </c>
      <c r="I584" s="176"/>
      <c r="J584" s="175">
        <f t="shared" si="0"/>
        <v>0</v>
      </c>
      <c r="K584" s="173" t="s">
        <v>1524</v>
      </c>
      <c r="L584" s="37"/>
      <c r="M584" s="177" t="s">
        <v>1524</v>
      </c>
      <c r="N584" s="178" t="s">
        <v>1563</v>
      </c>
      <c r="O584" s="59"/>
      <c r="P584" s="179">
        <f t="shared" si="1"/>
        <v>0</v>
      </c>
      <c r="Q584" s="179">
        <v>0</v>
      </c>
      <c r="R584" s="179">
        <f t="shared" si="2"/>
        <v>0</v>
      </c>
      <c r="S584" s="179">
        <v>0</v>
      </c>
      <c r="T584" s="180">
        <f t="shared" si="3"/>
        <v>0</v>
      </c>
      <c r="AR584" s="16" t="s">
        <v>1678</v>
      </c>
      <c r="AT584" s="16" t="s">
        <v>1645</v>
      </c>
      <c r="AU584" s="16" t="s">
        <v>1651</v>
      </c>
      <c r="AY584" s="16" t="s">
        <v>1642</v>
      </c>
      <c r="BE584" s="181">
        <f t="shared" si="4"/>
        <v>0</v>
      </c>
      <c r="BF584" s="181">
        <f t="shared" si="5"/>
        <v>0</v>
      </c>
      <c r="BG584" s="181">
        <f t="shared" si="6"/>
        <v>0</v>
      </c>
      <c r="BH584" s="181">
        <f t="shared" si="7"/>
        <v>0</v>
      </c>
      <c r="BI584" s="181">
        <f t="shared" si="8"/>
        <v>0</v>
      </c>
      <c r="BJ584" s="16" t="s">
        <v>1651</v>
      </c>
      <c r="BK584" s="181">
        <f t="shared" si="9"/>
        <v>0</v>
      </c>
      <c r="BL584" s="16" t="s">
        <v>1678</v>
      </c>
      <c r="BM584" s="16" t="s">
        <v>564</v>
      </c>
    </row>
    <row r="585" spans="2:65" s="1" customFormat="1" ht="16.5" customHeight="1">
      <c r="B585" s="33"/>
      <c r="C585" s="171" t="s">
        <v>565</v>
      </c>
      <c r="D585" s="171" t="s">
        <v>1645</v>
      </c>
      <c r="E585" s="172" t="s">
        <v>566</v>
      </c>
      <c r="F585" s="173" t="s">
        <v>567</v>
      </c>
      <c r="G585" s="174" t="s">
        <v>539</v>
      </c>
      <c r="H585" s="175">
        <v>1</v>
      </c>
      <c r="I585" s="176"/>
      <c r="J585" s="175">
        <f t="shared" si="0"/>
        <v>0</v>
      </c>
      <c r="K585" s="173" t="s">
        <v>1524</v>
      </c>
      <c r="L585" s="37"/>
      <c r="M585" s="177" t="s">
        <v>1524</v>
      </c>
      <c r="N585" s="178" t="s">
        <v>1563</v>
      </c>
      <c r="O585" s="59"/>
      <c r="P585" s="179">
        <f t="shared" si="1"/>
        <v>0</v>
      </c>
      <c r="Q585" s="179">
        <v>0</v>
      </c>
      <c r="R585" s="179">
        <f t="shared" si="2"/>
        <v>0</v>
      </c>
      <c r="S585" s="179">
        <v>0</v>
      </c>
      <c r="T585" s="180">
        <f t="shared" si="3"/>
        <v>0</v>
      </c>
      <c r="AR585" s="16" t="s">
        <v>1678</v>
      </c>
      <c r="AT585" s="16" t="s">
        <v>1645</v>
      </c>
      <c r="AU585" s="16" t="s">
        <v>1651</v>
      </c>
      <c r="AY585" s="16" t="s">
        <v>1642</v>
      </c>
      <c r="BE585" s="181">
        <f t="shared" si="4"/>
        <v>0</v>
      </c>
      <c r="BF585" s="181">
        <f t="shared" si="5"/>
        <v>0</v>
      </c>
      <c r="BG585" s="181">
        <f t="shared" si="6"/>
        <v>0</v>
      </c>
      <c r="BH585" s="181">
        <f t="shared" si="7"/>
        <v>0</v>
      </c>
      <c r="BI585" s="181">
        <f t="shared" si="8"/>
        <v>0</v>
      </c>
      <c r="BJ585" s="16" t="s">
        <v>1651</v>
      </c>
      <c r="BK585" s="181">
        <f t="shared" si="9"/>
        <v>0</v>
      </c>
      <c r="BL585" s="16" t="s">
        <v>1678</v>
      </c>
      <c r="BM585" s="16" t="s">
        <v>568</v>
      </c>
    </row>
    <row r="586" spans="2:65" s="1" customFormat="1" ht="16.5" customHeight="1">
      <c r="B586" s="33"/>
      <c r="C586" s="171" t="s">
        <v>569</v>
      </c>
      <c r="D586" s="171" t="s">
        <v>1645</v>
      </c>
      <c r="E586" s="172" t="s">
        <v>570</v>
      </c>
      <c r="F586" s="173" t="s">
        <v>571</v>
      </c>
      <c r="G586" s="174" t="s">
        <v>1687</v>
      </c>
      <c r="H586" s="175">
        <v>24</v>
      </c>
      <c r="I586" s="176"/>
      <c r="J586" s="175">
        <f t="shared" si="0"/>
        <v>0</v>
      </c>
      <c r="K586" s="173" t="s">
        <v>1524</v>
      </c>
      <c r="L586" s="37"/>
      <c r="M586" s="177" t="s">
        <v>1524</v>
      </c>
      <c r="N586" s="178" t="s">
        <v>1563</v>
      </c>
      <c r="O586" s="59"/>
      <c r="P586" s="179">
        <f t="shared" si="1"/>
        <v>0</v>
      </c>
      <c r="Q586" s="179">
        <v>0</v>
      </c>
      <c r="R586" s="179">
        <f t="shared" si="2"/>
        <v>0</v>
      </c>
      <c r="S586" s="179">
        <v>0</v>
      </c>
      <c r="T586" s="180">
        <f t="shared" si="3"/>
        <v>0</v>
      </c>
      <c r="AR586" s="16" t="s">
        <v>1678</v>
      </c>
      <c r="AT586" s="16" t="s">
        <v>1645</v>
      </c>
      <c r="AU586" s="16" t="s">
        <v>1651</v>
      </c>
      <c r="AY586" s="16" t="s">
        <v>1642</v>
      </c>
      <c r="BE586" s="181">
        <f t="shared" si="4"/>
        <v>0</v>
      </c>
      <c r="BF586" s="181">
        <f t="shared" si="5"/>
        <v>0</v>
      </c>
      <c r="BG586" s="181">
        <f t="shared" si="6"/>
        <v>0</v>
      </c>
      <c r="BH586" s="181">
        <f t="shared" si="7"/>
        <v>0</v>
      </c>
      <c r="BI586" s="181">
        <f t="shared" si="8"/>
        <v>0</v>
      </c>
      <c r="BJ586" s="16" t="s">
        <v>1651</v>
      </c>
      <c r="BK586" s="181">
        <f t="shared" si="9"/>
        <v>0</v>
      </c>
      <c r="BL586" s="16" t="s">
        <v>1678</v>
      </c>
      <c r="BM586" s="16" t="s">
        <v>572</v>
      </c>
    </row>
    <row r="587" spans="2:65" s="1" customFormat="1" ht="16.5" customHeight="1">
      <c r="B587" s="33"/>
      <c r="C587" s="171" t="s">
        <v>573</v>
      </c>
      <c r="D587" s="171" t="s">
        <v>1645</v>
      </c>
      <c r="E587" s="172" t="s">
        <v>574</v>
      </c>
      <c r="F587" s="173" t="s">
        <v>575</v>
      </c>
      <c r="G587" s="174" t="s">
        <v>1687</v>
      </c>
      <c r="H587" s="175">
        <v>10</v>
      </c>
      <c r="I587" s="176"/>
      <c r="J587" s="175">
        <f t="shared" si="0"/>
        <v>0</v>
      </c>
      <c r="K587" s="173" t="s">
        <v>1524</v>
      </c>
      <c r="L587" s="37"/>
      <c r="M587" s="177" t="s">
        <v>1524</v>
      </c>
      <c r="N587" s="178" t="s">
        <v>1563</v>
      </c>
      <c r="O587" s="59"/>
      <c r="P587" s="179">
        <f t="shared" si="1"/>
        <v>0</v>
      </c>
      <c r="Q587" s="179">
        <v>0</v>
      </c>
      <c r="R587" s="179">
        <f t="shared" si="2"/>
        <v>0</v>
      </c>
      <c r="S587" s="179">
        <v>0</v>
      </c>
      <c r="T587" s="180">
        <f t="shared" si="3"/>
        <v>0</v>
      </c>
      <c r="AR587" s="16" t="s">
        <v>1678</v>
      </c>
      <c r="AT587" s="16" t="s">
        <v>1645</v>
      </c>
      <c r="AU587" s="16" t="s">
        <v>1651</v>
      </c>
      <c r="AY587" s="16" t="s">
        <v>1642</v>
      </c>
      <c r="BE587" s="181">
        <f t="shared" si="4"/>
        <v>0</v>
      </c>
      <c r="BF587" s="181">
        <f t="shared" si="5"/>
        <v>0</v>
      </c>
      <c r="BG587" s="181">
        <f t="shared" si="6"/>
        <v>0</v>
      </c>
      <c r="BH587" s="181">
        <f t="shared" si="7"/>
        <v>0</v>
      </c>
      <c r="BI587" s="181">
        <f t="shared" si="8"/>
        <v>0</v>
      </c>
      <c r="BJ587" s="16" t="s">
        <v>1651</v>
      </c>
      <c r="BK587" s="181">
        <f t="shared" si="9"/>
        <v>0</v>
      </c>
      <c r="BL587" s="16" t="s">
        <v>1678</v>
      </c>
      <c r="BM587" s="16" t="s">
        <v>576</v>
      </c>
    </row>
    <row r="588" spans="2:65" s="1" customFormat="1" ht="16.5" customHeight="1">
      <c r="B588" s="33"/>
      <c r="C588" s="171" t="s">
        <v>577</v>
      </c>
      <c r="D588" s="171" t="s">
        <v>1645</v>
      </c>
      <c r="E588" s="172" t="s">
        <v>578</v>
      </c>
      <c r="F588" s="173" t="s">
        <v>579</v>
      </c>
      <c r="G588" s="174" t="s">
        <v>1687</v>
      </c>
      <c r="H588" s="175">
        <v>79</v>
      </c>
      <c r="I588" s="176"/>
      <c r="J588" s="175">
        <f t="shared" si="0"/>
        <v>0</v>
      </c>
      <c r="K588" s="173" t="s">
        <v>1524</v>
      </c>
      <c r="L588" s="37"/>
      <c r="M588" s="177" t="s">
        <v>1524</v>
      </c>
      <c r="N588" s="178" t="s">
        <v>1563</v>
      </c>
      <c r="O588" s="59"/>
      <c r="P588" s="179">
        <f t="shared" si="1"/>
        <v>0</v>
      </c>
      <c r="Q588" s="179">
        <v>0</v>
      </c>
      <c r="R588" s="179">
        <f t="shared" si="2"/>
        <v>0</v>
      </c>
      <c r="S588" s="179">
        <v>0</v>
      </c>
      <c r="T588" s="180">
        <f t="shared" si="3"/>
        <v>0</v>
      </c>
      <c r="AR588" s="16" t="s">
        <v>1678</v>
      </c>
      <c r="AT588" s="16" t="s">
        <v>1645</v>
      </c>
      <c r="AU588" s="16" t="s">
        <v>1651</v>
      </c>
      <c r="AY588" s="16" t="s">
        <v>1642</v>
      </c>
      <c r="BE588" s="181">
        <f t="shared" si="4"/>
        <v>0</v>
      </c>
      <c r="BF588" s="181">
        <f t="shared" si="5"/>
        <v>0</v>
      </c>
      <c r="BG588" s="181">
        <f t="shared" si="6"/>
        <v>0</v>
      </c>
      <c r="BH588" s="181">
        <f t="shared" si="7"/>
        <v>0</v>
      </c>
      <c r="BI588" s="181">
        <f t="shared" si="8"/>
        <v>0</v>
      </c>
      <c r="BJ588" s="16" t="s">
        <v>1651</v>
      </c>
      <c r="BK588" s="181">
        <f t="shared" si="9"/>
        <v>0</v>
      </c>
      <c r="BL588" s="16" t="s">
        <v>1678</v>
      </c>
      <c r="BM588" s="16" t="s">
        <v>580</v>
      </c>
    </row>
    <row r="589" spans="2:65" s="1" customFormat="1" ht="16.5" customHeight="1">
      <c r="B589" s="33"/>
      <c r="C589" s="171" t="s">
        <v>581</v>
      </c>
      <c r="D589" s="171" t="s">
        <v>1645</v>
      </c>
      <c r="E589" s="172" t="s">
        <v>582</v>
      </c>
      <c r="F589" s="173" t="s">
        <v>583</v>
      </c>
      <c r="G589" s="174" t="s">
        <v>539</v>
      </c>
      <c r="H589" s="175">
        <v>1</v>
      </c>
      <c r="I589" s="176"/>
      <c r="J589" s="175">
        <f t="shared" si="0"/>
        <v>0</v>
      </c>
      <c r="K589" s="173" t="s">
        <v>1524</v>
      </c>
      <c r="L589" s="37"/>
      <c r="M589" s="177" t="s">
        <v>1524</v>
      </c>
      <c r="N589" s="178" t="s">
        <v>1563</v>
      </c>
      <c r="O589" s="59"/>
      <c r="P589" s="179">
        <f t="shared" si="1"/>
        <v>0</v>
      </c>
      <c r="Q589" s="179">
        <v>0</v>
      </c>
      <c r="R589" s="179">
        <f t="shared" si="2"/>
        <v>0</v>
      </c>
      <c r="S589" s="179">
        <v>0</v>
      </c>
      <c r="T589" s="180">
        <f t="shared" si="3"/>
        <v>0</v>
      </c>
      <c r="AR589" s="16" t="s">
        <v>1678</v>
      </c>
      <c r="AT589" s="16" t="s">
        <v>1645</v>
      </c>
      <c r="AU589" s="16" t="s">
        <v>1651</v>
      </c>
      <c r="AY589" s="16" t="s">
        <v>1642</v>
      </c>
      <c r="BE589" s="181">
        <f t="shared" si="4"/>
        <v>0</v>
      </c>
      <c r="BF589" s="181">
        <f t="shared" si="5"/>
        <v>0</v>
      </c>
      <c r="BG589" s="181">
        <f t="shared" si="6"/>
        <v>0</v>
      </c>
      <c r="BH589" s="181">
        <f t="shared" si="7"/>
        <v>0</v>
      </c>
      <c r="BI589" s="181">
        <f t="shared" si="8"/>
        <v>0</v>
      </c>
      <c r="BJ589" s="16" t="s">
        <v>1651</v>
      </c>
      <c r="BK589" s="181">
        <f t="shared" si="9"/>
        <v>0</v>
      </c>
      <c r="BL589" s="16" t="s">
        <v>1678</v>
      </c>
      <c r="BM589" s="16" t="s">
        <v>584</v>
      </c>
    </row>
    <row r="590" spans="2:65" s="1" customFormat="1" ht="16.5" customHeight="1">
      <c r="B590" s="33"/>
      <c r="C590" s="171" t="s">
        <v>585</v>
      </c>
      <c r="D590" s="171" t="s">
        <v>1645</v>
      </c>
      <c r="E590" s="172" t="s">
        <v>586</v>
      </c>
      <c r="F590" s="173" t="s">
        <v>587</v>
      </c>
      <c r="G590" s="174" t="s">
        <v>526</v>
      </c>
      <c r="H590" s="175">
        <v>7</v>
      </c>
      <c r="I590" s="176"/>
      <c r="J590" s="175">
        <f t="shared" si="0"/>
        <v>0</v>
      </c>
      <c r="K590" s="173" t="s">
        <v>1524</v>
      </c>
      <c r="L590" s="37"/>
      <c r="M590" s="177" t="s">
        <v>1524</v>
      </c>
      <c r="N590" s="178" t="s">
        <v>1563</v>
      </c>
      <c r="O590" s="59"/>
      <c r="P590" s="179">
        <f t="shared" si="1"/>
        <v>0</v>
      </c>
      <c r="Q590" s="179">
        <v>0</v>
      </c>
      <c r="R590" s="179">
        <f t="shared" si="2"/>
        <v>0</v>
      </c>
      <c r="S590" s="179">
        <v>0</v>
      </c>
      <c r="T590" s="180">
        <f t="shared" si="3"/>
        <v>0</v>
      </c>
      <c r="AR590" s="16" t="s">
        <v>1678</v>
      </c>
      <c r="AT590" s="16" t="s">
        <v>1645</v>
      </c>
      <c r="AU590" s="16" t="s">
        <v>1651</v>
      </c>
      <c r="AY590" s="16" t="s">
        <v>1642</v>
      </c>
      <c r="BE590" s="181">
        <f t="shared" si="4"/>
        <v>0</v>
      </c>
      <c r="BF590" s="181">
        <f t="shared" si="5"/>
        <v>0</v>
      </c>
      <c r="BG590" s="181">
        <f t="shared" si="6"/>
        <v>0</v>
      </c>
      <c r="BH590" s="181">
        <f t="shared" si="7"/>
        <v>0</v>
      </c>
      <c r="BI590" s="181">
        <f t="shared" si="8"/>
        <v>0</v>
      </c>
      <c r="BJ590" s="16" t="s">
        <v>1651</v>
      </c>
      <c r="BK590" s="181">
        <f t="shared" si="9"/>
        <v>0</v>
      </c>
      <c r="BL590" s="16" t="s">
        <v>1678</v>
      </c>
      <c r="BM590" s="16" t="s">
        <v>588</v>
      </c>
    </row>
    <row r="591" spans="2:65" s="1" customFormat="1" ht="16.5" customHeight="1">
      <c r="B591" s="33"/>
      <c r="C591" s="171" t="s">
        <v>589</v>
      </c>
      <c r="D591" s="171" t="s">
        <v>1645</v>
      </c>
      <c r="E591" s="172" t="s">
        <v>590</v>
      </c>
      <c r="F591" s="173" t="s">
        <v>591</v>
      </c>
      <c r="G591" s="174" t="s">
        <v>526</v>
      </c>
      <c r="H591" s="175">
        <v>14</v>
      </c>
      <c r="I591" s="176"/>
      <c r="J591" s="175">
        <f t="shared" si="0"/>
        <v>0</v>
      </c>
      <c r="K591" s="173" t="s">
        <v>1524</v>
      </c>
      <c r="L591" s="37"/>
      <c r="M591" s="177" t="s">
        <v>1524</v>
      </c>
      <c r="N591" s="178" t="s">
        <v>1563</v>
      </c>
      <c r="O591" s="59"/>
      <c r="P591" s="179">
        <f t="shared" si="1"/>
        <v>0</v>
      </c>
      <c r="Q591" s="179">
        <v>0</v>
      </c>
      <c r="R591" s="179">
        <f t="shared" si="2"/>
        <v>0</v>
      </c>
      <c r="S591" s="179">
        <v>0</v>
      </c>
      <c r="T591" s="180">
        <f t="shared" si="3"/>
        <v>0</v>
      </c>
      <c r="AR591" s="16" t="s">
        <v>1678</v>
      </c>
      <c r="AT591" s="16" t="s">
        <v>1645</v>
      </c>
      <c r="AU591" s="16" t="s">
        <v>1651</v>
      </c>
      <c r="AY591" s="16" t="s">
        <v>1642</v>
      </c>
      <c r="BE591" s="181">
        <f t="shared" si="4"/>
        <v>0</v>
      </c>
      <c r="BF591" s="181">
        <f t="shared" si="5"/>
        <v>0</v>
      </c>
      <c r="BG591" s="181">
        <f t="shared" si="6"/>
        <v>0</v>
      </c>
      <c r="BH591" s="181">
        <f t="shared" si="7"/>
        <v>0</v>
      </c>
      <c r="BI591" s="181">
        <f t="shared" si="8"/>
        <v>0</v>
      </c>
      <c r="BJ591" s="16" t="s">
        <v>1651</v>
      </c>
      <c r="BK591" s="181">
        <f t="shared" si="9"/>
        <v>0</v>
      </c>
      <c r="BL591" s="16" t="s">
        <v>1678</v>
      </c>
      <c r="BM591" s="16" t="s">
        <v>592</v>
      </c>
    </row>
    <row r="592" spans="2:65" s="1" customFormat="1" ht="16.5" customHeight="1">
      <c r="B592" s="33"/>
      <c r="C592" s="171" t="s">
        <v>593</v>
      </c>
      <c r="D592" s="171" t="s">
        <v>1645</v>
      </c>
      <c r="E592" s="172" t="s">
        <v>594</v>
      </c>
      <c r="F592" s="173" t="s">
        <v>595</v>
      </c>
      <c r="G592" s="174" t="s">
        <v>539</v>
      </c>
      <c r="H592" s="175">
        <v>1</v>
      </c>
      <c r="I592" s="176"/>
      <c r="J592" s="175">
        <f t="shared" si="0"/>
        <v>0</v>
      </c>
      <c r="K592" s="173" t="s">
        <v>1524</v>
      </c>
      <c r="L592" s="37"/>
      <c r="M592" s="177" t="s">
        <v>1524</v>
      </c>
      <c r="N592" s="178" t="s">
        <v>1563</v>
      </c>
      <c r="O592" s="59"/>
      <c r="P592" s="179">
        <f t="shared" si="1"/>
        <v>0</v>
      </c>
      <c r="Q592" s="179">
        <v>0</v>
      </c>
      <c r="R592" s="179">
        <f t="shared" si="2"/>
        <v>0</v>
      </c>
      <c r="S592" s="179">
        <v>0</v>
      </c>
      <c r="T592" s="180">
        <f t="shared" si="3"/>
        <v>0</v>
      </c>
      <c r="AR592" s="16" t="s">
        <v>1678</v>
      </c>
      <c r="AT592" s="16" t="s">
        <v>1645</v>
      </c>
      <c r="AU592" s="16" t="s">
        <v>1651</v>
      </c>
      <c r="AY592" s="16" t="s">
        <v>1642</v>
      </c>
      <c r="BE592" s="181">
        <f t="shared" si="4"/>
        <v>0</v>
      </c>
      <c r="BF592" s="181">
        <f t="shared" si="5"/>
        <v>0</v>
      </c>
      <c r="BG592" s="181">
        <f t="shared" si="6"/>
        <v>0</v>
      </c>
      <c r="BH592" s="181">
        <f t="shared" si="7"/>
        <v>0</v>
      </c>
      <c r="BI592" s="181">
        <f t="shared" si="8"/>
        <v>0</v>
      </c>
      <c r="BJ592" s="16" t="s">
        <v>1651</v>
      </c>
      <c r="BK592" s="181">
        <f t="shared" si="9"/>
        <v>0</v>
      </c>
      <c r="BL592" s="16" t="s">
        <v>1678</v>
      </c>
      <c r="BM592" s="16" t="s">
        <v>596</v>
      </c>
    </row>
    <row r="593" spans="2:65" s="1" customFormat="1" ht="16.5" customHeight="1">
      <c r="B593" s="33"/>
      <c r="C593" s="171" t="s">
        <v>597</v>
      </c>
      <c r="D593" s="171" t="s">
        <v>1645</v>
      </c>
      <c r="E593" s="172" t="s">
        <v>598</v>
      </c>
      <c r="F593" s="173" t="s">
        <v>599</v>
      </c>
      <c r="G593" s="174" t="s">
        <v>539</v>
      </c>
      <c r="H593" s="175">
        <v>1</v>
      </c>
      <c r="I593" s="176"/>
      <c r="J593" s="175">
        <f t="shared" si="0"/>
        <v>0</v>
      </c>
      <c r="K593" s="173" t="s">
        <v>1524</v>
      </c>
      <c r="L593" s="37"/>
      <c r="M593" s="177" t="s">
        <v>1524</v>
      </c>
      <c r="N593" s="178" t="s">
        <v>1563</v>
      </c>
      <c r="O593" s="59"/>
      <c r="P593" s="179">
        <f t="shared" si="1"/>
        <v>0</v>
      </c>
      <c r="Q593" s="179">
        <v>0</v>
      </c>
      <c r="R593" s="179">
        <f t="shared" si="2"/>
        <v>0</v>
      </c>
      <c r="S593" s="179">
        <v>0</v>
      </c>
      <c r="T593" s="180">
        <f t="shared" si="3"/>
        <v>0</v>
      </c>
      <c r="AR593" s="16" t="s">
        <v>1678</v>
      </c>
      <c r="AT593" s="16" t="s">
        <v>1645</v>
      </c>
      <c r="AU593" s="16" t="s">
        <v>1651</v>
      </c>
      <c r="AY593" s="16" t="s">
        <v>1642</v>
      </c>
      <c r="BE593" s="181">
        <f t="shared" si="4"/>
        <v>0</v>
      </c>
      <c r="BF593" s="181">
        <f t="shared" si="5"/>
        <v>0</v>
      </c>
      <c r="BG593" s="181">
        <f t="shared" si="6"/>
        <v>0</v>
      </c>
      <c r="BH593" s="181">
        <f t="shared" si="7"/>
        <v>0</v>
      </c>
      <c r="BI593" s="181">
        <f t="shared" si="8"/>
        <v>0</v>
      </c>
      <c r="BJ593" s="16" t="s">
        <v>1651</v>
      </c>
      <c r="BK593" s="181">
        <f t="shared" si="9"/>
        <v>0</v>
      </c>
      <c r="BL593" s="16" t="s">
        <v>1678</v>
      </c>
      <c r="BM593" s="16" t="s">
        <v>600</v>
      </c>
    </row>
    <row r="594" spans="2:65" s="1" customFormat="1" ht="16.5" customHeight="1">
      <c r="B594" s="33"/>
      <c r="C594" s="171" t="s">
        <v>601</v>
      </c>
      <c r="D594" s="171" t="s">
        <v>1645</v>
      </c>
      <c r="E594" s="172" t="s">
        <v>602</v>
      </c>
      <c r="F594" s="173" t="s">
        <v>603</v>
      </c>
      <c r="G594" s="174" t="s">
        <v>604</v>
      </c>
      <c r="H594" s="176"/>
      <c r="I594" s="176"/>
      <c r="J594" s="175">
        <f t="shared" si="0"/>
        <v>0</v>
      </c>
      <c r="K594" s="173" t="s">
        <v>1524</v>
      </c>
      <c r="L594" s="37"/>
      <c r="M594" s="177" t="s">
        <v>1524</v>
      </c>
      <c r="N594" s="178" t="s">
        <v>1563</v>
      </c>
      <c r="O594" s="59"/>
      <c r="P594" s="179">
        <f t="shared" si="1"/>
        <v>0</v>
      </c>
      <c r="Q594" s="179">
        <v>0</v>
      </c>
      <c r="R594" s="179">
        <f t="shared" si="2"/>
        <v>0</v>
      </c>
      <c r="S594" s="179">
        <v>0</v>
      </c>
      <c r="T594" s="180">
        <f t="shared" si="3"/>
        <v>0</v>
      </c>
      <c r="AR594" s="16" t="s">
        <v>1678</v>
      </c>
      <c r="AT594" s="16" t="s">
        <v>1645</v>
      </c>
      <c r="AU594" s="16" t="s">
        <v>1651</v>
      </c>
      <c r="AY594" s="16" t="s">
        <v>1642</v>
      </c>
      <c r="BE594" s="181">
        <f t="shared" si="4"/>
        <v>0</v>
      </c>
      <c r="BF594" s="181">
        <f t="shared" si="5"/>
        <v>0</v>
      </c>
      <c r="BG594" s="181">
        <f t="shared" si="6"/>
        <v>0</v>
      </c>
      <c r="BH594" s="181">
        <f t="shared" si="7"/>
        <v>0</v>
      </c>
      <c r="BI594" s="181">
        <f t="shared" si="8"/>
        <v>0</v>
      </c>
      <c r="BJ594" s="16" t="s">
        <v>1651</v>
      </c>
      <c r="BK594" s="181">
        <f t="shared" si="9"/>
        <v>0</v>
      </c>
      <c r="BL594" s="16" t="s">
        <v>1678</v>
      </c>
      <c r="BM594" s="16" t="s">
        <v>605</v>
      </c>
    </row>
    <row r="595" spans="2:63" s="10" customFormat="1" ht="22.9" customHeight="1">
      <c r="B595" s="155"/>
      <c r="C595" s="156"/>
      <c r="D595" s="157" t="s">
        <v>1590</v>
      </c>
      <c r="E595" s="169" t="s">
        <v>606</v>
      </c>
      <c r="F595" s="169" t="s">
        <v>607</v>
      </c>
      <c r="G595" s="156"/>
      <c r="H595" s="156"/>
      <c r="I595" s="159"/>
      <c r="J595" s="170">
        <f>BK595</f>
        <v>0</v>
      </c>
      <c r="K595" s="156"/>
      <c r="L595" s="161"/>
      <c r="M595" s="162"/>
      <c r="N595" s="163"/>
      <c r="O595" s="163"/>
      <c r="P595" s="164">
        <f>SUM(P596:P639)</f>
        <v>0</v>
      </c>
      <c r="Q595" s="163"/>
      <c r="R595" s="164">
        <f>SUM(R596:R639)</f>
        <v>0.10724456650000001</v>
      </c>
      <c r="S595" s="163"/>
      <c r="T595" s="165">
        <f>SUM(T596:T639)</f>
        <v>0.4189</v>
      </c>
      <c r="AR595" s="166" t="s">
        <v>1651</v>
      </c>
      <c r="AT595" s="167" t="s">
        <v>1590</v>
      </c>
      <c r="AU595" s="167" t="s">
        <v>1531</v>
      </c>
      <c r="AY595" s="166" t="s">
        <v>1642</v>
      </c>
      <c r="BK595" s="168">
        <f>SUM(BK596:BK639)</f>
        <v>0</v>
      </c>
    </row>
    <row r="596" spans="2:65" s="1" customFormat="1" ht="16.5" customHeight="1">
      <c r="B596" s="33"/>
      <c r="C596" s="171" t="s">
        <v>608</v>
      </c>
      <c r="D596" s="171" t="s">
        <v>1645</v>
      </c>
      <c r="E596" s="172" t="s">
        <v>609</v>
      </c>
      <c r="F596" s="173" t="s">
        <v>610</v>
      </c>
      <c r="G596" s="174" t="s">
        <v>1728</v>
      </c>
      <c r="H596" s="175">
        <v>150</v>
      </c>
      <c r="I596" s="176"/>
      <c r="J596" s="175">
        <f aca="true" t="shared" si="10" ref="J596:J639">ROUND(I596*H596,0)</f>
        <v>0</v>
      </c>
      <c r="K596" s="173" t="s">
        <v>1649</v>
      </c>
      <c r="L596" s="37"/>
      <c r="M596" s="177" t="s">
        <v>1524</v>
      </c>
      <c r="N596" s="178" t="s">
        <v>1563</v>
      </c>
      <c r="O596" s="59"/>
      <c r="P596" s="179">
        <f aca="true" t="shared" si="11" ref="P596:P639">O596*H596</f>
        <v>0</v>
      </c>
      <c r="Q596" s="179">
        <v>0</v>
      </c>
      <c r="R596" s="179">
        <f aca="true" t="shared" si="12" ref="R596:R639">Q596*H596</f>
        <v>0</v>
      </c>
      <c r="S596" s="179">
        <v>0.00213</v>
      </c>
      <c r="T596" s="180">
        <f aca="true" t="shared" si="13" ref="T596:T639">S596*H596</f>
        <v>0.3195</v>
      </c>
      <c r="AR596" s="16" t="s">
        <v>1678</v>
      </c>
      <c r="AT596" s="16" t="s">
        <v>1645</v>
      </c>
      <c r="AU596" s="16" t="s">
        <v>1651</v>
      </c>
      <c r="AY596" s="16" t="s">
        <v>1642</v>
      </c>
      <c r="BE596" s="181">
        <f aca="true" t="shared" si="14" ref="BE596:BE639">IF(N596="základní",J596,0)</f>
        <v>0</v>
      </c>
      <c r="BF596" s="181">
        <f aca="true" t="shared" si="15" ref="BF596:BF639">IF(N596="snížená",J596,0)</f>
        <v>0</v>
      </c>
      <c r="BG596" s="181">
        <f aca="true" t="shared" si="16" ref="BG596:BG639">IF(N596="zákl. přenesená",J596,0)</f>
        <v>0</v>
      </c>
      <c r="BH596" s="181">
        <f aca="true" t="shared" si="17" ref="BH596:BH639">IF(N596="sníž. přenesená",J596,0)</f>
        <v>0</v>
      </c>
      <c r="BI596" s="181">
        <f aca="true" t="shared" si="18" ref="BI596:BI639">IF(N596="nulová",J596,0)</f>
        <v>0</v>
      </c>
      <c r="BJ596" s="16" t="s">
        <v>1651</v>
      </c>
      <c r="BK596" s="181">
        <f aca="true" t="shared" si="19" ref="BK596:BK639">ROUND(I596*H596,0)</f>
        <v>0</v>
      </c>
      <c r="BL596" s="16" t="s">
        <v>1678</v>
      </c>
      <c r="BM596" s="16" t="s">
        <v>611</v>
      </c>
    </row>
    <row r="597" spans="2:65" s="1" customFormat="1" ht="16.5" customHeight="1">
      <c r="B597" s="33"/>
      <c r="C597" s="171" t="s">
        <v>612</v>
      </c>
      <c r="D597" s="171" t="s">
        <v>1645</v>
      </c>
      <c r="E597" s="172" t="s">
        <v>613</v>
      </c>
      <c r="F597" s="173" t="s">
        <v>614</v>
      </c>
      <c r="G597" s="174" t="s">
        <v>1728</v>
      </c>
      <c r="H597" s="175">
        <v>20</v>
      </c>
      <c r="I597" s="176"/>
      <c r="J597" s="175">
        <f t="shared" si="10"/>
        <v>0</v>
      </c>
      <c r="K597" s="173" t="s">
        <v>1649</v>
      </c>
      <c r="L597" s="37"/>
      <c r="M597" s="177" t="s">
        <v>1524</v>
      </c>
      <c r="N597" s="178" t="s">
        <v>1563</v>
      </c>
      <c r="O597" s="59"/>
      <c r="P597" s="179">
        <f t="shared" si="11"/>
        <v>0</v>
      </c>
      <c r="Q597" s="179">
        <v>0</v>
      </c>
      <c r="R597" s="179">
        <f t="shared" si="12"/>
        <v>0</v>
      </c>
      <c r="S597" s="179">
        <v>0.00497</v>
      </c>
      <c r="T597" s="180">
        <f t="shared" si="13"/>
        <v>0.09939999999999999</v>
      </c>
      <c r="AR597" s="16" t="s">
        <v>1678</v>
      </c>
      <c r="AT597" s="16" t="s">
        <v>1645</v>
      </c>
      <c r="AU597" s="16" t="s">
        <v>1651</v>
      </c>
      <c r="AY597" s="16" t="s">
        <v>1642</v>
      </c>
      <c r="BE597" s="181">
        <f t="shared" si="14"/>
        <v>0</v>
      </c>
      <c r="BF597" s="181">
        <f t="shared" si="15"/>
        <v>0</v>
      </c>
      <c r="BG597" s="181">
        <f t="shared" si="16"/>
        <v>0</v>
      </c>
      <c r="BH597" s="181">
        <f t="shared" si="17"/>
        <v>0</v>
      </c>
      <c r="BI597" s="181">
        <f t="shared" si="18"/>
        <v>0</v>
      </c>
      <c r="BJ597" s="16" t="s">
        <v>1651</v>
      </c>
      <c r="BK597" s="181">
        <f t="shared" si="19"/>
        <v>0</v>
      </c>
      <c r="BL597" s="16" t="s">
        <v>1678</v>
      </c>
      <c r="BM597" s="16" t="s">
        <v>615</v>
      </c>
    </row>
    <row r="598" spans="2:65" s="1" customFormat="1" ht="16.5" customHeight="1">
      <c r="B598" s="33"/>
      <c r="C598" s="171" t="s">
        <v>616</v>
      </c>
      <c r="D598" s="171" t="s">
        <v>1645</v>
      </c>
      <c r="E598" s="172" t="s">
        <v>617</v>
      </c>
      <c r="F598" s="173" t="s">
        <v>618</v>
      </c>
      <c r="G598" s="174" t="s">
        <v>1755</v>
      </c>
      <c r="H598" s="175">
        <v>1</v>
      </c>
      <c r="I598" s="176"/>
      <c r="J598" s="175">
        <f t="shared" si="10"/>
        <v>0</v>
      </c>
      <c r="K598" s="173" t="s">
        <v>1524</v>
      </c>
      <c r="L598" s="37"/>
      <c r="M598" s="177" t="s">
        <v>1524</v>
      </c>
      <c r="N598" s="178" t="s">
        <v>1563</v>
      </c>
      <c r="O598" s="59"/>
      <c r="P598" s="179">
        <f t="shared" si="11"/>
        <v>0</v>
      </c>
      <c r="Q598" s="179">
        <v>0.000994103</v>
      </c>
      <c r="R598" s="179">
        <f t="shared" si="12"/>
        <v>0.000994103</v>
      </c>
      <c r="S598" s="179">
        <v>0</v>
      </c>
      <c r="T598" s="180">
        <f t="shared" si="13"/>
        <v>0</v>
      </c>
      <c r="AR598" s="16" t="s">
        <v>1678</v>
      </c>
      <c r="AT598" s="16" t="s">
        <v>1645</v>
      </c>
      <c r="AU598" s="16" t="s">
        <v>1651</v>
      </c>
      <c r="AY598" s="16" t="s">
        <v>1642</v>
      </c>
      <c r="BE598" s="181">
        <f t="shared" si="14"/>
        <v>0</v>
      </c>
      <c r="BF598" s="181">
        <f t="shared" si="15"/>
        <v>0</v>
      </c>
      <c r="BG598" s="181">
        <f t="shared" si="16"/>
        <v>0</v>
      </c>
      <c r="BH598" s="181">
        <f t="shared" si="17"/>
        <v>0</v>
      </c>
      <c r="BI598" s="181">
        <f t="shared" si="18"/>
        <v>0</v>
      </c>
      <c r="BJ598" s="16" t="s">
        <v>1651</v>
      </c>
      <c r="BK598" s="181">
        <f t="shared" si="19"/>
        <v>0</v>
      </c>
      <c r="BL598" s="16" t="s">
        <v>1678</v>
      </c>
      <c r="BM598" s="16" t="s">
        <v>619</v>
      </c>
    </row>
    <row r="599" spans="2:65" s="1" customFormat="1" ht="16.5" customHeight="1">
      <c r="B599" s="33"/>
      <c r="C599" s="171" t="s">
        <v>620</v>
      </c>
      <c r="D599" s="171" t="s">
        <v>1645</v>
      </c>
      <c r="E599" s="172" t="s">
        <v>621</v>
      </c>
      <c r="F599" s="173" t="s">
        <v>622</v>
      </c>
      <c r="G599" s="174" t="s">
        <v>1755</v>
      </c>
      <c r="H599" s="175">
        <v>2</v>
      </c>
      <c r="I599" s="176"/>
      <c r="J599" s="175">
        <f t="shared" si="10"/>
        <v>0</v>
      </c>
      <c r="K599" s="173" t="s">
        <v>1524</v>
      </c>
      <c r="L599" s="37"/>
      <c r="M599" s="177" t="s">
        <v>1524</v>
      </c>
      <c r="N599" s="178" t="s">
        <v>1563</v>
      </c>
      <c r="O599" s="59"/>
      <c r="P599" s="179">
        <f t="shared" si="11"/>
        <v>0</v>
      </c>
      <c r="Q599" s="179">
        <v>0</v>
      </c>
      <c r="R599" s="179">
        <f t="shared" si="12"/>
        <v>0</v>
      </c>
      <c r="S599" s="179">
        <v>0</v>
      </c>
      <c r="T599" s="180">
        <f t="shared" si="13"/>
        <v>0</v>
      </c>
      <c r="AR599" s="16" t="s">
        <v>1678</v>
      </c>
      <c r="AT599" s="16" t="s">
        <v>1645</v>
      </c>
      <c r="AU599" s="16" t="s">
        <v>1651</v>
      </c>
      <c r="AY599" s="16" t="s">
        <v>1642</v>
      </c>
      <c r="BE599" s="181">
        <f t="shared" si="14"/>
        <v>0</v>
      </c>
      <c r="BF599" s="181">
        <f t="shared" si="15"/>
        <v>0</v>
      </c>
      <c r="BG599" s="181">
        <f t="shared" si="16"/>
        <v>0</v>
      </c>
      <c r="BH599" s="181">
        <f t="shared" si="17"/>
        <v>0</v>
      </c>
      <c r="BI599" s="181">
        <f t="shared" si="18"/>
        <v>0</v>
      </c>
      <c r="BJ599" s="16" t="s">
        <v>1651</v>
      </c>
      <c r="BK599" s="181">
        <f t="shared" si="19"/>
        <v>0</v>
      </c>
      <c r="BL599" s="16" t="s">
        <v>1678</v>
      </c>
      <c r="BM599" s="16" t="s">
        <v>623</v>
      </c>
    </row>
    <row r="600" spans="2:65" s="1" customFormat="1" ht="16.5" customHeight="1">
      <c r="B600" s="33"/>
      <c r="C600" s="171" t="s">
        <v>624</v>
      </c>
      <c r="D600" s="171" t="s">
        <v>1645</v>
      </c>
      <c r="E600" s="172" t="s">
        <v>625</v>
      </c>
      <c r="F600" s="173" t="s">
        <v>626</v>
      </c>
      <c r="G600" s="174" t="s">
        <v>1755</v>
      </c>
      <c r="H600" s="175">
        <v>9</v>
      </c>
      <c r="I600" s="176"/>
      <c r="J600" s="175">
        <f t="shared" si="10"/>
        <v>0</v>
      </c>
      <c r="K600" s="173" t="s">
        <v>1524</v>
      </c>
      <c r="L600" s="37"/>
      <c r="M600" s="177" t="s">
        <v>1524</v>
      </c>
      <c r="N600" s="178" t="s">
        <v>1563</v>
      </c>
      <c r="O600" s="59"/>
      <c r="P600" s="179">
        <f t="shared" si="11"/>
        <v>0</v>
      </c>
      <c r="Q600" s="179">
        <v>0.0002200485</v>
      </c>
      <c r="R600" s="179">
        <f t="shared" si="12"/>
        <v>0.0019804365</v>
      </c>
      <c r="S600" s="179">
        <v>0</v>
      </c>
      <c r="T600" s="180">
        <f t="shared" si="13"/>
        <v>0</v>
      </c>
      <c r="AR600" s="16" t="s">
        <v>1678</v>
      </c>
      <c r="AT600" s="16" t="s">
        <v>1645</v>
      </c>
      <c r="AU600" s="16" t="s">
        <v>1651</v>
      </c>
      <c r="AY600" s="16" t="s">
        <v>1642</v>
      </c>
      <c r="BE600" s="181">
        <f t="shared" si="14"/>
        <v>0</v>
      </c>
      <c r="BF600" s="181">
        <f t="shared" si="15"/>
        <v>0</v>
      </c>
      <c r="BG600" s="181">
        <f t="shared" si="16"/>
        <v>0</v>
      </c>
      <c r="BH600" s="181">
        <f t="shared" si="17"/>
        <v>0</v>
      </c>
      <c r="BI600" s="181">
        <f t="shared" si="18"/>
        <v>0</v>
      </c>
      <c r="BJ600" s="16" t="s">
        <v>1651</v>
      </c>
      <c r="BK600" s="181">
        <f t="shared" si="19"/>
        <v>0</v>
      </c>
      <c r="BL600" s="16" t="s">
        <v>1678</v>
      </c>
      <c r="BM600" s="16" t="s">
        <v>627</v>
      </c>
    </row>
    <row r="601" spans="2:65" s="1" customFormat="1" ht="16.5" customHeight="1">
      <c r="B601" s="33"/>
      <c r="C601" s="171" t="s">
        <v>628</v>
      </c>
      <c r="D601" s="171" t="s">
        <v>1645</v>
      </c>
      <c r="E601" s="172" t="s">
        <v>629</v>
      </c>
      <c r="F601" s="173" t="s">
        <v>630</v>
      </c>
      <c r="G601" s="174" t="s">
        <v>1755</v>
      </c>
      <c r="H601" s="175">
        <v>1</v>
      </c>
      <c r="I601" s="176"/>
      <c r="J601" s="175">
        <f t="shared" si="10"/>
        <v>0</v>
      </c>
      <c r="K601" s="173" t="s">
        <v>1524</v>
      </c>
      <c r="L601" s="37"/>
      <c r="M601" s="177" t="s">
        <v>1524</v>
      </c>
      <c r="N601" s="178" t="s">
        <v>1563</v>
      </c>
      <c r="O601" s="59"/>
      <c r="P601" s="179">
        <f t="shared" si="11"/>
        <v>0</v>
      </c>
      <c r="Q601" s="179">
        <v>0.0002700485</v>
      </c>
      <c r="R601" s="179">
        <f t="shared" si="12"/>
        <v>0.0002700485</v>
      </c>
      <c r="S601" s="179">
        <v>0</v>
      </c>
      <c r="T601" s="180">
        <f t="shared" si="13"/>
        <v>0</v>
      </c>
      <c r="AR601" s="16" t="s">
        <v>1678</v>
      </c>
      <c r="AT601" s="16" t="s">
        <v>1645</v>
      </c>
      <c r="AU601" s="16" t="s">
        <v>1651</v>
      </c>
      <c r="AY601" s="16" t="s">
        <v>1642</v>
      </c>
      <c r="BE601" s="181">
        <f t="shared" si="14"/>
        <v>0</v>
      </c>
      <c r="BF601" s="181">
        <f t="shared" si="15"/>
        <v>0</v>
      </c>
      <c r="BG601" s="181">
        <f t="shared" si="16"/>
        <v>0</v>
      </c>
      <c r="BH601" s="181">
        <f t="shared" si="17"/>
        <v>0</v>
      </c>
      <c r="BI601" s="181">
        <f t="shared" si="18"/>
        <v>0</v>
      </c>
      <c r="BJ601" s="16" t="s">
        <v>1651</v>
      </c>
      <c r="BK601" s="181">
        <f t="shared" si="19"/>
        <v>0</v>
      </c>
      <c r="BL601" s="16" t="s">
        <v>1678</v>
      </c>
      <c r="BM601" s="16" t="s">
        <v>631</v>
      </c>
    </row>
    <row r="602" spans="2:65" s="1" customFormat="1" ht="16.5" customHeight="1">
      <c r="B602" s="33"/>
      <c r="C602" s="171" t="s">
        <v>632</v>
      </c>
      <c r="D602" s="171" t="s">
        <v>1645</v>
      </c>
      <c r="E602" s="172" t="s">
        <v>633</v>
      </c>
      <c r="F602" s="173" t="s">
        <v>634</v>
      </c>
      <c r="G602" s="174" t="s">
        <v>1755</v>
      </c>
      <c r="H602" s="175">
        <v>8</v>
      </c>
      <c r="I602" s="176"/>
      <c r="J602" s="175">
        <f t="shared" si="10"/>
        <v>0</v>
      </c>
      <c r="K602" s="173" t="s">
        <v>1524</v>
      </c>
      <c r="L602" s="37"/>
      <c r="M602" s="177" t="s">
        <v>1524</v>
      </c>
      <c r="N602" s="178" t="s">
        <v>1563</v>
      </c>
      <c r="O602" s="59"/>
      <c r="P602" s="179">
        <f t="shared" si="11"/>
        <v>0</v>
      </c>
      <c r="Q602" s="179">
        <v>0.0001700485</v>
      </c>
      <c r="R602" s="179">
        <f t="shared" si="12"/>
        <v>0.001360388</v>
      </c>
      <c r="S602" s="179">
        <v>0</v>
      </c>
      <c r="T602" s="180">
        <f t="shared" si="13"/>
        <v>0</v>
      </c>
      <c r="AR602" s="16" t="s">
        <v>1678</v>
      </c>
      <c r="AT602" s="16" t="s">
        <v>1645</v>
      </c>
      <c r="AU602" s="16" t="s">
        <v>1651</v>
      </c>
      <c r="AY602" s="16" t="s">
        <v>1642</v>
      </c>
      <c r="BE602" s="181">
        <f t="shared" si="14"/>
        <v>0</v>
      </c>
      <c r="BF602" s="181">
        <f t="shared" si="15"/>
        <v>0</v>
      </c>
      <c r="BG602" s="181">
        <f t="shared" si="16"/>
        <v>0</v>
      </c>
      <c r="BH602" s="181">
        <f t="shared" si="17"/>
        <v>0</v>
      </c>
      <c r="BI602" s="181">
        <f t="shared" si="18"/>
        <v>0</v>
      </c>
      <c r="BJ602" s="16" t="s">
        <v>1651</v>
      </c>
      <c r="BK602" s="181">
        <f t="shared" si="19"/>
        <v>0</v>
      </c>
      <c r="BL602" s="16" t="s">
        <v>1678</v>
      </c>
      <c r="BM602" s="16" t="s">
        <v>635</v>
      </c>
    </row>
    <row r="603" spans="2:65" s="1" customFormat="1" ht="16.5" customHeight="1">
      <c r="B603" s="33"/>
      <c r="C603" s="171" t="s">
        <v>636</v>
      </c>
      <c r="D603" s="171" t="s">
        <v>1645</v>
      </c>
      <c r="E603" s="172" t="s">
        <v>637</v>
      </c>
      <c r="F603" s="173" t="s">
        <v>638</v>
      </c>
      <c r="G603" s="174" t="s">
        <v>1728</v>
      </c>
      <c r="H603" s="175">
        <v>414</v>
      </c>
      <c r="I603" s="176"/>
      <c r="J603" s="175">
        <f t="shared" si="10"/>
        <v>0</v>
      </c>
      <c r="K603" s="173" t="s">
        <v>1524</v>
      </c>
      <c r="L603" s="37"/>
      <c r="M603" s="177" t="s">
        <v>1524</v>
      </c>
      <c r="N603" s="178" t="s">
        <v>1563</v>
      </c>
      <c r="O603" s="59"/>
      <c r="P603" s="179">
        <f t="shared" si="11"/>
        <v>0</v>
      </c>
      <c r="Q603" s="179">
        <v>0.000189795</v>
      </c>
      <c r="R603" s="179">
        <f t="shared" si="12"/>
        <v>0.07857513</v>
      </c>
      <c r="S603" s="179">
        <v>0</v>
      </c>
      <c r="T603" s="180">
        <f t="shared" si="13"/>
        <v>0</v>
      </c>
      <c r="AR603" s="16" t="s">
        <v>1678</v>
      </c>
      <c r="AT603" s="16" t="s">
        <v>1645</v>
      </c>
      <c r="AU603" s="16" t="s">
        <v>1651</v>
      </c>
      <c r="AY603" s="16" t="s">
        <v>1642</v>
      </c>
      <c r="BE603" s="181">
        <f t="shared" si="14"/>
        <v>0</v>
      </c>
      <c r="BF603" s="181">
        <f t="shared" si="15"/>
        <v>0</v>
      </c>
      <c r="BG603" s="181">
        <f t="shared" si="16"/>
        <v>0</v>
      </c>
      <c r="BH603" s="181">
        <f t="shared" si="17"/>
        <v>0</v>
      </c>
      <c r="BI603" s="181">
        <f t="shared" si="18"/>
        <v>0</v>
      </c>
      <c r="BJ603" s="16" t="s">
        <v>1651</v>
      </c>
      <c r="BK603" s="181">
        <f t="shared" si="19"/>
        <v>0</v>
      </c>
      <c r="BL603" s="16" t="s">
        <v>1678</v>
      </c>
      <c r="BM603" s="16" t="s">
        <v>639</v>
      </c>
    </row>
    <row r="604" spans="2:65" s="1" customFormat="1" ht="16.5" customHeight="1">
      <c r="B604" s="33"/>
      <c r="C604" s="171" t="s">
        <v>640</v>
      </c>
      <c r="D604" s="171" t="s">
        <v>1645</v>
      </c>
      <c r="E604" s="172" t="s">
        <v>641</v>
      </c>
      <c r="F604" s="173" t="s">
        <v>642</v>
      </c>
      <c r="G604" s="174" t="s">
        <v>1728</v>
      </c>
      <c r="H604" s="175">
        <v>414</v>
      </c>
      <c r="I604" s="176"/>
      <c r="J604" s="175">
        <f t="shared" si="10"/>
        <v>0</v>
      </c>
      <c r="K604" s="173" t="s">
        <v>1524</v>
      </c>
      <c r="L604" s="37"/>
      <c r="M604" s="177" t="s">
        <v>1524</v>
      </c>
      <c r="N604" s="178" t="s">
        <v>1563</v>
      </c>
      <c r="O604" s="59"/>
      <c r="P604" s="179">
        <f t="shared" si="11"/>
        <v>0</v>
      </c>
      <c r="Q604" s="179">
        <v>1E-05</v>
      </c>
      <c r="R604" s="179">
        <f t="shared" si="12"/>
        <v>0.0041400000000000005</v>
      </c>
      <c r="S604" s="179">
        <v>0</v>
      </c>
      <c r="T604" s="180">
        <f t="shared" si="13"/>
        <v>0</v>
      </c>
      <c r="AR604" s="16" t="s">
        <v>1678</v>
      </c>
      <c r="AT604" s="16" t="s">
        <v>1645</v>
      </c>
      <c r="AU604" s="16" t="s">
        <v>1651</v>
      </c>
      <c r="AY604" s="16" t="s">
        <v>1642</v>
      </c>
      <c r="BE604" s="181">
        <f t="shared" si="14"/>
        <v>0</v>
      </c>
      <c r="BF604" s="181">
        <f t="shared" si="15"/>
        <v>0</v>
      </c>
      <c r="BG604" s="181">
        <f t="shared" si="16"/>
        <v>0</v>
      </c>
      <c r="BH604" s="181">
        <f t="shared" si="17"/>
        <v>0</v>
      </c>
      <c r="BI604" s="181">
        <f t="shared" si="18"/>
        <v>0</v>
      </c>
      <c r="BJ604" s="16" t="s">
        <v>1651</v>
      </c>
      <c r="BK604" s="181">
        <f t="shared" si="19"/>
        <v>0</v>
      </c>
      <c r="BL604" s="16" t="s">
        <v>1678</v>
      </c>
      <c r="BM604" s="16" t="s">
        <v>643</v>
      </c>
    </row>
    <row r="605" spans="2:65" s="1" customFormat="1" ht="16.5" customHeight="1">
      <c r="B605" s="33"/>
      <c r="C605" s="171" t="s">
        <v>644</v>
      </c>
      <c r="D605" s="171" t="s">
        <v>1645</v>
      </c>
      <c r="E605" s="172" t="s">
        <v>645</v>
      </c>
      <c r="F605" s="173" t="s">
        <v>646</v>
      </c>
      <c r="G605" s="174" t="s">
        <v>1687</v>
      </c>
      <c r="H605" s="175">
        <v>261</v>
      </c>
      <c r="I605" s="176"/>
      <c r="J605" s="175">
        <f t="shared" si="10"/>
        <v>0</v>
      </c>
      <c r="K605" s="173" t="s">
        <v>1524</v>
      </c>
      <c r="L605" s="37"/>
      <c r="M605" s="177" t="s">
        <v>1524</v>
      </c>
      <c r="N605" s="178" t="s">
        <v>1563</v>
      </c>
      <c r="O605" s="59"/>
      <c r="P605" s="179">
        <f t="shared" si="11"/>
        <v>0</v>
      </c>
      <c r="Q605" s="179">
        <v>0</v>
      </c>
      <c r="R605" s="179">
        <f t="shared" si="12"/>
        <v>0</v>
      </c>
      <c r="S605" s="179">
        <v>0</v>
      </c>
      <c r="T605" s="180">
        <f t="shared" si="13"/>
        <v>0</v>
      </c>
      <c r="AR605" s="16" t="s">
        <v>1678</v>
      </c>
      <c r="AT605" s="16" t="s">
        <v>1645</v>
      </c>
      <c r="AU605" s="16" t="s">
        <v>1651</v>
      </c>
      <c r="AY605" s="16" t="s">
        <v>1642</v>
      </c>
      <c r="BE605" s="181">
        <f t="shared" si="14"/>
        <v>0</v>
      </c>
      <c r="BF605" s="181">
        <f t="shared" si="15"/>
        <v>0</v>
      </c>
      <c r="BG605" s="181">
        <f t="shared" si="16"/>
        <v>0</v>
      </c>
      <c r="BH605" s="181">
        <f t="shared" si="17"/>
        <v>0</v>
      </c>
      <c r="BI605" s="181">
        <f t="shared" si="18"/>
        <v>0</v>
      </c>
      <c r="BJ605" s="16" t="s">
        <v>1651</v>
      </c>
      <c r="BK605" s="181">
        <f t="shared" si="19"/>
        <v>0</v>
      </c>
      <c r="BL605" s="16" t="s">
        <v>1678</v>
      </c>
      <c r="BM605" s="16" t="s">
        <v>647</v>
      </c>
    </row>
    <row r="606" spans="2:65" s="1" customFormat="1" ht="16.5" customHeight="1">
      <c r="B606" s="33"/>
      <c r="C606" s="171" t="s">
        <v>648</v>
      </c>
      <c r="D606" s="171" t="s">
        <v>1645</v>
      </c>
      <c r="E606" s="172" t="s">
        <v>649</v>
      </c>
      <c r="F606" s="173" t="s">
        <v>650</v>
      </c>
      <c r="G606" s="174" t="s">
        <v>1687</v>
      </c>
      <c r="H606" s="175">
        <v>114</v>
      </c>
      <c r="I606" s="176"/>
      <c r="J606" s="175">
        <f t="shared" si="10"/>
        <v>0</v>
      </c>
      <c r="K606" s="173" t="s">
        <v>1524</v>
      </c>
      <c r="L606" s="37"/>
      <c r="M606" s="177" t="s">
        <v>1524</v>
      </c>
      <c r="N606" s="178" t="s">
        <v>1563</v>
      </c>
      <c r="O606" s="59"/>
      <c r="P606" s="179">
        <f t="shared" si="11"/>
        <v>0</v>
      </c>
      <c r="Q606" s="179">
        <v>0</v>
      </c>
      <c r="R606" s="179">
        <f t="shared" si="12"/>
        <v>0</v>
      </c>
      <c r="S606" s="179">
        <v>0</v>
      </c>
      <c r="T606" s="180">
        <f t="shared" si="13"/>
        <v>0</v>
      </c>
      <c r="AR606" s="16" t="s">
        <v>1678</v>
      </c>
      <c r="AT606" s="16" t="s">
        <v>1645</v>
      </c>
      <c r="AU606" s="16" t="s">
        <v>1651</v>
      </c>
      <c r="AY606" s="16" t="s">
        <v>1642</v>
      </c>
      <c r="BE606" s="181">
        <f t="shared" si="14"/>
        <v>0</v>
      </c>
      <c r="BF606" s="181">
        <f t="shared" si="15"/>
        <v>0</v>
      </c>
      <c r="BG606" s="181">
        <f t="shared" si="16"/>
        <v>0</v>
      </c>
      <c r="BH606" s="181">
        <f t="shared" si="17"/>
        <v>0</v>
      </c>
      <c r="BI606" s="181">
        <f t="shared" si="18"/>
        <v>0</v>
      </c>
      <c r="BJ606" s="16" t="s">
        <v>1651</v>
      </c>
      <c r="BK606" s="181">
        <f t="shared" si="19"/>
        <v>0</v>
      </c>
      <c r="BL606" s="16" t="s">
        <v>1678</v>
      </c>
      <c r="BM606" s="16" t="s">
        <v>651</v>
      </c>
    </row>
    <row r="607" spans="2:65" s="1" customFormat="1" ht="16.5" customHeight="1">
      <c r="B607" s="33"/>
      <c r="C607" s="171" t="s">
        <v>652</v>
      </c>
      <c r="D607" s="171" t="s">
        <v>1645</v>
      </c>
      <c r="E607" s="172" t="s">
        <v>653</v>
      </c>
      <c r="F607" s="173" t="s">
        <v>654</v>
      </c>
      <c r="G607" s="174" t="s">
        <v>1687</v>
      </c>
      <c r="H607" s="175">
        <v>5</v>
      </c>
      <c r="I607" s="176"/>
      <c r="J607" s="175">
        <f t="shared" si="10"/>
        <v>0</v>
      </c>
      <c r="K607" s="173" t="s">
        <v>1524</v>
      </c>
      <c r="L607" s="37"/>
      <c r="M607" s="177" t="s">
        <v>1524</v>
      </c>
      <c r="N607" s="178" t="s">
        <v>1563</v>
      </c>
      <c r="O607" s="59"/>
      <c r="P607" s="179">
        <f t="shared" si="11"/>
        <v>0</v>
      </c>
      <c r="Q607" s="179">
        <v>0</v>
      </c>
      <c r="R607" s="179">
        <f t="shared" si="12"/>
        <v>0</v>
      </c>
      <c r="S607" s="179">
        <v>0</v>
      </c>
      <c r="T607" s="180">
        <f t="shared" si="13"/>
        <v>0</v>
      </c>
      <c r="AR607" s="16" t="s">
        <v>1678</v>
      </c>
      <c r="AT607" s="16" t="s">
        <v>1645</v>
      </c>
      <c r="AU607" s="16" t="s">
        <v>1651</v>
      </c>
      <c r="AY607" s="16" t="s">
        <v>1642</v>
      </c>
      <c r="BE607" s="181">
        <f t="shared" si="14"/>
        <v>0</v>
      </c>
      <c r="BF607" s="181">
        <f t="shared" si="15"/>
        <v>0</v>
      </c>
      <c r="BG607" s="181">
        <f t="shared" si="16"/>
        <v>0</v>
      </c>
      <c r="BH607" s="181">
        <f t="shared" si="17"/>
        <v>0</v>
      </c>
      <c r="BI607" s="181">
        <f t="shared" si="18"/>
        <v>0</v>
      </c>
      <c r="BJ607" s="16" t="s">
        <v>1651</v>
      </c>
      <c r="BK607" s="181">
        <f t="shared" si="19"/>
        <v>0</v>
      </c>
      <c r="BL607" s="16" t="s">
        <v>1678</v>
      </c>
      <c r="BM607" s="16" t="s">
        <v>655</v>
      </c>
    </row>
    <row r="608" spans="2:65" s="1" customFormat="1" ht="16.5" customHeight="1">
      <c r="B608" s="33"/>
      <c r="C608" s="171" t="s">
        <v>656</v>
      </c>
      <c r="D608" s="171" t="s">
        <v>1645</v>
      </c>
      <c r="E608" s="172" t="s">
        <v>657</v>
      </c>
      <c r="F608" s="173" t="s">
        <v>658</v>
      </c>
      <c r="G608" s="174" t="s">
        <v>1687</v>
      </c>
      <c r="H608" s="175">
        <v>14</v>
      </c>
      <c r="I608" s="176"/>
      <c r="J608" s="175">
        <f t="shared" si="10"/>
        <v>0</v>
      </c>
      <c r="K608" s="173" t="s">
        <v>1524</v>
      </c>
      <c r="L608" s="37"/>
      <c r="M608" s="177" t="s">
        <v>1524</v>
      </c>
      <c r="N608" s="178" t="s">
        <v>1563</v>
      </c>
      <c r="O608" s="59"/>
      <c r="P608" s="179">
        <f t="shared" si="11"/>
        <v>0</v>
      </c>
      <c r="Q608" s="179">
        <v>0</v>
      </c>
      <c r="R608" s="179">
        <f t="shared" si="12"/>
        <v>0</v>
      </c>
      <c r="S608" s="179">
        <v>0</v>
      </c>
      <c r="T608" s="180">
        <f t="shared" si="13"/>
        <v>0</v>
      </c>
      <c r="AR608" s="16" t="s">
        <v>1678</v>
      </c>
      <c r="AT608" s="16" t="s">
        <v>1645</v>
      </c>
      <c r="AU608" s="16" t="s">
        <v>1651</v>
      </c>
      <c r="AY608" s="16" t="s">
        <v>1642</v>
      </c>
      <c r="BE608" s="181">
        <f t="shared" si="14"/>
        <v>0</v>
      </c>
      <c r="BF608" s="181">
        <f t="shared" si="15"/>
        <v>0</v>
      </c>
      <c r="BG608" s="181">
        <f t="shared" si="16"/>
        <v>0</v>
      </c>
      <c r="BH608" s="181">
        <f t="shared" si="17"/>
        <v>0</v>
      </c>
      <c r="BI608" s="181">
        <f t="shared" si="18"/>
        <v>0</v>
      </c>
      <c r="BJ608" s="16" t="s">
        <v>1651</v>
      </c>
      <c r="BK608" s="181">
        <f t="shared" si="19"/>
        <v>0</v>
      </c>
      <c r="BL608" s="16" t="s">
        <v>1678</v>
      </c>
      <c r="BM608" s="16" t="s">
        <v>659</v>
      </c>
    </row>
    <row r="609" spans="2:65" s="1" customFormat="1" ht="16.5" customHeight="1">
      <c r="B609" s="33"/>
      <c r="C609" s="171" t="s">
        <v>660</v>
      </c>
      <c r="D609" s="171" t="s">
        <v>1645</v>
      </c>
      <c r="E609" s="172" t="s">
        <v>661</v>
      </c>
      <c r="F609" s="173" t="s">
        <v>662</v>
      </c>
      <c r="G609" s="174" t="s">
        <v>1687</v>
      </c>
      <c r="H609" s="175">
        <v>20</v>
      </c>
      <c r="I609" s="176"/>
      <c r="J609" s="175">
        <f t="shared" si="10"/>
        <v>0</v>
      </c>
      <c r="K609" s="173" t="s">
        <v>1524</v>
      </c>
      <c r="L609" s="37"/>
      <c r="M609" s="177" t="s">
        <v>1524</v>
      </c>
      <c r="N609" s="178" t="s">
        <v>1563</v>
      </c>
      <c r="O609" s="59"/>
      <c r="P609" s="179">
        <f t="shared" si="11"/>
        <v>0</v>
      </c>
      <c r="Q609" s="179">
        <v>0</v>
      </c>
      <c r="R609" s="179">
        <f t="shared" si="12"/>
        <v>0</v>
      </c>
      <c r="S609" s="179">
        <v>0</v>
      </c>
      <c r="T609" s="180">
        <f t="shared" si="13"/>
        <v>0</v>
      </c>
      <c r="AR609" s="16" t="s">
        <v>1678</v>
      </c>
      <c r="AT609" s="16" t="s">
        <v>1645</v>
      </c>
      <c r="AU609" s="16" t="s">
        <v>1651</v>
      </c>
      <c r="AY609" s="16" t="s">
        <v>1642</v>
      </c>
      <c r="BE609" s="181">
        <f t="shared" si="14"/>
        <v>0</v>
      </c>
      <c r="BF609" s="181">
        <f t="shared" si="15"/>
        <v>0</v>
      </c>
      <c r="BG609" s="181">
        <f t="shared" si="16"/>
        <v>0</v>
      </c>
      <c r="BH609" s="181">
        <f t="shared" si="17"/>
        <v>0</v>
      </c>
      <c r="BI609" s="181">
        <f t="shared" si="18"/>
        <v>0</v>
      </c>
      <c r="BJ609" s="16" t="s">
        <v>1651</v>
      </c>
      <c r="BK609" s="181">
        <f t="shared" si="19"/>
        <v>0</v>
      </c>
      <c r="BL609" s="16" t="s">
        <v>1678</v>
      </c>
      <c r="BM609" s="16" t="s">
        <v>663</v>
      </c>
    </row>
    <row r="610" spans="2:65" s="1" customFormat="1" ht="16.5" customHeight="1">
      <c r="B610" s="33"/>
      <c r="C610" s="171" t="s">
        <v>664</v>
      </c>
      <c r="D610" s="171" t="s">
        <v>1645</v>
      </c>
      <c r="E610" s="172" t="s">
        <v>665</v>
      </c>
      <c r="F610" s="173" t="s">
        <v>666</v>
      </c>
      <c r="G610" s="174" t="s">
        <v>526</v>
      </c>
      <c r="H610" s="175">
        <v>96</v>
      </c>
      <c r="I610" s="176"/>
      <c r="J610" s="175">
        <f t="shared" si="10"/>
        <v>0</v>
      </c>
      <c r="K610" s="173" t="s">
        <v>1524</v>
      </c>
      <c r="L610" s="37"/>
      <c r="M610" s="177" t="s">
        <v>1524</v>
      </c>
      <c r="N610" s="178" t="s">
        <v>1563</v>
      </c>
      <c r="O610" s="59"/>
      <c r="P610" s="179">
        <f t="shared" si="11"/>
        <v>0</v>
      </c>
      <c r="Q610" s="179">
        <v>0</v>
      </c>
      <c r="R610" s="179">
        <f t="shared" si="12"/>
        <v>0</v>
      </c>
      <c r="S610" s="179">
        <v>0</v>
      </c>
      <c r="T610" s="180">
        <f t="shared" si="13"/>
        <v>0</v>
      </c>
      <c r="AR610" s="16" t="s">
        <v>1678</v>
      </c>
      <c r="AT610" s="16" t="s">
        <v>1645</v>
      </c>
      <c r="AU610" s="16" t="s">
        <v>1651</v>
      </c>
      <c r="AY610" s="16" t="s">
        <v>1642</v>
      </c>
      <c r="BE610" s="181">
        <f t="shared" si="14"/>
        <v>0</v>
      </c>
      <c r="BF610" s="181">
        <f t="shared" si="15"/>
        <v>0</v>
      </c>
      <c r="BG610" s="181">
        <f t="shared" si="16"/>
        <v>0</v>
      </c>
      <c r="BH610" s="181">
        <f t="shared" si="17"/>
        <v>0</v>
      </c>
      <c r="BI610" s="181">
        <f t="shared" si="18"/>
        <v>0</v>
      </c>
      <c r="BJ610" s="16" t="s">
        <v>1651</v>
      </c>
      <c r="BK610" s="181">
        <f t="shared" si="19"/>
        <v>0</v>
      </c>
      <c r="BL610" s="16" t="s">
        <v>1678</v>
      </c>
      <c r="BM610" s="16" t="s">
        <v>667</v>
      </c>
    </row>
    <row r="611" spans="2:65" s="1" customFormat="1" ht="16.5" customHeight="1">
      <c r="B611" s="33"/>
      <c r="C611" s="171" t="s">
        <v>668</v>
      </c>
      <c r="D611" s="171" t="s">
        <v>1645</v>
      </c>
      <c r="E611" s="172" t="s">
        <v>669</v>
      </c>
      <c r="F611" s="173" t="s">
        <v>670</v>
      </c>
      <c r="G611" s="174" t="s">
        <v>526</v>
      </c>
      <c r="H611" s="175">
        <v>1</v>
      </c>
      <c r="I611" s="176"/>
      <c r="J611" s="175">
        <f t="shared" si="10"/>
        <v>0</v>
      </c>
      <c r="K611" s="173" t="s">
        <v>1524</v>
      </c>
      <c r="L611" s="37"/>
      <c r="M611" s="177" t="s">
        <v>1524</v>
      </c>
      <c r="N611" s="178" t="s">
        <v>1563</v>
      </c>
      <c r="O611" s="59"/>
      <c r="P611" s="179">
        <f t="shared" si="11"/>
        <v>0</v>
      </c>
      <c r="Q611" s="179">
        <v>0</v>
      </c>
      <c r="R611" s="179">
        <f t="shared" si="12"/>
        <v>0</v>
      </c>
      <c r="S611" s="179">
        <v>0</v>
      </c>
      <c r="T611" s="180">
        <f t="shared" si="13"/>
        <v>0</v>
      </c>
      <c r="AR611" s="16" t="s">
        <v>1678</v>
      </c>
      <c r="AT611" s="16" t="s">
        <v>1645</v>
      </c>
      <c r="AU611" s="16" t="s">
        <v>1651</v>
      </c>
      <c r="AY611" s="16" t="s">
        <v>1642</v>
      </c>
      <c r="BE611" s="181">
        <f t="shared" si="14"/>
        <v>0</v>
      </c>
      <c r="BF611" s="181">
        <f t="shared" si="15"/>
        <v>0</v>
      </c>
      <c r="BG611" s="181">
        <f t="shared" si="16"/>
        <v>0</v>
      </c>
      <c r="BH611" s="181">
        <f t="shared" si="17"/>
        <v>0</v>
      </c>
      <c r="BI611" s="181">
        <f t="shared" si="18"/>
        <v>0</v>
      </c>
      <c r="BJ611" s="16" t="s">
        <v>1651</v>
      </c>
      <c r="BK611" s="181">
        <f t="shared" si="19"/>
        <v>0</v>
      </c>
      <c r="BL611" s="16" t="s">
        <v>1678</v>
      </c>
      <c r="BM611" s="16" t="s">
        <v>671</v>
      </c>
    </row>
    <row r="612" spans="2:65" s="1" customFormat="1" ht="16.5" customHeight="1">
      <c r="B612" s="33"/>
      <c r="C612" s="171" t="s">
        <v>672</v>
      </c>
      <c r="D612" s="171" t="s">
        <v>1645</v>
      </c>
      <c r="E612" s="172" t="s">
        <v>673</v>
      </c>
      <c r="F612" s="173" t="s">
        <v>674</v>
      </c>
      <c r="G612" s="174" t="s">
        <v>539</v>
      </c>
      <c r="H612" s="175">
        <v>1</v>
      </c>
      <c r="I612" s="176"/>
      <c r="J612" s="175">
        <f t="shared" si="10"/>
        <v>0</v>
      </c>
      <c r="K612" s="173" t="s">
        <v>1524</v>
      </c>
      <c r="L612" s="37"/>
      <c r="M612" s="177" t="s">
        <v>1524</v>
      </c>
      <c r="N612" s="178" t="s">
        <v>1563</v>
      </c>
      <c r="O612" s="59"/>
      <c r="P612" s="179">
        <f t="shared" si="11"/>
        <v>0</v>
      </c>
      <c r="Q612" s="179">
        <v>0</v>
      </c>
      <c r="R612" s="179">
        <f t="shared" si="12"/>
        <v>0</v>
      </c>
      <c r="S612" s="179">
        <v>0</v>
      </c>
      <c r="T612" s="180">
        <f t="shared" si="13"/>
        <v>0</v>
      </c>
      <c r="AR612" s="16" t="s">
        <v>1678</v>
      </c>
      <c r="AT612" s="16" t="s">
        <v>1645</v>
      </c>
      <c r="AU612" s="16" t="s">
        <v>1651</v>
      </c>
      <c r="AY612" s="16" t="s">
        <v>1642</v>
      </c>
      <c r="BE612" s="181">
        <f t="shared" si="14"/>
        <v>0</v>
      </c>
      <c r="BF612" s="181">
        <f t="shared" si="15"/>
        <v>0</v>
      </c>
      <c r="BG612" s="181">
        <f t="shared" si="16"/>
        <v>0</v>
      </c>
      <c r="BH612" s="181">
        <f t="shared" si="17"/>
        <v>0</v>
      </c>
      <c r="BI612" s="181">
        <f t="shared" si="18"/>
        <v>0</v>
      </c>
      <c r="BJ612" s="16" t="s">
        <v>1651</v>
      </c>
      <c r="BK612" s="181">
        <f t="shared" si="19"/>
        <v>0</v>
      </c>
      <c r="BL612" s="16" t="s">
        <v>1678</v>
      </c>
      <c r="BM612" s="16" t="s">
        <v>675</v>
      </c>
    </row>
    <row r="613" spans="2:65" s="1" customFormat="1" ht="16.5" customHeight="1">
      <c r="B613" s="33"/>
      <c r="C613" s="171" t="s">
        <v>676</v>
      </c>
      <c r="D613" s="171" t="s">
        <v>1645</v>
      </c>
      <c r="E613" s="172" t="s">
        <v>677</v>
      </c>
      <c r="F613" s="173" t="s">
        <v>678</v>
      </c>
      <c r="G613" s="174" t="s">
        <v>526</v>
      </c>
      <c r="H613" s="175">
        <v>1</v>
      </c>
      <c r="I613" s="176"/>
      <c r="J613" s="175">
        <f t="shared" si="10"/>
        <v>0</v>
      </c>
      <c r="K613" s="173" t="s">
        <v>1524</v>
      </c>
      <c r="L613" s="37"/>
      <c r="M613" s="177" t="s">
        <v>1524</v>
      </c>
      <c r="N613" s="178" t="s">
        <v>1563</v>
      </c>
      <c r="O613" s="59"/>
      <c r="P613" s="179">
        <f t="shared" si="11"/>
        <v>0</v>
      </c>
      <c r="Q613" s="179">
        <v>0</v>
      </c>
      <c r="R613" s="179">
        <f t="shared" si="12"/>
        <v>0</v>
      </c>
      <c r="S613" s="179">
        <v>0</v>
      </c>
      <c r="T613" s="180">
        <f t="shared" si="13"/>
        <v>0</v>
      </c>
      <c r="AR613" s="16" t="s">
        <v>1678</v>
      </c>
      <c r="AT613" s="16" t="s">
        <v>1645</v>
      </c>
      <c r="AU613" s="16" t="s">
        <v>1651</v>
      </c>
      <c r="AY613" s="16" t="s">
        <v>1642</v>
      </c>
      <c r="BE613" s="181">
        <f t="shared" si="14"/>
        <v>0</v>
      </c>
      <c r="BF613" s="181">
        <f t="shared" si="15"/>
        <v>0</v>
      </c>
      <c r="BG613" s="181">
        <f t="shared" si="16"/>
        <v>0</v>
      </c>
      <c r="BH613" s="181">
        <f t="shared" si="17"/>
        <v>0</v>
      </c>
      <c r="BI613" s="181">
        <f t="shared" si="18"/>
        <v>0</v>
      </c>
      <c r="BJ613" s="16" t="s">
        <v>1651</v>
      </c>
      <c r="BK613" s="181">
        <f t="shared" si="19"/>
        <v>0</v>
      </c>
      <c r="BL613" s="16" t="s">
        <v>1678</v>
      </c>
      <c r="BM613" s="16" t="s">
        <v>679</v>
      </c>
    </row>
    <row r="614" spans="2:65" s="1" customFormat="1" ht="16.5" customHeight="1">
      <c r="B614" s="33"/>
      <c r="C614" s="171" t="s">
        <v>680</v>
      </c>
      <c r="D614" s="171" t="s">
        <v>1645</v>
      </c>
      <c r="E614" s="172" t="s">
        <v>681</v>
      </c>
      <c r="F614" s="173" t="s">
        <v>682</v>
      </c>
      <c r="G614" s="174" t="s">
        <v>526</v>
      </c>
      <c r="H614" s="175">
        <v>8</v>
      </c>
      <c r="I614" s="176"/>
      <c r="J614" s="175">
        <f t="shared" si="10"/>
        <v>0</v>
      </c>
      <c r="K614" s="173" t="s">
        <v>1524</v>
      </c>
      <c r="L614" s="37"/>
      <c r="M614" s="177" t="s">
        <v>1524</v>
      </c>
      <c r="N614" s="178" t="s">
        <v>1563</v>
      </c>
      <c r="O614" s="59"/>
      <c r="P614" s="179">
        <f t="shared" si="11"/>
        <v>0</v>
      </c>
      <c r="Q614" s="179">
        <v>0</v>
      </c>
      <c r="R614" s="179">
        <f t="shared" si="12"/>
        <v>0</v>
      </c>
      <c r="S614" s="179">
        <v>0</v>
      </c>
      <c r="T614" s="180">
        <f t="shared" si="13"/>
        <v>0</v>
      </c>
      <c r="AR614" s="16" t="s">
        <v>1678</v>
      </c>
      <c r="AT614" s="16" t="s">
        <v>1645</v>
      </c>
      <c r="AU614" s="16" t="s">
        <v>1651</v>
      </c>
      <c r="AY614" s="16" t="s">
        <v>1642</v>
      </c>
      <c r="BE614" s="181">
        <f t="shared" si="14"/>
        <v>0</v>
      </c>
      <c r="BF614" s="181">
        <f t="shared" si="15"/>
        <v>0</v>
      </c>
      <c r="BG614" s="181">
        <f t="shared" si="16"/>
        <v>0</v>
      </c>
      <c r="BH614" s="181">
        <f t="shared" si="17"/>
        <v>0</v>
      </c>
      <c r="BI614" s="181">
        <f t="shared" si="18"/>
        <v>0</v>
      </c>
      <c r="BJ614" s="16" t="s">
        <v>1651</v>
      </c>
      <c r="BK614" s="181">
        <f t="shared" si="19"/>
        <v>0</v>
      </c>
      <c r="BL614" s="16" t="s">
        <v>1678</v>
      </c>
      <c r="BM614" s="16" t="s">
        <v>683</v>
      </c>
    </row>
    <row r="615" spans="2:65" s="1" customFormat="1" ht="16.5" customHeight="1">
      <c r="B615" s="33"/>
      <c r="C615" s="171" t="s">
        <v>684</v>
      </c>
      <c r="D615" s="171" t="s">
        <v>1645</v>
      </c>
      <c r="E615" s="172" t="s">
        <v>685</v>
      </c>
      <c r="F615" s="173" t="s">
        <v>686</v>
      </c>
      <c r="G615" s="174" t="s">
        <v>687</v>
      </c>
      <c r="H615" s="175">
        <v>1</v>
      </c>
      <c r="I615" s="176"/>
      <c r="J615" s="175">
        <f t="shared" si="10"/>
        <v>0</v>
      </c>
      <c r="K615" s="173" t="s">
        <v>1524</v>
      </c>
      <c r="L615" s="37"/>
      <c r="M615" s="177" t="s">
        <v>1524</v>
      </c>
      <c r="N615" s="178" t="s">
        <v>1563</v>
      </c>
      <c r="O615" s="59"/>
      <c r="P615" s="179">
        <f t="shared" si="11"/>
        <v>0</v>
      </c>
      <c r="Q615" s="179">
        <v>0</v>
      </c>
      <c r="R615" s="179">
        <f t="shared" si="12"/>
        <v>0</v>
      </c>
      <c r="S615" s="179">
        <v>0</v>
      </c>
      <c r="T615" s="180">
        <f t="shared" si="13"/>
        <v>0</v>
      </c>
      <c r="AR615" s="16" t="s">
        <v>1678</v>
      </c>
      <c r="AT615" s="16" t="s">
        <v>1645</v>
      </c>
      <c r="AU615" s="16" t="s">
        <v>1651</v>
      </c>
      <c r="AY615" s="16" t="s">
        <v>1642</v>
      </c>
      <c r="BE615" s="181">
        <f t="shared" si="14"/>
        <v>0</v>
      </c>
      <c r="BF615" s="181">
        <f t="shared" si="15"/>
        <v>0</v>
      </c>
      <c r="BG615" s="181">
        <f t="shared" si="16"/>
        <v>0</v>
      </c>
      <c r="BH615" s="181">
        <f t="shared" si="17"/>
        <v>0</v>
      </c>
      <c r="BI615" s="181">
        <f t="shared" si="18"/>
        <v>0</v>
      </c>
      <c r="BJ615" s="16" t="s">
        <v>1651</v>
      </c>
      <c r="BK615" s="181">
        <f t="shared" si="19"/>
        <v>0</v>
      </c>
      <c r="BL615" s="16" t="s">
        <v>1678</v>
      </c>
      <c r="BM615" s="16" t="s">
        <v>688</v>
      </c>
    </row>
    <row r="616" spans="2:65" s="1" customFormat="1" ht="16.5" customHeight="1">
      <c r="B616" s="33"/>
      <c r="C616" s="171" t="s">
        <v>689</v>
      </c>
      <c r="D616" s="171" t="s">
        <v>1645</v>
      </c>
      <c r="E616" s="172" t="s">
        <v>690</v>
      </c>
      <c r="F616" s="173" t="s">
        <v>691</v>
      </c>
      <c r="G616" s="174" t="s">
        <v>539</v>
      </c>
      <c r="H616" s="175">
        <v>1</v>
      </c>
      <c r="I616" s="176"/>
      <c r="J616" s="175">
        <f t="shared" si="10"/>
        <v>0</v>
      </c>
      <c r="K616" s="173" t="s">
        <v>1524</v>
      </c>
      <c r="L616" s="37"/>
      <c r="M616" s="177" t="s">
        <v>1524</v>
      </c>
      <c r="N616" s="178" t="s">
        <v>1563</v>
      </c>
      <c r="O616" s="59"/>
      <c r="P616" s="179">
        <f t="shared" si="11"/>
        <v>0</v>
      </c>
      <c r="Q616" s="179">
        <v>0</v>
      </c>
      <c r="R616" s="179">
        <f t="shared" si="12"/>
        <v>0</v>
      </c>
      <c r="S616" s="179">
        <v>0</v>
      </c>
      <c r="T616" s="180">
        <f t="shared" si="13"/>
        <v>0</v>
      </c>
      <c r="AR616" s="16" t="s">
        <v>1678</v>
      </c>
      <c r="AT616" s="16" t="s">
        <v>1645</v>
      </c>
      <c r="AU616" s="16" t="s">
        <v>1651</v>
      </c>
      <c r="AY616" s="16" t="s">
        <v>1642</v>
      </c>
      <c r="BE616" s="181">
        <f t="shared" si="14"/>
        <v>0</v>
      </c>
      <c r="BF616" s="181">
        <f t="shared" si="15"/>
        <v>0</v>
      </c>
      <c r="BG616" s="181">
        <f t="shared" si="16"/>
        <v>0</v>
      </c>
      <c r="BH616" s="181">
        <f t="shared" si="17"/>
        <v>0</v>
      </c>
      <c r="BI616" s="181">
        <f t="shared" si="18"/>
        <v>0</v>
      </c>
      <c r="BJ616" s="16" t="s">
        <v>1651</v>
      </c>
      <c r="BK616" s="181">
        <f t="shared" si="19"/>
        <v>0</v>
      </c>
      <c r="BL616" s="16" t="s">
        <v>1678</v>
      </c>
      <c r="BM616" s="16" t="s">
        <v>692</v>
      </c>
    </row>
    <row r="617" spans="2:65" s="1" customFormat="1" ht="16.5" customHeight="1">
      <c r="B617" s="33"/>
      <c r="C617" s="171" t="s">
        <v>693</v>
      </c>
      <c r="D617" s="171" t="s">
        <v>1645</v>
      </c>
      <c r="E617" s="172" t="s">
        <v>694</v>
      </c>
      <c r="F617" s="173" t="s">
        <v>695</v>
      </c>
      <c r="G617" s="174" t="s">
        <v>526</v>
      </c>
      <c r="H617" s="175">
        <v>8</v>
      </c>
      <c r="I617" s="176"/>
      <c r="J617" s="175">
        <f t="shared" si="10"/>
        <v>0</v>
      </c>
      <c r="K617" s="173" t="s">
        <v>1524</v>
      </c>
      <c r="L617" s="37"/>
      <c r="M617" s="177" t="s">
        <v>1524</v>
      </c>
      <c r="N617" s="178" t="s">
        <v>1563</v>
      </c>
      <c r="O617" s="59"/>
      <c r="P617" s="179">
        <f t="shared" si="11"/>
        <v>0</v>
      </c>
      <c r="Q617" s="179">
        <v>0</v>
      </c>
      <c r="R617" s="179">
        <f t="shared" si="12"/>
        <v>0</v>
      </c>
      <c r="S617" s="179">
        <v>0</v>
      </c>
      <c r="T617" s="180">
        <f t="shared" si="13"/>
        <v>0</v>
      </c>
      <c r="AR617" s="16" t="s">
        <v>1678</v>
      </c>
      <c r="AT617" s="16" t="s">
        <v>1645</v>
      </c>
      <c r="AU617" s="16" t="s">
        <v>1651</v>
      </c>
      <c r="AY617" s="16" t="s">
        <v>1642</v>
      </c>
      <c r="BE617" s="181">
        <f t="shared" si="14"/>
        <v>0</v>
      </c>
      <c r="BF617" s="181">
        <f t="shared" si="15"/>
        <v>0</v>
      </c>
      <c r="BG617" s="181">
        <f t="shared" si="16"/>
        <v>0</v>
      </c>
      <c r="BH617" s="181">
        <f t="shared" si="17"/>
        <v>0</v>
      </c>
      <c r="BI617" s="181">
        <f t="shared" si="18"/>
        <v>0</v>
      </c>
      <c r="BJ617" s="16" t="s">
        <v>1651</v>
      </c>
      <c r="BK617" s="181">
        <f t="shared" si="19"/>
        <v>0</v>
      </c>
      <c r="BL617" s="16" t="s">
        <v>1678</v>
      </c>
      <c r="BM617" s="16" t="s">
        <v>696</v>
      </c>
    </row>
    <row r="618" spans="2:65" s="1" customFormat="1" ht="16.5" customHeight="1">
      <c r="B618" s="33"/>
      <c r="C618" s="171" t="s">
        <v>697</v>
      </c>
      <c r="D618" s="171" t="s">
        <v>1645</v>
      </c>
      <c r="E618" s="172" t="s">
        <v>698</v>
      </c>
      <c r="F618" s="173" t="s">
        <v>699</v>
      </c>
      <c r="G618" s="174" t="s">
        <v>526</v>
      </c>
      <c r="H618" s="175">
        <v>2</v>
      </c>
      <c r="I618" s="176"/>
      <c r="J618" s="175">
        <f t="shared" si="10"/>
        <v>0</v>
      </c>
      <c r="K618" s="173" t="s">
        <v>1524</v>
      </c>
      <c r="L618" s="37"/>
      <c r="M618" s="177" t="s">
        <v>1524</v>
      </c>
      <c r="N618" s="178" t="s">
        <v>1563</v>
      </c>
      <c r="O618" s="59"/>
      <c r="P618" s="179">
        <f t="shared" si="11"/>
        <v>0</v>
      </c>
      <c r="Q618" s="179">
        <v>0</v>
      </c>
      <c r="R618" s="179">
        <f t="shared" si="12"/>
        <v>0</v>
      </c>
      <c r="S618" s="179">
        <v>0</v>
      </c>
      <c r="T618" s="180">
        <f t="shared" si="13"/>
        <v>0</v>
      </c>
      <c r="AR618" s="16" t="s">
        <v>1678</v>
      </c>
      <c r="AT618" s="16" t="s">
        <v>1645</v>
      </c>
      <c r="AU618" s="16" t="s">
        <v>1651</v>
      </c>
      <c r="AY618" s="16" t="s">
        <v>1642</v>
      </c>
      <c r="BE618" s="181">
        <f t="shared" si="14"/>
        <v>0</v>
      </c>
      <c r="BF618" s="181">
        <f t="shared" si="15"/>
        <v>0</v>
      </c>
      <c r="BG618" s="181">
        <f t="shared" si="16"/>
        <v>0</v>
      </c>
      <c r="BH618" s="181">
        <f t="shared" si="17"/>
        <v>0</v>
      </c>
      <c r="BI618" s="181">
        <f t="shared" si="18"/>
        <v>0</v>
      </c>
      <c r="BJ618" s="16" t="s">
        <v>1651</v>
      </c>
      <c r="BK618" s="181">
        <f t="shared" si="19"/>
        <v>0</v>
      </c>
      <c r="BL618" s="16" t="s">
        <v>1678</v>
      </c>
      <c r="BM618" s="16" t="s">
        <v>700</v>
      </c>
    </row>
    <row r="619" spans="2:65" s="1" customFormat="1" ht="16.5" customHeight="1">
      <c r="B619" s="33"/>
      <c r="C619" s="171" t="s">
        <v>701</v>
      </c>
      <c r="D619" s="171" t="s">
        <v>1645</v>
      </c>
      <c r="E619" s="172" t="s">
        <v>702</v>
      </c>
      <c r="F619" s="173" t="s">
        <v>703</v>
      </c>
      <c r="G619" s="174" t="s">
        <v>539</v>
      </c>
      <c r="H619" s="175">
        <v>1</v>
      </c>
      <c r="I619" s="176"/>
      <c r="J619" s="175">
        <f t="shared" si="10"/>
        <v>0</v>
      </c>
      <c r="K619" s="173" t="s">
        <v>1524</v>
      </c>
      <c r="L619" s="37"/>
      <c r="M619" s="177" t="s">
        <v>1524</v>
      </c>
      <c r="N619" s="178" t="s">
        <v>1563</v>
      </c>
      <c r="O619" s="59"/>
      <c r="P619" s="179">
        <f t="shared" si="11"/>
        <v>0</v>
      </c>
      <c r="Q619" s="179">
        <v>0</v>
      </c>
      <c r="R619" s="179">
        <f t="shared" si="12"/>
        <v>0</v>
      </c>
      <c r="S619" s="179">
        <v>0</v>
      </c>
      <c r="T619" s="180">
        <f t="shared" si="13"/>
        <v>0</v>
      </c>
      <c r="AR619" s="16" t="s">
        <v>1678</v>
      </c>
      <c r="AT619" s="16" t="s">
        <v>1645</v>
      </c>
      <c r="AU619" s="16" t="s">
        <v>1651</v>
      </c>
      <c r="AY619" s="16" t="s">
        <v>1642</v>
      </c>
      <c r="BE619" s="181">
        <f t="shared" si="14"/>
        <v>0</v>
      </c>
      <c r="BF619" s="181">
        <f t="shared" si="15"/>
        <v>0</v>
      </c>
      <c r="BG619" s="181">
        <f t="shared" si="16"/>
        <v>0</v>
      </c>
      <c r="BH619" s="181">
        <f t="shared" si="17"/>
        <v>0</v>
      </c>
      <c r="BI619" s="181">
        <f t="shared" si="18"/>
        <v>0</v>
      </c>
      <c r="BJ619" s="16" t="s">
        <v>1651</v>
      </c>
      <c r="BK619" s="181">
        <f t="shared" si="19"/>
        <v>0</v>
      </c>
      <c r="BL619" s="16" t="s">
        <v>1678</v>
      </c>
      <c r="BM619" s="16" t="s">
        <v>704</v>
      </c>
    </row>
    <row r="620" spans="2:65" s="1" customFormat="1" ht="16.5" customHeight="1">
      <c r="B620" s="33"/>
      <c r="C620" s="171" t="s">
        <v>705</v>
      </c>
      <c r="D620" s="171" t="s">
        <v>1645</v>
      </c>
      <c r="E620" s="172" t="s">
        <v>706</v>
      </c>
      <c r="F620" s="173" t="s">
        <v>707</v>
      </c>
      <c r="G620" s="174" t="s">
        <v>539</v>
      </c>
      <c r="H620" s="175">
        <v>1</v>
      </c>
      <c r="I620" s="176"/>
      <c r="J620" s="175">
        <f t="shared" si="10"/>
        <v>0</v>
      </c>
      <c r="K620" s="173" t="s">
        <v>1524</v>
      </c>
      <c r="L620" s="37"/>
      <c r="M620" s="177" t="s">
        <v>1524</v>
      </c>
      <c r="N620" s="178" t="s">
        <v>1563</v>
      </c>
      <c r="O620" s="59"/>
      <c r="P620" s="179">
        <f t="shared" si="11"/>
        <v>0</v>
      </c>
      <c r="Q620" s="179">
        <v>0</v>
      </c>
      <c r="R620" s="179">
        <f t="shared" si="12"/>
        <v>0</v>
      </c>
      <c r="S620" s="179">
        <v>0</v>
      </c>
      <c r="T620" s="180">
        <f t="shared" si="13"/>
        <v>0</v>
      </c>
      <c r="AR620" s="16" t="s">
        <v>1678</v>
      </c>
      <c r="AT620" s="16" t="s">
        <v>1645</v>
      </c>
      <c r="AU620" s="16" t="s">
        <v>1651</v>
      </c>
      <c r="AY620" s="16" t="s">
        <v>1642</v>
      </c>
      <c r="BE620" s="181">
        <f t="shared" si="14"/>
        <v>0</v>
      </c>
      <c r="BF620" s="181">
        <f t="shared" si="15"/>
        <v>0</v>
      </c>
      <c r="BG620" s="181">
        <f t="shared" si="16"/>
        <v>0</v>
      </c>
      <c r="BH620" s="181">
        <f t="shared" si="17"/>
        <v>0</v>
      </c>
      <c r="BI620" s="181">
        <f t="shared" si="18"/>
        <v>0</v>
      </c>
      <c r="BJ620" s="16" t="s">
        <v>1651</v>
      </c>
      <c r="BK620" s="181">
        <f t="shared" si="19"/>
        <v>0</v>
      </c>
      <c r="BL620" s="16" t="s">
        <v>1678</v>
      </c>
      <c r="BM620" s="16" t="s">
        <v>708</v>
      </c>
    </row>
    <row r="621" spans="2:65" s="1" customFormat="1" ht="16.5" customHeight="1">
      <c r="B621" s="33"/>
      <c r="C621" s="171" t="s">
        <v>709</v>
      </c>
      <c r="D621" s="171" t="s">
        <v>1645</v>
      </c>
      <c r="E621" s="172" t="s">
        <v>710</v>
      </c>
      <c r="F621" s="173" t="s">
        <v>711</v>
      </c>
      <c r="G621" s="174" t="s">
        <v>539</v>
      </c>
      <c r="H621" s="175">
        <v>1</v>
      </c>
      <c r="I621" s="176"/>
      <c r="J621" s="175">
        <f t="shared" si="10"/>
        <v>0</v>
      </c>
      <c r="K621" s="173" t="s">
        <v>1524</v>
      </c>
      <c r="L621" s="37"/>
      <c r="M621" s="177" t="s">
        <v>1524</v>
      </c>
      <c r="N621" s="178" t="s">
        <v>1563</v>
      </c>
      <c r="O621" s="59"/>
      <c r="P621" s="179">
        <f t="shared" si="11"/>
        <v>0</v>
      </c>
      <c r="Q621" s="179">
        <v>0</v>
      </c>
      <c r="R621" s="179">
        <f t="shared" si="12"/>
        <v>0</v>
      </c>
      <c r="S621" s="179">
        <v>0</v>
      </c>
      <c r="T621" s="180">
        <f t="shared" si="13"/>
        <v>0</v>
      </c>
      <c r="AR621" s="16" t="s">
        <v>1678</v>
      </c>
      <c r="AT621" s="16" t="s">
        <v>1645</v>
      </c>
      <c r="AU621" s="16" t="s">
        <v>1651</v>
      </c>
      <c r="AY621" s="16" t="s">
        <v>1642</v>
      </c>
      <c r="BE621" s="181">
        <f t="shared" si="14"/>
        <v>0</v>
      </c>
      <c r="BF621" s="181">
        <f t="shared" si="15"/>
        <v>0</v>
      </c>
      <c r="BG621" s="181">
        <f t="shared" si="16"/>
        <v>0</v>
      </c>
      <c r="BH621" s="181">
        <f t="shared" si="17"/>
        <v>0</v>
      </c>
      <c r="BI621" s="181">
        <f t="shared" si="18"/>
        <v>0</v>
      </c>
      <c r="BJ621" s="16" t="s">
        <v>1651</v>
      </c>
      <c r="BK621" s="181">
        <f t="shared" si="19"/>
        <v>0</v>
      </c>
      <c r="BL621" s="16" t="s">
        <v>1678</v>
      </c>
      <c r="BM621" s="16" t="s">
        <v>712</v>
      </c>
    </row>
    <row r="622" spans="2:65" s="1" customFormat="1" ht="16.5" customHeight="1">
      <c r="B622" s="33"/>
      <c r="C622" s="171" t="s">
        <v>713</v>
      </c>
      <c r="D622" s="171" t="s">
        <v>1645</v>
      </c>
      <c r="E622" s="172" t="s">
        <v>714</v>
      </c>
      <c r="F622" s="173" t="s">
        <v>715</v>
      </c>
      <c r="G622" s="174" t="s">
        <v>1687</v>
      </c>
      <c r="H622" s="175">
        <v>117</v>
      </c>
      <c r="I622" s="176"/>
      <c r="J622" s="175">
        <f t="shared" si="10"/>
        <v>0</v>
      </c>
      <c r="K622" s="173" t="s">
        <v>1524</v>
      </c>
      <c r="L622" s="37"/>
      <c r="M622" s="177" t="s">
        <v>1524</v>
      </c>
      <c r="N622" s="178" t="s">
        <v>1563</v>
      </c>
      <c r="O622" s="59"/>
      <c r="P622" s="179">
        <f t="shared" si="11"/>
        <v>0</v>
      </c>
      <c r="Q622" s="179">
        <v>0</v>
      </c>
      <c r="R622" s="179">
        <f t="shared" si="12"/>
        <v>0</v>
      </c>
      <c r="S622" s="179">
        <v>0</v>
      </c>
      <c r="T622" s="180">
        <f t="shared" si="13"/>
        <v>0</v>
      </c>
      <c r="AR622" s="16" t="s">
        <v>1678</v>
      </c>
      <c r="AT622" s="16" t="s">
        <v>1645</v>
      </c>
      <c r="AU622" s="16" t="s">
        <v>1651</v>
      </c>
      <c r="AY622" s="16" t="s">
        <v>1642</v>
      </c>
      <c r="BE622" s="181">
        <f t="shared" si="14"/>
        <v>0</v>
      </c>
      <c r="BF622" s="181">
        <f t="shared" si="15"/>
        <v>0</v>
      </c>
      <c r="BG622" s="181">
        <f t="shared" si="16"/>
        <v>0</v>
      </c>
      <c r="BH622" s="181">
        <f t="shared" si="17"/>
        <v>0</v>
      </c>
      <c r="BI622" s="181">
        <f t="shared" si="18"/>
        <v>0</v>
      </c>
      <c r="BJ622" s="16" t="s">
        <v>1651</v>
      </c>
      <c r="BK622" s="181">
        <f t="shared" si="19"/>
        <v>0</v>
      </c>
      <c r="BL622" s="16" t="s">
        <v>1678</v>
      </c>
      <c r="BM622" s="16" t="s">
        <v>716</v>
      </c>
    </row>
    <row r="623" spans="2:65" s="1" customFormat="1" ht="16.5" customHeight="1">
      <c r="B623" s="33"/>
      <c r="C623" s="171" t="s">
        <v>717</v>
      </c>
      <c r="D623" s="171" t="s">
        <v>1645</v>
      </c>
      <c r="E623" s="172" t="s">
        <v>718</v>
      </c>
      <c r="F623" s="173" t="s">
        <v>719</v>
      </c>
      <c r="G623" s="174" t="s">
        <v>1687</v>
      </c>
      <c r="H623" s="175">
        <v>47</v>
      </c>
      <c r="I623" s="176"/>
      <c r="J623" s="175">
        <f t="shared" si="10"/>
        <v>0</v>
      </c>
      <c r="K623" s="173" t="s">
        <v>1524</v>
      </c>
      <c r="L623" s="37"/>
      <c r="M623" s="177" t="s">
        <v>1524</v>
      </c>
      <c r="N623" s="178" t="s">
        <v>1563</v>
      </c>
      <c r="O623" s="59"/>
      <c r="P623" s="179">
        <f t="shared" si="11"/>
        <v>0</v>
      </c>
      <c r="Q623" s="179">
        <v>0</v>
      </c>
      <c r="R623" s="179">
        <f t="shared" si="12"/>
        <v>0</v>
      </c>
      <c r="S623" s="179">
        <v>0</v>
      </c>
      <c r="T623" s="180">
        <f t="shared" si="13"/>
        <v>0</v>
      </c>
      <c r="AR623" s="16" t="s">
        <v>1678</v>
      </c>
      <c r="AT623" s="16" t="s">
        <v>1645</v>
      </c>
      <c r="AU623" s="16" t="s">
        <v>1651</v>
      </c>
      <c r="AY623" s="16" t="s">
        <v>1642</v>
      </c>
      <c r="BE623" s="181">
        <f t="shared" si="14"/>
        <v>0</v>
      </c>
      <c r="BF623" s="181">
        <f t="shared" si="15"/>
        <v>0</v>
      </c>
      <c r="BG623" s="181">
        <f t="shared" si="16"/>
        <v>0</v>
      </c>
      <c r="BH623" s="181">
        <f t="shared" si="17"/>
        <v>0</v>
      </c>
      <c r="BI623" s="181">
        <f t="shared" si="18"/>
        <v>0</v>
      </c>
      <c r="BJ623" s="16" t="s">
        <v>1651</v>
      </c>
      <c r="BK623" s="181">
        <f t="shared" si="19"/>
        <v>0</v>
      </c>
      <c r="BL623" s="16" t="s">
        <v>1678</v>
      </c>
      <c r="BM623" s="16" t="s">
        <v>720</v>
      </c>
    </row>
    <row r="624" spans="2:65" s="1" customFormat="1" ht="16.5" customHeight="1">
      <c r="B624" s="33"/>
      <c r="C624" s="171" t="s">
        <v>721</v>
      </c>
      <c r="D624" s="171" t="s">
        <v>1645</v>
      </c>
      <c r="E624" s="172" t="s">
        <v>722</v>
      </c>
      <c r="F624" s="173" t="s">
        <v>723</v>
      </c>
      <c r="G624" s="174" t="s">
        <v>1687</v>
      </c>
      <c r="H624" s="175">
        <v>135</v>
      </c>
      <c r="I624" s="176"/>
      <c r="J624" s="175">
        <f t="shared" si="10"/>
        <v>0</v>
      </c>
      <c r="K624" s="173" t="s">
        <v>1524</v>
      </c>
      <c r="L624" s="37"/>
      <c r="M624" s="177" t="s">
        <v>1524</v>
      </c>
      <c r="N624" s="178" t="s">
        <v>1563</v>
      </c>
      <c r="O624" s="59"/>
      <c r="P624" s="179">
        <f t="shared" si="11"/>
        <v>0</v>
      </c>
      <c r="Q624" s="179">
        <v>0</v>
      </c>
      <c r="R624" s="179">
        <f t="shared" si="12"/>
        <v>0</v>
      </c>
      <c r="S624" s="179">
        <v>0</v>
      </c>
      <c r="T624" s="180">
        <f t="shared" si="13"/>
        <v>0</v>
      </c>
      <c r="AR624" s="16" t="s">
        <v>1678</v>
      </c>
      <c r="AT624" s="16" t="s">
        <v>1645</v>
      </c>
      <c r="AU624" s="16" t="s">
        <v>1651</v>
      </c>
      <c r="AY624" s="16" t="s">
        <v>1642</v>
      </c>
      <c r="BE624" s="181">
        <f t="shared" si="14"/>
        <v>0</v>
      </c>
      <c r="BF624" s="181">
        <f t="shared" si="15"/>
        <v>0</v>
      </c>
      <c r="BG624" s="181">
        <f t="shared" si="16"/>
        <v>0</v>
      </c>
      <c r="BH624" s="181">
        <f t="shared" si="17"/>
        <v>0</v>
      </c>
      <c r="BI624" s="181">
        <f t="shared" si="18"/>
        <v>0</v>
      </c>
      <c r="BJ624" s="16" t="s">
        <v>1651</v>
      </c>
      <c r="BK624" s="181">
        <f t="shared" si="19"/>
        <v>0</v>
      </c>
      <c r="BL624" s="16" t="s">
        <v>1678</v>
      </c>
      <c r="BM624" s="16" t="s">
        <v>724</v>
      </c>
    </row>
    <row r="625" spans="2:65" s="1" customFormat="1" ht="16.5" customHeight="1">
      <c r="B625" s="33"/>
      <c r="C625" s="171" t="s">
        <v>725</v>
      </c>
      <c r="D625" s="171" t="s">
        <v>1645</v>
      </c>
      <c r="E625" s="172" t="s">
        <v>726</v>
      </c>
      <c r="F625" s="173" t="s">
        <v>727</v>
      </c>
      <c r="G625" s="174" t="s">
        <v>1687</v>
      </c>
      <c r="H625" s="175">
        <v>20</v>
      </c>
      <c r="I625" s="176"/>
      <c r="J625" s="175">
        <f t="shared" si="10"/>
        <v>0</v>
      </c>
      <c r="K625" s="173" t="s">
        <v>1524</v>
      </c>
      <c r="L625" s="37"/>
      <c r="M625" s="177" t="s">
        <v>1524</v>
      </c>
      <c r="N625" s="178" t="s">
        <v>1563</v>
      </c>
      <c r="O625" s="59"/>
      <c r="P625" s="179">
        <f t="shared" si="11"/>
        <v>0</v>
      </c>
      <c r="Q625" s="179">
        <v>0</v>
      </c>
      <c r="R625" s="179">
        <f t="shared" si="12"/>
        <v>0</v>
      </c>
      <c r="S625" s="179">
        <v>0</v>
      </c>
      <c r="T625" s="180">
        <f t="shared" si="13"/>
        <v>0</v>
      </c>
      <c r="AR625" s="16" t="s">
        <v>1678</v>
      </c>
      <c r="AT625" s="16" t="s">
        <v>1645</v>
      </c>
      <c r="AU625" s="16" t="s">
        <v>1651</v>
      </c>
      <c r="AY625" s="16" t="s">
        <v>1642</v>
      </c>
      <c r="BE625" s="181">
        <f t="shared" si="14"/>
        <v>0</v>
      </c>
      <c r="BF625" s="181">
        <f t="shared" si="15"/>
        <v>0</v>
      </c>
      <c r="BG625" s="181">
        <f t="shared" si="16"/>
        <v>0</v>
      </c>
      <c r="BH625" s="181">
        <f t="shared" si="17"/>
        <v>0</v>
      </c>
      <c r="BI625" s="181">
        <f t="shared" si="18"/>
        <v>0</v>
      </c>
      <c r="BJ625" s="16" t="s">
        <v>1651</v>
      </c>
      <c r="BK625" s="181">
        <f t="shared" si="19"/>
        <v>0</v>
      </c>
      <c r="BL625" s="16" t="s">
        <v>1678</v>
      </c>
      <c r="BM625" s="16" t="s">
        <v>728</v>
      </c>
    </row>
    <row r="626" spans="2:65" s="1" customFormat="1" ht="16.5" customHeight="1">
      <c r="B626" s="33"/>
      <c r="C626" s="171" t="s">
        <v>729</v>
      </c>
      <c r="D626" s="171" t="s">
        <v>1645</v>
      </c>
      <c r="E626" s="172" t="s">
        <v>730</v>
      </c>
      <c r="F626" s="173" t="s">
        <v>731</v>
      </c>
      <c r="G626" s="174" t="s">
        <v>1687</v>
      </c>
      <c r="H626" s="175">
        <v>9</v>
      </c>
      <c r="I626" s="176"/>
      <c r="J626" s="175">
        <f t="shared" si="10"/>
        <v>0</v>
      </c>
      <c r="K626" s="173" t="s">
        <v>1524</v>
      </c>
      <c r="L626" s="37"/>
      <c r="M626" s="177" t="s">
        <v>1524</v>
      </c>
      <c r="N626" s="178" t="s">
        <v>1563</v>
      </c>
      <c r="O626" s="59"/>
      <c r="P626" s="179">
        <f t="shared" si="11"/>
        <v>0</v>
      </c>
      <c r="Q626" s="179">
        <v>0</v>
      </c>
      <c r="R626" s="179">
        <f t="shared" si="12"/>
        <v>0</v>
      </c>
      <c r="S626" s="179">
        <v>0</v>
      </c>
      <c r="T626" s="180">
        <f t="shared" si="13"/>
        <v>0</v>
      </c>
      <c r="AR626" s="16" t="s">
        <v>1678</v>
      </c>
      <c r="AT626" s="16" t="s">
        <v>1645</v>
      </c>
      <c r="AU626" s="16" t="s">
        <v>1651</v>
      </c>
      <c r="AY626" s="16" t="s">
        <v>1642</v>
      </c>
      <c r="BE626" s="181">
        <f t="shared" si="14"/>
        <v>0</v>
      </c>
      <c r="BF626" s="181">
        <f t="shared" si="15"/>
        <v>0</v>
      </c>
      <c r="BG626" s="181">
        <f t="shared" si="16"/>
        <v>0</v>
      </c>
      <c r="BH626" s="181">
        <f t="shared" si="17"/>
        <v>0</v>
      </c>
      <c r="BI626" s="181">
        <f t="shared" si="18"/>
        <v>0</v>
      </c>
      <c r="BJ626" s="16" t="s">
        <v>1651</v>
      </c>
      <c r="BK626" s="181">
        <f t="shared" si="19"/>
        <v>0</v>
      </c>
      <c r="BL626" s="16" t="s">
        <v>1678</v>
      </c>
      <c r="BM626" s="16" t="s">
        <v>732</v>
      </c>
    </row>
    <row r="627" spans="2:65" s="1" customFormat="1" ht="16.5" customHeight="1">
      <c r="B627" s="33"/>
      <c r="C627" s="171" t="s">
        <v>733</v>
      </c>
      <c r="D627" s="171" t="s">
        <v>1645</v>
      </c>
      <c r="E627" s="172" t="s">
        <v>734</v>
      </c>
      <c r="F627" s="173" t="s">
        <v>735</v>
      </c>
      <c r="G627" s="174" t="s">
        <v>1687</v>
      </c>
      <c r="H627" s="175">
        <v>67</v>
      </c>
      <c r="I627" s="176"/>
      <c r="J627" s="175">
        <f t="shared" si="10"/>
        <v>0</v>
      </c>
      <c r="K627" s="173" t="s">
        <v>1524</v>
      </c>
      <c r="L627" s="37"/>
      <c r="M627" s="177" t="s">
        <v>1524</v>
      </c>
      <c r="N627" s="178" t="s">
        <v>1563</v>
      </c>
      <c r="O627" s="59"/>
      <c r="P627" s="179">
        <f t="shared" si="11"/>
        <v>0</v>
      </c>
      <c r="Q627" s="179">
        <v>0</v>
      </c>
      <c r="R627" s="179">
        <f t="shared" si="12"/>
        <v>0</v>
      </c>
      <c r="S627" s="179">
        <v>0</v>
      </c>
      <c r="T627" s="180">
        <f t="shared" si="13"/>
        <v>0</v>
      </c>
      <c r="AR627" s="16" t="s">
        <v>1678</v>
      </c>
      <c r="AT627" s="16" t="s">
        <v>1645</v>
      </c>
      <c r="AU627" s="16" t="s">
        <v>1651</v>
      </c>
      <c r="AY627" s="16" t="s">
        <v>1642</v>
      </c>
      <c r="BE627" s="181">
        <f t="shared" si="14"/>
        <v>0</v>
      </c>
      <c r="BF627" s="181">
        <f t="shared" si="15"/>
        <v>0</v>
      </c>
      <c r="BG627" s="181">
        <f t="shared" si="16"/>
        <v>0</v>
      </c>
      <c r="BH627" s="181">
        <f t="shared" si="17"/>
        <v>0</v>
      </c>
      <c r="BI627" s="181">
        <f t="shared" si="18"/>
        <v>0</v>
      </c>
      <c r="BJ627" s="16" t="s">
        <v>1651</v>
      </c>
      <c r="BK627" s="181">
        <f t="shared" si="19"/>
        <v>0</v>
      </c>
      <c r="BL627" s="16" t="s">
        <v>1678</v>
      </c>
      <c r="BM627" s="16" t="s">
        <v>736</v>
      </c>
    </row>
    <row r="628" spans="2:65" s="1" customFormat="1" ht="16.5" customHeight="1">
      <c r="B628" s="33"/>
      <c r="C628" s="171" t="s">
        <v>737</v>
      </c>
      <c r="D628" s="171" t="s">
        <v>1645</v>
      </c>
      <c r="E628" s="172" t="s">
        <v>738</v>
      </c>
      <c r="F628" s="173" t="s">
        <v>739</v>
      </c>
      <c r="G628" s="174" t="s">
        <v>1687</v>
      </c>
      <c r="H628" s="175">
        <v>5</v>
      </c>
      <c r="I628" s="176"/>
      <c r="J628" s="175">
        <f t="shared" si="10"/>
        <v>0</v>
      </c>
      <c r="K628" s="173" t="s">
        <v>1524</v>
      </c>
      <c r="L628" s="37"/>
      <c r="M628" s="177" t="s">
        <v>1524</v>
      </c>
      <c r="N628" s="178" t="s">
        <v>1563</v>
      </c>
      <c r="O628" s="59"/>
      <c r="P628" s="179">
        <f t="shared" si="11"/>
        <v>0</v>
      </c>
      <c r="Q628" s="179">
        <v>0</v>
      </c>
      <c r="R628" s="179">
        <f t="shared" si="12"/>
        <v>0</v>
      </c>
      <c r="S628" s="179">
        <v>0</v>
      </c>
      <c r="T628" s="180">
        <f t="shared" si="13"/>
        <v>0</v>
      </c>
      <c r="AR628" s="16" t="s">
        <v>1678</v>
      </c>
      <c r="AT628" s="16" t="s">
        <v>1645</v>
      </c>
      <c r="AU628" s="16" t="s">
        <v>1651</v>
      </c>
      <c r="AY628" s="16" t="s">
        <v>1642</v>
      </c>
      <c r="BE628" s="181">
        <f t="shared" si="14"/>
        <v>0</v>
      </c>
      <c r="BF628" s="181">
        <f t="shared" si="15"/>
        <v>0</v>
      </c>
      <c r="BG628" s="181">
        <f t="shared" si="16"/>
        <v>0</v>
      </c>
      <c r="BH628" s="181">
        <f t="shared" si="17"/>
        <v>0</v>
      </c>
      <c r="BI628" s="181">
        <f t="shared" si="18"/>
        <v>0</v>
      </c>
      <c r="BJ628" s="16" t="s">
        <v>1651</v>
      </c>
      <c r="BK628" s="181">
        <f t="shared" si="19"/>
        <v>0</v>
      </c>
      <c r="BL628" s="16" t="s">
        <v>1678</v>
      </c>
      <c r="BM628" s="16" t="s">
        <v>740</v>
      </c>
    </row>
    <row r="629" spans="2:65" s="1" customFormat="1" ht="16.5" customHeight="1">
      <c r="B629" s="33"/>
      <c r="C629" s="171" t="s">
        <v>741</v>
      </c>
      <c r="D629" s="171" t="s">
        <v>1645</v>
      </c>
      <c r="E629" s="172" t="s">
        <v>742</v>
      </c>
      <c r="F629" s="173" t="s">
        <v>743</v>
      </c>
      <c r="G629" s="174" t="s">
        <v>1687</v>
      </c>
      <c r="H629" s="175">
        <v>14</v>
      </c>
      <c r="I629" s="176"/>
      <c r="J629" s="175">
        <f t="shared" si="10"/>
        <v>0</v>
      </c>
      <c r="K629" s="173" t="s">
        <v>1524</v>
      </c>
      <c r="L629" s="37"/>
      <c r="M629" s="177" t="s">
        <v>1524</v>
      </c>
      <c r="N629" s="178" t="s">
        <v>1563</v>
      </c>
      <c r="O629" s="59"/>
      <c r="P629" s="179">
        <f t="shared" si="11"/>
        <v>0</v>
      </c>
      <c r="Q629" s="179">
        <v>0</v>
      </c>
      <c r="R629" s="179">
        <f t="shared" si="12"/>
        <v>0</v>
      </c>
      <c r="S629" s="179">
        <v>0</v>
      </c>
      <c r="T629" s="180">
        <f t="shared" si="13"/>
        <v>0</v>
      </c>
      <c r="AR629" s="16" t="s">
        <v>1678</v>
      </c>
      <c r="AT629" s="16" t="s">
        <v>1645</v>
      </c>
      <c r="AU629" s="16" t="s">
        <v>1651</v>
      </c>
      <c r="AY629" s="16" t="s">
        <v>1642</v>
      </c>
      <c r="BE629" s="181">
        <f t="shared" si="14"/>
        <v>0</v>
      </c>
      <c r="BF629" s="181">
        <f t="shared" si="15"/>
        <v>0</v>
      </c>
      <c r="BG629" s="181">
        <f t="shared" si="16"/>
        <v>0</v>
      </c>
      <c r="BH629" s="181">
        <f t="shared" si="17"/>
        <v>0</v>
      </c>
      <c r="BI629" s="181">
        <f t="shared" si="18"/>
        <v>0</v>
      </c>
      <c r="BJ629" s="16" t="s">
        <v>1651</v>
      </c>
      <c r="BK629" s="181">
        <f t="shared" si="19"/>
        <v>0</v>
      </c>
      <c r="BL629" s="16" t="s">
        <v>1678</v>
      </c>
      <c r="BM629" s="16" t="s">
        <v>744</v>
      </c>
    </row>
    <row r="630" spans="2:65" s="1" customFormat="1" ht="16.5" customHeight="1">
      <c r="B630" s="33"/>
      <c r="C630" s="171" t="s">
        <v>745</v>
      </c>
      <c r="D630" s="171" t="s">
        <v>1645</v>
      </c>
      <c r="E630" s="172" t="s">
        <v>746</v>
      </c>
      <c r="F630" s="173" t="s">
        <v>747</v>
      </c>
      <c r="G630" s="174" t="s">
        <v>539</v>
      </c>
      <c r="H630" s="175">
        <v>1</v>
      </c>
      <c r="I630" s="176"/>
      <c r="J630" s="175">
        <f t="shared" si="10"/>
        <v>0</v>
      </c>
      <c r="K630" s="173" t="s">
        <v>1524</v>
      </c>
      <c r="L630" s="37"/>
      <c r="M630" s="177" t="s">
        <v>1524</v>
      </c>
      <c r="N630" s="178" t="s">
        <v>1563</v>
      </c>
      <c r="O630" s="59"/>
      <c r="P630" s="179">
        <f t="shared" si="11"/>
        <v>0</v>
      </c>
      <c r="Q630" s="179">
        <v>0</v>
      </c>
      <c r="R630" s="179">
        <f t="shared" si="12"/>
        <v>0</v>
      </c>
      <c r="S630" s="179">
        <v>0</v>
      </c>
      <c r="T630" s="180">
        <f t="shared" si="13"/>
        <v>0</v>
      </c>
      <c r="AR630" s="16" t="s">
        <v>1678</v>
      </c>
      <c r="AT630" s="16" t="s">
        <v>1645</v>
      </c>
      <c r="AU630" s="16" t="s">
        <v>1651</v>
      </c>
      <c r="AY630" s="16" t="s">
        <v>1642</v>
      </c>
      <c r="BE630" s="181">
        <f t="shared" si="14"/>
        <v>0</v>
      </c>
      <c r="BF630" s="181">
        <f t="shared" si="15"/>
        <v>0</v>
      </c>
      <c r="BG630" s="181">
        <f t="shared" si="16"/>
        <v>0</v>
      </c>
      <c r="BH630" s="181">
        <f t="shared" si="17"/>
        <v>0</v>
      </c>
      <c r="BI630" s="181">
        <f t="shared" si="18"/>
        <v>0</v>
      </c>
      <c r="BJ630" s="16" t="s">
        <v>1651</v>
      </c>
      <c r="BK630" s="181">
        <f t="shared" si="19"/>
        <v>0</v>
      </c>
      <c r="BL630" s="16" t="s">
        <v>1678</v>
      </c>
      <c r="BM630" s="16" t="s">
        <v>2640</v>
      </c>
    </row>
    <row r="631" spans="2:65" s="1" customFormat="1" ht="16.5" customHeight="1">
      <c r="B631" s="33"/>
      <c r="C631" s="171" t="s">
        <v>2641</v>
      </c>
      <c r="D631" s="171" t="s">
        <v>1645</v>
      </c>
      <c r="E631" s="172" t="s">
        <v>2642</v>
      </c>
      <c r="F631" s="173" t="s">
        <v>2643</v>
      </c>
      <c r="G631" s="174" t="s">
        <v>539</v>
      </c>
      <c r="H631" s="175">
        <v>1</v>
      </c>
      <c r="I631" s="176"/>
      <c r="J631" s="175">
        <f t="shared" si="10"/>
        <v>0</v>
      </c>
      <c r="K631" s="173" t="s">
        <v>1524</v>
      </c>
      <c r="L631" s="37"/>
      <c r="M631" s="177" t="s">
        <v>1524</v>
      </c>
      <c r="N631" s="178" t="s">
        <v>1563</v>
      </c>
      <c r="O631" s="59"/>
      <c r="P631" s="179">
        <f t="shared" si="11"/>
        <v>0</v>
      </c>
      <c r="Q631" s="179">
        <v>0</v>
      </c>
      <c r="R631" s="179">
        <f t="shared" si="12"/>
        <v>0</v>
      </c>
      <c r="S631" s="179">
        <v>0</v>
      </c>
      <c r="T631" s="180">
        <f t="shared" si="13"/>
        <v>0</v>
      </c>
      <c r="AR631" s="16" t="s">
        <v>1678</v>
      </c>
      <c r="AT631" s="16" t="s">
        <v>1645</v>
      </c>
      <c r="AU631" s="16" t="s">
        <v>1651</v>
      </c>
      <c r="AY631" s="16" t="s">
        <v>1642</v>
      </c>
      <c r="BE631" s="181">
        <f t="shared" si="14"/>
        <v>0</v>
      </c>
      <c r="BF631" s="181">
        <f t="shared" si="15"/>
        <v>0</v>
      </c>
      <c r="BG631" s="181">
        <f t="shared" si="16"/>
        <v>0</v>
      </c>
      <c r="BH631" s="181">
        <f t="shared" si="17"/>
        <v>0</v>
      </c>
      <c r="BI631" s="181">
        <f t="shared" si="18"/>
        <v>0</v>
      </c>
      <c r="BJ631" s="16" t="s">
        <v>1651</v>
      </c>
      <c r="BK631" s="181">
        <f t="shared" si="19"/>
        <v>0</v>
      </c>
      <c r="BL631" s="16" t="s">
        <v>1678</v>
      </c>
      <c r="BM631" s="16" t="s">
        <v>2644</v>
      </c>
    </row>
    <row r="632" spans="2:65" s="1" customFormat="1" ht="16.5" customHeight="1">
      <c r="B632" s="33"/>
      <c r="C632" s="171" t="s">
        <v>2645</v>
      </c>
      <c r="D632" s="171" t="s">
        <v>1645</v>
      </c>
      <c r="E632" s="172" t="s">
        <v>2646</v>
      </c>
      <c r="F632" s="173" t="s">
        <v>583</v>
      </c>
      <c r="G632" s="174" t="s">
        <v>539</v>
      </c>
      <c r="H632" s="175">
        <v>1</v>
      </c>
      <c r="I632" s="176"/>
      <c r="J632" s="175">
        <f t="shared" si="10"/>
        <v>0</v>
      </c>
      <c r="K632" s="173" t="s">
        <v>1524</v>
      </c>
      <c r="L632" s="37"/>
      <c r="M632" s="177" t="s">
        <v>1524</v>
      </c>
      <c r="N632" s="178" t="s">
        <v>1563</v>
      </c>
      <c r="O632" s="59"/>
      <c r="P632" s="179">
        <f t="shared" si="11"/>
        <v>0</v>
      </c>
      <c r="Q632" s="179">
        <v>0</v>
      </c>
      <c r="R632" s="179">
        <f t="shared" si="12"/>
        <v>0</v>
      </c>
      <c r="S632" s="179">
        <v>0</v>
      </c>
      <c r="T632" s="180">
        <f t="shared" si="13"/>
        <v>0</v>
      </c>
      <c r="AR632" s="16" t="s">
        <v>1678</v>
      </c>
      <c r="AT632" s="16" t="s">
        <v>1645</v>
      </c>
      <c r="AU632" s="16" t="s">
        <v>1651</v>
      </c>
      <c r="AY632" s="16" t="s">
        <v>1642</v>
      </c>
      <c r="BE632" s="181">
        <f t="shared" si="14"/>
        <v>0</v>
      </c>
      <c r="BF632" s="181">
        <f t="shared" si="15"/>
        <v>0</v>
      </c>
      <c r="BG632" s="181">
        <f t="shared" si="16"/>
        <v>0</v>
      </c>
      <c r="BH632" s="181">
        <f t="shared" si="17"/>
        <v>0</v>
      </c>
      <c r="BI632" s="181">
        <f t="shared" si="18"/>
        <v>0</v>
      </c>
      <c r="BJ632" s="16" t="s">
        <v>1651</v>
      </c>
      <c r="BK632" s="181">
        <f t="shared" si="19"/>
        <v>0</v>
      </c>
      <c r="BL632" s="16" t="s">
        <v>1678</v>
      </c>
      <c r="BM632" s="16" t="s">
        <v>2647</v>
      </c>
    </row>
    <row r="633" spans="2:65" s="1" customFormat="1" ht="16.5" customHeight="1">
      <c r="B633" s="33"/>
      <c r="C633" s="171" t="s">
        <v>2648</v>
      </c>
      <c r="D633" s="171" t="s">
        <v>1645</v>
      </c>
      <c r="E633" s="172" t="s">
        <v>2649</v>
      </c>
      <c r="F633" s="173" t="s">
        <v>2650</v>
      </c>
      <c r="G633" s="174" t="s">
        <v>1755</v>
      </c>
      <c r="H633" s="175">
        <v>2</v>
      </c>
      <c r="I633" s="176"/>
      <c r="J633" s="175">
        <f t="shared" si="10"/>
        <v>0</v>
      </c>
      <c r="K633" s="173" t="s">
        <v>1524</v>
      </c>
      <c r="L633" s="37"/>
      <c r="M633" s="177" t="s">
        <v>1524</v>
      </c>
      <c r="N633" s="178" t="s">
        <v>1563</v>
      </c>
      <c r="O633" s="59"/>
      <c r="P633" s="179">
        <f t="shared" si="11"/>
        <v>0</v>
      </c>
      <c r="Q633" s="179">
        <v>0.002115</v>
      </c>
      <c r="R633" s="179">
        <f t="shared" si="12"/>
        <v>0.00423</v>
      </c>
      <c r="S633" s="179">
        <v>0</v>
      </c>
      <c r="T633" s="180">
        <f t="shared" si="13"/>
        <v>0</v>
      </c>
      <c r="AR633" s="16" t="s">
        <v>1678</v>
      </c>
      <c r="AT633" s="16" t="s">
        <v>1645</v>
      </c>
      <c r="AU633" s="16" t="s">
        <v>1651</v>
      </c>
      <c r="AY633" s="16" t="s">
        <v>1642</v>
      </c>
      <c r="BE633" s="181">
        <f t="shared" si="14"/>
        <v>0</v>
      </c>
      <c r="BF633" s="181">
        <f t="shared" si="15"/>
        <v>0</v>
      </c>
      <c r="BG633" s="181">
        <f t="shared" si="16"/>
        <v>0</v>
      </c>
      <c r="BH633" s="181">
        <f t="shared" si="17"/>
        <v>0</v>
      </c>
      <c r="BI633" s="181">
        <f t="shared" si="18"/>
        <v>0</v>
      </c>
      <c r="BJ633" s="16" t="s">
        <v>1651</v>
      </c>
      <c r="BK633" s="181">
        <f t="shared" si="19"/>
        <v>0</v>
      </c>
      <c r="BL633" s="16" t="s">
        <v>1678</v>
      </c>
      <c r="BM633" s="16" t="s">
        <v>2651</v>
      </c>
    </row>
    <row r="634" spans="2:65" s="1" customFormat="1" ht="16.5" customHeight="1">
      <c r="B634" s="33"/>
      <c r="C634" s="171" t="s">
        <v>2652</v>
      </c>
      <c r="D634" s="171" t="s">
        <v>1645</v>
      </c>
      <c r="E634" s="172" t="s">
        <v>2653</v>
      </c>
      <c r="F634" s="173" t="s">
        <v>2654</v>
      </c>
      <c r="G634" s="174" t="s">
        <v>1755</v>
      </c>
      <c r="H634" s="175">
        <v>18</v>
      </c>
      <c r="I634" s="176"/>
      <c r="J634" s="175">
        <f t="shared" si="10"/>
        <v>0</v>
      </c>
      <c r="K634" s="173" t="s">
        <v>1524</v>
      </c>
      <c r="L634" s="37"/>
      <c r="M634" s="177" t="s">
        <v>1524</v>
      </c>
      <c r="N634" s="178" t="s">
        <v>1563</v>
      </c>
      <c r="O634" s="59"/>
      <c r="P634" s="179">
        <f t="shared" si="11"/>
        <v>0</v>
      </c>
      <c r="Q634" s="179">
        <v>0.000254037</v>
      </c>
      <c r="R634" s="179">
        <f t="shared" si="12"/>
        <v>0.0045726659999999995</v>
      </c>
      <c r="S634" s="179">
        <v>0</v>
      </c>
      <c r="T634" s="180">
        <f t="shared" si="13"/>
        <v>0</v>
      </c>
      <c r="AR634" s="16" t="s">
        <v>1678</v>
      </c>
      <c r="AT634" s="16" t="s">
        <v>1645</v>
      </c>
      <c r="AU634" s="16" t="s">
        <v>1651</v>
      </c>
      <c r="AY634" s="16" t="s">
        <v>1642</v>
      </c>
      <c r="BE634" s="181">
        <f t="shared" si="14"/>
        <v>0</v>
      </c>
      <c r="BF634" s="181">
        <f t="shared" si="15"/>
        <v>0</v>
      </c>
      <c r="BG634" s="181">
        <f t="shared" si="16"/>
        <v>0</v>
      </c>
      <c r="BH634" s="181">
        <f t="shared" si="17"/>
        <v>0</v>
      </c>
      <c r="BI634" s="181">
        <f t="shared" si="18"/>
        <v>0</v>
      </c>
      <c r="BJ634" s="16" t="s">
        <v>1651</v>
      </c>
      <c r="BK634" s="181">
        <f t="shared" si="19"/>
        <v>0</v>
      </c>
      <c r="BL634" s="16" t="s">
        <v>1678</v>
      </c>
      <c r="BM634" s="16" t="s">
        <v>2655</v>
      </c>
    </row>
    <row r="635" spans="2:65" s="1" customFormat="1" ht="16.5" customHeight="1">
      <c r="B635" s="33"/>
      <c r="C635" s="171" t="s">
        <v>2656</v>
      </c>
      <c r="D635" s="171" t="s">
        <v>1645</v>
      </c>
      <c r="E635" s="172" t="s">
        <v>2657</v>
      </c>
      <c r="F635" s="173" t="s">
        <v>2658</v>
      </c>
      <c r="G635" s="174" t="s">
        <v>1755</v>
      </c>
      <c r="H635" s="175">
        <v>18</v>
      </c>
      <c r="I635" s="176"/>
      <c r="J635" s="175">
        <f t="shared" si="10"/>
        <v>0</v>
      </c>
      <c r="K635" s="173" t="s">
        <v>1524</v>
      </c>
      <c r="L635" s="37"/>
      <c r="M635" s="177" t="s">
        <v>1524</v>
      </c>
      <c r="N635" s="178" t="s">
        <v>1563</v>
      </c>
      <c r="O635" s="59"/>
      <c r="P635" s="179">
        <f t="shared" si="11"/>
        <v>0</v>
      </c>
      <c r="Q635" s="179">
        <v>0.0002100485</v>
      </c>
      <c r="R635" s="179">
        <f t="shared" si="12"/>
        <v>0.003780873</v>
      </c>
      <c r="S635" s="179">
        <v>0</v>
      </c>
      <c r="T635" s="180">
        <f t="shared" si="13"/>
        <v>0</v>
      </c>
      <c r="AR635" s="16" t="s">
        <v>1678</v>
      </c>
      <c r="AT635" s="16" t="s">
        <v>1645</v>
      </c>
      <c r="AU635" s="16" t="s">
        <v>1651</v>
      </c>
      <c r="AY635" s="16" t="s">
        <v>1642</v>
      </c>
      <c r="BE635" s="181">
        <f t="shared" si="14"/>
        <v>0</v>
      </c>
      <c r="BF635" s="181">
        <f t="shared" si="15"/>
        <v>0</v>
      </c>
      <c r="BG635" s="181">
        <f t="shared" si="16"/>
        <v>0</v>
      </c>
      <c r="BH635" s="181">
        <f t="shared" si="17"/>
        <v>0</v>
      </c>
      <c r="BI635" s="181">
        <f t="shared" si="18"/>
        <v>0</v>
      </c>
      <c r="BJ635" s="16" t="s">
        <v>1651</v>
      </c>
      <c r="BK635" s="181">
        <f t="shared" si="19"/>
        <v>0</v>
      </c>
      <c r="BL635" s="16" t="s">
        <v>1678</v>
      </c>
      <c r="BM635" s="16" t="s">
        <v>2659</v>
      </c>
    </row>
    <row r="636" spans="2:65" s="1" customFormat="1" ht="16.5" customHeight="1">
      <c r="B636" s="33"/>
      <c r="C636" s="171" t="s">
        <v>2660</v>
      </c>
      <c r="D636" s="171" t="s">
        <v>1645</v>
      </c>
      <c r="E636" s="172" t="s">
        <v>2661</v>
      </c>
      <c r="F636" s="173" t="s">
        <v>2662</v>
      </c>
      <c r="G636" s="174" t="s">
        <v>1755</v>
      </c>
      <c r="H636" s="175">
        <v>16</v>
      </c>
      <c r="I636" s="176"/>
      <c r="J636" s="175">
        <f t="shared" si="10"/>
        <v>0</v>
      </c>
      <c r="K636" s="173" t="s">
        <v>1524</v>
      </c>
      <c r="L636" s="37"/>
      <c r="M636" s="177" t="s">
        <v>1524</v>
      </c>
      <c r="N636" s="178" t="s">
        <v>1563</v>
      </c>
      <c r="O636" s="59"/>
      <c r="P636" s="179">
        <f t="shared" si="11"/>
        <v>0</v>
      </c>
      <c r="Q636" s="179">
        <v>0.0003400485</v>
      </c>
      <c r="R636" s="179">
        <f t="shared" si="12"/>
        <v>0.005440776</v>
      </c>
      <c r="S636" s="179">
        <v>0</v>
      </c>
      <c r="T636" s="180">
        <f t="shared" si="13"/>
        <v>0</v>
      </c>
      <c r="AR636" s="16" t="s">
        <v>1678</v>
      </c>
      <c r="AT636" s="16" t="s">
        <v>1645</v>
      </c>
      <c r="AU636" s="16" t="s">
        <v>1651</v>
      </c>
      <c r="AY636" s="16" t="s">
        <v>1642</v>
      </c>
      <c r="BE636" s="181">
        <f t="shared" si="14"/>
        <v>0</v>
      </c>
      <c r="BF636" s="181">
        <f t="shared" si="15"/>
        <v>0</v>
      </c>
      <c r="BG636" s="181">
        <f t="shared" si="16"/>
        <v>0</v>
      </c>
      <c r="BH636" s="181">
        <f t="shared" si="17"/>
        <v>0</v>
      </c>
      <c r="BI636" s="181">
        <f t="shared" si="18"/>
        <v>0</v>
      </c>
      <c r="BJ636" s="16" t="s">
        <v>1651</v>
      </c>
      <c r="BK636" s="181">
        <f t="shared" si="19"/>
        <v>0</v>
      </c>
      <c r="BL636" s="16" t="s">
        <v>1678</v>
      </c>
      <c r="BM636" s="16" t="s">
        <v>2663</v>
      </c>
    </row>
    <row r="637" spans="2:65" s="1" customFormat="1" ht="16.5" customHeight="1">
      <c r="B637" s="33"/>
      <c r="C637" s="171" t="s">
        <v>2664</v>
      </c>
      <c r="D637" s="171" t="s">
        <v>1645</v>
      </c>
      <c r="E637" s="172" t="s">
        <v>2665</v>
      </c>
      <c r="F637" s="173" t="s">
        <v>2666</v>
      </c>
      <c r="G637" s="174" t="s">
        <v>1755</v>
      </c>
      <c r="H637" s="175">
        <v>1</v>
      </c>
      <c r="I637" s="176"/>
      <c r="J637" s="175">
        <f t="shared" si="10"/>
        <v>0</v>
      </c>
      <c r="K637" s="173" t="s">
        <v>1524</v>
      </c>
      <c r="L637" s="37"/>
      <c r="M637" s="177" t="s">
        <v>1524</v>
      </c>
      <c r="N637" s="178" t="s">
        <v>1563</v>
      </c>
      <c r="O637" s="59"/>
      <c r="P637" s="179">
        <f t="shared" si="11"/>
        <v>0</v>
      </c>
      <c r="Q637" s="179">
        <v>0.0005000485</v>
      </c>
      <c r="R637" s="179">
        <f t="shared" si="12"/>
        <v>0.0005000485</v>
      </c>
      <c r="S637" s="179">
        <v>0</v>
      </c>
      <c r="T637" s="180">
        <f t="shared" si="13"/>
        <v>0</v>
      </c>
      <c r="AR637" s="16" t="s">
        <v>1678</v>
      </c>
      <c r="AT637" s="16" t="s">
        <v>1645</v>
      </c>
      <c r="AU637" s="16" t="s">
        <v>1651</v>
      </c>
      <c r="AY637" s="16" t="s">
        <v>1642</v>
      </c>
      <c r="BE637" s="181">
        <f t="shared" si="14"/>
        <v>0</v>
      </c>
      <c r="BF637" s="181">
        <f t="shared" si="15"/>
        <v>0</v>
      </c>
      <c r="BG637" s="181">
        <f t="shared" si="16"/>
        <v>0</v>
      </c>
      <c r="BH637" s="181">
        <f t="shared" si="17"/>
        <v>0</v>
      </c>
      <c r="BI637" s="181">
        <f t="shared" si="18"/>
        <v>0</v>
      </c>
      <c r="BJ637" s="16" t="s">
        <v>1651</v>
      </c>
      <c r="BK637" s="181">
        <f t="shared" si="19"/>
        <v>0</v>
      </c>
      <c r="BL637" s="16" t="s">
        <v>1678</v>
      </c>
      <c r="BM637" s="16" t="s">
        <v>2667</v>
      </c>
    </row>
    <row r="638" spans="2:65" s="1" customFormat="1" ht="16.5" customHeight="1">
      <c r="B638" s="33"/>
      <c r="C638" s="171" t="s">
        <v>2668</v>
      </c>
      <c r="D638" s="171" t="s">
        <v>1645</v>
      </c>
      <c r="E638" s="172" t="s">
        <v>2669</v>
      </c>
      <c r="F638" s="173" t="s">
        <v>2670</v>
      </c>
      <c r="G638" s="174" t="s">
        <v>1755</v>
      </c>
      <c r="H638" s="175">
        <v>2</v>
      </c>
      <c r="I638" s="176"/>
      <c r="J638" s="175">
        <f t="shared" si="10"/>
        <v>0</v>
      </c>
      <c r="K638" s="173" t="s">
        <v>1524</v>
      </c>
      <c r="L638" s="37"/>
      <c r="M638" s="177" t="s">
        <v>1524</v>
      </c>
      <c r="N638" s="178" t="s">
        <v>1563</v>
      </c>
      <c r="O638" s="59"/>
      <c r="P638" s="179">
        <f t="shared" si="11"/>
        <v>0</v>
      </c>
      <c r="Q638" s="179">
        <v>0.0007000485</v>
      </c>
      <c r="R638" s="179">
        <f t="shared" si="12"/>
        <v>0.001400097</v>
      </c>
      <c r="S638" s="179">
        <v>0</v>
      </c>
      <c r="T638" s="180">
        <f t="shared" si="13"/>
        <v>0</v>
      </c>
      <c r="AR638" s="16" t="s">
        <v>1678</v>
      </c>
      <c r="AT638" s="16" t="s">
        <v>1645</v>
      </c>
      <c r="AU638" s="16" t="s">
        <v>1651</v>
      </c>
      <c r="AY638" s="16" t="s">
        <v>1642</v>
      </c>
      <c r="BE638" s="181">
        <f t="shared" si="14"/>
        <v>0</v>
      </c>
      <c r="BF638" s="181">
        <f t="shared" si="15"/>
        <v>0</v>
      </c>
      <c r="BG638" s="181">
        <f t="shared" si="16"/>
        <v>0</v>
      </c>
      <c r="BH638" s="181">
        <f t="shared" si="17"/>
        <v>0</v>
      </c>
      <c r="BI638" s="181">
        <f t="shared" si="18"/>
        <v>0</v>
      </c>
      <c r="BJ638" s="16" t="s">
        <v>1651</v>
      </c>
      <c r="BK638" s="181">
        <f t="shared" si="19"/>
        <v>0</v>
      </c>
      <c r="BL638" s="16" t="s">
        <v>1678</v>
      </c>
      <c r="BM638" s="16" t="s">
        <v>2671</v>
      </c>
    </row>
    <row r="639" spans="2:65" s="1" customFormat="1" ht="16.5" customHeight="1">
      <c r="B639" s="33"/>
      <c r="C639" s="171" t="s">
        <v>2672</v>
      </c>
      <c r="D639" s="171" t="s">
        <v>1645</v>
      </c>
      <c r="E639" s="172" t="s">
        <v>2673</v>
      </c>
      <c r="F639" s="173" t="s">
        <v>2674</v>
      </c>
      <c r="G639" s="174" t="s">
        <v>604</v>
      </c>
      <c r="H639" s="176"/>
      <c r="I639" s="176"/>
      <c r="J639" s="175">
        <f t="shared" si="10"/>
        <v>0</v>
      </c>
      <c r="K639" s="173" t="s">
        <v>1524</v>
      </c>
      <c r="L639" s="37"/>
      <c r="M639" s="177" t="s">
        <v>1524</v>
      </c>
      <c r="N639" s="178" t="s">
        <v>1563</v>
      </c>
      <c r="O639" s="59"/>
      <c r="P639" s="179">
        <f t="shared" si="11"/>
        <v>0</v>
      </c>
      <c r="Q639" s="179">
        <v>0</v>
      </c>
      <c r="R639" s="179">
        <f t="shared" si="12"/>
        <v>0</v>
      </c>
      <c r="S639" s="179">
        <v>0</v>
      </c>
      <c r="T639" s="180">
        <f t="shared" si="13"/>
        <v>0</v>
      </c>
      <c r="AR639" s="16" t="s">
        <v>1678</v>
      </c>
      <c r="AT639" s="16" t="s">
        <v>1645</v>
      </c>
      <c r="AU639" s="16" t="s">
        <v>1651</v>
      </c>
      <c r="AY639" s="16" t="s">
        <v>1642</v>
      </c>
      <c r="BE639" s="181">
        <f t="shared" si="14"/>
        <v>0</v>
      </c>
      <c r="BF639" s="181">
        <f t="shared" si="15"/>
        <v>0</v>
      </c>
      <c r="BG639" s="181">
        <f t="shared" si="16"/>
        <v>0</v>
      </c>
      <c r="BH639" s="181">
        <f t="shared" si="17"/>
        <v>0</v>
      </c>
      <c r="BI639" s="181">
        <f t="shared" si="18"/>
        <v>0</v>
      </c>
      <c r="BJ639" s="16" t="s">
        <v>1651</v>
      </c>
      <c r="BK639" s="181">
        <f t="shared" si="19"/>
        <v>0</v>
      </c>
      <c r="BL639" s="16" t="s">
        <v>1678</v>
      </c>
      <c r="BM639" s="16" t="s">
        <v>2675</v>
      </c>
    </row>
    <row r="640" spans="2:63" s="10" customFormat="1" ht="22.9" customHeight="1">
      <c r="B640" s="155"/>
      <c r="C640" s="156"/>
      <c r="D640" s="157" t="s">
        <v>1590</v>
      </c>
      <c r="E640" s="169" t="s">
        <v>2676</v>
      </c>
      <c r="F640" s="169" t="s">
        <v>2677</v>
      </c>
      <c r="G640" s="156"/>
      <c r="H640" s="156"/>
      <c r="I640" s="159"/>
      <c r="J640" s="170">
        <f>BK640</f>
        <v>0</v>
      </c>
      <c r="K640" s="156"/>
      <c r="L640" s="161"/>
      <c r="M640" s="162"/>
      <c r="N640" s="163"/>
      <c r="O640" s="163"/>
      <c r="P640" s="164">
        <f>SUM(P641:P665)</f>
        <v>0</v>
      </c>
      <c r="Q640" s="163"/>
      <c r="R640" s="164">
        <f>SUM(R641:R665)</f>
        <v>0.12171472830000002</v>
      </c>
      <c r="S640" s="163"/>
      <c r="T640" s="165">
        <f>SUM(T641:T665)</f>
        <v>0</v>
      </c>
      <c r="AR640" s="166" t="s">
        <v>1651</v>
      </c>
      <c r="AT640" s="167" t="s">
        <v>1590</v>
      </c>
      <c r="AU640" s="167" t="s">
        <v>1531</v>
      </c>
      <c r="AY640" s="166" t="s">
        <v>1642</v>
      </c>
      <c r="BK640" s="168">
        <f>SUM(BK641:BK665)</f>
        <v>0</v>
      </c>
    </row>
    <row r="641" spans="2:65" s="1" customFormat="1" ht="16.5" customHeight="1">
      <c r="B641" s="33"/>
      <c r="C641" s="171" t="s">
        <v>2678</v>
      </c>
      <c r="D641" s="171" t="s">
        <v>1645</v>
      </c>
      <c r="E641" s="172" t="s">
        <v>2679</v>
      </c>
      <c r="F641" s="173" t="s">
        <v>2680</v>
      </c>
      <c r="G641" s="174" t="s">
        <v>1728</v>
      </c>
      <c r="H641" s="175">
        <v>2</v>
      </c>
      <c r="I641" s="176"/>
      <c r="J641" s="175">
        <f aca="true" t="shared" si="20" ref="J641:J665">ROUND(I641*H641,0)</f>
        <v>0</v>
      </c>
      <c r="K641" s="173" t="s">
        <v>1524</v>
      </c>
      <c r="L641" s="37"/>
      <c r="M641" s="177" t="s">
        <v>1524</v>
      </c>
      <c r="N641" s="178" t="s">
        <v>1563</v>
      </c>
      <c r="O641" s="59"/>
      <c r="P641" s="179">
        <f aca="true" t="shared" si="21" ref="P641:P665">O641*H641</f>
        <v>0</v>
      </c>
      <c r="Q641" s="179">
        <v>0.00269764</v>
      </c>
      <c r="R641" s="179">
        <f aca="true" t="shared" si="22" ref="R641:R665">Q641*H641</f>
        <v>0.00539528</v>
      </c>
      <c r="S641" s="179">
        <v>0</v>
      </c>
      <c r="T641" s="180">
        <f aca="true" t="shared" si="23" ref="T641:T665">S641*H641</f>
        <v>0</v>
      </c>
      <c r="AR641" s="16" t="s">
        <v>1678</v>
      </c>
      <c r="AT641" s="16" t="s">
        <v>1645</v>
      </c>
      <c r="AU641" s="16" t="s">
        <v>1651</v>
      </c>
      <c r="AY641" s="16" t="s">
        <v>1642</v>
      </c>
      <c r="BE641" s="181">
        <f aca="true" t="shared" si="24" ref="BE641:BE665">IF(N641="základní",J641,0)</f>
        <v>0</v>
      </c>
      <c r="BF641" s="181">
        <f aca="true" t="shared" si="25" ref="BF641:BF665">IF(N641="snížená",J641,0)</f>
        <v>0</v>
      </c>
      <c r="BG641" s="181">
        <f aca="true" t="shared" si="26" ref="BG641:BG665">IF(N641="zákl. přenesená",J641,0)</f>
        <v>0</v>
      </c>
      <c r="BH641" s="181">
        <f aca="true" t="shared" si="27" ref="BH641:BH665">IF(N641="sníž. přenesená",J641,0)</f>
        <v>0</v>
      </c>
      <c r="BI641" s="181">
        <f aca="true" t="shared" si="28" ref="BI641:BI665">IF(N641="nulová",J641,0)</f>
        <v>0</v>
      </c>
      <c r="BJ641" s="16" t="s">
        <v>1651</v>
      </c>
      <c r="BK641" s="181">
        <f aca="true" t="shared" si="29" ref="BK641:BK665">ROUND(I641*H641,0)</f>
        <v>0</v>
      </c>
      <c r="BL641" s="16" t="s">
        <v>1678</v>
      </c>
      <c r="BM641" s="16" t="s">
        <v>2681</v>
      </c>
    </row>
    <row r="642" spans="2:65" s="1" customFormat="1" ht="16.5" customHeight="1">
      <c r="B642" s="33"/>
      <c r="C642" s="171" t="s">
        <v>2682</v>
      </c>
      <c r="D642" s="171" t="s">
        <v>1645</v>
      </c>
      <c r="E642" s="172" t="s">
        <v>2683</v>
      </c>
      <c r="F642" s="173" t="s">
        <v>2684</v>
      </c>
      <c r="G642" s="174" t="s">
        <v>1728</v>
      </c>
      <c r="H642" s="175">
        <v>23</v>
      </c>
      <c r="I642" s="176"/>
      <c r="J642" s="175">
        <f t="shared" si="20"/>
        <v>0</v>
      </c>
      <c r="K642" s="173" t="s">
        <v>1524</v>
      </c>
      <c r="L642" s="37"/>
      <c r="M642" s="177" t="s">
        <v>1524</v>
      </c>
      <c r="N642" s="178" t="s">
        <v>1563</v>
      </c>
      <c r="O642" s="59"/>
      <c r="P642" s="179">
        <f t="shared" si="21"/>
        <v>0</v>
      </c>
      <c r="Q642" s="179">
        <v>0.00347904</v>
      </c>
      <c r="R642" s="179">
        <f t="shared" si="22"/>
        <v>0.08001792</v>
      </c>
      <c r="S642" s="179">
        <v>0</v>
      </c>
      <c r="T642" s="180">
        <f t="shared" si="23"/>
        <v>0</v>
      </c>
      <c r="AR642" s="16" t="s">
        <v>1678</v>
      </c>
      <c r="AT642" s="16" t="s">
        <v>1645</v>
      </c>
      <c r="AU642" s="16" t="s">
        <v>1651</v>
      </c>
      <c r="AY642" s="16" t="s">
        <v>1642</v>
      </c>
      <c r="BE642" s="181">
        <f t="shared" si="24"/>
        <v>0</v>
      </c>
      <c r="BF642" s="181">
        <f t="shared" si="25"/>
        <v>0</v>
      </c>
      <c r="BG642" s="181">
        <f t="shared" si="26"/>
        <v>0</v>
      </c>
      <c r="BH642" s="181">
        <f t="shared" si="27"/>
        <v>0</v>
      </c>
      <c r="BI642" s="181">
        <f t="shared" si="28"/>
        <v>0</v>
      </c>
      <c r="BJ642" s="16" t="s">
        <v>1651</v>
      </c>
      <c r="BK642" s="181">
        <f t="shared" si="29"/>
        <v>0</v>
      </c>
      <c r="BL642" s="16" t="s">
        <v>1678</v>
      </c>
      <c r="BM642" s="16" t="s">
        <v>2685</v>
      </c>
    </row>
    <row r="643" spans="2:65" s="1" customFormat="1" ht="16.5" customHeight="1">
      <c r="B643" s="33"/>
      <c r="C643" s="171" t="s">
        <v>2686</v>
      </c>
      <c r="D643" s="171" t="s">
        <v>1645</v>
      </c>
      <c r="E643" s="172" t="s">
        <v>2687</v>
      </c>
      <c r="F643" s="173" t="s">
        <v>2688</v>
      </c>
      <c r="G643" s="174" t="s">
        <v>1755</v>
      </c>
      <c r="H643" s="175">
        <v>2</v>
      </c>
      <c r="I643" s="176"/>
      <c r="J643" s="175">
        <f t="shared" si="20"/>
        <v>0</v>
      </c>
      <c r="K643" s="173" t="s">
        <v>1524</v>
      </c>
      <c r="L643" s="37"/>
      <c r="M643" s="177" t="s">
        <v>1524</v>
      </c>
      <c r="N643" s="178" t="s">
        <v>1563</v>
      </c>
      <c r="O643" s="59"/>
      <c r="P643" s="179">
        <f t="shared" si="21"/>
        <v>0</v>
      </c>
      <c r="Q643" s="179">
        <v>0.0010144</v>
      </c>
      <c r="R643" s="179">
        <f t="shared" si="22"/>
        <v>0.0020288</v>
      </c>
      <c r="S643" s="179">
        <v>0</v>
      </c>
      <c r="T643" s="180">
        <f t="shared" si="23"/>
        <v>0</v>
      </c>
      <c r="AR643" s="16" t="s">
        <v>1678</v>
      </c>
      <c r="AT643" s="16" t="s">
        <v>1645</v>
      </c>
      <c r="AU643" s="16" t="s">
        <v>1651</v>
      </c>
      <c r="AY643" s="16" t="s">
        <v>1642</v>
      </c>
      <c r="BE643" s="181">
        <f t="shared" si="24"/>
        <v>0</v>
      </c>
      <c r="BF643" s="181">
        <f t="shared" si="25"/>
        <v>0</v>
      </c>
      <c r="BG643" s="181">
        <f t="shared" si="26"/>
        <v>0</v>
      </c>
      <c r="BH643" s="181">
        <f t="shared" si="27"/>
        <v>0</v>
      </c>
      <c r="BI643" s="181">
        <f t="shared" si="28"/>
        <v>0</v>
      </c>
      <c r="BJ643" s="16" t="s">
        <v>1651</v>
      </c>
      <c r="BK643" s="181">
        <f t="shared" si="29"/>
        <v>0</v>
      </c>
      <c r="BL643" s="16" t="s">
        <v>1678</v>
      </c>
      <c r="BM643" s="16" t="s">
        <v>2689</v>
      </c>
    </row>
    <row r="644" spans="2:65" s="1" customFormat="1" ht="16.5" customHeight="1">
      <c r="B644" s="33"/>
      <c r="C644" s="171" t="s">
        <v>2690</v>
      </c>
      <c r="D644" s="171" t="s">
        <v>1645</v>
      </c>
      <c r="E644" s="172" t="s">
        <v>2691</v>
      </c>
      <c r="F644" s="173" t="s">
        <v>2692</v>
      </c>
      <c r="G644" s="174" t="s">
        <v>1728</v>
      </c>
      <c r="H644" s="175">
        <v>4</v>
      </c>
      <c r="I644" s="176"/>
      <c r="J644" s="175">
        <f t="shared" si="20"/>
        <v>0</v>
      </c>
      <c r="K644" s="173" t="s">
        <v>1524</v>
      </c>
      <c r="L644" s="37"/>
      <c r="M644" s="177" t="s">
        <v>1524</v>
      </c>
      <c r="N644" s="178" t="s">
        <v>1563</v>
      </c>
      <c r="O644" s="59"/>
      <c r="P644" s="179">
        <f t="shared" si="21"/>
        <v>0</v>
      </c>
      <c r="Q644" s="179">
        <v>0.00468042</v>
      </c>
      <c r="R644" s="179">
        <f t="shared" si="22"/>
        <v>0.01872168</v>
      </c>
      <c r="S644" s="179">
        <v>0</v>
      </c>
      <c r="T644" s="180">
        <f t="shared" si="23"/>
        <v>0</v>
      </c>
      <c r="AR644" s="16" t="s">
        <v>1678</v>
      </c>
      <c r="AT644" s="16" t="s">
        <v>1645</v>
      </c>
      <c r="AU644" s="16" t="s">
        <v>1651</v>
      </c>
      <c r="AY644" s="16" t="s">
        <v>1642</v>
      </c>
      <c r="BE644" s="181">
        <f t="shared" si="24"/>
        <v>0</v>
      </c>
      <c r="BF644" s="181">
        <f t="shared" si="25"/>
        <v>0</v>
      </c>
      <c r="BG644" s="181">
        <f t="shared" si="26"/>
        <v>0</v>
      </c>
      <c r="BH644" s="181">
        <f t="shared" si="27"/>
        <v>0</v>
      </c>
      <c r="BI644" s="181">
        <f t="shared" si="28"/>
        <v>0</v>
      </c>
      <c r="BJ644" s="16" t="s">
        <v>1651</v>
      </c>
      <c r="BK644" s="181">
        <f t="shared" si="29"/>
        <v>0</v>
      </c>
      <c r="BL644" s="16" t="s">
        <v>1678</v>
      </c>
      <c r="BM644" s="16" t="s">
        <v>2693</v>
      </c>
    </row>
    <row r="645" spans="2:65" s="1" customFormat="1" ht="16.5" customHeight="1">
      <c r="B645" s="33"/>
      <c r="C645" s="171" t="s">
        <v>2694</v>
      </c>
      <c r="D645" s="171" t="s">
        <v>1645</v>
      </c>
      <c r="E645" s="172" t="s">
        <v>2695</v>
      </c>
      <c r="F645" s="173" t="s">
        <v>2696</v>
      </c>
      <c r="G645" s="174" t="s">
        <v>200</v>
      </c>
      <c r="H645" s="175">
        <v>1</v>
      </c>
      <c r="I645" s="176"/>
      <c r="J645" s="175">
        <f t="shared" si="20"/>
        <v>0</v>
      </c>
      <c r="K645" s="173" t="s">
        <v>1524</v>
      </c>
      <c r="L645" s="37"/>
      <c r="M645" s="177" t="s">
        <v>1524</v>
      </c>
      <c r="N645" s="178" t="s">
        <v>1563</v>
      </c>
      <c r="O645" s="59"/>
      <c r="P645" s="179">
        <f t="shared" si="21"/>
        <v>0</v>
      </c>
      <c r="Q645" s="179">
        <v>0.0045503015</v>
      </c>
      <c r="R645" s="179">
        <f t="shared" si="22"/>
        <v>0.0045503015</v>
      </c>
      <c r="S645" s="179">
        <v>0</v>
      </c>
      <c r="T645" s="180">
        <f t="shared" si="23"/>
        <v>0</v>
      </c>
      <c r="AR645" s="16" t="s">
        <v>1678</v>
      </c>
      <c r="AT645" s="16" t="s">
        <v>1645</v>
      </c>
      <c r="AU645" s="16" t="s">
        <v>1651</v>
      </c>
      <c r="AY645" s="16" t="s">
        <v>1642</v>
      </c>
      <c r="BE645" s="181">
        <f t="shared" si="24"/>
        <v>0</v>
      </c>
      <c r="BF645" s="181">
        <f t="shared" si="25"/>
        <v>0</v>
      </c>
      <c r="BG645" s="181">
        <f t="shared" si="26"/>
        <v>0</v>
      </c>
      <c r="BH645" s="181">
        <f t="shared" si="27"/>
        <v>0</v>
      </c>
      <c r="BI645" s="181">
        <f t="shared" si="28"/>
        <v>0</v>
      </c>
      <c r="BJ645" s="16" t="s">
        <v>1651</v>
      </c>
      <c r="BK645" s="181">
        <f t="shared" si="29"/>
        <v>0</v>
      </c>
      <c r="BL645" s="16" t="s">
        <v>1678</v>
      </c>
      <c r="BM645" s="16" t="s">
        <v>2697</v>
      </c>
    </row>
    <row r="646" spans="2:65" s="1" customFormat="1" ht="16.5" customHeight="1">
      <c r="B646" s="33"/>
      <c r="C646" s="171" t="s">
        <v>2698</v>
      </c>
      <c r="D646" s="171" t="s">
        <v>1645</v>
      </c>
      <c r="E646" s="172" t="s">
        <v>2699</v>
      </c>
      <c r="F646" s="173" t="s">
        <v>2700</v>
      </c>
      <c r="G646" s="174" t="s">
        <v>200</v>
      </c>
      <c r="H646" s="175">
        <v>1</v>
      </c>
      <c r="I646" s="176"/>
      <c r="J646" s="175">
        <f t="shared" si="20"/>
        <v>0</v>
      </c>
      <c r="K646" s="173" t="s">
        <v>1524</v>
      </c>
      <c r="L646" s="37"/>
      <c r="M646" s="177" t="s">
        <v>1524</v>
      </c>
      <c r="N646" s="178" t="s">
        <v>1563</v>
      </c>
      <c r="O646" s="59"/>
      <c r="P646" s="179">
        <f t="shared" si="21"/>
        <v>0</v>
      </c>
      <c r="Q646" s="179">
        <v>0.0013988</v>
      </c>
      <c r="R646" s="179">
        <f t="shared" si="22"/>
        <v>0.0013988</v>
      </c>
      <c r="S646" s="179">
        <v>0</v>
      </c>
      <c r="T646" s="180">
        <f t="shared" si="23"/>
        <v>0</v>
      </c>
      <c r="AR646" s="16" t="s">
        <v>1678</v>
      </c>
      <c r="AT646" s="16" t="s">
        <v>1645</v>
      </c>
      <c r="AU646" s="16" t="s">
        <v>1651</v>
      </c>
      <c r="AY646" s="16" t="s">
        <v>1642</v>
      </c>
      <c r="BE646" s="181">
        <f t="shared" si="24"/>
        <v>0</v>
      </c>
      <c r="BF646" s="181">
        <f t="shared" si="25"/>
        <v>0</v>
      </c>
      <c r="BG646" s="181">
        <f t="shared" si="26"/>
        <v>0</v>
      </c>
      <c r="BH646" s="181">
        <f t="shared" si="27"/>
        <v>0</v>
      </c>
      <c r="BI646" s="181">
        <f t="shared" si="28"/>
        <v>0</v>
      </c>
      <c r="BJ646" s="16" t="s">
        <v>1651</v>
      </c>
      <c r="BK646" s="181">
        <f t="shared" si="29"/>
        <v>0</v>
      </c>
      <c r="BL646" s="16" t="s">
        <v>1678</v>
      </c>
      <c r="BM646" s="16" t="s">
        <v>2701</v>
      </c>
    </row>
    <row r="647" spans="2:65" s="1" customFormat="1" ht="16.5" customHeight="1">
      <c r="B647" s="33"/>
      <c r="C647" s="171" t="s">
        <v>2702</v>
      </c>
      <c r="D647" s="171" t="s">
        <v>1645</v>
      </c>
      <c r="E647" s="172" t="s">
        <v>2703</v>
      </c>
      <c r="F647" s="173" t="s">
        <v>2704</v>
      </c>
      <c r="G647" s="174" t="s">
        <v>200</v>
      </c>
      <c r="H647" s="175">
        <v>1</v>
      </c>
      <c r="I647" s="176"/>
      <c r="J647" s="175">
        <f t="shared" si="20"/>
        <v>0</v>
      </c>
      <c r="K647" s="173" t="s">
        <v>1524</v>
      </c>
      <c r="L647" s="37"/>
      <c r="M647" s="177" t="s">
        <v>1524</v>
      </c>
      <c r="N647" s="178" t="s">
        <v>1563</v>
      </c>
      <c r="O647" s="59"/>
      <c r="P647" s="179">
        <f t="shared" si="21"/>
        <v>0</v>
      </c>
      <c r="Q647" s="179">
        <v>0.0067872595</v>
      </c>
      <c r="R647" s="179">
        <f t="shared" si="22"/>
        <v>0.0067872595</v>
      </c>
      <c r="S647" s="179">
        <v>0</v>
      </c>
      <c r="T647" s="180">
        <f t="shared" si="23"/>
        <v>0</v>
      </c>
      <c r="AR647" s="16" t="s">
        <v>1678</v>
      </c>
      <c r="AT647" s="16" t="s">
        <v>1645</v>
      </c>
      <c r="AU647" s="16" t="s">
        <v>1651</v>
      </c>
      <c r="AY647" s="16" t="s">
        <v>1642</v>
      </c>
      <c r="BE647" s="181">
        <f t="shared" si="24"/>
        <v>0</v>
      </c>
      <c r="BF647" s="181">
        <f t="shared" si="25"/>
        <v>0</v>
      </c>
      <c r="BG647" s="181">
        <f t="shared" si="26"/>
        <v>0</v>
      </c>
      <c r="BH647" s="181">
        <f t="shared" si="27"/>
        <v>0</v>
      </c>
      <c r="BI647" s="181">
        <f t="shared" si="28"/>
        <v>0</v>
      </c>
      <c r="BJ647" s="16" t="s">
        <v>1651</v>
      </c>
      <c r="BK647" s="181">
        <f t="shared" si="29"/>
        <v>0</v>
      </c>
      <c r="BL647" s="16" t="s">
        <v>1678</v>
      </c>
      <c r="BM647" s="16" t="s">
        <v>2705</v>
      </c>
    </row>
    <row r="648" spans="2:65" s="1" customFormat="1" ht="16.5" customHeight="1">
      <c r="B648" s="33"/>
      <c r="C648" s="171" t="s">
        <v>2706</v>
      </c>
      <c r="D648" s="171" t="s">
        <v>1645</v>
      </c>
      <c r="E648" s="172" t="s">
        <v>2707</v>
      </c>
      <c r="F648" s="173" t="s">
        <v>2708</v>
      </c>
      <c r="G648" s="174" t="s">
        <v>1728</v>
      </c>
      <c r="H648" s="175">
        <v>25</v>
      </c>
      <c r="I648" s="176"/>
      <c r="J648" s="175">
        <f t="shared" si="20"/>
        <v>0</v>
      </c>
      <c r="K648" s="173" t="s">
        <v>1524</v>
      </c>
      <c r="L648" s="37"/>
      <c r="M648" s="177" t="s">
        <v>1524</v>
      </c>
      <c r="N648" s="178" t="s">
        <v>1563</v>
      </c>
      <c r="O648" s="59"/>
      <c r="P648" s="179">
        <f t="shared" si="21"/>
        <v>0</v>
      </c>
      <c r="Q648" s="179">
        <v>0</v>
      </c>
      <c r="R648" s="179">
        <f t="shared" si="22"/>
        <v>0</v>
      </c>
      <c r="S648" s="179">
        <v>0</v>
      </c>
      <c r="T648" s="180">
        <f t="shared" si="23"/>
        <v>0</v>
      </c>
      <c r="AR648" s="16" t="s">
        <v>1678</v>
      </c>
      <c r="AT648" s="16" t="s">
        <v>1645</v>
      </c>
      <c r="AU648" s="16" t="s">
        <v>1651</v>
      </c>
      <c r="AY648" s="16" t="s">
        <v>1642</v>
      </c>
      <c r="BE648" s="181">
        <f t="shared" si="24"/>
        <v>0</v>
      </c>
      <c r="BF648" s="181">
        <f t="shared" si="25"/>
        <v>0</v>
      </c>
      <c r="BG648" s="181">
        <f t="shared" si="26"/>
        <v>0</v>
      </c>
      <c r="BH648" s="181">
        <f t="shared" si="27"/>
        <v>0</v>
      </c>
      <c r="BI648" s="181">
        <f t="shared" si="28"/>
        <v>0</v>
      </c>
      <c r="BJ648" s="16" t="s">
        <v>1651</v>
      </c>
      <c r="BK648" s="181">
        <f t="shared" si="29"/>
        <v>0</v>
      </c>
      <c r="BL648" s="16" t="s">
        <v>1678</v>
      </c>
      <c r="BM648" s="16" t="s">
        <v>2709</v>
      </c>
    </row>
    <row r="649" spans="2:65" s="1" customFormat="1" ht="16.5" customHeight="1">
      <c r="B649" s="33"/>
      <c r="C649" s="171" t="s">
        <v>2710</v>
      </c>
      <c r="D649" s="171" t="s">
        <v>1645</v>
      </c>
      <c r="E649" s="172" t="s">
        <v>2711</v>
      </c>
      <c r="F649" s="173" t="s">
        <v>2712</v>
      </c>
      <c r="G649" s="174" t="s">
        <v>1755</v>
      </c>
      <c r="H649" s="175">
        <v>1</v>
      </c>
      <c r="I649" s="176"/>
      <c r="J649" s="175">
        <f t="shared" si="20"/>
        <v>0</v>
      </c>
      <c r="K649" s="173" t="s">
        <v>1524</v>
      </c>
      <c r="L649" s="37"/>
      <c r="M649" s="177" t="s">
        <v>1524</v>
      </c>
      <c r="N649" s="178" t="s">
        <v>1563</v>
      </c>
      <c r="O649" s="59"/>
      <c r="P649" s="179">
        <f t="shared" si="21"/>
        <v>0</v>
      </c>
      <c r="Q649" s="179">
        <v>0</v>
      </c>
      <c r="R649" s="179">
        <f t="shared" si="22"/>
        <v>0</v>
      </c>
      <c r="S649" s="179">
        <v>0</v>
      </c>
      <c r="T649" s="180">
        <f t="shared" si="23"/>
        <v>0</v>
      </c>
      <c r="AR649" s="16" t="s">
        <v>1678</v>
      </c>
      <c r="AT649" s="16" t="s">
        <v>1645</v>
      </c>
      <c r="AU649" s="16" t="s">
        <v>1651</v>
      </c>
      <c r="AY649" s="16" t="s">
        <v>1642</v>
      </c>
      <c r="BE649" s="181">
        <f t="shared" si="24"/>
        <v>0</v>
      </c>
      <c r="BF649" s="181">
        <f t="shared" si="25"/>
        <v>0</v>
      </c>
      <c r="BG649" s="181">
        <f t="shared" si="26"/>
        <v>0</v>
      </c>
      <c r="BH649" s="181">
        <f t="shared" si="27"/>
        <v>0</v>
      </c>
      <c r="BI649" s="181">
        <f t="shared" si="28"/>
        <v>0</v>
      </c>
      <c r="BJ649" s="16" t="s">
        <v>1651</v>
      </c>
      <c r="BK649" s="181">
        <f t="shared" si="29"/>
        <v>0</v>
      </c>
      <c r="BL649" s="16" t="s">
        <v>1678</v>
      </c>
      <c r="BM649" s="16" t="s">
        <v>2713</v>
      </c>
    </row>
    <row r="650" spans="2:65" s="1" customFormat="1" ht="16.5" customHeight="1">
      <c r="B650" s="33"/>
      <c r="C650" s="171" t="s">
        <v>2714</v>
      </c>
      <c r="D650" s="171" t="s">
        <v>1645</v>
      </c>
      <c r="E650" s="172" t="s">
        <v>2715</v>
      </c>
      <c r="F650" s="173" t="s">
        <v>2716</v>
      </c>
      <c r="G650" s="174" t="s">
        <v>1755</v>
      </c>
      <c r="H650" s="175">
        <v>1</v>
      </c>
      <c r="I650" s="176"/>
      <c r="J650" s="175">
        <f t="shared" si="20"/>
        <v>0</v>
      </c>
      <c r="K650" s="173" t="s">
        <v>1524</v>
      </c>
      <c r="L650" s="37"/>
      <c r="M650" s="177" t="s">
        <v>1524</v>
      </c>
      <c r="N650" s="178" t="s">
        <v>1563</v>
      </c>
      <c r="O650" s="59"/>
      <c r="P650" s="179">
        <f t="shared" si="21"/>
        <v>0</v>
      </c>
      <c r="Q650" s="179">
        <v>0.00061</v>
      </c>
      <c r="R650" s="179">
        <f t="shared" si="22"/>
        <v>0.00061</v>
      </c>
      <c r="S650" s="179">
        <v>0</v>
      </c>
      <c r="T650" s="180">
        <f t="shared" si="23"/>
        <v>0</v>
      </c>
      <c r="AR650" s="16" t="s">
        <v>1678</v>
      </c>
      <c r="AT650" s="16" t="s">
        <v>1645</v>
      </c>
      <c r="AU650" s="16" t="s">
        <v>1651</v>
      </c>
      <c r="AY650" s="16" t="s">
        <v>1642</v>
      </c>
      <c r="BE650" s="181">
        <f t="shared" si="24"/>
        <v>0</v>
      </c>
      <c r="BF650" s="181">
        <f t="shared" si="25"/>
        <v>0</v>
      </c>
      <c r="BG650" s="181">
        <f t="shared" si="26"/>
        <v>0</v>
      </c>
      <c r="BH650" s="181">
        <f t="shared" si="27"/>
        <v>0</v>
      </c>
      <c r="BI650" s="181">
        <f t="shared" si="28"/>
        <v>0</v>
      </c>
      <c r="BJ650" s="16" t="s">
        <v>1651</v>
      </c>
      <c r="BK650" s="181">
        <f t="shared" si="29"/>
        <v>0</v>
      </c>
      <c r="BL650" s="16" t="s">
        <v>1678</v>
      </c>
      <c r="BM650" s="16" t="s">
        <v>2717</v>
      </c>
    </row>
    <row r="651" spans="2:65" s="1" customFormat="1" ht="16.5" customHeight="1">
      <c r="B651" s="33"/>
      <c r="C651" s="171" t="s">
        <v>2718</v>
      </c>
      <c r="D651" s="171" t="s">
        <v>1645</v>
      </c>
      <c r="E651" s="172" t="s">
        <v>2719</v>
      </c>
      <c r="F651" s="173" t="s">
        <v>2720</v>
      </c>
      <c r="G651" s="174" t="s">
        <v>1755</v>
      </c>
      <c r="H651" s="175">
        <v>2</v>
      </c>
      <c r="I651" s="176"/>
      <c r="J651" s="175">
        <f t="shared" si="20"/>
        <v>0</v>
      </c>
      <c r="K651" s="173" t="s">
        <v>1524</v>
      </c>
      <c r="L651" s="37"/>
      <c r="M651" s="177" t="s">
        <v>1524</v>
      </c>
      <c r="N651" s="178" t="s">
        <v>1563</v>
      </c>
      <c r="O651" s="59"/>
      <c r="P651" s="179">
        <f t="shared" si="21"/>
        <v>0</v>
      </c>
      <c r="Q651" s="179">
        <v>0.00088</v>
      </c>
      <c r="R651" s="179">
        <f t="shared" si="22"/>
        <v>0.00176</v>
      </c>
      <c r="S651" s="179">
        <v>0</v>
      </c>
      <c r="T651" s="180">
        <f t="shared" si="23"/>
        <v>0</v>
      </c>
      <c r="AR651" s="16" t="s">
        <v>1678</v>
      </c>
      <c r="AT651" s="16" t="s">
        <v>1645</v>
      </c>
      <c r="AU651" s="16" t="s">
        <v>1651</v>
      </c>
      <c r="AY651" s="16" t="s">
        <v>1642</v>
      </c>
      <c r="BE651" s="181">
        <f t="shared" si="24"/>
        <v>0</v>
      </c>
      <c r="BF651" s="181">
        <f t="shared" si="25"/>
        <v>0</v>
      </c>
      <c r="BG651" s="181">
        <f t="shared" si="26"/>
        <v>0</v>
      </c>
      <c r="BH651" s="181">
        <f t="shared" si="27"/>
        <v>0</v>
      </c>
      <c r="BI651" s="181">
        <f t="shared" si="28"/>
        <v>0</v>
      </c>
      <c r="BJ651" s="16" t="s">
        <v>1651</v>
      </c>
      <c r="BK651" s="181">
        <f t="shared" si="29"/>
        <v>0</v>
      </c>
      <c r="BL651" s="16" t="s">
        <v>1678</v>
      </c>
      <c r="BM651" s="16" t="s">
        <v>2721</v>
      </c>
    </row>
    <row r="652" spans="2:65" s="1" customFormat="1" ht="16.5" customHeight="1">
      <c r="B652" s="33"/>
      <c r="C652" s="171" t="s">
        <v>2722</v>
      </c>
      <c r="D652" s="171" t="s">
        <v>1645</v>
      </c>
      <c r="E652" s="172" t="s">
        <v>2723</v>
      </c>
      <c r="F652" s="173" t="s">
        <v>2724</v>
      </c>
      <c r="G652" s="174" t="s">
        <v>687</v>
      </c>
      <c r="H652" s="175">
        <v>1</v>
      </c>
      <c r="I652" s="176"/>
      <c r="J652" s="175">
        <f t="shared" si="20"/>
        <v>0</v>
      </c>
      <c r="K652" s="173" t="s">
        <v>1524</v>
      </c>
      <c r="L652" s="37"/>
      <c r="M652" s="177" t="s">
        <v>1524</v>
      </c>
      <c r="N652" s="178" t="s">
        <v>1563</v>
      </c>
      <c r="O652" s="59"/>
      <c r="P652" s="179">
        <f t="shared" si="21"/>
        <v>0</v>
      </c>
      <c r="Q652" s="179">
        <v>0</v>
      </c>
      <c r="R652" s="179">
        <f t="shared" si="22"/>
        <v>0</v>
      </c>
      <c r="S652" s="179">
        <v>0</v>
      </c>
      <c r="T652" s="180">
        <f t="shared" si="23"/>
        <v>0</v>
      </c>
      <c r="AR652" s="16" t="s">
        <v>1678</v>
      </c>
      <c r="AT652" s="16" t="s">
        <v>1645</v>
      </c>
      <c r="AU652" s="16" t="s">
        <v>1651</v>
      </c>
      <c r="AY652" s="16" t="s">
        <v>1642</v>
      </c>
      <c r="BE652" s="181">
        <f t="shared" si="24"/>
        <v>0</v>
      </c>
      <c r="BF652" s="181">
        <f t="shared" si="25"/>
        <v>0</v>
      </c>
      <c r="BG652" s="181">
        <f t="shared" si="26"/>
        <v>0</v>
      </c>
      <c r="BH652" s="181">
        <f t="shared" si="27"/>
        <v>0</v>
      </c>
      <c r="BI652" s="181">
        <f t="shared" si="28"/>
        <v>0</v>
      </c>
      <c r="BJ652" s="16" t="s">
        <v>1651</v>
      </c>
      <c r="BK652" s="181">
        <f t="shared" si="29"/>
        <v>0</v>
      </c>
      <c r="BL652" s="16" t="s">
        <v>1678</v>
      </c>
      <c r="BM652" s="16" t="s">
        <v>2725</v>
      </c>
    </row>
    <row r="653" spans="2:65" s="1" customFormat="1" ht="16.5" customHeight="1">
      <c r="B653" s="33"/>
      <c r="C653" s="171" t="s">
        <v>2726</v>
      </c>
      <c r="D653" s="171" t="s">
        <v>1645</v>
      </c>
      <c r="E653" s="172" t="s">
        <v>2727</v>
      </c>
      <c r="F653" s="173" t="s">
        <v>2728</v>
      </c>
      <c r="G653" s="174" t="s">
        <v>526</v>
      </c>
      <c r="H653" s="175">
        <v>1</v>
      </c>
      <c r="I653" s="176"/>
      <c r="J653" s="175">
        <f t="shared" si="20"/>
        <v>0</v>
      </c>
      <c r="K653" s="173" t="s">
        <v>1524</v>
      </c>
      <c r="L653" s="37"/>
      <c r="M653" s="177" t="s">
        <v>1524</v>
      </c>
      <c r="N653" s="178" t="s">
        <v>1563</v>
      </c>
      <c r="O653" s="59"/>
      <c r="P653" s="179">
        <f t="shared" si="21"/>
        <v>0</v>
      </c>
      <c r="Q653" s="179">
        <v>0</v>
      </c>
      <c r="R653" s="179">
        <f t="shared" si="22"/>
        <v>0</v>
      </c>
      <c r="S653" s="179">
        <v>0</v>
      </c>
      <c r="T653" s="180">
        <f t="shared" si="23"/>
        <v>0</v>
      </c>
      <c r="AR653" s="16" t="s">
        <v>1678</v>
      </c>
      <c r="AT653" s="16" t="s">
        <v>1645</v>
      </c>
      <c r="AU653" s="16" t="s">
        <v>1651</v>
      </c>
      <c r="AY653" s="16" t="s">
        <v>1642</v>
      </c>
      <c r="BE653" s="181">
        <f t="shared" si="24"/>
        <v>0</v>
      </c>
      <c r="BF653" s="181">
        <f t="shared" si="25"/>
        <v>0</v>
      </c>
      <c r="BG653" s="181">
        <f t="shared" si="26"/>
        <v>0</v>
      </c>
      <c r="BH653" s="181">
        <f t="shared" si="27"/>
        <v>0</v>
      </c>
      <c r="BI653" s="181">
        <f t="shared" si="28"/>
        <v>0</v>
      </c>
      <c r="BJ653" s="16" t="s">
        <v>1651</v>
      </c>
      <c r="BK653" s="181">
        <f t="shared" si="29"/>
        <v>0</v>
      </c>
      <c r="BL653" s="16" t="s">
        <v>1678</v>
      </c>
      <c r="BM653" s="16" t="s">
        <v>2729</v>
      </c>
    </row>
    <row r="654" spans="2:65" s="1" customFormat="1" ht="16.5" customHeight="1">
      <c r="B654" s="33"/>
      <c r="C654" s="171" t="s">
        <v>2730</v>
      </c>
      <c r="D654" s="171" t="s">
        <v>1645</v>
      </c>
      <c r="E654" s="172" t="s">
        <v>2731</v>
      </c>
      <c r="F654" s="173" t="s">
        <v>2732</v>
      </c>
      <c r="G654" s="174" t="s">
        <v>526</v>
      </c>
      <c r="H654" s="175">
        <v>1</v>
      </c>
      <c r="I654" s="176"/>
      <c r="J654" s="175">
        <f t="shared" si="20"/>
        <v>0</v>
      </c>
      <c r="K654" s="173" t="s">
        <v>1524</v>
      </c>
      <c r="L654" s="37"/>
      <c r="M654" s="177" t="s">
        <v>1524</v>
      </c>
      <c r="N654" s="178" t="s">
        <v>1563</v>
      </c>
      <c r="O654" s="59"/>
      <c r="P654" s="179">
        <f t="shared" si="21"/>
        <v>0</v>
      </c>
      <c r="Q654" s="179">
        <v>0</v>
      </c>
      <c r="R654" s="179">
        <f t="shared" si="22"/>
        <v>0</v>
      </c>
      <c r="S654" s="179">
        <v>0</v>
      </c>
      <c r="T654" s="180">
        <f t="shared" si="23"/>
        <v>0</v>
      </c>
      <c r="AR654" s="16" t="s">
        <v>1678</v>
      </c>
      <c r="AT654" s="16" t="s">
        <v>1645</v>
      </c>
      <c r="AU654" s="16" t="s">
        <v>1651</v>
      </c>
      <c r="AY654" s="16" t="s">
        <v>1642</v>
      </c>
      <c r="BE654" s="181">
        <f t="shared" si="24"/>
        <v>0</v>
      </c>
      <c r="BF654" s="181">
        <f t="shared" si="25"/>
        <v>0</v>
      </c>
      <c r="BG654" s="181">
        <f t="shared" si="26"/>
        <v>0</v>
      </c>
      <c r="BH654" s="181">
        <f t="shared" si="27"/>
        <v>0</v>
      </c>
      <c r="BI654" s="181">
        <f t="shared" si="28"/>
        <v>0</v>
      </c>
      <c r="BJ654" s="16" t="s">
        <v>1651</v>
      </c>
      <c r="BK654" s="181">
        <f t="shared" si="29"/>
        <v>0</v>
      </c>
      <c r="BL654" s="16" t="s">
        <v>1678</v>
      </c>
      <c r="BM654" s="16" t="s">
        <v>2733</v>
      </c>
    </row>
    <row r="655" spans="2:65" s="1" customFormat="1" ht="16.5" customHeight="1">
      <c r="B655" s="33"/>
      <c r="C655" s="171" t="s">
        <v>2734</v>
      </c>
      <c r="D655" s="171" t="s">
        <v>1645</v>
      </c>
      <c r="E655" s="172" t="s">
        <v>2735</v>
      </c>
      <c r="F655" s="173" t="s">
        <v>2736</v>
      </c>
      <c r="G655" s="174" t="s">
        <v>526</v>
      </c>
      <c r="H655" s="175">
        <v>1</v>
      </c>
      <c r="I655" s="176"/>
      <c r="J655" s="175">
        <f t="shared" si="20"/>
        <v>0</v>
      </c>
      <c r="K655" s="173" t="s">
        <v>1524</v>
      </c>
      <c r="L655" s="37"/>
      <c r="M655" s="177" t="s">
        <v>1524</v>
      </c>
      <c r="N655" s="178" t="s">
        <v>1563</v>
      </c>
      <c r="O655" s="59"/>
      <c r="P655" s="179">
        <f t="shared" si="21"/>
        <v>0</v>
      </c>
      <c r="Q655" s="179">
        <v>0</v>
      </c>
      <c r="R655" s="179">
        <f t="shared" si="22"/>
        <v>0</v>
      </c>
      <c r="S655" s="179">
        <v>0</v>
      </c>
      <c r="T655" s="180">
        <f t="shared" si="23"/>
        <v>0</v>
      </c>
      <c r="AR655" s="16" t="s">
        <v>1678</v>
      </c>
      <c r="AT655" s="16" t="s">
        <v>1645</v>
      </c>
      <c r="AU655" s="16" t="s">
        <v>1651</v>
      </c>
      <c r="AY655" s="16" t="s">
        <v>1642</v>
      </c>
      <c r="BE655" s="181">
        <f t="shared" si="24"/>
        <v>0</v>
      </c>
      <c r="BF655" s="181">
        <f t="shared" si="25"/>
        <v>0</v>
      </c>
      <c r="BG655" s="181">
        <f t="shared" si="26"/>
        <v>0</v>
      </c>
      <c r="BH655" s="181">
        <f t="shared" si="27"/>
        <v>0</v>
      </c>
      <c r="BI655" s="181">
        <f t="shared" si="28"/>
        <v>0</v>
      </c>
      <c r="BJ655" s="16" t="s">
        <v>1651</v>
      </c>
      <c r="BK655" s="181">
        <f t="shared" si="29"/>
        <v>0</v>
      </c>
      <c r="BL655" s="16" t="s">
        <v>1678</v>
      </c>
      <c r="BM655" s="16" t="s">
        <v>2737</v>
      </c>
    </row>
    <row r="656" spans="2:65" s="1" customFormat="1" ht="16.5" customHeight="1">
      <c r="B656" s="33"/>
      <c r="C656" s="171" t="s">
        <v>2738</v>
      </c>
      <c r="D656" s="171" t="s">
        <v>1645</v>
      </c>
      <c r="E656" s="172" t="s">
        <v>2739</v>
      </c>
      <c r="F656" s="173" t="s">
        <v>2740</v>
      </c>
      <c r="G656" s="174" t="s">
        <v>539</v>
      </c>
      <c r="H656" s="175">
        <v>1</v>
      </c>
      <c r="I656" s="176"/>
      <c r="J656" s="175">
        <f t="shared" si="20"/>
        <v>0</v>
      </c>
      <c r="K656" s="173" t="s">
        <v>1524</v>
      </c>
      <c r="L656" s="37"/>
      <c r="M656" s="177" t="s">
        <v>1524</v>
      </c>
      <c r="N656" s="178" t="s">
        <v>1563</v>
      </c>
      <c r="O656" s="59"/>
      <c r="P656" s="179">
        <f t="shared" si="21"/>
        <v>0</v>
      </c>
      <c r="Q656" s="179">
        <v>0</v>
      </c>
      <c r="R656" s="179">
        <f t="shared" si="22"/>
        <v>0</v>
      </c>
      <c r="S656" s="179">
        <v>0</v>
      </c>
      <c r="T656" s="180">
        <f t="shared" si="23"/>
        <v>0</v>
      </c>
      <c r="AR656" s="16" t="s">
        <v>1678</v>
      </c>
      <c r="AT656" s="16" t="s">
        <v>1645</v>
      </c>
      <c r="AU656" s="16" t="s">
        <v>1651</v>
      </c>
      <c r="AY656" s="16" t="s">
        <v>1642</v>
      </c>
      <c r="BE656" s="181">
        <f t="shared" si="24"/>
        <v>0</v>
      </c>
      <c r="BF656" s="181">
        <f t="shared" si="25"/>
        <v>0</v>
      </c>
      <c r="BG656" s="181">
        <f t="shared" si="26"/>
        <v>0</v>
      </c>
      <c r="BH656" s="181">
        <f t="shared" si="27"/>
        <v>0</v>
      </c>
      <c r="BI656" s="181">
        <f t="shared" si="28"/>
        <v>0</v>
      </c>
      <c r="BJ656" s="16" t="s">
        <v>1651</v>
      </c>
      <c r="BK656" s="181">
        <f t="shared" si="29"/>
        <v>0</v>
      </c>
      <c r="BL656" s="16" t="s">
        <v>1678</v>
      </c>
      <c r="BM656" s="16" t="s">
        <v>2741</v>
      </c>
    </row>
    <row r="657" spans="2:65" s="1" customFormat="1" ht="16.5" customHeight="1">
      <c r="B657" s="33"/>
      <c r="C657" s="171" t="s">
        <v>2742</v>
      </c>
      <c r="D657" s="171" t="s">
        <v>1645</v>
      </c>
      <c r="E657" s="172" t="s">
        <v>2743</v>
      </c>
      <c r="F657" s="173" t="s">
        <v>2744</v>
      </c>
      <c r="G657" s="174" t="s">
        <v>539</v>
      </c>
      <c r="H657" s="175">
        <v>1</v>
      </c>
      <c r="I657" s="176"/>
      <c r="J657" s="175">
        <f t="shared" si="20"/>
        <v>0</v>
      </c>
      <c r="K657" s="173" t="s">
        <v>1524</v>
      </c>
      <c r="L657" s="37"/>
      <c r="M657" s="177" t="s">
        <v>1524</v>
      </c>
      <c r="N657" s="178" t="s">
        <v>1563</v>
      </c>
      <c r="O657" s="59"/>
      <c r="P657" s="179">
        <f t="shared" si="21"/>
        <v>0</v>
      </c>
      <c r="Q657" s="179">
        <v>0</v>
      </c>
      <c r="R657" s="179">
        <f t="shared" si="22"/>
        <v>0</v>
      </c>
      <c r="S657" s="179">
        <v>0</v>
      </c>
      <c r="T657" s="180">
        <f t="shared" si="23"/>
        <v>0</v>
      </c>
      <c r="AR657" s="16" t="s">
        <v>1678</v>
      </c>
      <c r="AT657" s="16" t="s">
        <v>1645</v>
      </c>
      <c r="AU657" s="16" t="s">
        <v>1651</v>
      </c>
      <c r="AY657" s="16" t="s">
        <v>1642</v>
      </c>
      <c r="BE657" s="181">
        <f t="shared" si="24"/>
        <v>0</v>
      </c>
      <c r="BF657" s="181">
        <f t="shared" si="25"/>
        <v>0</v>
      </c>
      <c r="BG657" s="181">
        <f t="shared" si="26"/>
        <v>0</v>
      </c>
      <c r="BH657" s="181">
        <f t="shared" si="27"/>
        <v>0</v>
      </c>
      <c r="BI657" s="181">
        <f t="shared" si="28"/>
        <v>0</v>
      </c>
      <c r="BJ657" s="16" t="s">
        <v>1651</v>
      </c>
      <c r="BK657" s="181">
        <f t="shared" si="29"/>
        <v>0</v>
      </c>
      <c r="BL657" s="16" t="s">
        <v>1678</v>
      </c>
      <c r="BM657" s="16" t="s">
        <v>2745</v>
      </c>
    </row>
    <row r="658" spans="2:65" s="1" customFormat="1" ht="16.5" customHeight="1">
      <c r="B658" s="33"/>
      <c r="C658" s="171" t="s">
        <v>2746</v>
      </c>
      <c r="D658" s="171" t="s">
        <v>1645</v>
      </c>
      <c r="E658" s="172" t="s">
        <v>2747</v>
      </c>
      <c r="F658" s="173" t="s">
        <v>2748</v>
      </c>
      <c r="G658" s="174" t="s">
        <v>539</v>
      </c>
      <c r="H658" s="175">
        <v>1</v>
      </c>
      <c r="I658" s="176"/>
      <c r="J658" s="175">
        <f t="shared" si="20"/>
        <v>0</v>
      </c>
      <c r="K658" s="173" t="s">
        <v>1524</v>
      </c>
      <c r="L658" s="37"/>
      <c r="M658" s="177" t="s">
        <v>1524</v>
      </c>
      <c r="N658" s="178" t="s">
        <v>1563</v>
      </c>
      <c r="O658" s="59"/>
      <c r="P658" s="179">
        <f t="shared" si="21"/>
        <v>0</v>
      </c>
      <c r="Q658" s="179">
        <v>0</v>
      </c>
      <c r="R658" s="179">
        <f t="shared" si="22"/>
        <v>0</v>
      </c>
      <c r="S658" s="179">
        <v>0</v>
      </c>
      <c r="T658" s="180">
        <f t="shared" si="23"/>
        <v>0</v>
      </c>
      <c r="AR658" s="16" t="s">
        <v>1678</v>
      </c>
      <c r="AT658" s="16" t="s">
        <v>1645</v>
      </c>
      <c r="AU658" s="16" t="s">
        <v>1651</v>
      </c>
      <c r="AY658" s="16" t="s">
        <v>1642</v>
      </c>
      <c r="BE658" s="181">
        <f t="shared" si="24"/>
        <v>0</v>
      </c>
      <c r="BF658" s="181">
        <f t="shared" si="25"/>
        <v>0</v>
      </c>
      <c r="BG658" s="181">
        <f t="shared" si="26"/>
        <v>0</v>
      </c>
      <c r="BH658" s="181">
        <f t="shared" si="27"/>
        <v>0</v>
      </c>
      <c r="BI658" s="181">
        <f t="shared" si="28"/>
        <v>0</v>
      </c>
      <c r="BJ658" s="16" t="s">
        <v>1651</v>
      </c>
      <c r="BK658" s="181">
        <f t="shared" si="29"/>
        <v>0</v>
      </c>
      <c r="BL658" s="16" t="s">
        <v>1678</v>
      </c>
      <c r="BM658" s="16" t="s">
        <v>2749</v>
      </c>
    </row>
    <row r="659" spans="2:65" s="1" customFormat="1" ht="16.5" customHeight="1">
      <c r="B659" s="33"/>
      <c r="C659" s="171" t="s">
        <v>2750</v>
      </c>
      <c r="D659" s="171" t="s">
        <v>1645</v>
      </c>
      <c r="E659" s="172" t="s">
        <v>2751</v>
      </c>
      <c r="F659" s="173" t="s">
        <v>2752</v>
      </c>
      <c r="G659" s="174" t="s">
        <v>539</v>
      </c>
      <c r="H659" s="175">
        <v>1</v>
      </c>
      <c r="I659" s="176"/>
      <c r="J659" s="175">
        <f t="shared" si="20"/>
        <v>0</v>
      </c>
      <c r="K659" s="173" t="s">
        <v>1524</v>
      </c>
      <c r="L659" s="37"/>
      <c r="M659" s="177" t="s">
        <v>1524</v>
      </c>
      <c r="N659" s="178" t="s">
        <v>1563</v>
      </c>
      <c r="O659" s="59"/>
      <c r="P659" s="179">
        <f t="shared" si="21"/>
        <v>0</v>
      </c>
      <c r="Q659" s="179">
        <v>0</v>
      </c>
      <c r="R659" s="179">
        <f t="shared" si="22"/>
        <v>0</v>
      </c>
      <c r="S659" s="179">
        <v>0</v>
      </c>
      <c r="T659" s="180">
        <f t="shared" si="23"/>
        <v>0</v>
      </c>
      <c r="AR659" s="16" t="s">
        <v>1678</v>
      </c>
      <c r="AT659" s="16" t="s">
        <v>1645</v>
      </c>
      <c r="AU659" s="16" t="s">
        <v>1651</v>
      </c>
      <c r="AY659" s="16" t="s">
        <v>1642</v>
      </c>
      <c r="BE659" s="181">
        <f t="shared" si="24"/>
        <v>0</v>
      </c>
      <c r="BF659" s="181">
        <f t="shared" si="25"/>
        <v>0</v>
      </c>
      <c r="BG659" s="181">
        <f t="shared" si="26"/>
        <v>0</v>
      </c>
      <c r="BH659" s="181">
        <f t="shared" si="27"/>
        <v>0</v>
      </c>
      <c r="BI659" s="181">
        <f t="shared" si="28"/>
        <v>0</v>
      </c>
      <c r="BJ659" s="16" t="s">
        <v>1651</v>
      </c>
      <c r="BK659" s="181">
        <f t="shared" si="29"/>
        <v>0</v>
      </c>
      <c r="BL659" s="16" t="s">
        <v>1678</v>
      </c>
      <c r="BM659" s="16" t="s">
        <v>2753</v>
      </c>
    </row>
    <row r="660" spans="2:65" s="1" customFormat="1" ht="16.5" customHeight="1">
      <c r="B660" s="33"/>
      <c r="C660" s="171" t="s">
        <v>2754</v>
      </c>
      <c r="D660" s="171" t="s">
        <v>1645</v>
      </c>
      <c r="E660" s="172" t="s">
        <v>2755</v>
      </c>
      <c r="F660" s="173" t="s">
        <v>2756</v>
      </c>
      <c r="G660" s="174" t="s">
        <v>539</v>
      </c>
      <c r="H660" s="175">
        <v>1</v>
      </c>
      <c r="I660" s="176"/>
      <c r="J660" s="175">
        <f t="shared" si="20"/>
        <v>0</v>
      </c>
      <c r="K660" s="173" t="s">
        <v>1524</v>
      </c>
      <c r="L660" s="37"/>
      <c r="M660" s="177" t="s">
        <v>1524</v>
      </c>
      <c r="N660" s="178" t="s">
        <v>1563</v>
      </c>
      <c r="O660" s="59"/>
      <c r="P660" s="179">
        <f t="shared" si="21"/>
        <v>0</v>
      </c>
      <c r="Q660" s="179">
        <v>0</v>
      </c>
      <c r="R660" s="179">
        <f t="shared" si="22"/>
        <v>0</v>
      </c>
      <c r="S660" s="179">
        <v>0</v>
      </c>
      <c r="T660" s="180">
        <f t="shared" si="23"/>
        <v>0</v>
      </c>
      <c r="AR660" s="16" t="s">
        <v>1678</v>
      </c>
      <c r="AT660" s="16" t="s">
        <v>1645</v>
      </c>
      <c r="AU660" s="16" t="s">
        <v>1651</v>
      </c>
      <c r="AY660" s="16" t="s">
        <v>1642</v>
      </c>
      <c r="BE660" s="181">
        <f t="shared" si="24"/>
        <v>0</v>
      </c>
      <c r="BF660" s="181">
        <f t="shared" si="25"/>
        <v>0</v>
      </c>
      <c r="BG660" s="181">
        <f t="shared" si="26"/>
        <v>0</v>
      </c>
      <c r="BH660" s="181">
        <f t="shared" si="27"/>
        <v>0</v>
      </c>
      <c r="BI660" s="181">
        <f t="shared" si="28"/>
        <v>0</v>
      </c>
      <c r="BJ660" s="16" t="s">
        <v>1651</v>
      </c>
      <c r="BK660" s="181">
        <f t="shared" si="29"/>
        <v>0</v>
      </c>
      <c r="BL660" s="16" t="s">
        <v>1678</v>
      </c>
      <c r="BM660" s="16" t="s">
        <v>2757</v>
      </c>
    </row>
    <row r="661" spans="2:65" s="1" customFormat="1" ht="16.5" customHeight="1">
      <c r="B661" s="33"/>
      <c r="C661" s="171" t="s">
        <v>2758</v>
      </c>
      <c r="D661" s="171" t="s">
        <v>1645</v>
      </c>
      <c r="E661" s="172" t="s">
        <v>2759</v>
      </c>
      <c r="F661" s="173" t="s">
        <v>2760</v>
      </c>
      <c r="G661" s="174" t="s">
        <v>539</v>
      </c>
      <c r="H661" s="175">
        <v>1</v>
      </c>
      <c r="I661" s="176"/>
      <c r="J661" s="175">
        <f t="shared" si="20"/>
        <v>0</v>
      </c>
      <c r="K661" s="173" t="s">
        <v>1524</v>
      </c>
      <c r="L661" s="37"/>
      <c r="M661" s="177" t="s">
        <v>1524</v>
      </c>
      <c r="N661" s="178" t="s">
        <v>1563</v>
      </c>
      <c r="O661" s="59"/>
      <c r="P661" s="179">
        <f t="shared" si="21"/>
        <v>0</v>
      </c>
      <c r="Q661" s="179">
        <v>0</v>
      </c>
      <c r="R661" s="179">
        <f t="shared" si="22"/>
        <v>0</v>
      </c>
      <c r="S661" s="179">
        <v>0</v>
      </c>
      <c r="T661" s="180">
        <f t="shared" si="23"/>
        <v>0</v>
      </c>
      <c r="AR661" s="16" t="s">
        <v>1678</v>
      </c>
      <c r="AT661" s="16" t="s">
        <v>1645</v>
      </c>
      <c r="AU661" s="16" t="s">
        <v>1651</v>
      </c>
      <c r="AY661" s="16" t="s">
        <v>1642</v>
      </c>
      <c r="BE661" s="181">
        <f t="shared" si="24"/>
        <v>0</v>
      </c>
      <c r="BF661" s="181">
        <f t="shared" si="25"/>
        <v>0</v>
      </c>
      <c r="BG661" s="181">
        <f t="shared" si="26"/>
        <v>0</v>
      </c>
      <c r="BH661" s="181">
        <f t="shared" si="27"/>
        <v>0</v>
      </c>
      <c r="BI661" s="181">
        <f t="shared" si="28"/>
        <v>0</v>
      </c>
      <c r="BJ661" s="16" t="s">
        <v>1651</v>
      </c>
      <c r="BK661" s="181">
        <f t="shared" si="29"/>
        <v>0</v>
      </c>
      <c r="BL661" s="16" t="s">
        <v>1678</v>
      </c>
      <c r="BM661" s="16" t="s">
        <v>2761</v>
      </c>
    </row>
    <row r="662" spans="2:65" s="1" customFormat="1" ht="16.5" customHeight="1">
      <c r="B662" s="33"/>
      <c r="C662" s="171" t="s">
        <v>2762</v>
      </c>
      <c r="D662" s="171" t="s">
        <v>1645</v>
      </c>
      <c r="E662" s="172" t="s">
        <v>2763</v>
      </c>
      <c r="F662" s="173" t="s">
        <v>2764</v>
      </c>
      <c r="G662" s="174" t="s">
        <v>539</v>
      </c>
      <c r="H662" s="175">
        <v>1</v>
      </c>
      <c r="I662" s="176"/>
      <c r="J662" s="175">
        <f t="shared" si="20"/>
        <v>0</v>
      </c>
      <c r="K662" s="173" t="s">
        <v>1524</v>
      </c>
      <c r="L662" s="37"/>
      <c r="M662" s="177" t="s">
        <v>1524</v>
      </c>
      <c r="N662" s="178" t="s">
        <v>1563</v>
      </c>
      <c r="O662" s="59"/>
      <c r="P662" s="179">
        <f t="shared" si="21"/>
        <v>0</v>
      </c>
      <c r="Q662" s="179">
        <v>0</v>
      </c>
      <c r="R662" s="179">
        <f t="shared" si="22"/>
        <v>0</v>
      </c>
      <c r="S662" s="179">
        <v>0</v>
      </c>
      <c r="T662" s="180">
        <f t="shared" si="23"/>
        <v>0</v>
      </c>
      <c r="AR662" s="16" t="s">
        <v>1678</v>
      </c>
      <c r="AT662" s="16" t="s">
        <v>1645</v>
      </c>
      <c r="AU662" s="16" t="s">
        <v>1651</v>
      </c>
      <c r="AY662" s="16" t="s">
        <v>1642</v>
      </c>
      <c r="BE662" s="181">
        <f t="shared" si="24"/>
        <v>0</v>
      </c>
      <c r="BF662" s="181">
        <f t="shared" si="25"/>
        <v>0</v>
      </c>
      <c r="BG662" s="181">
        <f t="shared" si="26"/>
        <v>0</v>
      </c>
      <c r="BH662" s="181">
        <f t="shared" si="27"/>
        <v>0</v>
      </c>
      <c r="BI662" s="181">
        <f t="shared" si="28"/>
        <v>0</v>
      </c>
      <c r="BJ662" s="16" t="s">
        <v>1651</v>
      </c>
      <c r="BK662" s="181">
        <f t="shared" si="29"/>
        <v>0</v>
      </c>
      <c r="BL662" s="16" t="s">
        <v>1678</v>
      </c>
      <c r="BM662" s="16" t="s">
        <v>2765</v>
      </c>
    </row>
    <row r="663" spans="2:65" s="1" customFormat="1" ht="16.5" customHeight="1">
      <c r="B663" s="33"/>
      <c r="C663" s="171" t="s">
        <v>2766</v>
      </c>
      <c r="D663" s="171" t="s">
        <v>1645</v>
      </c>
      <c r="E663" s="172" t="s">
        <v>2767</v>
      </c>
      <c r="F663" s="173" t="s">
        <v>2768</v>
      </c>
      <c r="G663" s="174" t="s">
        <v>539</v>
      </c>
      <c r="H663" s="175">
        <v>1</v>
      </c>
      <c r="I663" s="176"/>
      <c r="J663" s="175">
        <f t="shared" si="20"/>
        <v>0</v>
      </c>
      <c r="K663" s="173" t="s">
        <v>1524</v>
      </c>
      <c r="L663" s="37"/>
      <c r="M663" s="177" t="s">
        <v>1524</v>
      </c>
      <c r="N663" s="178" t="s">
        <v>1563</v>
      </c>
      <c r="O663" s="59"/>
      <c r="P663" s="179">
        <f t="shared" si="21"/>
        <v>0</v>
      </c>
      <c r="Q663" s="179">
        <v>0</v>
      </c>
      <c r="R663" s="179">
        <f t="shared" si="22"/>
        <v>0</v>
      </c>
      <c r="S663" s="179">
        <v>0</v>
      </c>
      <c r="T663" s="180">
        <f t="shared" si="23"/>
        <v>0</v>
      </c>
      <c r="AR663" s="16" t="s">
        <v>1678</v>
      </c>
      <c r="AT663" s="16" t="s">
        <v>1645</v>
      </c>
      <c r="AU663" s="16" t="s">
        <v>1651</v>
      </c>
      <c r="AY663" s="16" t="s">
        <v>1642</v>
      </c>
      <c r="BE663" s="181">
        <f t="shared" si="24"/>
        <v>0</v>
      </c>
      <c r="BF663" s="181">
        <f t="shared" si="25"/>
        <v>0</v>
      </c>
      <c r="BG663" s="181">
        <f t="shared" si="26"/>
        <v>0</v>
      </c>
      <c r="BH663" s="181">
        <f t="shared" si="27"/>
        <v>0</v>
      </c>
      <c r="BI663" s="181">
        <f t="shared" si="28"/>
        <v>0</v>
      </c>
      <c r="BJ663" s="16" t="s">
        <v>1651</v>
      </c>
      <c r="BK663" s="181">
        <f t="shared" si="29"/>
        <v>0</v>
      </c>
      <c r="BL663" s="16" t="s">
        <v>1678</v>
      </c>
      <c r="BM663" s="16" t="s">
        <v>2769</v>
      </c>
    </row>
    <row r="664" spans="2:65" s="1" customFormat="1" ht="16.5" customHeight="1">
      <c r="B664" s="33"/>
      <c r="C664" s="171" t="s">
        <v>2770</v>
      </c>
      <c r="D664" s="171" t="s">
        <v>1645</v>
      </c>
      <c r="E664" s="172" t="s">
        <v>2771</v>
      </c>
      <c r="F664" s="173" t="s">
        <v>2772</v>
      </c>
      <c r="G664" s="174" t="s">
        <v>1755</v>
      </c>
      <c r="H664" s="175">
        <v>1</v>
      </c>
      <c r="I664" s="176"/>
      <c r="J664" s="175">
        <f t="shared" si="20"/>
        <v>0</v>
      </c>
      <c r="K664" s="173" t="s">
        <v>1524</v>
      </c>
      <c r="L664" s="37"/>
      <c r="M664" s="177" t="s">
        <v>1524</v>
      </c>
      <c r="N664" s="178" t="s">
        <v>1563</v>
      </c>
      <c r="O664" s="59"/>
      <c r="P664" s="179">
        <f t="shared" si="21"/>
        <v>0</v>
      </c>
      <c r="Q664" s="179">
        <v>0.0004446873</v>
      </c>
      <c r="R664" s="179">
        <f t="shared" si="22"/>
        <v>0.0004446873</v>
      </c>
      <c r="S664" s="179">
        <v>0</v>
      </c>
      <c r="T664" s="180">
        <f t="shared" si="23"/>
        <v>0</v>
      </c>
      <c r="AR664" s="16" t="s">
        <v>1678</v>
      </c>
      <c r="AT664" s="16" t="s">
        <v>1645</v>
      </c>
      <c r="AU664" s="16" t="s">
        <v>1651</v>
      </c>
      <c r="AY664" s="16" t="s">
        <v>1642</v>
      </c>
      <c r="BE664" s="181">
        <f t="shared" si="24"/>
        <v>0</v>
      </c>
      <c r="BF664" s="181">
        <f t="shared" si="25"/>
        <v>0</v>
      </c>
      <c r="BG664" s="181">
        <f t="shared" si="26"/>
        <v>0</v>
      </c>
      <c r="BH664" s="181">
        <f t="shared" si="27"/>
        <v>0</v>
      </c>
      <c r="BI664" s="181">
        <f t="shared" si="28"/>
        <v>0</v>
      </c>
      <c r="BJ664" s="16" t="s">
        <v>1651</v>
      </c>
      <c r="BK664" s="181">
        <f t="shared" si="29"/>
        <v>0</v>
      </c>
      <c r="BL664" s="16" t="s">
        <v>1678</v>
      </c>
      <c r="BM664" s="16" t="s">
        <v>2773</v>
      </c>
    </row>
    <row r="665" spans="2:65" s="1" customFormat="1" ht="16.5" customHeight="1">
      <c r="B665" s="33"/>
      <c r="C665" s="171" t="s">
        <v>2774</v>
      </c>
      <c r="D665" s="171" t="s">
        <v>1645</v>
      </c>
      <c r="E665" s="172" t="s">
        <v>2775</v>
      </c>
      <c r="F665" s="173" t="s">
        <v>2776</v>
      </c>
      <c r="G665" s="174" t="s">
        <v>604</v>
      </c>
      <c r="H665" s="176"/>
      <c r="I665" s="176"/>
      <c r="J665" s="175">
        <f t="shared" si="20"/>
        <v>0</v>
      </c>
      <c r="K665" s="173" t="s">
        <v>1524</v>
      </c>
      <c r="L665" s="37"/>
      <c r="M665" s="177" t="s">
        <v>1524</v>
      </c>
      <c r="N665" s="178" t="s">
        <v>1563</v>
      </c>
      <c r="O665" s="59"/>
      <c r="P665" s="179">
        <f t="shared" si="21"/>
        <v>0</v>
      </c>
      <c r="Q665" s="179">
        <v>0</v>
      </c>
      <c r="R665" s="179">
        <f t="shared" si="22"/>
        <v>0</v>
      </c>
      <c r="S665" s="179">
        <v>0</v>
      </c>
      <c r="T665" s="180">
        <f t="shared" si="23"/>
        <v>0</v>
      </c>
      <c r="AR665" s="16" t="s">
        <v>1678</v>
      </c>
      <c r="AT665" s="16" t="s">
        <v>1645</v>
      </c>
      <c r="AU665" s="16" t="s">
        <v>1651</v>
      </c>
      <c r="AY665" s="16" t="s">
        <v>1642</v>
      </c>
      <c r="BE665" s="181">
        <f t="shared" si="24"/>
        <v>0</v>
      </c>
      <c r="BF665" s="181">
        <f t="shared" si="25"/>
        <v>0</v>
      </c>
      <c r="BG665" s="181">
        <f t="shared" si="26"/>
        <v>0</v>
      </c>
      <c r="BH665" s="181">
        <f t="shared" si="27"/>
        <v>0</v>
      </c>
      <c r="BI665" s="181">
        <f t="shared" si="28"/>
        <v>0</v>
      </c>
      <c r="BJ665" s="16" t="s">
        <v>1651</v>
      </c>
      <c r="BK665" s="181">
        <f t="shared" si="29"/>
        <v>0</v>
      </c>
      <c r="BL665" s="16" t="s">
        <v>1678</v>
      </c>
      <c r="BM665" s="16" t="s">
        <v>2777</v>
      </c>
    </row>
    <row r="666" spans="2:63" s="10" customFormat="1" ht="22.9" customHeight="1">
      <c r="B666" s="155"/>
      <c r="C666" s="156"/>
      <c r="D666" s="157" t="s">
        <v>1590</v>
      </c>
      <c r="E666" s="169" t="s">
        <v>2778</v>
      </c>
      <c r="F666" s="169" t="s">
        <v>2779</v>
      </c>
      <c r="G666" s="156"/>
      <c r="H666" s="156"/>
      <c r="I666" s="159"/>
      <c r="J666" s="170">
        <f>BK666</f>
        <v>0</v>
      </c>
      <c r="K666" s="156"/>
      <c r="L666" s="161"/>
      <c r="M666" s="162"/>
      <c r="N666" s="163"/>
      <c r="O666" s="163"/>
      <c r="P666" s="164">
        <f>SUM(P667:P698)</f>
        <v>0</v>
      </c>
      <c r="Q666" s="163"/>
      <c r="R666" s="164">
        <f>SUM(R667:R698)</f>
        <v>0.3847034556</v>
      </c>
      <c r="S666" s="163"/>
      <c r="T666" s="165">
        <f>SUM(T667:T698)</f>
        <v>0.25968</v>
      </c>
      <c r="AR666" s="166" t="s">
        <v>1651</v>
      </c>
      <c r="AT666" s="167" t="s">
        <v>1590</v>
      </c>
      <c r="AU666" s="167" t="s">
        <v>1531</v>
      </c>
      <c r="AY666" s="166" t="s">
        <v>1642</v>
      </c>
      <c r="BK666" s="168">
        <f>SUM(BK667:BK698)</f>
        <v>0</v>
      </c>
    </row>
    <row r="667" spans="2:65" s="1" customFormat="1" ht="16.5" customHeight="1">
      <c r="B667" s="33"/>
      <c r="C667" s="171" t="s">
        <v>2780</v>
      </c>
      <c r="D667" s="171" t="s">
        <v>1645</v>
      </c>
      <c r="E667" s="172" t="s">
        <v>2781</v>
      </c>
      <c r="F667" s="173" t="s">
        <v>2782</v>
      </c>
      <c r="G667" s="174" t="s">
        <v>200</v>
      </c>
      <c r="H667" s="175">
        <v>3</v>
      </c>
      <c r="I667" s="176"/>
      <c r="J667" s="175">
        <f aca="true" t="shared" si="30" ref="J667:J698">ROUND(I667*H667,0)</f>
        <v>0</v>
      </c>
      <c r="K667" s="173" t="s">
        <v>1649</v>
      </c>
      <c r="L667" s="37"/>
      <c r="M667" s="177" t="s">
        <v>1524</v>
      </c>
      <c r="N667" s="178" t="s">
        <v>1563</v>
      </c>
      <c r="O667" s="59"/>
      <c r="P667" s="179">
        <f aca="true" t="shared" si="31" ref="P667:P698">O667*H667</f>
        <v>0</v>
      </c>
      <c r="Q667" s="179">
        <v>0</v>
      </c>
      <c r="R667" s="179">
        <f aca="true" t="shared" si="32" ref="R667:R698">Q667*H667</f>
        <v>0</v>
      </c>
      <c r="S667" s="179">
        <v>0.0342</v>
      </c>
      <c r="T667" s="180">
        <f aca="true" t="shared" si="33" ref="T667:T698">S667*H667</f>
        <v>0.1026</v>
      </c>
      <c r="AR667" s="16" t="s">
        <v>1678</v>
      </c>
      <c r="AT667" s="16" t="s">
        <v>1645</v>
      </c>
      <c r="AU667" s="16" t="s">
        <v>1651</v>
      </c>
      <c r="AY667" s="16" t="s">
        <v>1642</v>
      </c>
      <c r="BE667" s="181">
        <f aca="true" t="shared" si="34" ref="BE667:BE698">IF(N667="základní",J667,0)</f>
        <v>0</v>
      </c>
      <c r="BF667" s="181">
        <f aca="true" t="shared" si="35" ref="BF667:BF698">IF(N667="snížená",J667,0)</f>
        <v>0</v>
      </c>
      <c r="BG667" s="181">
        <f aca="true" t="shared" si="36" ref="BG667:BG698">IF(N667="zákl. přenesená",J667,0)</f>
        <v>0</v>
      </c>
      <c r="BH667" s="181">
        <f aca="true" t="shared" si="37" ref="BH667:BH698">IF(N667="sníž. přenesená",J667,0)</f>
        <v>0</v>
      </c>
      <c r="BI667" s="181">
        <f aca="true" t="shared" si="38" ref="BI667:BI698">IF(N667="nulová",J667,0)</f>
        <v>0</v>
      </c>
      <c r="BJ667" s="16" t="s">
        <v>1651</v>
      </c>
      <c r="BK667" s="181">
        <f aca="true" t="shared" si="39" ref="BK667:BK698">ROUND(I667*H667,0)</f>
        <v>0</v>
      </c>
      <c r="BL667" s="16" t="s">
        <v>1678</v>
      </c>
      <c r="BM667" s="16" t="s">
        <v>2783</v>
      </c>
    </row>
    <row r="668" spans="2:65" s="1" customFormat="1" ht="16.5" customHeight="1">
      <c r="B668" s="33"/>
      <c r="C668" s="171" t="s">
        <v>2784</v>
      </c>
      <c r="D668" s="171" t="s">
        <v>1645</v>
      </c>
      <c r="E668" s="172" t="s">
        <v>2785</v>
      </c>
      <c r="F668" s="173" t="s">
        <v>2786</v>
      </c>
      <c r="G668" s="174" t="s">
        <v>200</v>
      </c>
      <c r="H668" s="175">
        <v>3</v>
      </c>
      <c r="I668" s="176"/>
      <c r="J668" s="175">
        <f t="shared" si="30"/>
        <v>0</v>
      </c>
      <c r="K668" s="173" t="s">
        <v>1649</v>
      </c>
      <c r="L668" s="37"/>
      <c r="M668" s="177" t="s">
        <v>1524</v>
      </c>
      <c r="N668" s="178" t="s">
        <v>1563</v>
      </c>
      <c r="O668" s="59"/>
      <c r="P668" s="179">
        <f t="shared" si="31"/>
        <v>0</v>
      </c>
      <c r="Q668" s="179">
        <v>0</v>
      </c>
      <c r="R668" s="179">
        <f t="shared" si="32"/>
        <v>0</v>
      </c>
      <c r="S668" s="179">
        <v>0.01946</v>
      </c>
      <c r="T668" s="180">
        <f t="shared" si="33"/>
        <v>0.05838</v>
      </c>
      <c r="AR668" s="16" t="s">
        <v>1678</v>
      </c>
      <c r="AT668" s="16" t="s">
        <v>1645</v>
      </c>
      <c r="AU668" s="16" t="s">
        <v>1651</v>
      </c>
      <c r="AY668" s="16" t="s">
        <v>1642</v>
      </c>
      <c r="BE668" s="181">
        <f t="shared" si="34"/>
        <v>0</v>
      </c>
      <c r="BF668" s="181">
        <f t="shared" si="35"/>
        <v>0</v>
      </c>
      <c r="BG668" s="181">
        <f t="shared" si="36"/>
        <v>0</v>
      </c>
      <c r="BH668" s="181">
        <f t="shared" si="37"/>
        <v>0</v>
      </c>
      <c r="BI668" s="181">
        <f t="shared" si="38"/>
        <v>0</v>
      </c>
      <c r="BJ668" s="16" t="s">
        <v>1651</v>
      </c>
      <c r="BK668" s="181">
        <f t="shared" si="39"/>
        <v>0</v>
      </c>
      <c r="BL668" s="16" t="s">
        <v>1678</v>
      </c>
      <c r="BM668" s="16" t="s">
        <v>2787</v>
      </c>
    </row>
    <row r="669" spans="2:65" s="1" customFormat="1" ht="16.5" customHeight="1">
      <c r="B669" s="33"/>
      <c r="C669" s="171" t="s">
        <v>2788</v>
      </c>
      <c r="D669" s="171" t="s">
        <v>1645</v>
      </c>
      <c r="E669" s="172" t="s">
        <v>2789</v>
      </c>
      <c r="F669" s="173" t="s">
        <v>2790</v>
      </c>
      <c r="G669" s="174" t="s">
        <v>200</v>
      </c>
      <c r="H669" s="175">
        <v>3</v>
      </c>
      <c r="I669" s="176"/>
      <c r="J669" s="175">
        <f t="shared" si="30"/>
        <v>0</v>
      </c>
      <c r="K669" s="173" t="s">
        <v>1649</v>
      </c>
      <c r="L669" s="37"/>
      <c r="M669" s="177" t="s">
        <v>1524</v>
      </c>
      <c r="N669" s="178" t="s">
        <v>1563</v>
      </c>
      <c r="O669" s="59"/>
      <c r="P669" s="179">
        <f t="shared" si="31"/>
        <v>0</v>
      </c>
      <c r="Q669" s="179">
        <v>0</v>
      </c>
      <c r="R669" s="179">
        <f t="shared" si="32"/>
        <v>0</v>
      </c>
      <c r="S669" s="179">
        <v>0.0329</v>
      </c>
      <c r="T669" s="180">
        <f t="shared" si="33"/>
        <v>0.0987</v>
      </c>
      <c r="AR669" s="16" t="s">
        <v>1678</v>
      </c>
      <c r="AT669" s="16" t="s">
        <v>1645</v>
      </c>
      <c r="AU669" s="16" t="s">
        <v>1651</v>
      </c>
      <c r="AY669" s="16" t="s">
        <v>1642</v>
      </c>
      <c r="BE669" s="181">
        <f t="shared" si="34"/>
        <v>0</v>
      </c>
      <c r="BF669" s="181">
        <f t="shared" si="35"/>
        <v>0</v>
      </c>
      <c r="BG669" s="181">
        <f t="shared" si="36"/>
        <v>0</v>
      </c>
      <c r="BH669" s="181">
        <f t="shared" si="37"/>
        <v>0</v>
      </c>
      <c r="BI669" s="181">
        <f t="shared" si="38"/>
        <v>0</v>
      </c>
      <c r="BJ669" s="16" t="s">
        <v>1651</v>
      </c>
      <c r="BK669" s="181">
        <f t="shared" si="39"/>
        <v>0</v>
      </c>
      <c r="BL669" s="16" t="s">
        <v>1678</v>
      </c>
      <c r="BM669" s="16" t="s">
        <v>2791</v>
      </c>
    </row>
    <row r="670" spans="2:65" s="1" customFormat="1" ht="16.5" customHeight="1">
      <c r="B670" s="33"/>
      <c r="C670" s="171" t="s">
        <v>2792</v>
      </c>
      <c r="D670" s="171" t="s">
        <v>1645</v>
      </c>
      <c r="E670" s="172" t="s">
        <v>2793</v>
      </c>
      <c r="F670" s="173" t="s">
        <v>2794</v>
      </c>
      <c r="G670" s="174" t="s">
        <v>1648</v>
      </c>
      <c r="H670" s="175">
        <v>0.26</v>
      </c>
      <c r="I670" s="176"/>
      <c r="J670" s="175">
        <f t="shared" si="30"/>
        <v>0</v>
      </c>
      <c r="K670" s="173" t="s">
        <v>1649</v>
      </c>
      <c r="L670" s="37"/>
      <c r="M670" s="177" t="s">
        <v>1524</v>
      </c>
      <c r="N670" s="178" t="s">
        <v>1563</v>
      </c>
      <c r="O670" s="59"/>
      <c r="P670" s="179">
        <f t="shared" si="31"/>
        <v>0</v>
      </c>
      <c r="Q670" s="179">
        <v>0</v>
      </c>
      <c r="R670" s="179">
        <f t="shared" si="32"/>
        <v>0</v>
      </c>
      <c r="S670" s="179">
        <v>0</v>
      </c>
      <c r="T670" s="180">
        <f t="shared" si="33"/>
        <v>0</v>
      </c>
      <c r="AR670" s="16" t="s">
        <v>1678</v>
      </c>
      <c r="AT670" s="16" t="s">
        <v>1645</v>
      </c>
      <c r="AU670" s="16" t="s">
        <v>1651</v>
      </c>
      <c r="AY670" s="16" t="s">
        <v>1642</v>
      </c>
      <c r="BE670" s="181">
        <f t="shared" si="34"/>
        <v>0</v>
      </c>
      <c r="BF670" s="181">
        <f t="shared" si="35"/>
        <v>0</v>
      </c>
      <c r="BG670" s="181">
        <f t="shared" si="36"/>
        <v>0</v>
      </c>
      <c r="BH670" s="181">
        <f t="shared" si="37"/>
        <v>0</v>
      </c>
      <c r="BI670" s="181">
        <f t="shared" si="38"/>
        <v>0</v>
      </c>
      <c r="BJ670" s="16" t="s">
        <v>1651</v>
      </c>
      <c r="BK670" s="181">
        <f t="shared" si="39"/>
        <v>0</v>
      </c>
      <c r="BL670" s="16" t="s">
        <v>1678</v>
      </c>
      <c r="BM670" s="16" t="s">
        <v>2795</v>
      </c>
    </row>
    <row r="671" spans="2:65" s="1" customFormat="1" ht="16.5" customHeight="1">
      <c r="B671" s="33"/>
      <c r="C671" s="171" t="s">
        <v>2796</v>
      </c>
      <c r="D671" s="171" t="s">
        <v>1645</v>
      </c>
      <c r="E671" s="172" t="s">
        <v>2797</v>
      </c>
      <c r="F671" s="173" t="s">
        <v>2798</v>
      </c>
      <c r="G671" s="174" t="s">
        <v>1755</v>
      </c>
      <c r="H671" s="175">
        <v>96</v>
      </c>
      <c r="I671" s="176"/>
      <c r="J671" s="175">
        <f t="shared" si="30"/>
        <v>0</v>
      </c>
      <c r="K671" s="173" t="s">
        <v>1524</v>
      </c>
      <c r="L671" s="37"/>
      <c r="M671" s="177" t="s">
        <v>1524</v>
      </c>
      <c r="N671" s="178" t="s">
        <v>1563</v>
      </c>
      <c r="O671" s="59"/>
      <c r="P671" s="179">
        <f t="shared" si="31"/>
        <v>0</v>
      </c>
      <c r="Q671" s="179">
        <v>8.0097E-05</v>
      </c>
      <c r="R671" s="179">
        <f t="shared" si="32"/>
        <v>0.007689312</v>
      </c>
      <c r="S671" s="179">
        <v>0</v>
      </c>
      <c r="T671" s="180">
        <f t="shared" si="33"/>
        <v>0</v>
      </c>
      <c r="AR671" s="16" t="s">
        <v>1678</v>
      </c>
      <c r="AT671" s="16" t="s">
        <v>1645</v>
      </c>
      <c r="AU671" s="16" t="s">
        <v>1651</v>
      </c>
      <c r="AY671" s="16" t="s">
        <v>1642</v>
      </c>
      <c r="BE671" s="181">
        <f t="shared" si="34"/>
        <v>0</v>
      </c>
      <c r="BF671" s="181">
        <f t="shared" si="35"/>
        <v>0</v>
      </c>
      <c r="BG671" s="181">
        <f t="shared" si="36"/>
        <v>0</v>
      </c>
      <c r="BH671" s="181">
        <f t="shared" si="37"/>
        <v>0</v>
      </c>
      <c r="BI671" s="181">
        <f t="shared" si="38"/>
        <v>0</v>
      </c>
      <c r="BJ671" s="16" t="s">
        <v>1651</v>
      </c>
      <c r="BK671" s="181">
        <f t="shared" si="39"/>
        <v>0</v>
      </c>
      <c r="BL671" s="16" t="s">
        <v>1678</v>
      </c>
      <c r="BM671" s="16" t="s">
        <v>2799</v>
      </c>
    </row>
    <row r="672" spans="2:65" s="1" customFormat="1" ht="16.5" customHeight="1">
      <c r="B672" s="33"/>
      <c r="C672" s="171" t="s">
        <v>2800</v>
      </c>
      <c r="D672" s="171" t="s">
        <v>1645</v>
      </c>
      <c r="E672" s="172" t="s">
        <v>2801</v>
      </c>
      <c r="F672" s="173" t="s">
        <v>2802</v>
      </c>
      <c r="G672" s="174" t="s">
        <v>200</v>
      </c>
      <c r="H672" s="175">
        <v>32</v>
      </c>
      <c r="I672" s="176"/>
      <c r="J672" s="175">
        <f t="shared" si="30"/>
        <v>0</v>
      </c>
      <c r="K672" s="173" t="s">
        <v>1524</v>
      </c>
      <c r="L672" s="37"/>
      <c r="M672" s="177" t="s">
        <v>1524</v>
      </c>
      <c r="N672" s="178" t="s">
        <v>1563</v>
      </c>
      <c r="O672" s="59"/>
      <c r="P672" s="179">
        <f t="shared" si="31"/>
        <v>0</v>
      </c>
      <c r="Q672" s="179">
        <v>0.000300097</v>
      </c>
      <c r="R672" s="179">
        <f t="shared" si="32"/>
        <v>0.009603104</v>
      </c>
      <c r="S672" s="179">
        <v>0</v>
      </c>
      <c r="T672" s="180">
        <f t="shared" si="33"/>
        <v>0</v>
      </c>
      <c r="AR672" s="16" t="s">
        <v>1678</v>
      </c>
      <c r="AT672" s="16" t="s">
        <v>1645</v>
      </c>
      <c r="AU672" s="16" t="s">
        <v>1651</v>
      </c>
      <c r="AY672" s="16" t="s">
        <v>1642</v>
      </c>
      <c r="BE672" s="181">
        <f t="shared" si="34"/>
        <v>0</v>
      </c>
      <c r="BF672" s="181">
        <f t="shared" si="35"/>
        <v>0</v>
      </c>
      <c r="BG672" s="181">
        <f t="shared" si="36"/>
        <v>0</v>
      </c>
      <c r="BH672" s="181">
        <f t="shared" si="37"/>
        <v>0</v>
      </c>
      <c r="BI672" s="181">
        <f t="shared" si="38"/>
        <v>0</v>
      </c>
      <c r="BJ672" s="16" t="s">
        <v>1651</v>
      </c>
      <c r="BK672" s="181">
        <f t="shared" si="39"/>
        <v>0</v>
      </c>
      <c r="BL672" s="16" t="s">
        <v>1678</v>
      </c>
      <c r="BM672" s="16" t="s">
        <v>2803</v>
      </c>
    </row>
    <row r="673" spans="2:65" s="1" customFormat="1" ht="16.5" customHeight="1">
      <c r="B673" s="33"/>
      <c r="C673" s="171" t="s">
        <v>2804</v>
      </c>
      <c r="D673" s="171" t="s">
        <v>1645</v>
      </c>
      <c r="E673" s="172" t="s">
        <v>2805</v>
      </c>
      <c r="F673" s="173" t="s">
        <v>2806</v>
      </c>
      <c r="G673" s="174" t="s">
        <v>200</v>
      </c>
      <c r="H673" s="175">
        <v>8</v>
      </c>
      <c r="I673" s="176"/>
      <c r="J673" s="175">
        <f t="shared" si="30"/>
        <v>0</v>
      </c>
      <c r="K673" s="173" t="s">
        <v>1524</v>
      </c>
      <c r="L673" s="37"/>
      <c r="M673" s="177" t="s">
        <v>1524</v>
      </c>
      <c r="N673" s="178" t="s">
        <v>1563</v>
      </c>
      <c r="O673" s="59"/>
      <c r="P673" s="179">
        <f t="shared" si="31"/>
        <v>0</v>
      </c>
      <c r="Q673" s="179">
        <v>0.0210241788</v>
      </c>
      <c r="R673" s="179">
        <f t="shared" si="32"/>
        <v>0.1681934304</v>
      </c>
      <c r="S673" s="179">
        <v>0</v>
      </c>
      <c r="T673" s="180">
        <f t="shared" si="33"/>
        <v>0</v>
      </c>
      <c r="AR673" s="16" t="s">
        <v>1678</v>
      </c>
      <c r="AT673" s="16" t="s">
        <v>1645</v>
      </c>
      <c r="AU673" s="16" t="s">
        <v>1651</v>
      </c>
      <c r="AY673" s="16" t="s">
        <v>1642</v>
      </c>
      <c r="BE673" s="181">
        <f t="shared" si="34"/>
        <v>0</v>
      </c>
      <c r="BF673" s="181">
        <f t="shared" si="35"/>
        <v>0</v>
      </c>
      <c r="BG673" s="181">
        <f t="shared" si="36"/>
        <v>0</v>
      </c>
      <c r="BH673" s="181">
        <f t="shared" si="37"/>
        <v>0</v>
      </c>
      <c r="BI673" s="181">
        <f t="shared" si="38"/>
        <v>0</v>
      </c>
      <c r="BJ673" s="16" t="s">
        <v>1651</v>
      </c>
      <c r="BK673" s="181">
        <f t="shared" si="39"/>
        <v>0</v>
      </c>
      <c r="BL673" s="16" t="s">
        <v>1678</v>
      </c>
      <c r="BM673" s="16" t="s">
        <v>2807</v>
      </c>
    </row>
    <row r="674" spans="2:65" s="1" customFormat="1" ht="16.5" customHeight="1">
      <c r="B674" s="33"/>
      <c r="C674" s="171" t="s">
        <v>2808</v>
      </c>
      <c r="D674" s="171" t="s">
        <v>1645</v>
      </c>
      <c r="E674" s="172" t="s">
        <v>2809</v>
      </c>
      <c r="F674" s="173" t="s">
        <v>2810</v>
      </c>
      <c r="G674" s="174" t="s">
        <v>526</v>
      </c>
      <c r="H674" s="175">
        <v>8</v>
      </c>
      <c r="I674" s="176"/>
      <c r="J674" s="175">
        <f t="shared" si="30"/>
        <v>0</v>
      </c>
      <c r="K674" s="173" t="s">
        <v>1524</v>
      </c>
      <c r="L674" s="37"/>
      <c r="M674" s="177" t="s">
        <v>1524</v>
      </c>
      <c r="N674" s="178" t="s">
        <v>1563</v>
      </c>
      <c r="O674" s="59"/>
      <c r="P674" s="179">
        <f t="shared" si="31"/>
        <v>0</v>
      </c>
      <c r="Q674" s="179">
        <v>0</v>
      </c>
      <c r="R674" s="179">
        <f t="shared" si="32"/>
        <v>0</v>
      </c>
      <c r="S674" s="179">
        <v>0</v>
      </c>
      <c r="T674" s="180">
        <f t="shared" si="33"/>
        <v>0</v>
      </c>
      <c r="AR674" s="16" t="s">
        <v>1678</v>
      </c>
      <c r="AT674" s="16" t="s">
        <v>1645</v>
      </c>
      <c r="AU674" s="16" t="s">
        <v>1651</v>
      </c>
      <c r="AY674" s="16" t="s">
        <v>1642</v>
      </c>
      <c r="BE674" s="181">
        <f t="shared" si="34"/>
        <v>0</v>
      </c>
      <c r="BF674" s="181">
        <f t="shared" si="35"/>
        <v>0</v>
      </c>
      <c r="BG674" s="181">
        <f t="shared" si="36"/>
        <v>0</v>
      </c>
      <c r="BH674" s="181">
        <f t="shared" si="37"/>
        <v>0</v>
      </c>
      <c r="BI674" s="181">
        <f t="shared" si="38"/>
        <v>0</v>
      </c>
      <c r="BJ674" s="16" t="s">
        <v>1651</v>
      </c>
      <c r="BK674" s="181">
        <f t="shared" si="39"/>
        <v>0</v>
      </c>
      <c r="BL674" s="16" t="s">
        <v>1678</v>
      </c>
      <c r="BM674" s="16" t="s">
        <v>2811</v>
      </c>
    </row>
    <row r="675" spans="2:65" s="1" customFormat="1" ht="16.5" customHeight="1">
      <c r="B675" s="33"/>
      <c r="C675" s="171" t="s">
        <v>2812</v>
      </c>
      <c r="D675" s="171" t="s">
        <v>1645</v>
      </c>
      <c r="E675" s="172" t="s">
        <v>2813</v>
      </c>
      <c r="F675" s="173" t="s">
        <v>2814</v>
      </c>
      <c r="G675" s="174" t="s">
        <v>526</v>
      </c>
      <c r="H675" s="175">
        <v>8</v>
      </c>
      <c r="I675" s="176"/>
      <c r="J675" s="175">
        <f t="shared" si="30"/>
        <v>0</v>
      </c>
      <c r="K675" s="173" t="s">
        <v>1524</v>
      </c>
      <c r="L675" s="37"/>
      <c r="M675" s="177" t="s">
        <v>1524</v>
      </c>
      <c r="N675" s="178" t="s">
        <v>1563</v>
      </c>
      <c r="O675" s="59"/>
      <c r="P675" s="179">
        <f t="shared" si="31"/>
        <v>0</v>
      </c>
      <c r="Q675" s="179">
        <v>0</v>
      </c>
      <c r="R675" s="179">
        <f t="shared" si="32"/>
        <v>0</v>
      </c>
      <c r="S675" s="179">
        <v>0</v>
      </c>
      <c r="T675" s="180">
        <f t="shared" si="33"/>
        <v>0</v>
      </c>
      <c r="AR675" s="16" t="s">
        <v>1678</v>
      </c>
      <c r="AT675" s="16" t="s">
        <v>1645</v>
      </c>
      <c r="AU675" s="16" t="s">
        <v>1651</v>
      </c>
      <c r="AY675" s="16" t="s">
        <v>1642</v>
      </c>
      <c r="BE675" s="181">
        <f t="shared" si="34"/>
        <v>0</v>
      </c>
      <c r="BF675" s="181">
        <f t="shared" si="35"/>
        <v>0</v>
      </c>
      <c r="BG675" s="181">
        <f t="shared" si="36"/>
        <v>0</v>
      </c>
      <c r="BH675" s="181">
        <f t="shared" si="37"/>
        <v>0</v>
      </c>
      <c r="BI675" s="181">
        <f t="shared" si="38"/>
        <v>0</v>
      </c>
      <c r="BJ675" s="16" t="s">
        <v>1651</v>
      </c>
      <c r="BK675" s="181">
        <f t="shared" si="39"/>
        <v>0</v>
      </c>
      <c r="BL675" s="16" t="s">
        <v>1678</v>
      </c>
      <c r="BM675" s="16" t="s">
        <v>2815</v>
      </c>
    </row>
    <row r="676" spans="2:65" s="1" customFormat="1" ht="16.5" customHeight="1">
      <c r="B676" s="33"/>
      <c r="C676" s="171" t="s">
        <v>2816</v>
      </c>
      <c r="D676" s="171" t="s">
        <v>1645</v>
      </c>
      <c r="E676" s="172" t="s">
        <v>2817</v>
      </c>
      <c r="F676" s="173" t="s">
        <v>2818</v>
      </c>
      <c r="G676" s="174" t="s">
        <v>526</v>
      </c>
      <c r="H676" s="175">
        <v>8</v>
      </c>
      <c r="I676" s="176"/>
      <c r="J676" s="175">
        <f t="shared" si="30"/>
        <v>0</v>
      </c>
      <c r="K676" s="173" t="s">
        <v>1524</v>
      </c>
      <c r="L676" s="37"/>
      <c r="M676" s="177" t="s">
        <v>1524</v>
      </c>
      <c r="N676" s="178" t="s">
        <v>1563</v>
      </c>
      <c r="O676" s="59"/>
      <c r="P676" s="179">
        <f t="shared" si="31"/>
        <v>0</v>
      </c>
      <c r="Q676" s="179">
        <v>0</v>
      </c>
      <c r="R676" s="179">
        <f t="shared" si="32"/>
        <v>0</v>
      </c>
      <c r="S676" s="179">
        <v>0</v>
      </c>
      <c r="T676" s="180">
        <f t="shared" si="33"/>
        <v>0</v>
      </c>
      <c r="AR676" s="16" t="s">
        <v>1678</v>
      </c>
      <c r="AT676" s="16" t="s">
        <v>1645</v>
      </c>
      <c r="AU676" s="16" t="s">
        <v>1651</v>
      </c>
      <c r="AY676" s="16" t="s">
        <v>1642</v>
      </c>
      <c r="BE676" s="181">
        <f t="shared" si="34"/>
        <v>0</v>
      </c>
      <c r="BF676" s="181">
        <f t="shared" si="35"/>
        <v>0</v>
      </c>
      <c r="BG676" s="181">
        <f t="shared" si="36"/>
        <v>0</v>
      </c>
      <c r="BH676" s="181">
        <f t="shared" si="37"/>
        <v>0</v>
      </c>
      <c r="BI676" s="181">
        <f t="shared" si="38"/>
        <v>0</v>
      </c>
      <c r="BJ676" s="16" t="s">
        <v>1651</v>
      </c>
      <c r="BK676" s="181">
        <f t="shared" si="39"/>
        <v>0</v>
      </c>
      <c r="BL676" s="16" t="s">
        <v>1678</v>
      </c>
      <c r="BM676" s="16" t="s">
        <v>2819</v>
      </c>
    </row>
    <row r="677" spans="2:65" s="1" customFormat="1" ht="16.5" customHeight="1">
      <c r="B677" s="33"/>
      <c r="C677" s="171" t="s">
        <v>2820</v>
      </c>
      <c r="D677" s="171" t="s">
        <v>1645</v>
      </c>
      <c r="E677" s="172" t="s">
        <v>2821</v>
      </c>
      <c r="F677" s="173" t="s">
        <v>2822</v>
      </c>
      <c r="G677" s="174" t="s">
        <v>526</v>
      </c>
      <c r="H677" s="175">
        <v>8</v>
      </c>
      <c r="I677" s="176"/>
      <c r="J677" s="175">
        <f t="shared" si="30"/>
        <v>0</v>
      </c>
      <c r="K677" s="173" t="s">
        <v>1524</v>
      </c>
      <c r="L677" s="37"/>
      <c r="M677" s="177" t="s">
        <v>1524</v>
      </c>
      <c r="N677" s="178" t="s">
        <v>1563</v>
      </c>
      <c r="O677" s="59"/>
      <c r="P677" s="179">
        <f t="shared" si="31"/>
        <v>0</v>
      </c>
      <c r="Q677" s="179">
        <v>0</v>
      </c>
      <c r="R677" s="179">
        <f t="shared" si="32"/>
        <v>0</v>
      </c>
      <c r="S677" s="179">
        <v>0</v>
      </c>
      <c r="T677" s="180">
        <f t="shared" si="33"/>
        <v>0</v>
      </c>
      <c r="AR677" s="16" t="s">
        <v>1678</v>
      </c>
      <c r="AT677" s="16" t="s">
        <v>1645</v>
      </c>
      <c r="AU677" s="16" t="s">
        <v>1651</v>
      </c>
      <c r="AY677" s="16" t="s">
        <v>1642</v>
      </c>
      <c r="BE677" s="181">
        <f t="shared" si="34"/>
        <v>0</v>
      </c>
      <c r="BF677" s="181">
        <f t="shared" si="35"/>
        <v>0</v>
      </c>
      <c r="BG677" s="181">
        <f t="shared" si="36"/>
        <v>0</v>
      </c>
      <c r="BH677" s="181">
        <f t="shared" si="37"/>
        <v>0</v>
      </c>
      <c r="BI677" s="181">
        <f t="shared" si="38"/>
        <v>0</v>
      </c>
      <c r="BJ677" s="16" t="s">
        <v>1651</v>
      </c>
      <c r="BK677" s="181">
        <f t="shared" si="39"/>
        <v>0</v>
      </c>
      <c r="BL677" s="16" t="s">
        <v>1678</v>
      </c>
      <c r="BM677" s="16" t="s">
        <v>2823</v>
      </c>
    </row>
    <row r="678" spans="2:65" s="1" customFormat="1" ht="16.5" customHeight="1">
      <c r="B678" s="33"/>
      <c r="C678" s="171" t="s">
        <v>2824</v>
      </c>
      <c r="D678" s="171" t="s">
        <v>1645</v>
      </c>
      <c r="E678" s="172" t="s">
        <v>2825</v>
      </c>
      <c r="F678" s="173" t="s">
        <v>2826</v>
      </c>
      <c r="G678" s="174" t="s">
        <v>526</v>
      </c>
      <c r="H678" s="175">
        <v>3</v>
      </c>
      <c r="I678" s="176"/>
      <c r="J678" s="175">
        <f t="shared" si="30"/>
        <v>0</v>
      </c>
      <c r="K678" s="173" t="s">
        <v>1524</v>
      </c>
      <c r="L678" s="37"/>
      <c r="M678" s="177" t="s">
        <v>1524</v>
      </c>
      <c r="N678" s="178" t="s">
        <v>1563</v>
      </c>
      <c r="O678" s="59"/>
      <c r="P678" s="179">
        <f t="shared" si="31"/>
        <v>0</v>
      </c>
      <c r="Q678" s="179">
        <v>0</v>
      </c>
      <c r="R678" s="179">
        <f t="shared" si="32"/>
        <v>0</v>
      </c>
      <c r="S678" s="179">
        <v>0</v>
      </c>
      <c r="T678" s="180">
        <f t="shared" si="33"/>
        <v>0</v>
      </c>
      <c r="AR678" s="16" t="s">
        <v>1678</v>
      </c>
      <c r="AT678" s="16" t="s">
        <v>1645</v>
      </c>
      <c r="AU678" s="16" t="s">
        <v>1651</v>
      </c>
      <c r="AY678" s="16" t="s">
        <v>1642</v>
      </c>
      <c r="BE678" s="181">
        <f t="shared" si="34"/>
        <v>0</v>
      </c>
      <c r="BF678" s="181">
        <f t="shared" si="35"/>
        <v>0</v>
      </c>
      <c r="BG678" s="181">
        <f t="shared" si="36"/>
        <v>0</v>
      </c>
      <c r="BH678" s="181">
        <f t="shared" si="37"/>
        <v>0</v>
      </c>
      <c r="BI678" s="181">
        <f t="shared" si="38"/>
        <v>0</v>
      </c>
      <c r="BJ678" s="16" t="s">
        <v>1651</v>
      </c>
      <c r="BK678" s="181">
        <f t="shared" si="39"/>
        <v>0</v>
      </c>
      <c r="BL678" s="16" t="s">
        <v>1678</v>
      </c>
      <c r="BM678" s="16" t="s">
        <v>2827</v>
      </c>
    </row>
    <row r="679" spans="2:65" s="1" customFormat="1" ht="16.5" customHeight="1">
      <c r="B679" s="33"/>
      <c r="C679" s="171" t="s">
        <v>2828</v>
      </c>
      <c r="D679" s="171" t="s">
        <v>1645</v>
      </c>
      <c r="E679" s="172" t="s">
        <v>2829</v>
      </c>
      <c r="F679" s="173" t="s">
        <v>2830</v>
      </c>
      <c r="G679" s="174" t="s">
        <v>526</v>
      </c>
      <c r="H679" s="175">
        <v>5</v>
      </c>
      <c r="I679" s="176"/>
      <c r="J679" s="175">
        <f t="shared" si="30"/>
        <v>0</v>
      </c>
      <c r="K679" s="173" t="s">
        <v>1524</v>
      </c>
      <c r="L679" s="37"/>
      <c r="M679" s="177" t="s">
        <v>1524</v>
      </c>
      <c r="N679" s="178" t="s">
        <v>1563</v>
      </c>
      <c r="O679" s="59"/>
      <c r="P679" s="179">
        <f t="shared" si="31"/>
        <v>0</v>
      </c>
      <c r="Q679" s="179">
        <v>0</v>
      </c>
      <c r="R679" s="179">
        <f t="shared" si="32"/>
        <v>0</v>
      </c>
      <c r="S679" s="179">
        <v>0</v>
      </c>
      <c r="T679" s="180">
        <f t="shared" si="33"/>
        <v>0</v>
      </c>
      <c r="AR679" s="16" t="s">
        <v>1678</v>
      </c>
      <c r="AT679" s="16" t="s">
        <v>1645</v>
      </c>
      <c r="AU679" s="16" t="s">
        <v>1651</v>
      </c>
      <c r="AY679" s="16" t="s">
        <v>1642</v>
      </c>
      <c r="BE679" s="181">
        <f t="shared" si="34"/>
        <v>0</v>
      </c>
      <c r="BF679" s="181">
        <f t="shared" si="35"/>
        <v>0</v>
      </c>
      <c r="BG679" s="181">
        <f t="shared" si="36"/>
        <v>0</v>
      </c>
      <c r="BH679" s="181">
        <f t="shared" si="37"/>
        <v>0</v>
      </c>
      <c r="BI679" s="181">
        <f t="shared" si="38"/>
        <v>0</v>
      </c>
      <c r="BJ679" s="16" t="s">
        <v>1651</v>
      </c>
      <c r="BK679" s="181">
        <f t="shared" si="39"/>
        <v>0</v>
      </c>
      <c r="BL679" s="16" t="s">
        <v>1678</v>
      </c>
      <c r="BM679" s="16" t="s">
        <v>2831</v>
      </c>
    </row>
    <row r="680" spans="2:65" s="1" customFormat="1" ht="16.5" customHeight="1">
      <c r="B680" s="33"/>
      <c r="C680" s="171" t="s">
        <v>2832</v>
      </c>
      <c r="D680" s="171" t="s">
        <v>1645</v>
      </c>
      <c r="E680" s="172" t="s">
        <v>2833</v>
      </c>
      <c r="F680" s="173" t="s">
        <v>2834</v>
      </c>
      <c r="G680" s="174" t="s">
        <v>526</v>
      </c>
      <c r="H680" s="175">
        <v>3</v>
      </c>
      <c r="I680" s="176"/>
      <c r="J680" s="175">
        <f t="shared" si="30"/>
        <v>0</v>
      </c>
      <c r="K680" s="173" t="s">
        <v>1524</v>
      </c>
      <c r="L680" s="37"/>
      <c r="M680" s="177" t="s">
        <v>1524</v>
      </c>
      <c r="N680" s="178" t="s">
        <v>1563</v>
      </c>
      <c r="O680" s="59"/>
      <c r="P680" s="179">
        <f t="shared" si="31"/>
        <v>0</v>
      </c>
      <c r="Q680" s="179">
        <v>0</v>
      </c>
      <c r="R680" s="179">
        <f t="shared" si="32"/>
        <v>0</v>
      </c>
      <c r="S680" s="179">
        <v>0</v>
      </c>
      <c r="T680" s="180">
        <f t="shared" si="33"/>
        <v>0</v>
      </c>
      <c r="AR680" s="16" t="s">
        <v>1678</v>
      </c>
      <c r="AT680" s="16" t="s">
        <v>1645</v>
      </c>
      <c r="AU680" s="16" t="s">
        <v>1651</v>
      </c>
      <c r="AY680" s="16" t="s">
        <v>1642</v>
      </c>
      <c r="BE680" s="181">
        <f t="shared" si="34"/>
        <v>0</v>
      </c>
      <c r="BF680" s="181">
        <f t="shared" si="35"/>
        <v>0</v>
      </c>
      <c r="BG680" s="181">
        <f t="shared" si="36"/>
        <v>0</v>
      </c>
      <c r="BH680" s="181">
        <f t="shared" si="37"/>
        <v>0</v>
      </c>
      <c r="BI680" s="181">
        <f t="shared" si="38"/>
        <v>0</v>
      </c>
      <c r="BJ680" s="16" t="s">
        <v>1651</v>
      </c>
      <c r="BK680" s="181">
        <f t="shared" si="39"/>
        <v>0</v>
      </c>
      <c r="BL680" s="16" t="s">
        <v>1678</v>
      </c>
      <c r="BM680" s="16" t="s">
        <v>2835</v>
      </c>
    </row>
    <row r="681" spans="2:65" s="1" customFormat="1" ht="16.5" customHeight="1">
      <c r="B681" s="33"/>
      <c r="C681" s="171" t="s">
        <v>2836</v>
      </c>
      <c r="D681" s="171" t="s">
        <v>1645</v>
      </c>
      <c r="E681" s="172" t="s">
        <v>2837</v>
      </c>
      <c r="F681" s="173" t="s">
        <v>2838</v>
      </c>
      <c r="G681" s="174" t="s">
        <v>526</v>
      </c>
      <c r="H681" s="175">
        <v>5</v>
      </c>
      <c r="I681" s="176"/>
      <c r="J681" s="175">
        <f t="shared" si="30"/>
        <v>0</v>
      </c>
      <c r="K681" s="173" t="s">
        <v>1524</v>
      </c>
      <c r="L681" s="37"/>
      <c r="M681" s="177" t="s">
        <v>1524</v>
      </c>
      <c r="N681" s="178" t="s">
        <v>1563</v>
      </c>
      <c r="O681" s="59"/>
      <c r="P681" s="179">
        <f t="shared" si="31"/>
        <v>0</v>
      </c>
      <c r="Q681" s="179">
        <v>0</v>
      </c>
      <c r="R681" s="179">
        <f t="shared" si="32"/>
        <v>0</v>
      </c>
      <c r="S681" s="179">
        <v>0</v>
      </c>
      <c r="T681" s="180">
        <f t="shared" si="33"/>
        <v>0</v>
      </c>
      <c r="AR681" s="16" t="s">
        <v>1678</v>
      </c>
      <c r="AT681" s="16" t="s">
        <v>1645</v>
      </c>
      <c r="AU681" s="16" t="s">
        <v>1651</v>
      </c>
      <c r="AY681" s="16" t="s">
        <v>1642</v>
      </c>
      <c r="BE681" s="181">
        <f t="shared" si="34"/>
        <v>0</v>
      </c>
      <c r="BF681" s="181">
        <f t="shared" si="35"/>
        <v>0</v>
      </c>
      <c r="BG681" s="181">
        <f t="shared" si="36"/>
        <v>0</v>
      </c>
      <c r="BH681" s="181">
        <f t="shared" si="37"/>
        <v>0</v>
      </c>
      <c r="BI681" s="181">
        <f t="shared" si="38"/>
        <v>0</v>
      </c>
      <c r="BJ681" s="16" t="s">
        <v>1651</v>
      </c>
      <c r="BK681" s="181">
        <f t="shared" si="39"/>
        <v>0</v>
      </c>
      <c r="BL681" s="16" t="s">
        <v>1678</v>
      </c>
      <c r="BM681" s="16" t="s">
        <v>2839</v>
      </c>
    </row>
    <row r="682" spans="2:65" s="1" customFormat="1" ht="16.5" customHeight="1">
      <c r="B682" s="33"/>
      <c r="C682" s="171" t="s">
        <v>2840</v>
      </c>
      <c r="D682" s="171" t="s">
        <v>1645</v>
      </c>
      <c r="E682" s="172" t="s">
        <v>2841</v>
      </c>
      <c r="F682" s="173" t="s">
        <v>2842</v>
      </c>
      <c r="G682" s="174" t="s">
        <v>526</v>
      </c>
      <c r="H682" s="175">
        <v>8</v>
      </c>
      <c r="I682" s="176"/>
      <c r="J682" s="175">
        <f t="shared" si="30"/>
        <v>0</v>
      </c>
      <c r="K682" s="173" t="s">
        <v>1524</v>
      </c>
      <c r="L682" s="37"/>
      <c r="M682" s="177" t="s">
        <v>1524</v>
      </c>
      <c r="N682" s="178" t="s">
        <v>1563</v>
      </c>
      <c r="O682" s="59"/>
      <c r="P682" s="179">
        <f t="shared" si="31"/>
        <v>0</v>
      </c>
      <c r="Q682" s="179">
        <v>0</v>
      </c>
      <c r="R682" s="179">
        <f t="shared" si="32"/>
        <v>0</v>
      </c>
      <c r="S682" s="179">
        <v>0</v>
      </c>
      <c r="T682" s="180">
        <f t="shared" si="33"/>
        <v>0</v>
      </c>
      <c r="AR682" s="16" t="s">
        <v>1678</v>
      </c>
      <c r="AT682" s="16" t="s">
        <v>1645</v>
      </c>
      <c r="AU682" s="16" t="s">
        <v>1651</v>
      </c>
      <c r="AY682" s="16" t="s">
        <v>1642</v>
      </c>
      <c r="BE682" s="181">
        <f t="shared" si="34"/>
        <v>0</v>
      </c>
      <c r="BF682" s="181">
        <f t="shared" si="35"/>
        <v>0</v>
      </c>
      <c r="BG682" s="181">
        <f t="shared" si="36"/>
        <v>0</v>
      </c>
      <c r="BH682" s="181">
        <f t="shared" si="37"/>
        <v>0</v>
      </c>
      <c r="BI682" s="181">
        <f t="shared" si="38"/>
        <v>0</v>
      </c>
      <c r="BJ682" s="16" t="s">
        <v>1651</v>
      </c>
      <c r="BK682" s="181">
        <f t="shared" si="39"/>
        <v>0</v>
      </c>
      <c r="BL682" s="16" t="s">
        <v>1678</v>
      </c>
      <c r="BM682" s="16" t="s">
        <v>2843</v>
      </c>
    </row>
    <row r="683" spans="2:65" s="1" customFormat="1" ht="16.5" customHeight="1">
      <c r="B683" s="33"/>
      <c r="C683" s="171" t="s">
        <v>2844</v>
      </c>
      <c r="D683" s="171" t="s">
        <v>1645</v>
      </c>
      <c r="E683" s="172" t="s">
        <v>2845</v>
      </c>
      <c r="F683" s="173" t="s">
        <v>2846</v>
      </c>
      <c r="G683" s="174" t="s">
        <v>200</v>
      </c>
      <c r="H683" s="175">
        <v>8</v>
      </c>
      <c r="I683" s="176"/>
      <c r="J683" s="175">
        <f t="shared" si="30"/>
        <v>0</v>
      </c>
      <c r="K683" s="173" t="s">
        <v>1524</v>
      </c>
      <c r="L683" s="37"/>
      <c r="M683" s="177" t="s">
        <v>1524</v>
      </c>
      <c r="N683" s="178" t="s">
        <v>1563</v>
      </c>
      <c r="O683" s="59"/>
      <c r="P683" s="179">
        <f t="shared" si="31"/>
        <v>0</v>
      </c>
      <c r="Q683" s="179">
        <v>0.0220241788</v>
      </c>
      <c r="R683" s="179">
        <f t="shared" si="32"/>
        <v>0.1761934304</v>
      </c>
      <c r="S683" s="179">
        <v>0</v>
      </c>
      <c r="T683" s="180">
        <f t="shared" si="33"/>
        <v>0</v>
      </c>
      <c r="AR683" s="16" t="s">
        <v>1678</v>
      </c>
      <c r="AT683" s="16" t="s">
        <v>1645</v>
      </c>
      <c r="AU683" s="16" t="s">
        <v>1651</v>
      </c>
      <c r="AY683" s="16" t="s">
        <v>1642</v>
      </c>
      <c r="BE683" s="181">
        <f t="shared" si="34"/>
        <v>0</v>
      </c>
      <c r="BF683" s="181">
        <f t="shared" si="35"/>
        <v>0</v>
      </c>
      <c r="BG683" s="181">
        <f t="shared" si="36"/>
        <v>0</v>
      </c>
      <c r="BH683" s="181">
        <f t="shared" si="37"/>
        <v>0</v>
      </c>
      <c r="BI683" s="181">
        <f t="shared" si="38"/>
        <v>0</v>
      </c>
      <c r="BJ683" s="16" t="s">
        <v>1651</v>
      </c>
      <c r="BK683" s="181">
        <f t="shared" si="39"/>
        <v>0</v>
      </c>
      <c r="BL683" s="16" t="s">
        <v>1678</v>
      </c>
      <c r="BM683" s="16" t="s">
        <v>2847</v>
      </c>
    </row>
    <row r="684" spans="2:65" s="1" customFormat="1" ht="16.5" customHeight="1">
      <c r="B684" s="33"/>
      <c r="C684" s="171" t="s">
        <v>2848</v>
      </c>
      <c r="D684" s="171" t="s">
        <v>1645</v>
      </c>
      <c r="E684" s="172" t="s">
        <v>2849</v>
      </c>
      <c r="F684" s="173" t="s">
        <v>2850</v>
      </c>
      <c r="G684" s="174" t="s">
        <v>200</v>
      </c>
      <c r="H684" s="175">
        <v>1</v>
      </c>
      <c r="I684" s="176"/>
      <c r="J684" s="175">
        <f t="shared" si="30"/>
        <v>0</v>
      </c>
      <c r="K684" s="173" t="s">
        <v>1524</v>
      </c>
      <c r="L684" s="37"/>
      <c r="M684" s="177" t="s">
        <v>1524</v>
      </c>
      <c r="N684" s="178" t="s">
        <v>1563</v>
      </c>
      <c r="O684" s="59"/>
      <c r="P684" s="179">
        <f t="shared" si="31"/>
        <v>0</v>
      </c>
      <c r="Q684" s="179">
        <v>0.0230241788</v>
      </c>
      <c r="R684" s="179">
        <f t="shared" si="32"/>
        <v>0.0230241788</v>
      </c>
      <c r="S684" s="179">
        <v>0</v>
      </c>
      <c r="T684" s="180">
        <f t="shared" si="33"/>
        <v>0</v>
      </c>
      <c r="AR684" s="16" t="s">
        <v>1678</v>
      </c>
      <c r="AT684" s="16" t="s">
        <v>1645</v>
      </c>
      <c r="AU684" s="16" t="s">
        <v>1651</v>
      </c>
      <c r="AY684" s="16" t="s">
        <v>1642</v>
      </c>
      <c r="BE684" s="181">
        <f t="shared" si="34"/>
        <v>0</v>
      </c>
      <c r="BF684" s="181">
        <f t="shared" si="35"/>
        <v>0</v>
      </c>
      <c r="BG684" s="181">
        <f t="shared" si="36"/>
        <v>0</v>
      </c>
      <c r="BH684" s="181">
        <f t="shared" si="37"/>
        <v>0</v>
      </c>
      <c r="BI684" s="181">
        <f t="shared" si="38"/>
        <v>0</v>
      </c>
      <c r="BJ684" s="16" t="s">
        <v>1651</v>
      </c>
      <c r="BK684" s="181">
        <f t="shared" si="39"/>
        <v>0</v>
      </c>
      <c r="BL684" s="16" t="s">
        <v>1678</v>
      </c>
      <c r="BM684" s="16" t="s">
        <v>2851</v>
      </c>
    </row>
    <row r="685" spans="2:65" s="1" customFormat="1" ht="16.5" customHeight="1">
      <c r="B685" s="33"/>
      <c r="C685" s="171" t="s">
        <v>2852</v>
      </c>
      <c r="D685" s="171" t="s">
        <v>1645</v>
      </c>
      <c r="E685" s="172" t="s">
        <v>2853</v>
      </c>
      <c r="F685" s="173" t="s">
        <v>2854</v>
      </c>
      <c r="G685" s="174" t="s">
        <v>526</v>
      </c>
      <c r="H685" s="175">
        <v>1</v>
      </c>
      <c r="I685" s="176"/>
      <c r="J685" s="175">
        <f t="shared" si="30"/>
        <v>0</v>
      </c>
      <c r="K685" s="173" t="s">
        <v>1524</v>
      </c>
      <c r="L685" s="37"/>
      <c r="M685" s="177" t="s">
        <v>1524</v>
      </c>
      <c r="N685" s="178" t="s">
        <v>1563</v>
      </c>
      <c r="O685" s="59"/>
      <c r="P685" s="179">
        <f t="shared" si="31"/>
        <v>0</v>
      </c>
      <c r="Q685" s="179">
        <v>0</v>
      </c>
      <c r="R685" s="179">
        <f t="shared" si="32"/>
        <v>0</v>
      </c>
      <c r="S685" s="179">
        <v>0</v>
      </c>
      <c r="T685" s="180">
        <f t="shared" si="33"/>
        <v>0</v>
      </c>
      <c r="AR685" s="16" t="s">
        <v>1678</v>
      </c>
      <c r="AT685" s="16" t="s">
        <v>1645</v>
      </c>
      <c r="AU685" s="16" t="s">
        <v>1651</v>
      </c>
      <c r="AY685" s="16" t="s">
        <v>1642</v>
      </c>
      <c r="BE685" s="181">
        <f t="shared" si="34"/>
        <v>0</v>
      </c>
      <c r="BF685" s="181">
        <f t="shared" si="35"/>
        <v>0</v>
      </c>
      <c r="BG685" s="181">
        <f t="shared" si="36"/>
        <v>0</v>
      </c>
      <c r="BH685" s="181">
        <f t="shared" si="37"/>
        <v>0</v>
      </c>
      <c r="BI685" s="181">
        <f t="shared" si="38"/>
        <v>0</v>
      </c>
      <c r="BJ685" s="16" t="s">
        <v>1651</v>
      </c>
      <c r="BK685" s="181">
        <f t="shared" si="39"/>
        <v>0</v>
      </c>
      <c r="BL685" s="16" t="s">
        <v>1678</v>
      </c>
      <c r="BM685" s="16" t="s">
        <v>2855</v>
      </c>
    </row>
    <row r="686" spans="2:65" s="1" customFormat="1" ht="16.5" customHeight="1">
      <c r="B686" s="33"/>
      <c r="C686" s="171" t="s">
        <v>2856</v>
      </c>
      <c r="D686" s="171" t="s">
        <v>1645</v>
      </c>
      <c r="E686" s="172" t="s">
        <v>2857</v>
      </c>
      <c r="F686" s="173" t="s">
        <v>2858</v>
      </c>
      <c r="G686" s="174" t="s">
        <v>526</v>
      </c>
      <c r="H686" s="175">
        <v>1</v>
      </c>
      <c r="I686" s="176"/>
      <c r="J686" s="175">
        <f t="shared" si="30"/>
        <v>0</v>
      </c>
      <c r="K686" s="173" t="s">
        <v>1524</v>
      </c>
      <c r="L686" s="37"/>
      <c r="M686" s="177" t="s">
        <v>1524</v>
      </c>
      <c r="N686" s="178" t="s">
        <v>1563</v>
      </c>
      <c r="O686" s="59"/>
      <c r="P686" s="179">
        <f t="shared" si="31"/>
        <v>0</v>
      </c>
      <c r="Q686" s="179">
        <v>0</v>
      </c>
      <c r="R686" s="179">
        <f t="shared" si="32"/>
        <v>0</v>
      </c>
      <c r="S686" s="179">
        <v>0</v>
      </c>
      <c r="T686" s="180">
        <f t="shared" si="33"/>
        <v>0</v>
      </c>
      <c r="AR686" s="16" t="s">
        <v>1678</v>
      </c>
      <c r="AT686" s="16" t="s">
        <v>1645</v>
      </c>
      <c r="AU686" s="16" t="s">
        <v>1651</v>
      </c>
      <c r="AY686" s="16" t="s">
        <v>1642</v>
      </c>
      <c r="BE686" s="181">
        <f t="shared" si="34"/>
        <v>0</v>
      </c>
      <c r="BF686" s="181">
        <f t="shared" si="35"/>
        <v>0</v>
      </c>
      <c r="BG686" s="181">
        <f t="shared" si="36"/>
        <v>0</v>
      </c>
      <c r="BH686" s="181">
        <f t="shared" si="37"/>
        <v>0</v>
      </c>
      <c r="BI686" s="181">
        <f t="shared" si="38"/>
        <v>0</v>
      </c>
      <c r="BJ686" s="16" t="s">
        <v>1651</v>
      </c>
      <c r="BK686" s="181">
        <f t="shared" si="39"/>
        <v>0</v>
      </c>
      <c r="BL686" s="16" t="s">
        <v>1678</v>
      </c>
      <c r="BM686" s="16" t="s">
        <v>2859</v>
      </c>
    </row>
    <row r="687" spans="2:65" s="1" customFormat="1" ht="16.5" customHeight="1">
      <c r="B687" s="33"/>
      <c r="C687" s="171" t="s">
        <v>2860</v>
      </c>
      <c r="D687" s="171" t="s">
        <v>1645</v>
      </c>
      <c r="E687" s="172" t="s">
        <v>2861</v>
      </c>
      <c r="F687" s="173" t="s">
        <v>2862</v>
      </c>
      <c r="G687" s="174" t="s">
        <v>526</v>
      </c>
      <c r="H687" s="175">
        <v>1</v>
      </c>
      <c r="I687" s="176"/>
      <c r="J687" s="175">
        <f t="shared" si="30"/>
        <v>0</v>
      </c>
      <c r="K687" s="173" t="s">
        <v>1524</v>
      </c>
      <c r="L687" s="37"/>
      <c r="M687" s="177" t="s">
        <v>1524</v>
      </c>
      <c r="N687" s="178" t="s">
        <v>1563</v>
      </c>
      <c r="O687" s="59"/>
      <c r="P687" s="179">
        <f t="shared" si="31"/>
        <v>0</v>
      </c>
      <c r="Q687" s="179">
        <v>0</v>
      </c>
      <c r="R687" s="179">
        <f t="shared" si="32"/>
        <v>0</v>
      </c>
      <c r="S687" s="179">
        <v>0</v>
      </c>
      <c r="T687" s="180">
        <f t="shared" si="33"/>
        <v>0</v>
      </c>
      <c r="AR687" s="16" t="s">
        <v>1678</v>
      </c>
      <c r="AT687" s="16" t="s">
        <v>1645</v>
      </c>
      <c r="AU687" s="16" t="s">
        <v>1651</v>
      </c>
      <c r="AY687" s="16" t="s">
        <v>1642</v>
      </c>
      <c r="BE687" s="181">
        <f t="shared" si="34"/>
        <v>0</v>
      </c>
      <c r="BF687" s="181">
        <f t="shared" si="35"/>
        <v>0</v>
      </c>
      <c r="BG687" s="181">
        <f t="shared" si="36"/>
        <v>0</v>
      </c>
      <c r="BH687" s="181">
        <f t="shared" si="37"/>
        <v>0</v>
      </c>
      <c r="BI687" s="181">
        <f t="shared" si="38"/>
        <v>0</v>
      </c>
      <c r="BJ687" s="16" t="s">
        <v>1651</v>
      </c>
      <c r="BK687" s="181">
        <f t="shared" si="39"/>
        <v>0</v>
      </c>
      <c r="BL687" s="16" t="s">
        <v>1678</v>
      </c>
      <c r="BM687" s="16" t="s">
        <v>2863</v>
      </c>
    </row>
    <row r="688" spans="2:65" s="1" customFormat="1" ht="16.5" customHeight="1">
      <c r="B688" s="33"/>
      <c r="C688" s="171" t="s">
        <v>2864</v>
      </c>
      <c r="D688" s="171" t="s">
        <v>1645</v>
      </c>
      <c r="E688" s="172" t="s">
        <v>2865</v>
      </c>
      <c r="F688" s="173" t="s">
        <v>2866</v>
      </c>
      <c r="G688" s="174" t="s">
        <v>526</v>
      </c>
      <c r="H688" s="175">
        <v>2</v>
      </c>
      <c r="I688" s="176"/>
      <c r="J688" s="175">
        <f t="shared" si="30"/>
        <v>0</v>
      </c>
      <c r="K688" s="173" t="s">
        <v>1524</v>
      </c>
      <c r="L688" s="37"/>
      <c r="M688" s="177" t="s">
        <v>1524</v>
      </c>
      <c r="N688" s="178" t="s">
        <v>1563</v>
      </c>
      <c r="O688" s="59"/>
      <c r="P688" s="179">
        <f t="shared" si="31"/>
        <v>0</v>
      </c>
      <c r="Q688" s="179">
        <v>0</v>
      </c>
      <c r="R688" s="179">
        <f t="shared" si="32"/>
        <v>0</v>
      </c>
      <c r="S688" s="179">
        <v>0</v>
      </c>
      <c r="T688" s="180">
        <f t="shared" si="33"/>
        <v>0</v>
      </c>
      <c r="AR688" s="16" t="s">
        <v>1678</v>
      </c>
      <c r="AT688" s="16" t="s">
        <v>1645</v>
      </c>
      <c r="AU688" s="16" t="s">
        <v>1651</v>
      </c>
      <c r="AY688" s="16" t="s">
        <v>1642</v>
      </c>
      <c r="BE688" s="181">
        <f t="shared" si="34"/>
        <v>0</v>
      </c>
      <c r="BF688" s="181">
        <f t="shared" si="35"/>
        <v>0</v>
      </c>
      <c r="BG688" s="181">
        <f t="shared" si="36"/>
        <v>0</v>
      </c>
      <c r="BH688" s="181">
        <f t="shared" si="37"/>
        <v>0</v>
      </c>
      <c r="BI688" s="181">
        <f t="shared" si="38"/>
        <v>0</v>
      </c>
      <c r="BJ688" s="16" t="s">
        <v>1651</v>
      </c>
      <c r="BK688" s="181">
        <f t="shared" si="39"/>
        <v>0</v>
      </c>
      <c r="BL688" s="16" t="s">
        <v>1678</v>
      </c>
      <c r="BM688" s="16" t="s">
        <v>2867</v>
      </c>
    </row>
    <row r="689" spans="2:65" s="1" customFormat="1" ht="16.5" customHeight="1">
      <c r="B689" s="33"/>
      <c r="C689" s="171" t="s">
        <v>2868</v>
      </c>
      <c r="D689" s="171" t="s">
        <v>1645</v>
      </c>
      <c r="E689" s="172" t="s">
        <v>2869</v>
      </c>
      <c r="F689" s="173" t="s">
        <v>2870</v>
      </c>
      <c r="G689" s="174" t="s">
        <v>526</v>
      </c>
      <c r="H689" s="175">
        <v>6</v>
      </c>
      <c r="I689" s="176"/>
      <c r="J689" s="175">
        <f t="shared" si="30"/>
        <v>0</v>
      </c>
      <c r="K689" s="173" t="s">
        <v>1524</v>
      </c>
      <c r="L689" s="37"/>
      <c r="M689" s="177" t="s">
        <v>1524</v>
      </c>
      <c r="N689" s="178" t="s">
        <v>1563</v>
      </c>
      <c r="O689" s="59"/>
      <c r="P689" s="179">
        <f t="shared" si="31"/>
        <v>0</v>
      </c>
      <c r="Q689" s="179">
        <v>0</v>
      </c>
      <c r="R689" s="179">
        <f t="shared" si="32"/>
        <v>0</v>
      </c>
      <c r="S689" s="179">
        <v>0</v>
      </c>
      <c r="T689" s="180">
        <f t="shared" si="33"/>
        <v>0</v>
      </c>
      <c r="AR689" s="16" t="s">
        <v>1678</v>
      </c>
      <c r="AT689" s="16" t="s">
        <v>1645</v>
      </c>
      <c r="AU689" s="16" t="s">
        <v>1651</v>
      </c>
      <c r="AY689" s="16" t="s">
        <v>1642</v>
      </c>
      <c r="BE689" s="181">
        <f t="shared" si="34"/>
        <v>0</v>
      </c>
      <c r="BF689" s="181">
        <f t="shared" si="35"/>
        <v>0</v>
      </c>
      <c r="BG689" s="181">
        <f t="shared" si="36"/>
        <v>0</v>
      </c>
      <c r="BH689" s="181">
        <f t="shared" si="37"/>
        <v>0</v>
      </c>
      <c r="BI689" s="181">
        <f t="shared" si="38"/>
        <v>0</v>
      </c>
      <c r="BJ689" s="16" t="s">
        <v>1651</v>
      </c>
      <c r="BK689" s="181">
        <f t="shared" si="39"/>
        <v>0</v>
      </c>
      <c r="BL689" s="16" t="s">
        <v>1678</v>
      </c>
      <c r="BM689" s="16" t="s">
        <v>2871</v>
      </c>
    </row>
    <row r="690" spans="2:65" s="1" customFormat="1" ht="16.5" customHeight="1">
      <c r="B690" s="33"/>
      <c r="C690" s="171" t="s">
        <v>2872</v>
      </c>
      <c r="D690" s="171" t="s">
        <v>1645</v>
      </c>
      <c r="E690" s="172" t="s">
        <v>2873</v>
      </c>
      <c r="F690" s="173" t="s">
        <v>2874</v>
      </c>
      <c r="G690" s="174" t="s">
        <v>539</v>
      </c>
      <c r="H690" s="175">
        <v>8</v>
      </c>
      <c r="I690" s="176"/>
      <c r="J690" s="175">
        <f t="shared" si="30"/>
        <v>0</v>
      </c>
      <c r="K690" s="173" t="s">
        <v>1524</v>
      </c>
      <c r="L690" s="37"/>
      <c r="M690" s="177" t="s">
        <v>1524</v>
      </c>
      <c r="N690" s="178" t="s">
        <v>1563</v>
      </c>
      <c r="O690" s="59"/>
      <c r="P690" s="179">
        <f t="shared" si="31"/>
        <v>0</v>
      </c>
      <c r="Q690" s="179">
        <v>0</v>
      </c>
      <c r="R690" s="179">
        <f t="shared" si="32"/>
        <v>0</v>
      </c>
      <c r="S690" s="179">
        <v>0</v>
      </c>
      <c r="T690" s="180">
        <f t="shared" si="33"/>
        <v>0</v>
      </c>
      <c r="AR690" s="16" t="s">
        <v>1678</v>
      </c>
      <c r="AT690" s="16" t="s">
        <v>1645</v>
      </c>
      <c r="AU690" s="16" t="s">
        <v>1651</v>
      </c>
      <c r="AY690" s="16" t="s">
        <v>1642</v>
      </c>
      <c r="BE690" s="181">
        <f t="shared" si="34"/>
        <v>0</v>
      </c>
      <c r="BF690" s="181">
        <f t="shared" si="35"/>
        <v>0</v>
      </c>
      <c r="BG690" s="181">
        <f t="shared" si="36"/>
        <v>0</v>
      </c>
      <c r="BH690" s="181">
        <f t="shared" si="37"/>
        <v>0</v>
      </c>
      <c r="BI690" s="181">
        <f t="shared" si="38"/>
        <v>0</v>
      </c>
      <c r="BJ690" s="16" t="s">
        <v>1651</v>
      </c>
      <c r="BK690" s="181">
        <f t="shared" si="39"/>
        <v>0</v>
      </c>
      <c r="BL690" s="16" t="s">
        <v>1678</v>
      </c>
      <c r="BM690" s="16" t="s">
        <v>2875</v>
      </c>
    </row>
    <row r="691" spans="2:65" s="1" customFormat="1" ht="16.5" customHeight="1">
      <c r="B691" s="33"/>
      <c r="C691" s="171" t="s">
        <v>2876</v>
      </c>
      <c r="D691" s="171" t="s">
        <v>1645</v>
      </c>
      <c r="E691" s="172" t="s">
        <v>2877</v>
      </c>
      <c r="F691" s="173" t="s">
        <v>2878</v>
      </c>
      <c r="G691" s="174" t="s">
        <v>526</v>
      </c>
      <c r="H691" s="175">
        <v>9</v>
      </c>
      <c r="I691" s="176"/>
      <c r="J691" s="175">
        <f t="shared" si="30"/>
        <v>0</v>
      </c>
      <c r="K691" s="173" t="s">
        <v>1524</v>
      </c>
      <c r="L691" s="37"/>
      <c r="M691" s="177" t="s">
        <v>1524</v>
      </c>
      <c r="N691" s="178" t="s">
        <v>1563</v>
      </c>
      <c r="O691" s="59"/>
      <c r="P691" s="179">
        <f t="shared" si="31"/>
        <v>0</v>
      </c>
      <c r="Q691" s="179">
        <v>0</v>
      </c>
      <c r="R691" s="179">
        <f t="shared" si="32"/>
        <v>0</v>
      </c>
      <c r="S691" s="179">
        <v>0</v>
      </c>
      <c r="T691" s="180">
        <f t="shared" si="33"/>
        <v>0</v>
      </c>
      <c r="AR691" s="16" t="s">
        <v>1678</v>
      </c>
      <c r="AT691" s="16" t="s">
        <v>1645</v>
      </c>
      <c r="AU691" s="16" t="s">
        <v>1651</v>
      </c>
      <c r="AY691" s="16" t="s">
        <v>1642</v>
      </c>
      <c r="BE691" s="181">
        <f t="shared" si="34"/>
        <v>0</v>
      </c>
      <c r="BF691" s="181">
        <f t="shared" si="35"/>
        <v>0</v>
      </c>
      <c r="BG691" s="181">
        <f t="shared" si="36"/>
        <v>0</v>
      </c>
      <c r="BH691" s="181">
        <f t="shared" si="37"/>
        <v>0</v>
      </c>
      <c r="BI691" s="181">
        <f t="shared" si="38"/>
        <v>0</v>
      </c>
      <c r="BJ691" s="16" t="s">
        <v>1651</v>
      </c>
      <c r="BK691" s="181">
        <f t="shared" si="39"/>
        <v>0</v>
      </c>
      <c r="BL691" s="16" t="s">
        <v>1678</v>
      </c>
      <c r="BM691" s="16" t="s">
        <v>2879</v>
      </c>
    </row>
    <row r="692" spans="2:65" s="1" customFormat="1" ht="16.5" customHeight="1">
      <c r="B692" s="33"/>
      <c r="C692" s="171" t="s">
        <v>2880</v>
      </c>
      <c r="D692" s="171" t="s">
        <v>1645</v>
      </c>
      <c r="E692" s="172" t="s">
        <v>2881</v>
      </c>
      <c r="F692" s="173" t="s">
        <v>2882</v>
      </c>
      <c r="G692" s="174" t="s">
        <v>526</v>
      </c>
      <c r="H692" s="175">
        <v>1</v>
      </c>
      <c r="I692" s="176"/>
      <c r="J692" s="175">
        <f t="shared" si="30"/>
        <v>0</v>
      </c>
      <c r="K692" s="173" t="s">
        <v>1524</v>
      </c>
      <c r="L692" s="37"/>
      <c r="M692" s="177" t="s">
        <v>1524</v>
      </c>
      <c r="N692" s="178" t="s">
        <v>1563</v>
      </c>
      <c r="O692" s="59"/>
      <c r="P692" s="179">
        <f t="shared" si="31"/>
        <v>0</v>
      </c>
      <c r="Q692" s="179">
        <v>0</v>
      </c>
      <c r="R692" s="179">
        <f t="shared" si="32"/>
        <v>0</v>
      </c>
      <c r="S692" s="179">
        <v>0</v>
      </c>
      <c r="T692" s="180">
        <f t="shared" si="33"/>
        <v>0</v>
      </c>
      <c r="AR692" s="16" t="s">
        <v>1678</v>
      </c>
      <c r="AT692" s="16" t="s">
        <v>1645</v>
      </c>
      <c r="AU692" s="16" t="s">
        <v>1651</v>
      </c>
      <c r="AY692" s="16" t="s">
        <v>1642</v>
      </c>
      <c r="BE692" s="181">
        <f t="shared" si="34"/>
        <v>0</v>
      </c>
      <c r="BF692" s="181">
        <f t="shared" si="35"/>
        <v>0</v>
      </c>
      <c r="BG692" s="181">
        <f t="shared" si="36"/>
        <v>0</v>
      </c>
      <c r="BH692" s="181">
        <f t="shared" si="37"/>
        <v>0</v>
      </c>
      <c r="BI692" s="181">
        <f t="shared" si="38"/>
        <v>0</v>
      </c>
      <c r="BJ692" s="16" t="s">
        <v>1651</v>
      </c>
      <c r="BK692" s="181">
        <f t="shared" si="39"/>
        <v>0</v>
      </c>
      <c r="BL692" s="16" t="s">
        <v>1678</v>
      </c>
      <c r="BM692" s="16" t="s">
        <v>2883</v>
      </c>
    </row>
    <row r="693" spans="2:65" s="1" customFormat="1" ht="16.5" customHeight="1">
      <c r="B693" s="33"/>
      <c r="C693" s="171" t="s">
        <v>2884</v>
      </c>
      <c r="D693" s="171" t="s">
        <v>1645</v>
      </c>
      <c r="E693" s="172" t="s">
        <v>2885</v>
      </c>
      <c r="F693" s="173" t="s">
        <v>2886</v>
      </c>
      <c r="G693" s="174" t="s">
        <v>526</v>
      </c>
      <c r="H693" s="175">
        <v>16</v>
      </c>
      <c r="I693" s="176"/>
      <c r="J693" s="175">
        <f t="shared" si="30"/>
        <v>0</v>
      </c>
      <c r="K693" s="173" t="s">
        <v>1524</v>
      </c>
      <c r="L693" s="37"/>
      <c r="M693" s="177" t="s">
        <v>1524</v>
      </c>
      <c r="N693" s="178" t="s">
        <v>1563</v>
      </c>
      <c r="O693" s="59"/>
      <c r="P693" s="179">
        <f t="shared" si="31"/>
        <v>0</v>
      </c>
      <c r="Q693" s="179">
        <v>0</v>
      </c>
      <c r="R693" s="179">
        <f t="shared" si="32"/>
        <v>0</v>
      </c>
      <c r="S693" s="179">
        <v>0</v>
      </c>
      <c r="T693" s="180">
        <f t="shared" si="33"/>
        <v>0</v>
      </c>
      <c r="AR693" s="16" t="s">
        <v>1678</v>
      </c>
      <c r="AT693" s="16" t="s">
        <v>1645</v>
      </c>
      <c r="AU693" s="16" t="s">
        <v>1651</v>
      </c>
      <c r="AY693" s="16" t="s">
        <v>1642</v>
      </c>
      <c r="BE693" s="181">
        <f t="shared" si="34"/>
        <v>0</v>
      </c>
      <c r="BF693" s="181">
        <f t="shared" si="35"/>
        <v>0</v>
      </c>
      <c r="BG693" s="181">
        <f t="shared" si="36"/>
        <v>0</v>
      </c>
      <c r="BH693" s="181">
        <f t="shared" si="37"/>
        <v>0</v>
      </c>
      <c r="BI693" s="181">
        <f t="shared" si="38"/>
        <v>0</v>
      </c>
      <c r="BJ693" s="16" t="s">
        <v>1651</v>
      </c>
      <c r="BK693" s="181">
        <f t="shared" si="39"/>
        <v>0</v>
      </c>
      <c r="BL693" s="16" t="s">
        <v>1678</v>
      </c>
      <c r="BM693" s="16" t="s">
        <v>2887</v>
      </c>
    </row>
    <row r="694" spans="2:65" s="1" customFormat="1" ht="16.5" customHeight="1">
      <c r="B694" s="33"/>
      <c r="C694" s="171" t="s">
        <v>2888</v>
      </c>
      <c r="D694" s="171" t="s">
        <v>1645</v>
      </c>
      <c r="E694" s="172" t="s">
        <v>2889</v>
      </c>
      <c r="F694" s="173" t="s">
        <v>2890</v>
      </c>
      <c r="G694" s="174" t="s">
        <v>526</v>
      </c>
      <c r="H694" s="175">
        <v>8</v>
      </c>
      <c r="I694" s="176"/>
      <c r="J694" s="175">
        <f t="shared" si="30"/>
        <v>0</v>
      </c>
      <c r="K694" s="173" t="s">
        <v>1524</v>
      </c>
      <c r="L694" s="37"/>
      <c r="M694" s="177" t="s">
        <v>1524</v>
      </c>
      <c r="N694" s="178" t="s">
        <v>1563</v>
      </c>
      <c r="O694" s="59"/>
      <c r="P694" s="179">
        <f t="shared" si="31"/>
        <v>0</v>
      </c>
      <c r="Q694" s="179">
        <v>0</v>
      </c>
      <c r="R694" s="179">
        <f t="shared" si="32"/>
        <v>0</v>
      </c>
      <c r="S694" s="179">
        <v>0</v>
      </c>
      <c r="T694" s="180">
        <f t="shared" si="33"/>
        <v>0</v>
      </c>
      <c r="AR694" s="16" t="s">
        <v>1678</v>
      </c>
      <c r="AT694" s="16" t="s">
        <v>1645</v>
      </c>
      <c r="AU694" s="16" t="s">
        <v>1651</v>
      </c>
      <c r="AY694" s="16" t="s">
        <v>1642</v>
      </c>
      <c r="BE694" s="181">
        <f t="shared" si="34"/>
        <v>0</v>
      </c>
      <c r="BF694" s="181">
        <f t="shared" si="35"/>
        <v>0</v>
      </c>
      <c r="BG694" s="181">
        <f t="shared" si="36"/>
        <v>0</v>
      </c>
      <c r="BH694" s="181">
        <f t="shared" si="37"/>
        <v>0</v>
      </c>
      <c r="BI694" s="181">
        <f t="shared" si="38"/>
        <v>0</v>
      </c>
      <c r="BJ694" s="16" t="s">
        <v>1651</v>
      </c>
      <c r="BK694" s="181">
        <f t="shared" si="39"/>
        <v>0</v>
      </c>
      <c r="BL694" s="16" t="s">
        <v>1678</v>
      </c>
      <c r="BM694" s="16" t="s">
        <v>2891</v>
      </c>
    </row>
    <row r="695" spans="2:65" s="1" customFormat="1" ht="16.5" customHeight="1">
      <c r="B695" s="33"/>
      <c r="C695" s="171" t="s">
        <v>2892</v>
      </c>
      <c r="D695" s="171" t="s">
        <v>1645</v>
      </c>
      <c r="E695" s="172" t="s">
        <v>2893</v>
      </c>
      <c r="F695" s="173" t="s">
        <v>2894</v>
      </c>
      <c r="G695" s="174" t="s">
        <v>526</v>
      </c>
      <c r="H695" s="175">
        <v>1</v>
      </c>
      <c r="I695" s="176"/>
      <c r="J695" s="175">
        <f t="shared" si="30"/>
        <v>0</v>
      </c>
      <c r="K695" s="173" t="s">
        <v>1524</v>
      </c>
      <c r="L695" s="37"/>
      <c r="M695" s="177" t="s">
        <v>1524</v>
      </c>
      <c r="N695" s="178" t="s">
        <v>1563</v>
      </c>
      <c r="O695" s="59"/>
      <c r="P695" s="179">
        <f t="shared" si="31"/>
        <v>0</v>
      </c>
      <c r="Q695" s="179">
        <v>0</v>
      </c>
      <c r="R695" s="179">
        <f t="shared" si="32"/>
        <v>0</v>
      </c>
      <c r="S695" s="179">
        <v>0</v>
      </c>
      <c r="T695" s="180">
        <f t="shared" si="33"/>
        <v>0</v>
      </c>
      <c r="AR695" s="16" t="s">
        <v>1678</v>
      </c>
      <c r="AT695" s="16" t="s">
        <v>1645</v>
      </c>
      <c r="AU695" s="16" t="s">
        <v>1651</v>
      </c>
      <c r="AY695" s="16" t="s">
        <v>1642</v>
      </c>
      <c r="BE695" s="181">
        <f t="shared" si="34"/>
        <v>0</v>
      </c>
      <c r="BF695" s="181">
        <f t="shared" si="35"/>
        <v>0</v>
      </c>
      <c r="BG695" s="181">
        <f t="shared" si="36"/>
        <v>0</v>
      </c>
      <c r="BH695" s="181">
        <f t="shared" si="37"/>
        <v>0</v>
      </c>
      <c r="BI695" s="181">
        <f t="shared" si="38"/>
        <v>0</v>
      </c>
      <c r="BJ695" s="16" t="s">
        <v>1651</v>
      </c>
      <c r="BK695" s="181">
        <f t="shared" si="39"/>
        <v>0</v>
      </c>
      <c r="BL695" s="16" t="s">
        <v>1678</v>
      </c>
      <c r="BM695" s="16" t="s">
        <v>2895</v>
      </c>
    </row>
    <row r="696" spans="2:65" s="1" customFormat="1" ht="16.5" customHeight="1">
      <c r="B696" s="33"/>
      <c r="C696" s="171" t="s">
        <v>2896</v>
      </c>
      <c r="D696" s="171" t="s">
        <v>1645</v>
      </c>
      <c r="E696" s="172" t="s">
        <v>2897</v>
      </c>
      <c r="F696" s="173" t="s">
        <v>2898</v>
      </c>
      <c r="G696" s="174" t="s">
        <v>526</v>
      </c>
      <c r="H696" s="175">
        <v>8</v>
      </c>
      <c r="I696" s="176"/>
      <c r="J696" s="175">
        <f t="shared" si="30"/>
        <v>0</v>
      </c>
      <c r="K696" s="173" t="s">
        <v>1524</v>
      </c>
      <c r="L696" s="37"/>
      <c r="M696" s="177" t="s">
        <v>1524</v>
      </c>
      <c r="N696" s="178" t="s">
        <v>1563</v>
      </c>
      <c r="O696" s="59"/>
      <c r="P696" s="179">
        <f t="shared" si="31"/>
        <v>0</v>
      </c>
      <c r="Q696" s="179">
        <v>0</v>
      </c>
      <c r="R696" s="179">
        <f t="shared" si="32"/>
        <v>0</v>
      </c>
      <c r="S696" s="179">
        <v>0</v>
      </c>
      <c r="T696" s="180">
        <f t="shared" si="33"/>
        <v>0</v>
      </c>
      <c r="AR696" s="16" t="s">
        <v>1678</v>
      </c>
      <c r="AT696" s="16" t="s">
        <v>1645</v>
      </c>
      <c r="AU696" s="16" t="s">
        <v>1651</v>
      </c>
      <c r="AY696" s="16" t="s">
        <v>1642</v>
      </c>
      <c r="BE696" s="181">
        <f t="shared" si="34"/>
        <v>0</v>
      </c>
      <c r="BF696" s="181">
        <f t="shared" si="35"/>
        <v>0</v>
      </c>
      <c r="BG696" s="181">
        <f t="shared" si="36"/>
        <v>0</v>
      </c>
      <c r="BH696" s="181">
        <f t="shared" si="37"/>
        <v>0</v>
      </c>
      <c r="BI696" s="181">
        <f t="shared" si="38"/>
        <v>0</v>
      </c>
      <c r="BJ696" s="16" t="s">
        <v>1651</v>
      </c>
      <c r="BK696" s="181">
        <f t="shared" si="39"/>
        <v>0</v>
      </c>
      <c r="BL696" s="16" t="s">
        <v>1678</v>
      </c>
      <c r="BM696" s="16" t="s">
        <v>2899</v>
      </c>
    </row>
    <row r="697" spans="2:65" s="1" customFormat="1" ht="16.5" customHeight="1">
      <c r="B697" s="33"/>
      <c r="C697" s="171" t="s">
        <v>2900</v>
      </c>
      <c r="D697" s="171" t="s">
        <v>1645</v>
      </c>
      <c r="E697" s="172" t="s">
        <v>2901</v>
      </c>
      <c r="F697" s="173" t="s">
        <v>2902</v>
      </c>
      <c r="G697" s="174" t="s">
        <v>526</v>
      </c>
      <c r="H697" s="175">
        <v>8</v>
      </c>
      <c r="I697" s="176"/>
      <c r="J697" s="175">
        <f t="shared" si="30"/>
        <v>0</v>
      </c>
      <c r="K697" s="173" t="s">
        <v>1524</v>
      </c>
      <c r="L697" s="37"/>
      <c r="M697" s="177" t="s">
        <v>1524</v>
      </c>
      <c r="N697" s="178" t="s">
        <v>1563</v>
      </c>
      <c r="O697" s="59"/>
      <c r="P697" s="179">
        <f t="shared" si="31"/>
        <v>0</v>
      </c>
      <c r="Q697" s="179">
        <v>0</v>
      </c>
      <c r="R697" s="179">
        <f t="shared" si="32"/>
        <v>0</v>
      </c>
      <c r="S697" s="179">
        <v>0</v>
      </c>
      <c r="T697" s="180">
        <f t="shared" si="33"/>
        <v>0</v>
      </c>
      <c r="AR697" s="16" t="s">
        <v>1678</v>
      </c>
      <c r="AT697" s="16" t="s">
        <v>1645</v>
      </c>
      <c r="AU697" s="16" t="s">
        <v>1651</v>
      </c>
      <c r="AY697" s="16" t="s">
        <v>1642</v>
      </c>
      <c r="BE697" s="181">
        <f t="shared" si="34"/>
        <v>0</v>
      </c>
      <c r="BF697" s="181">
        <f t="shared" si="35"/>
        <v>0</v>
      </c>
      <c r="BG697" s="181">
        <f t="shared" si="36"/>
        <v>0</v>
      </c>
      <c r="BH697" s="181">
        <f t="shared" si="37"/>
        <v>0</v>
      </c>
      <c r="BI697" s="181">
        <f t="shared" si="38"/>
        <v>0</v>
      </c>
      <c r="BJ697" s="16" t="s">
        <v>1651</v>
      </c>
      <c r="BK697" s="181">
        <f t="shared" si="39"/>
        <v>0</v>
      </c>
      <c r="BL697" s="16" t="s">
        <v>1678</v>
      </c>
      <c r="BM697" s="16" t="s">
        <v>2903</v>
      </c>
    </row>
    <row r="698" spans="2:65" s="1" customFormat="1" ht="16.5" customHeight="1">
      <c r="B698" s="33"/>
      <c r="C698" s="171" t="s">
        <v>2904</v>
      </c>
      <c r="D698" s="171" t="s">
        <v>1645</v>
      </c>
      <c r="E698" s="172" t="s">
        <v>2905</v>
      </c>
      <c r="F698" s="173" t="s">
        <v>2906</v>
      </c>
      <c r="G698" s="174" t="s">
        <v>604</v>
      </c>
      <c r="H698" s="176"/>
      <c r="I698" s="176"/>
      <c r="J698" s="175">
        <f t="shared" si="30"/>
        <v>0</v>
      </c>
      <c r="K698" s="173" t="s">
        <v>1524</v>
      </c>
      <c r="L698" s="37"/>
      <c r="M698" s="177" t="s">
        <v>1524</v>
      </c>
      <c r="N698" s="178" t="s">
        <v>1563</v>
      </c>
      <c r="O698" s="59"/>
      <c r="P698" s="179">
        <f t="shared" si="31"/>
        <v>0</v>
      </c>
      <c r="Q698" s="179">
        <v>0</v>
      </c>
      <c r="R698" s="179">
        <f t="shared" si="32"/>
        <v>0</v>
      </c>
      <c r="S698" s="179">
        <v>0</v>
      </c>
      <c r="T698" s="180">
        <f t="shared" si="33"/>
        <v>0</v>
      </c>
      <c r="AR698" s="16" t="s">
        <v>1678</v>
      </c>
      <c r="AT698" s="16" t="s">
        <v>1645</v>
      </c>
      <c r="AU698" s="16" t="s">
        <v>1651</v>
      </c>
      <c r="AY698" s="16" t="s">
        <v>1642</v>
      </c>
      <c r="BE698" s="181">
        <f t="shared" si="34"/>
        <v>0</v>
      </c>
      <c r="BF698" s="181">
        <f t="shared" si="35"/>
        <v>0</v>
      </c>
      <c r="BG698" s="181">
        <f t="shared" si="36"/>
        <v>0</v>
      </c>
      <c r="BH698" s="181">
        <f t="shared" si="37"/>
        <v>0</v>
      </c>
      <c r="BI698" s="181">
        <f t="shared" si="38"/>
        <v>0</v>
      </c>
      <c r="BJ698" s="16" t="s">
        <v>1651</v>
      </c>
      <c r="BK698" s="181">
        <f t="shared" si="39"/>
        <v>0</v>
      </c>
      <c r="BL698" s="16" t="s">
        <v>1678</v>
      </c>
      <c r="BM698" s="16" t="s">
        <v>2907</v>
      </c>
    </row>
    <row r="699" spans="2:63" s="10" customFormat="1" ht="22.9" customHeight="1">
      <c r="B699" s="155"/>
      <c r="C699" s="156"/>
      <c r="D699" s="157" t="s">
        <v>1590</v>
      </c>
      <c r="E699" s="169" t="s">
        <v>2908</v>
      </c>
      <c r="F699" s="169" t="s">
        <v>2909</v>
      </c>
      <c r="G699" s="156"/>
      <c r="H699" s="156"/>
      <c r="I699" s="159"/>
      <c r="J699" s="170">
        <f>BK699</f>
        <v>0</v>
      </c>
      <c r="K699" s="156"/>
      <c r="L699" s="161"/>
      <c r="M699" s="162"/>
      <c r="N699" s="163"/>
      <c r="O699" s="163"/>
      <c r="P699" s="164">
        <f>SUM(P700:P709)</f>
        <v>0</v>
      </c>
      <c r="Q699" s="163"/>
      <c r="R699" s="164">
        <f>SUM(R700:R709)</f>
        <v>0</v>
      </c>
      <c r="S699" s="163"/>
      <c r="T699" s="165">
        <f>SUM(T700:T709)</f>
        <v>0</v>
      </c>
      <c r="AR699" s="166" t="s">
        <v>1651</v>
      </c>
      <c r="AT699" s="167" t="s">
        <v>1590</v>
      </c>
      <c r="AU699" s="167" t="s">
        <v>1531</v>
      </c>
      <c r="AY699" s="166" t="s">
        <v>1642</v>
      </c>
      <c r="BK699" s="168">
        <f>SUM(BK700:BK709)</f>
        <v>0</v>
      </c>
    </row>
    <row r="700" spans="2:65" s="1" customFormat="1" ht="16.5" customHeight="1">
      <c r="B700" s="33"/>
      <c r="C700" s="171" t="s">
        <v>2910</v>
      </c>
      <c r="D700" s="171" t="s">
        <v>1645</v>
      </c>
      <c r="E700" s="172" t="s">
        <v>2911</v>
      </c>
      <c r="F700" s="173" t="s">
        <v>2912</v>
      </c>
      <c r="G700" s="174" t="s">
        <v>526</v>
      </c>
      <c r="H700" s="175">
        <v>1</v>
      </c>
      <c r="I700" s="176"/>
      <c r="J700" s="175">
        <f aca="true" t="shared" si="40" ref="J700:J709">ROUND(I700*H700,0)</f>
        <v>0</v>
      </c>
      <c r="K700" s="173" t="s">
        <v>1524</v>
      </c>
      <c r="L700" s="37"/>
      <c r="M700" s="177" t="s">
        <v>1524</v>
      </c>
      <c r="N700" s="178" t="s">
        <v>1563</v>
      </c>
      <c r="O700" s="59"/>
      <c r="P700" s="179">
        <f aca="true" t="shared" si="41" ref="P700:P709">O700*H700</f>
        <v>0</v>
      </c>
      <c r="Q700" s="179">
        <v>0</v>
      </c>
      <c r="R700" s="179">
        <f aca="true" t="shared" si="42" ref="R700:R709">Q700*H700</f>
        <v>0</v>
      </c>
      <c r="S700" s="179">
        <v>0</v>
      </c>
      <c r="T700" s="180">
        <f aca="true" t="shared" si="43" ref="T700:T709">S700*H700</f>
        <v>0</v>
      </c>
      <c r="AR700" s="16" t="s">
        <v>1678</v>
      </c>
      <c r="AT700" s="16" t="s">
        <v>1645</v>
      </c>
      <c r="AU700" s="16" t="s">
        <v>1651</v>
      </c>
      <c r="AY700" s="16" t="s">
        <v>1642</v>
      </c>
      <c r="BE700" s="181">
        <f aca="true" t="shared" si="44" ref="BE700:BE709">IF(N700="základní",J700,0)</f>
        <v>0</v>
      </c>
      <c r="BF700" s="181">
        <f aca="true" t="shared" si="45" ref="BF700:BF709">IF(N700="snížená",J700,0)</f>
        <v>0</v>
      </c>
      <c r="BG700" s="181">
        <f aca="true" t="shared" si="46" ref="BG700:BG709">IF(N700="zákl. přenesená",J700,0)</f>
        <v>0</v>
      </c>
      <c r="BH700" s="181">
        <f aca="true" t="shared" si="47" ref="BH700:BH709">IF(N700="sníž. přenesená",J700,0)</f>
        <v>0</v>
      </c>
      <c r="BI700" s="181">
        <f aca="true" t="shared" si="48" ref="BI700:BI709">IF(N700="nulová",J700,0)</f>
        <v>0</v>
      </c>
      <c r="BJ700" s="16" t="s">
        <v>1651</v>
      </c>
      <c r="BK700" s="181">
        <f aca="true" t="shared" si="49" ref="BK700:BK709">ROUND(I700*H700,0)</f>
        <v>0</v>
      </c>
      <c r="BL700" s="16" t="s">
        <v>1678</v>
      </c>
      <c r="BM700" s="16" t="s">
        <v>2913</v>
      </c>
    </row>
    <row r="701" spans="2:65" s="1" customFormat="1" ht="16.5" customHeight="1">
      <c r="B701" s="33"/>
      <c r="C701" s="171" t="s">
        <v>2914</v>
      </c>
      <c r="D701" s="171" t="s">
        <v>1645</v>
      </c>
      <c r="E701" s="172" t="s">
        <v>2915</v>
      </c>
      <c r="F701" s="173" t="s">
        <v>2916</v>
      </c>
      <c r="G701" s="174" t="s">
        <v>539</v>
      </c>
      <c r="H701" s="175">
        <v>1</v>
      </c>
      <c r="I701" s="176"/>
      <c r="J701" s="175">
        <f t="shared" si="40"/>
        <v>0</v>
      </c>
      <c r="K701" s="173" t="s">
        <v>1524</v>
      </c>
      <c r="L701" s="37"/>
      <c r="M701" s="177" t="s">
        <v>1524</v>
      </c>
      <c r="N701" s="178" t="s">
        <v>1563</v>
      </c>
      <c r="O701" s="59"/>
      <c r="P701" s="179">
        <f t="shared" si="41"/>
        <v>0</v>
      </c>
      <c r="Q701" s="179">
        <v>0</v>
      </c>
      <c r="R701" s="179">
        <f t="shared" si="42"/>
        <v>0</v>
      </c>
      <c r="S701" s="179">
        <v>0</v>
      </c>
      <c r="T701" s="180">
        <f t="shared" si="43"/>
        <v>0</v>
      </c>
      <c r="AR701" s="16" t="s">
        <v>1678</v>
      </c>
      <c r="AT701" s="16" t="s">
        <v>1645</v>
      </c>
      <c r="AU701" s="16" t="s">
        <v>1651</v>
      </c>
      <c r="AY701" s="16" t="s">
        <v>1642</v>
      </c>
      <c r="BE701" s="181">
        <f t="shared" si="44"/>
        <v>0</v>
      </c>
      <c r="BF701" s="181">
        <f t="shared" si="45"/>
        <v>0</v>
      </c>
      <c r="BG701" s="181">
        <f t="shared" si="46"/>
        <v>0</v>
      </c>
      <c r="BH701" s="181">
        <f t="shared" si="47"/>
        <v>0</v>
      </c>
      <c r="BI701" s="181">
        <f t="shared" si="48"/>
        <v>0</v>
      </c>
      <c r="BJ701" s="16" t="s">
        <v>1651</v>
      </c>
      <c r="BK701" s="181">
        <f t="shared" si="49"/>
        <v>0</v>
      </c>
      <c r="BL701" s="16" t="s">
        <v>1678</v>
      </c>
      <c r="BM701" s="16" t="s">
        <v>2917</v>
      </c>
    </row>
    <row r="702" spans="2:65" s="1" customFormat="1" ht="16.5" customHeight="1">
      <c r="B702" s="33"/>
      <c r="C702" s="171" t="s">
        <v>2918</v>
      </c>
      <c r="D702" s="171" t="s">
        <v>1645</v>
      </c>
      <c r="E702" s="172" t="s">
        <v>2919</v>
      </c>
      <c r="F702" s="173" t="s">
        <v>2920</v>
      </c>
      <c r="G702" s="174" t="s">
        <v>526</v>
      </c>
      <c r="H702" s="175">
        <v>1</v>
      </c>
      <c r="I702" s="176"/>
      <c r="J702" s="175">
        <f t="shared" si="40"/>
        <v>0</v>
      </c>
      <c r="K702" s="173" t="s">
        <v>1524</v>
      </c>
      <c r="L702" s="37"/>
      <c r="M702" s="177" t="s">
        <v>1524</v>
      </c>
      <c r="N702" s="178" t="s">
        <v>1563</v>
      </c>
      <c r="O702" s="59"/>
      <c r="P702" s="179">
        <f t="shared" si="41"/>
        <v>0</v>
      </c>
      <c r="Q702" s="179">
        <v>0</v>
      </c>
      <c r="R702" s="179">
        <f t="shared" si="42"/>
        <v>0</v>
      </c>
      <c r="S702" s="179">
        <v>0</v>
      </c>
      <c r="T702" s="180">
        <f t="shared" si="43"/>
        <v>0</v>
      </c>
      <c r="AR702" s="16" t="s">
        <v>1678</v>
      </c>
      <c r="AT702" s="16" t="s">
        <v>1645</v>
      </c>
      <c r="AU702" s="16" t="s">
        <v>1651</v>
      </c>
      <c r="AY702" s="16" t="s">
        <v>1642</v>
      </c>
      <c r="BE702" s="181">
        <f t="shared" si="44"/>
        <v>0</v>
      </c>
      <c r="BF702" s="181">
        <f t="shared" si="45"/>
        <v>0</v>
      </c>
      <c r="BG702" s="181">
        <f t="shared" si="46"/>
        <v>0</v>
      </c>
      <c r="BH702" s="181">
        <f t="shared" si="47"/>
        <v>0</v>
      </c>
      <c r="BI702" s="181">
        <f t="shared" si="48"/>
        <v>0</v>
      </c>
      <c r="BJ702" s="16" t="s">
        <v>1651</v>
      </c>
      <c r="BK702" s="181">
        <f t="shared" si="49"/>
        <v>0</v>
      </c>
      <c r="BL702" s="16" t="s">
        <v>1678</v>
      </c>
      <c r="BM702" s="16" t="s">
        <v>2921</v>
      </c>
    </row>
    <row r="703" spans="2:65" s="1" customFormat="1" ht="16.5" customHeight="1">
      <c r="B703" s="33"/>
      <c r="C703" s="171" t="s">
        <v>2922</v>
      </c>
      <c r="D703" s="171" t="s">
        <v>1645</v>
      </c>
      <c r="E703" s="172" t="s">
        <v>2923</v>
      </c>
      <c r="F703" s="173" t="s">
        <v>2924</v>
      </c>
      <c r="G703" s="174" t="s">
        <v>526</v>
      </c>
      <c r="H703" s="175">
        <v>1</v>
      </c>
      <c r="I703" s="176"/>
      <c r="J703" s="175">
        <f t="shared" si="40"/>
        <v>0</v>
      </c>
      <c r="K703" s="173" t="s">
        <v>1524</v>
      </c>
      <c r="L703" s="37"/>
      <c r="M703" s="177" t="s">
        <v>1524</v>
      </c>
      <c r="N703" s="178" t="s">
        <v>1563</v>
      </c>
      <c r="O703" s="59"/>
      <c r="P703" s="179">
        <f t="shared" si="41"/>
        <v>0</v>
      </c>
      <c r="Q703" s="179">
        <v>0</v>
      </c>
      <c r="R703" s="179">
        <f t="shared" si="42"/>
        <v>0</v>
      </c>
      <c r="S703" s="179">
        <v>0</v>
      </c>
      <c r="T703" s="180">
        <f t="shared" si="43"/>
        <v>0</v>
      </c>
      <c r="AR703" s="16" t="s">
        <v>1678</v>
      </c>
      <c r="AT703" s="16" t="s">
        <v>1645</v>
      </c>
      <c r="AU703" s="16" t="s">
        <v>1651</v>
      </c>
      <c r="AY703" s="16" t="s">
        <v>1642</v>
      </c>
      <c r="BE703" s="181">
        <f t="shared" si="44"/>
        <v>0</v>
      </c>
      <c r="BF703" s="181">
        <f t="shared" si="45"/>
        <v>0</v>
      </c>
      <c r="BG703" s="181">
        <f t="shared" si="46"/>
        <v>0</v>
      </c>
      <c r="BH703" s="181">
        <f t="shared" si="47"/>
        <v>0</v>
      </c>
      <c r="BI703" s="181">
        <f t="shared" si="48"/>
        <v>0</v>
      </c>
      <c r="BJ703" s="16" t="s">
        <v>1651</v>
      </c>
      <c r="BK703" s="181">
        <f t="shared" si="49"/>
        <v>0</v>
      </c>
      <c r="BL703" s="16" t="s">
        <v>1678</v>
      </c>
      <c r="BM703" s="16" t="s">
        <v>2925</v>
      </c>
    </row>
    <row r="704" spans="2:65" s="1" customFormat="1" ht="16.5" customHeight="1">
      <c r="B704" s="33"/>
      <c r="C704" s="171" t="s">
        <v>2926</v>
      </c>
      <c r="D704" s="171" t="s">
        <v>1645</v>
      </c>
      <c r="E704" s="172" t="s">
        <v>2927</v>
      </c>
      <c r="F704" s="173" t="s">
        <v>2928</v>
      </c>
      <c r="G704" s="174" t="s">
        <v>526</v>
      </c>
      <c r="H704" s="175">
        <v>1</v>
      </c>
      <c r="I704" s="176"/>
      <c r="J704" s="175">
        <f t="shared" si="40"/>
        <v>0</v>
      </c>
      <c r="K704" s="173" t="s">
        <v>1524</v>
      </c>
      <c r="L704" s="37"/>
      <c r="M704" s="177" t="s">
        <v>1524</v>
      </c>
      <c r="N704" s="178" t="s">
        <v>1563</v>
      </c>
      <c r="O704" s="59"/>
      <c r="P704" s="179">
        <f t="shared" si="41"/>
        <v>0</v>
      </c>
      <c r="Q704" s="179">
        <v>0</v>
      </c>
      <c r="R704" s="179">
        <f t="shared" si="42"/>
        <v>0</v>
      </c>
      <c r="S704" s="179">
        <v>0</v>
      </c>
      <c r="T704" s="180">
        <f t="shared" si="43"/>
        <v>0</v>
      </c>
      <c r="AR704" s="16" t="s">
        <v>1678</v>
      </c>
      <c r="AT704" s="16" t="s">
        <v>1645</v>
      </c>
      <c r="AU704" s="16" t="s">
        <v>1651</v>
      </c>
      <c r="AY704" s="16" t="s">
        <v>1642</v>
      </c>
      <c r="BE704" s="181">
        <f t="shared" si="44"/>
        <v>0</v>
      </c>
      <c r="BF704" s="181">
        <f t="shared" si="45"/>
        <v>0</v>
      </c>
      <c r="BG704" s="181">
        <f t="shared" si="46"/>
        <v>0</v>
      </c>
      <c r="BH704" s="181">
        <f t="shared" si="47"/>
        <v>0</v>
      </c>
      <c r="BI704" s="181">
        <f t="shared" si="48"/>
        <v>0</v>
      </c>
      <c r="BJ704" s="16" t="s">
        <v>1651</v>
      </c>
      <c r="BK704" s="181">
        <f t="shared" si="49"/>
        <v>0</v>
      </c>
      <c r="BL704" s="16" t="s">
        <v>1678</v>
      </c>
      <c r="BM704" s="16" t="s">
        <v>2929</v>
      </c>
    </row>
    <row r="705" spans="2:65" s="1" customFormat="1" ht="16.5" customHeight="1">
      <c r="B705" s="33"/>
      <c r="C705" s="171" t="s">
        <v>2930</v>
      </c>
      <c r="D705" s="171" t="s">
        <v>1645</v>
      </c>
      <c r="E705" s="172" t="s">
        <v>2931</v>
      </c>
      <c r="F705" s="173" t="s">
        <v>2932</v>
      </c>
      <c r="G705" s="174" t="s">
        <v>526</v>
      </c>
      <c r="H705" s="175">
        <v>1</v>
      </c>
      <c r="I705" s="176"/>
      <c r="J705" s="175">
        <f t="shared" si="40"/>
        <v>0</v>
      </c>
      <c r="K705" s="173" t="s">
        <v>1524</v>
      </c>
      <c r="L705" s="37"/>
      <c r="M705" s="177" t="s">
        <v>1524</v>
      </c>
      <c r="N705" s="178" t="s">
        <v>1563</v>
      </c>
      <c r="O705" s="59"/>
      <c r="P705" s="179">
        <f t="shared" si="41"/>
        <v>0</v>
      </c>
      <c r="Q705" s="179">
        <v>0</v>
      </c>
      <c r="R705" s="179">
        <f t="shared" si="42"/>
        <v>0</v>
      </c>
      <c r="S705" s="179">
        <v>0</v>
      </c>
      <c r="T705" s="180">
        <f t="shared" si="43"/>
        <v>0</v>
      </c>
      <c r="AR705" s="16" t="s">
        <v>1678</v>
      </c>
      <c r="AT705" s="16" t="s">
        <v>1645</v>
      </c>
      <c r="AU705" s="16" t="s">
        <v>1651</v>
      </c>
      <c r="AY705" s="16" t="s">
        <v>1642</v>
      </c>
      <c r="BE705" s="181">
        <f t="shared" si="44"/>
        <v>0</v>
      </c>
      <c r="BF705" s="181">
        <f t="shared" si="45"/>
        <v>0</v>
      </c>
      <c r="BG705" s="181">
        <f t="shared" si="46"/>
        <v>0</v>
      </c>
      <c r="BH705" s="181">
        <f t="shared" si="47"/>
        <v>0</v>
      </c>
      <c r="BI705" s="181">
        <f t="shared" si="48"/>
        <v>0</v>
      </c>
      <c r="BJ705" s="16" t="s">
        <v>1651</v>
      </c>
      <c r="BK705" s="181">
        <f t="shared" si="49"/>
        <v>0</v>
      </c>
      <c r="BL705" s="16" t="s">
        <v>1678</v>
      </c>
      <c r="BM705" s="16" t="s">
        <v>2933</v>
      </c>
    </row>
    <row r="706" spans="2:65" s="1" customFormat="1" ht="16.5" customHeight="1">
      <c r="B706" s="33"/>
      <c r="C706" s="171" t="s">
        <v>2934</v>
      </c>
      <c r="D706" s="171" t="s">
        <v>1645</v>
      </c>
      <c r="E706" s="172" t="s">
        <v>2935</v>
      </c>
      <c r="F706" s="173" t="s">
        <v>2936</v>
      </c>
      <c r="G706" s="174" t="s">
        <v>526</v>
      </c>
      <c r="H706" s="175">
        <v>2</v>
      </c>
      <c r="I706" s="176"/>
      <c r="J706" s="175">
        <f t="shared" si="40"/>
        <v>0</v>
      </c>
      <c r="K706" s="173" t="s">
        <v>1524</v>
      </c>
      <c r="L706" s="37"/>
      <c r="M706" s="177" t="s">
        <v>1524</v>
      </c>
      <c r="N706" s="178" t="s">
        <v>1563</v>
      </c>
      <c r="O706" s="59"/>
      <c r="P706" s="179">
        <f t="shared" si="41"/>
        <v>0</v>
      </c>
      <c r="Q706" s="179">
        <v>0</v>
      </c>
      <c r="R706" s="179">
        <f t="shared" si="42"/>
        <v>0</v>
      </c>
      <c r="S706" s="179">
        <v>0</v>
      </c>
      <c r="T706" s="180">
        <f t="shared" si="43"/>
        <v>0</v>
      </c>
      <c r="AR706" s="16" t="s">
        <v>1678</v>
      </c>
      <c r="AT706" s="16" t="s">
        <v>1645</v>
      </c>
      <c r="AU706" s="16" t="s">
        <v>1651</v>
      </c>
      <c r="AY706" s="16" t="s">
        <v>1642</v>
      </c>
      <c r="BE706" s="181">
        <f t="shared" si="44"/>
        <v>0</v>
      </c>
      <c r="BF706" s="181">
        <f t="shared" si="45"/>
        <v>0</v>
      </c>
      <c r="BG706" s="181">
        <f t="shared" si="46"/>
        <v>0</v>
      </c>
      <c r="BH706" s="181">
        <f t="shared" si="47"/>
        <v>0</v>
      </c>
      <c r="BI706" s="181">
        <f t="shared" si="48"/>
        <v>0</v>
      </c>
      <c r="BJ706" s="16" t="s">
        <v>1651</v>
      </c>
      <c r="BK706" s="181">
        <f t="shared" si="49"/>
        <v>0</v>
      </c>
      <c r="BL706" s="16" t="s">
        <v>1678</v>
      </c>
      <c r="BM706" s="16" t="s">
        <v>2937</v>
      </c>
    </row>
    <row r="707" spans="2:65" s="1" customFormat="1" ht="16.5" customHeight="1">
      <c r="B707" s="33"/>
      <c r="C707" s="171" t="s">
        <v>2938</v>
      </c>
      <c r="D707" s="171" t="s">
        <v>1645</v>
      </c>
      <c r="E707" s="172" t="s">
        <v>2939</v>
      </c>
      <c r="F707" s="173" t="s">
        <v>2940</v>
      </c>
      <c r="G707" s="174" t="s">
        <v>539</v>
      </c>
      <c r="H707" s="175">
        <v>1</v>
      </c>
      <c r="I707" s="176"/>
      <c r="J707" s="175">
        <f t="shared" si="40"/>
        <v>0</v>
      </c>
      <c r="K707" s="173" t="s">
        <v>1524</v>
      </c>
      <c r="L707" s="37"/>
      <c r="M707" s="177" t="s">
        <v>1524</v>
      </c>
      <c r="N707" s="178" t="s">
        <v>1563</v>
      </c>
      <c r="O707" s="59"/>
      <c r="P707" s="179">
        <f t="shared" si="41"/>
        <v>0</v>
      </c>
      <c r="Q707" s="179">
        <v>0</v>
      </c>
      <c r="R707" s="179">
        <f t="shared" si="42"/>
        <v>0</v>
      </c>
      <c r="S707" s="179">
        <v>0</v>
      </c>
      <c r="T707" s="180">
        <f t="shared" si="43"/>
        <v>0</v>
      </c>
      <c r="AR707" s="16" t="s">
        <v>1678</v>
      </c>
      <c r="AT707" s="16" t="s">
        <v>1645</v>
      </c>
      <c r="AU707" s="16" t="s">
        <v>1651</v>
      </c>
      <c r="AY707" s="16" t="s">
        <v>1642</v>
      </c>
      <c r="BE707" s="181">
        <f t="shared" si="44"/>
        <v>0</v>
      </c>
      <c r="BF707" s="181">
        <f t="shared" si="45"/>
        <v>0</v>
      </c>
      <c r="BG707" s="181">
        <f t="shared" si="46"/>
        <v>0</v>
      </c>
      <c r="BH707" s="181">
        <f t="shared" si="47"/>
        <v>0</v>
      </c>
      <c r="BI707" s="181">
        <f t="shared" si="48"/>
        <v>0</v>
      </c>
      <c r="BJ707" s="16" t="s">
        <v>1651</v>
      </c>
      <c r="BK707" s="181">
        <f t="shared" si="49"/>
        <v>0</v>
      </c>
      <c r="BL707" s="16" t="s">
        <v>1678</v>
      </c>
      <c r="BM707" s="16" t="s">
        <v>2941</v>
      </c>
    </row>
    <row r="708" spans="2:65" s="1" customFormat="1" ht="16.5" customHeight="1">
      <c r="B708" s="33"/>
      <c r="C708" s="171" t="s">
        <v>2942</v>
      </c>
      <c r="D708" s="171" t="s">
        <v>1645</v>
      </c>
      <c r="E708" s="172" t="s">
        <v>2943</v>
      </c>
      <c r="F708" s="173" t="s">
        <v>2944</v>
      </c>
      <c r="G708" s="174" t="s">
        <v>539</v>
      </c>
      <c r="H708" s="175">
        <v>1</v>
      </c>
      <c r="I708" s="176"/>
      <c r="J708" s="175">
        <f t="shared" si="40"/>
        <v>0</v>
      </c>
      <c r="K708" s="173" t="s">
        <v>1524</v>
      </c>
      <c r="L708" s="37"/>
      <c r="M708" s="177" t="s">
        <v>1524</v>
      </c>
      <c r="N708" s="178" t="s">
        <v>1563</v>
      </c>
      <c r="O708" s="59"/>
      <c r="P708" s="179">
        <f t="shared" si="41"/>
        <v>0</v>
      </c>
      <c r="Q708" s="179">
        <v>0</v>
      </c>
      <c r="R708" s="179">
        <f t="shared" si="42"/>
        <v>0</v>
      </c>
      <c r="S708" s="179">
        <v>0</v>
      </c>
      <c r="T708" s="180">
        <f t="shared" si="43"/>
        <v>0</v>
      </c>
      <c r="AR708" s="16" t="s">
        <v>1678</v>
      </c>
      <c r="AT708" s="16" t="s">
        <v>1645</v>
      </c>
      <c r="AU708" s="16" t="s">
        <v>1651</v>
      </c>
      <c r="AY708" s="16" t="s">
        <v>1642</v>
      </c>
      <c r="BE708" s="181">
        <f t="shared" si="44"/>
        <v>0</v>
      </c>
      <c r="BF708" s="181">
        <f t="shared" si="45"/>
        <v>0</v>
      </c>
      <c r="BG708" s="181">
        <f t="shared" si="46"/>
        <v>0</v>
      </c>
      <c r="BH708" s="181">
        <f t="shared" si="47"/>
        <v>0</v>
      </c>
      <c r="BI708" s="181">
        <f t="shared" si="48"/>
        <v>0</v>
      </c>
      <c r="BJ708" s="16" t="s">
        <v>1651</v>
      </c>
      <c r="BK708" s="181">
        <f t="shared" si="49"/>
        <v>0</v>
      </c>
      <c r="BL708" s="16" t="s">
        <v>1678</v>
      </c>
      <c r="BM708" s="16" t="s">
        <v>2945</v>
      </c>
    </row>
    <row r="709" spans="2:65" s="1" customFormat="1" ht="16.5" customHeight="1">
      <c r="B709" s="33"/>
      <c r="C709" s="171" t="s">
        <v>2946</v>
      </c>
      <c r="D709" s="171" t="s">
        <v>1645</v>
      </c>
      <c r="E709" s="172" t="s">
        <v>2947</v>
      </c>
      <c r="F709" s="173" t="s">
        <v>2948</v>
      </c>
      <c r="G709" s="174" t="s">
        <v>604</v>
      </c>
      <c r="H709" s="176"/>
      <c r="I709" s="176"/>
      <c r="J709" s="175">
        <f t="shared" si="40"/>
        <v>0</v>
      </c>
      <c r="K709" s="173" t="s">
        <v>1524</v>
      </c>
      <c r="L709" s="37"/>
      <c r="M709" s="177" t="s">
        <v>1524</v>
      </c>
      <c r="N709" s="178" t="s">
        <v>1563</v>
      </c>
      <c r="O709" s="59"/>
      <c r="P709" s="179">
        <f t="shared" si="41"/>
        <v>0</v>
      </c>
      <c r="Q709" s="179">
        <v>0</v>
      </c>
      <c r="R709" s="179">
        <f t="shared" si="42"/>
        <v>0</v>
      </c>
      <c r="S709" s="179">
        <v>0</v>
      </c>
      <c r="T709" s="180">
        <f t="shared" si="43"/>
        <v>0</v>
      </c>
      <c r="AR709" s="16" t="s">
        <v>1678</v>
      </c>
      <c r="AT709" s="16" t="s">
        <v>1645</v>
      </c>
      <c r="AU709" s="16" t="s">
        <v>1651</v>
      </c>
      <c r="AY709" s="16" t="s">
        <v>1642</v>
      </c>
      <c r="BE709" s="181">
        <f t="shared" si="44"/>
        <v>0</v>
      </c>
      <c r="BF709" s="181">
        <f t="shared" si="45"/>
        <v>0</v>
      </c>
      <c r="BG709" s="181">
        <f t="shared" si="46"/>
        <v>0</v>
      </c>
      <c r="BH709" s="181">
        <f t="shared" si="47"/>
        <v>0</v>
      </c>
      <c r="BI709" s="181">
        <f t="shared" si="48"/>
        <v>0</v>
      </c>
      <c r="BJ709" s="16" t="s">
        <v>1651</v>
      </c>
      <c r="BK709" s="181">
        <f t="shared" si="49"/>
        <v>0</v>
      </c>
      <c r="BL709" s="16" t="s">
        <v>1678</v>
      </c>
      <c r="BM709" s="16" t="s">
        <v>2949</v>
      </c>
    </row>
    <row r="710" spans="2:63" s="10" customFormat="1" ht="22.9" customHeight="1">
      <c r="B710" s="155"/>
      <c r="C710" s="156"/>
      <c r="D710" s="157" t="s">
        <v>1590</v>
      </c>
      <c r="E710" s="169" t="s">
        <v>2950</v>
      </c>
      <c r="F710" s="169" t="s">
        <v>2951</v>
      </c>
      <c r="G710" s="156"/>
      <c r="H710" s="156"/>
      <c r="I710" s="159"/>
      <c r="J710" s="170">
        <f>BK710</f>
        <v>0</v>
      </c>
      <c r="K710" s="156"/>
      <c r="L710" s="161"/>
      <c r="M710" s="162"/>
      <c r="N710" s="163"/>
      <c r="O710" s="163"/>
      <c r="P710" s="164">
        <f>SUM(P711:P721)</f>
        <v>0</v>
      </c>
      <c r="Q710" s="163"/>
      <c r="R710" s="164">
        <f>SUM(R711:R721)</f>
        <v>0</v>
      </c>
      <c r="S710" s="163"/>
      <c r="T710" s="165">
        <f>SUM(T711:T721)</f>
        <v>0</v>
      </c>
      <c r="AR710" s="166" t="s">
        <v>1651</v>
      </c>
      <c r="AT710" s="167" t="s">
        <v>1590</v>
      </c>
      <c r="AU710" s="167" t="s">
        <v>1531</v>
      </c>
      <c r="AY710" s="166" t="s">
        <v>1642</v>
      </c>
      <c r="BK710" s="168">
        <f>SUM(BK711:BK721)</f>
        <v>0</v>
      </c>
    </row>
    <row r="711" spans="2:65" s="1" customFormat="1" ht="16.5" customHeight="1">
      <c r="B711" s="33"/>
      <c r="C711" s="171" t="s">
        <v>2952</v>
      </c>
      <c r="D711" s="171" t="s">
        <v>1645</v>
      </c>
      <c r="E711" s="172" t="s">
        <v>2953</v>
      </c>
      <c r="F711" s="173" t="s">
        <v>2954</v>
      </c>
      <c r="G711" s="174" t="s">
        <v>539</v>
      </c>
      <c r="H711" s="175">
        <v>1</v>
      </c>
      <c r="I711" s="176"/>
      <c r="J711" s="175">
        <f aca="true" t="shared" si="50" ref="J711:J721">ROUND(I711*H711,0)</f>
        <v>0</v>
      </c>
      <c r="K711" s="173" t="s">
        <v>1524</v>
      </c>
      <c r="L711" s="37"/>
      <c r="M711" s="177" t="s">
        <v>1524</v>
      </c>
      <c r="N711" s="178" t="s">
        <v>1563</v>
      </c>
      <c r="O711" s="59"/>
      <c r="P711" s="179">
        <f aca="true" t="shared" si="51" ref="P711:P721">O711*H711</f>
        <v>0</v>
      </c>
      <c r="Q711" s="179">
        <v>0</v>
      </c>
      <c r="R711" s="179">
        <f aca="true" t="shared" si="52" ref="R711:R721">Q711*H711</f>
        <v>0</v>
      </c>
      <c r="S711" s="179">
        <v>0</v>
      </c>
      <c r="T711" s="180">
        <f aca="true" t="shared" si="53" ref="T711:T721">S711*H711</f>
        <v>0</v>
      </c>
      <c r="AR711" s="16" t="s">
        <v>1678</v>
      </c>
      <c r="AT711" s="16" t="s">
        <v>1645</v>
      </c>
      <c r="AU711" s="16" t="s">
        <v>1651</v>
      </c>
      <c r="AY711" s="16" t="s">
        <v>1642</v>
      </c>
      <c r="BE711" s="181">
        <f aca="true" t="shared" si="54" ref="BE711:BE721">IF(N711="základní",J711,0)</f>
        <v>0</v>
      </c>
      <c r="BF711" s="181">
        <f aca="true" t="shared" si="55" ref="BF711:BF721">IF(N711="snížená",J711,0)</f>
        <v>0</v>
      </c>
      <c r="BG711" s="181">
        <f aca="true" t="shared" si="56" ref="BG711:BG721">IF(N711="zákl. přenesená",J711,0)</f>
        <v>0</v>
      </c>
      <c r="BH711" s="181">
        <f aca="true" t="shared" si="57" ref="BH711:BH721">IF(N711="sníž. přenesená",J711,0)</f>
        <v>0</v>
      </c>
      <c r="BI711" s="181">
        <f aca="true" t="shared" si="58" ref="BI711:BI721">IF(N711="nulová",J711,0)</f>
        <v>0</v>
      </c>
      <c r="BJ711" s="16" t="s">
        <v>1651</v>
      </c>
      <c r="BK711" s="181">
        <f aca="true" t="shared" si="59" ref="BK711:BK721">ROUND(I711*H711,0)</f>
        <v>0</v>
      </c>
      <c r="BL711" s="16" t="s">
        <v>1678</v>
      </c>
      <c r="BM711" s="16" t="s">
        <v>2955</v>
      </c>
    </row>
    <row r="712" spans="2:65" s="1" customFormat="1" ht="16.5" customHeight="1">
      <c r="B712" s="33"/>
      <c r="C712" s="171" t="s">
        <v>2956</v>
      </c>
      <c r="D712" s="171" t="s">
        <v>1645</v>
      </c>
      <c r="E712" s="172" t="s">
        <v>2957</v>
      </c>
      <c r="F712" s="173" t="s">
        <v>2958</v>
      </c>
      <c r="G712" s="174" t="s">
        <v>526</v>
      </c>
      <c r="H712" s="175">
        <v>1</v>
      </c>
      <c r="I712" s="176"/>
      <c r="J712" s="175">
        <f t="shared" si="50"/>
        <v>0</v>
      </c>
      <c r="K712" s="173" t="s">
        <v>1524</v>
      </c>
      <c r="L712" s="37"/>
      <c r="M712" s="177" t="s">
        <v>1524</v>
      </c>
      <c r="N712" s="178" t="s">
        <v>1563</v>
      </c>
      <c r="O712" s="59"/>
      <c r="P712" s="179">
        <f t="shared" si="51"/>
        <v>0</v>
      </c>
      <c r="Q712" s="179">
        <v>0</v>
      </c>
      <c r="R712" s="179">
        <f t="shared" si="52"/>
        <v>0</v>
      </c>
      <c r="S712" s="179">
        <v>0</v>
      </c>
      <c r="T712" s="180">
        <f t="shared" si="53"/>
        <v>0</v>
      </c>
      <c r="AR712" s="16" t="s">
        <v>1678</v>
      </c>
      <c r="AT712" s="16" t="s">
        <v>1645</v>
      </c>
      <c r="AU712" s="16" t="s">
        <v>1651</v>
      </c>
      <c r="AY712" s="16" t="s">
        <v>1642</v>
      </c>
      <c r="BE712" s="181">
        <f t="shared" si="54"/>
        <v>0</v>
      </c>
      <c r="BF712" s="181">
        <f t="shared" si="55"/>
        <v>0</v>
      </c>
      <c r="BG712" s="181">
        <f t="shared" si="56"/>
        <v>0</v>
      </c>
      <c r="BH712" s="181">
        <f t="shared" si="57"/>
        <v>0</v>
      </c>
      <c r="BI712" s="181">
        <f t="shared" si="58"/>
        <v>0</v>
      </c>
      <c r="BJ712" s="16" t="s">
        <v>1651</v>
      </c>
      <c r="BK712" s="181">
        <f t="shared" si="59"/>
        <v>0</v>
      </c>
      <c r="BL712" s="16" t="s">
        <v>1678</v>
      </c>
      <c r="BM712" s="16" t="s">
        <v>2959</v>
      </c>
    </row>
    <row r="713" spans="2:65" s="1" customFormat="1" ht="16.5" customHeight="1">
      <c r="B713" s="33"/>
      <c r="C713" s="171" t="s">
        <v>2960</v>
      </c>
      <c r="D713" s="171" t="s">
        <v>1645</v>
      </c>
      <c r="E713" s="172" t="s">
        <v>2961</v>
      </c>
      <c r="F713" s="173" t="s">
        <v>2962</v>
      </c>
      <c r="G713" s="174" t="s">
        <v>526</v>
      </c>
      <c r="H713" s="175">
        <v>1</v>
      </c>
      <c r="I713" s="176"/>
      <c r="J713" s="175">
        <f t="shared" si="50"/>
        <v>0</v>
      </c>
      <c r="K713" s="173" t="s">
        <v>1524</v>
      </c>
      <c r="L713" s="37"/>
      <c r="M713" s="177" t="s">
        <v>1524</v>
      </c>
      <c r="N713" s="178" t="s">
        <v>1563</v>
      </c>
      <c r="O713" s="59"/>
      <c r="P713" s="179">
        <f t="shared" si="51"/>
        <v>0</v>
      </c>
      <c r="Q713" s="179">
        <v>0</v>
      </c>
      <c r="R713" s="179">
        <f t="shared" si="52"/>
        <v>0</v>
      </c>
      <c r="S713" s="179">
        <v>0</v>
      </c>
      <c r="T713" s="180">
        <f t="shared" si="53"/>
        <v>0</v>
      </c>
      <c r="AR713" s="16" t="s">
        <v>1678</v>
      </c>
      <c r="AT713" s="16" t="s">
        <v>1645</v>
      </c>
      <c r="AU713" s="16" t="s">
        <v>1651</v>
      </c>
      <c r="AY713" s="16" t="s">
        <v>1642</v>
      </c>
      <c r="BE713" s="181">
        <f t="shared" si="54"/>
        <v>0</v>
      </c>
      <c r="BF713" s="181">
        <f t="shared" si="55"/>
        <v>0</v>
      </c>
      <c r="BG713" s="181">
        <f t="shared" si="56"/>
        <v>0</v>
      </c>
      <c r="BH713" s="181">
        <f t="shared" si="57"/>
        <v>0</v>
      </c>
      <c r="BI713" s="181">
        <f t="shared" si="58"/>
        <v>0</v>
      </c>
      <c r="BJ713" s="16" t="s">
        <v>1651</v>
      </c>
      <c r="BK713" s="181">
        <f t="shared" si="59"/>
        <v>0</v>
      </c>
      <c r="BL713" s="16" t="s">
        <v>1678</v>
      </c>
      <c r="BM713" s="16" t="s">
        <v>2963</v>
      </c>
    </row>
    <row r="714" spans="2:65" s="1" customFormat="1" ht="16.5" customHeight="1">
      <c r="B714" s="33"/>
      <c r="C714" s="171" t="s">
        <v>2964</v>
      </c>
      <c r="D714" s="171" t="s">
        <v>1645</v>
      </c>
      <c r="E714" s="172" t="s">
        <v>2965</v>
      </c>
      <c r="F714" s="173" t="s">
        <v>2966</v>
      </c>
      <c r="G714" s="174" t="s">
        <v>526</v>
      </c>
      <c r="H714" s="175">
        <v>2</v>
      </c>
      <c r="I714" s="176"/>
      <c r="J714" s="175">
        <f t="shared" si="50"/>
        <v>0</v>
      </c>
      <c r="K714" s="173" t="s">
        <v>1524</v>
      </c>
      <c r="L714" s="37"/>
      <c r="M714" s="177" t="s">
        <v>1524</v>
      </c>
      <c r="N714" s="178" t="s">
        <v>1563</v>
      </c>
      <c r="O714" s="59"/>
      <c r="P714" s="179">
        <f t="shared" si="51"/>
        <v>0</v>
      </c>
      <c r="Q714" s="179">
        <v>0</v>
      </c>
      <c r="R714" s="179">
        <f t="shared" si="52"/>
        <v>0</v>
      </c>
      <c r="S714" s="179">
        <v>0</v>
      </c>
      <c r="T714" s="180">
        <f t="shared" si="53"/>
        <v>0</v>
      </c>
      <c r="AR714" s="16" t="s">
        <v>1678</v>
      </c>
      <c r="AT714" s="16" t="s">
        <v>1645</v>
      </c>
      <c r="AU714" s="16" t="s">
        <v>1651</v>
      </c>
      <c r="AY714" s="16" t="s">
        <v>1642</v>
      </c>
      <c r="BE714" s="181">
        <f t="shared" si="54"/>
        <v>0</v>
      </c>
      <c r="BF714" s="181">
        <f t="shared" si="55"/>
        <v>0</v>
      </c>
      <c r="BG714" s="181">
        <f t="shared" si="56"/>
        <v>0</v>
      </c>
      <c r="BH714" s="181">
        <f t="shared" si="57"/>
        <v>0</v>
      </c>
      <c r="BI714" s="181">
        <f t="shared" si="58"/>
        <v>0</v>
      </c>
      <c r="BJ714" s="16" t="s">
        <v>1651</v>
      </c>
      <c r="BK714" s="181">
        <f t="shared" si="59"/>
        <v>0</v>
      </c>
      <c r="BL714" s="16" t="s">
        <v>1678</v>
      </c>
      <c r="BM714" s="16" t="s">
        <v>2967</v>
      </c>
    </row>
    <row r="715" spans="2:65" s="1" customFormat="1" ht="16.5" customHeight="1">
      <c r="B715" s="33"/>
      <c r="C715" s="171" t="s">
        <v>2968</v>
      </c>
      <c r="D715" s="171" t="s">
        <v>1645</v>
      </c>
      <c r="E715" s="172" t="s">
        <v>2969</v>
      </c>
      <c r="F715" s="173" t="s">
        <v>2970</v>
      </c>
      <c r="G715" s="174" t="s">
        <v>526</v>
      </c>
      <c r="H715" s="175">
        <v>1</v>
      </c>
      <c r="I715" s="176"/>
      <c r="J715" s="175">
        <f t="shared" si="50"/>
        <v>0</v>
      </c>
      <c r="K715" s="173" t="s">
        <v>1524</v>
      </c>
      <c r="L715" s="37"/>
      <c r="M715" s="177" t="s">
        <v>1524</v>
      </c>
      <c r="N715" s="178" t="s">
        <v>1563</v>
      </c>
      <c r="O715" s="59"/>
      <c r="P715" s="179">
        <f t="shared" si="51"/>
        <v>0</v>
      </c>
      <c r="Q715" s="179">
        <v>0</v>
      </c>
      <c r="R715" s="179">
        <f t="shared" si="52"/>
        <v>0</v>
      </c>
      <c r="S715" s="179">
        <v>0</v>
      </c>
      <c r="T715" s="180">
        <f t="shared" si="53"/>
        <v>0</v>
      </c>
      <c r="AR715" s="16" t="s">
        <v>1678</v>
      </c>
      <c r="AT715" s="16" t="s">
        <v>1645</v>
      </c>
      <c r="AU715" s="16" t="s">
        <v>1651</v>
      </c>
      <c r="AY715" s="16" t="s">
        <v>1642</v>
      </c>
      <c r="BE715" s="181">
        <f t="shared" si="54"/>
        <v>0</v>
      </c>
      <c r="BF715" s="181">
        <f t="shared" si="55"/>
        <v>0</v>
      </c>
      <c r="BG715" s="181">
        <f t="shared" si="56"/>
        <v>0</v>
      </c>
      <c r="BH715" s="181">
        <f t="shared" si="57"/>
        <v>0</v>
      </c>
      <c r="BI715" s="181">
        <f t="shared" si="58"/>
        <v>0</v>
      </c>
      <c r="BJ715" s="16" t="s">
        <v>1651</v>
      </c>
      <c r="BK715" s="181">
        <f t="shared" si="59"/>
        <v>0</v>
      </c>
      <c r="BL715" s="16" t="s">
        <v>1678</v>
      </c>
      <c r="BM715" s="16" t="s">
        <v>2971</v>
      </c>
    </row>
    <row r="716" spans="2:65" s="1" customFormat="1" ht="16.5" customHeight="1">
      <c r="B716" s="33"/>
      <c r="C716" s="171" t="s">
        <v>2972</v>
      </c>
      <c r="D716" s="171" t="s">
        <v>1645</v>
      </c>
      <c r="E716" s="172" t="s">
        <v>2973</v>
      </c>
      <c r="F716" s="173" t="s">
        <v>2974</v>
      </c>
      <c r="G716" s="174" t="s">
        <v>526</v>
      </c>
      <c r="H716" s="175">
        <v>2</v>
      </c>
      <c r="I716" s="176"/>
      <c r="J716" s="175">
        <f t="shared" si="50"/>
        <v>0</v>
      </c>
      <c r="K716" s="173" t="s">
        <v>1524</v>
      </c>
      <c r="L716" s="37"/>
      <c r="M716" s="177" t="s">
        <v>1524</v>
      </c>
      <c r="N716" s="178" t="s">
        <v>1563</v>
      </c>
      <c r="O716" s="59"/>
      <c r="P716" s="179">
        <f t="shared" si="51"/>
        <v>0</v>
      </c>
      <c r="Q716" s="179">
        <v>0</v>
      </c>
      <c r="R716" s="179">
        <f t="shared" si="52"/>
        <v>0</v>
      </c>
      <c r="S716" s="179">
        <v>0</v>
      </c>
      <c r="T716" s="180">
        <f t="shared" si="53"/>
        <v>0</v>
      </c>
      <c r="AR716" s="16" t="s">
        <v>1678</v>
      </c>
      <c r="AT716" s="16" t="s">
        <v>1645</v>
      </c>
      <c r="AU716" s="16" t="s">
        <v>1651</v>
      </c>
      <c r="AY716" s="16" t="s">
        <v>1642</v>
      </c>
      <c r="BE716" s="181">
        <f t="shared" si="54"/>
        <v>0</v>
      </c>
      <c r="BF716" s="181">
        <f t="shared" si="55"/>
        <v>0</v>
      </c>
      <c r="BG716" s="181">
        <f t="shared" si="56"/>
        <v>0</v>
      </c>
      <c r="BH716" s="181">
        <f t="shared" si="57"/>
        <v>0</v>
      </c>
      <c r="BI716" s="181">
        <f t="shared" si="58"/>
        <v>0</v>
      </c>
      <c r="BJ716" s="16" t="s">
        <v>1651</v>
      </c>
      <c r="BK716" s="181">
        <f t="shared" si="59"/>
        <v>0</v>
      </c>
      <c r="BL716" s="16" t="s">
        <v>1678</v>
      </c>
      <c r="BM716" s="16" t="s">
        <v>2975</v>
      </c>
    </row>
    <row r="717" spans="2:65" s="1" customFormat="1" ht="16.5" customHeight="1">
      <c r="B717" s="33"/>
      <c r="C717" s="171" t="s">
        <v>2976</v>
      </c>
      <c r="D717" s="171" t="s">
        <v>1645</v>
      </c>
      <c r="E717" s="172" t="s">
        <v>2977</v>
      </c>
      <c r="F717" s="173" t="s">
        <v>2978</v>
      </c>
      <c r="G717" s="174" t="s">
        <v>526</v>
      </c>
      <c r="H717" s="175">
        <v>2</v>
      </c>
      <c r="I717" s="176"/>
      <c r="J717" s="175">
        <f t="shared" si="50"/>
        <v>0</v>
      </c>
      <c r="K717" s="173" t="s">
        <v>1524</v>
      </c>
      <c r="L717" s="37"/>
      <c r="M717" s="177" t="s">
        <v>1524</v>
      </c>
      <c r="N717" s="178" t="s">
        <v>1563</v>
      </c>
      <c r="O717" s="59"/>
      <c r="P717" s="179">
        <f t="shared" si="51"/>
        <v>0</v>
      </c>
      <c r="Q717" s="179">
        <v>0</v>
      </c>
      <c r="R717" s="179">
        <f t="shared" si="52"/>
        <v>0</v>
      </c>
      <c r="S717" s="179">
        <v>0</v>
      </c>
      <c r="T717" s="180">
        <f t="shared" si="53"/>
        <v>0</v>
      </c>
      <c r="AR717" s="16" t="s">
        <v>1678</v>
      </c>
      <c r="AT717" s="16" t="s">
        <v>1645</v>
      </c>
      <c r="AU717" s="16" t="s">
        <v>1651</v>
      </c>
      <c r="AY717" s="16" t="s">
        <v>1642</v>
      </c>
      <c r="BE717" s="181">
        <f t="shared" si="54"/>
        <v>0</v>
      </c>
      <c r="BF717" s="181">
        <f t="shared" si="55"/>
        <v>0</v>
      </c>
      <c r="BG717" s="181">
        <f t="shared" si="56"/>
        <v>0</v>
      </c>
      <c r="BH717" s="181">
        <f t="shared" si="57"/>
        <v>0</v>
      </c>
      <c r="BI717" s="181">
        <f t="shared" si="58"/>
        <v>0</v>
      </c>
      <c r="BJ717" s="16" t="s">
        <v>1651</v>
      </c>
      <c r="BK717" s="181">
        <f t="shared" si="59"/>
        <v>0</v>
      </c>
      <c r="BL717" s="16" t="s">
        <v>1678</v>
      </c>
      <c r="BM717" s="16" t="s">
        <v>2979</v>
      </c>
    </row>
    <row r="718" spans="2:65" s="1" customFormat="1" ht="16.5" customHeight="1">
      <c r="B718" s="33"/>
      <c r="C718" s="171" t="s">
        <v>2980</v>
      </c>
      <c r="D718" s="171" t="s">
        <v>1645</v>
      </c>
      <c r="E718" s="172" t="s">
        <v>2981</v>
      </c>
      <c r="F718" s="173" t="s">
        <v>2982</v>
      </c>
      <c r="G718" s="174" t="s">
        <v>539</v>
      </c>
      <c r="H718" s="175">
        <v>1</v>
      </c>
      <c r="I718" s="176"/>
      <c r="J718" s="175">
        <f t="shared" si="50"/>
        <v>0</v>
      </c>
      <c r="K718" s="173" t="s">
        <v>1524</v>
      </c>
      <c r="L718" s="37"/>
      <c r="M718" s="177" t="s">
        <v>1524</v>
      </c>
      <c r="N718" s="178" t="s">
        <v>1563</v>
      </c>
      <c r="O718" s="59"/>
      <c r="P718" s="179">
        <f t="shared" si="51"/>
        <v>0</v>
      </c>
      <c r="Q718" s="179">
        <v>0</v>
      </c>
      <c r="R718" s="179">
        <f t="shared" si="52"/>
        <v>0</v>
      </c>
      <c r="S718" s="179">
        <v>0</v>
      </c>
      <c r="T718" s="180">
        <f t="shared" si="53"/>
        <v>0</v>
      </c>
      <c r="AR718" s="16" t="s">
        <v>1678</v>
      </c>
      <c r="AT718" s="16" t="s">
        <v>1645</v>
      </c>
      <c r="AU718" s="16" t="s">
        <v>1651</v>
      </c>
      <c r="AY718" s="16" t="s">
        <v>1642</v>
      </c>
      <c r="BE718" s="181">
        <f t="shared" si="54"/>
        <v>0</v>
      </c>
      <c r="BF718" s="181">
        <f t="shared" si="55"/>
        <v>0</v>
      </c>
      <c r="BG718" s="181">
        <f t="shared" si="56"/>
        <v>0</v>
      </c>
      <c r="BH718" s="181">
        <f t="shared" si="57"/>
        <v>0</v>
      </c>
      <c r="BI718" s="181">
        <f t="shared" si="58"/>
        <v>0</v>
      </c>
      <c r="BJ718" s="16" t="s">
        <v>1651</v>
      </c>
      <c r="BK718" s="181">
        <f t="shared" si="59"/>
        <v>0</v>
      </c>
      <c r="BL718" s="16" t="s">
        <v>1678</v>
      </c>
      <c r="BM718" s="16" t="s">
        <v>2983</v>
      </c>
    </row>
    <row r="719" spans="2:65" s="1" customFormat="1" ht="16.5" customHeight="1">
      <c r="B719" s="33"/>
      <c r="C719" s="171" t="s">
        <v>2984</v>
      </c>
      <c r="D719" s="171" t="s">
        <v>1645</v>
      </c>
      <c r="E719" s="172" t="s">
        <v>2985</v>
      </c>
      <c r="F719" s="173" t="s">
        <v>2986</v>
      </c>
      <c r="G719" s="174" t="s">
        <v>526</v>
      </c>
      <c r="H719" s="175">
        <v>1</v>
      </c>
      <c r="I719" s="176"/>
      <c r="J719" s="175">
        <f t="shared" si="50"/>
        <v>0</v>
      </c>
      <c r="K719" s="173" t="s">
        <v>1524</v>
      </c>
      <c r="L719" s="37"/>
      <c r="M719" s="177" t="s">
        <v>1524</v>
      </c>
      <c r="N719" s="178" t="s">
        <v>1563</v>
      </c>
      <c r="O719" s="59"/>
      <c r="P719" s="179">
        <f t="shared" si="51"/>
        <v>0</v>
      </c>
      <c r="Q719" s="179">
        <v>0</v>
      </c>
      <c r="R719" s="179">
        <f t="shared" si="52"/>
        <v>0</v>
      </c>
      <c r="S719" s="179">
        <v>0</v>
      </c>
      <c r="T719" s="180">
        <f t="shared" si="53"/>
        <v>0</v>
      </c>
      <c r="AR719" s="16" t="s">
        <v>1678</v>
      </c>
      <c r="AT719" s="16" t="s">
        <v>1645</v>
      </c>
      <c r="AU719" s="16" t="s">
        <v>1651</v>
      </c>
      <c r="AY719" s="16" t="s">
        <v>1642</v>
      </c>
      <c r="BE719" s="181">
        <f t="shared" si="54"/>
        <v>0</v>
      </c>
      <c r="BF719" s="181">
        <f t="shared" si="55"/>
        <v>0</v>
      </c>
      <c r="BG719" s="181">
        <f t="shared" si="56"/>
        <v>0</v>
      </c>
      <c r="BH719" s="181">
        <f t="shared" si="57"/>
        <v>0</v>
      </c>
      <c r="BI719" s="181">
        <f t="shared" si="58"/>
        <v>0</v>
      </c>
      <c r="BJ719" s="16" t="s">
        <v>1651</v>
      </c>
      <c r="BK719" s="181">
        <f t="shared" si="59"/>
        <v>0</v>
      </c>
      <c r="BL719" s="16" t="s">
        <v>1678</v>
      </c>
      <c r="BM719" s="16" t="s">
        <v>2987</v>
      </c>
    </row>
    <row r="720" spans="2:65" s="1" customFormat="1" ht="16.5" customHeight="1">
      <c r="B720" s="33"/>
      <c r="C720" s="171" t="s">
        <v>2988</v>
      </c>
      <c r="D720" s="171" t="s">
        <v>1645</v>
      </c>
      <c r="E720" s="172" t="s">
        <v>2989</v>
      </c>
      <c r="F720" s="173" t="s">
        <v>2990</v>
      </c>
      <c r="G720" s="174" t="s">
        <v>526</v>
      </c>
      <c r="H720" s="175">
        <v>1</v>
      </c>
      <c r="I720" s="176"/>
      <c r="J720" s="175">
        <f t="shared" si="50"/>
        <v>0</v>
      </c>
      <c r="K720" s="173" t="s">
        <v>1524</v>
      </c>
      <c r="L720" s="37"/>
      <c r="M720" s="177" t="s">
        <v>1524</v>
      </c>
      <c r="N720" s="178" t="s">
        <v>1563</v>
      </c>
      <c r="O720" s="59"/>
      <c r="P720" s="179">
        <f t="shared" si="51"/>
        <v>0</v>
      </c>
      <c r="Q720" s="179">
        <v>0</v>
      </c>
      <c r="R720" s="179">
        <f t="shared" si="52"/>
        <v>0</v>
      </c>
      <c r="S720" s="179">
        <v>0</v>
      </c>
      <c r="T720" s="180">
        <f t="shared" si="53"/>
        <v>0</v>
      </c>
      <c r="AR720" s="16" t="s">
        <v>1678</v>
      </c>
      <c r="AT720" s="16" t="s">
        <v>1645</v>
      </c>
      <c r="AU720" s="16" t="s">
        <v>1651</v>
      </c>
      <c r="AY720" s="16" t="s">
        <v>1642</v>
      </c>
      <c r="BE720" s="181">
        <f t="shared" si="54"/>
        <v>0</v>
      </c>
      <c r="BF720" s="181">
        <f t="shared" si="55"/>
        <v>0</v>
      </c>
      <c r="BG720" s="181">
        <f t="shared" si="56"/>
        <v>0</v>
      </c>
      <c r="BH720" s="181">
        <f t="shared" si="57"/>
        <v>0</v>
      </c>
      <c r="BI720" s="181">
        <f t="shared" si="58"/>
        <v>0</v>
      </c>
      <c r="BJ720" s="16" t="s">
        <v>1651</v>
      </c>
      <c r="BK720" s="181">
        <f t="shared" si="59"/>
        <v>0</v>
      </c>
      <c r="BL720" s="16" t="s">
        <v>1678</v>
      </c>
      <c r="BM720" s="16" t="s">
        <v>2991</v>
      </c>
    </row>
    <row r="721" spans="2:65" s="1" customFormat="1" ht="16.5" customHeight="1">
      <c r="B721" s="33"/>
      <c r="C721" s="171" t="s">
        <v>2992</v>
      </c>
      <c r="D721" s="171" t="s">
        <v>1645</v>
      </c>
      <c r="E721" s="172" t="s">
        <v>2993</v>
      </c>
      <c r="F721" s="173" t="s">
        <v>2994</v>
      </c>
      <c r="G721" s="174" t="s">
        <v>604</v>
      </c>
      <c r="H721" s="176"/>
      <c r="I721" s="176"/>
      <c r="J721" s="175">
        <f t="shared" si="50"/>
        <v>0</v>
      </c>
      <c r="K721" s="173" t="s">
        <v>1524</v>
      </c>
      <c r="L721" s="37"/>
      <c r="M721" s="177" t="s">
        <v>1524</v>
      </c>
      <c r="N721" s="178" t="s">
        <v>1563</v>
      </c>
      <c r="O721" s="59"/>
      <c r="P721" s="179">
        <f t="shared" si="51"/>
        <v>0</v>
      </c>
      <c r="Q721" s="179">
        <v>0</v>
      </c>
      <c r="R721" s="179">
        <f t="shared" si="52"/>
        <v>0</v>
      </c>
      <c r="S721" s="179">
        <v>0</v>
      </c>
      <c r="T721" s="180">
        <f t="shared" si="53"/>
        <v>0</v>
      </c>
      <c r="AR721" s="16" t="s">
        <v>1678</v>
      </c>
      <c r="AT721" s="16" t="s">
        <v>1645</v>
      </c>
      <c r="AU721" s="16" t="s">
        <v>1651</v>
      </c>
      <c r="AY721" s="16" t="s">
        <v>1642</v>
      </c>
      <c r="BE721" s="181">
        <f t="shared" si="54"/>
        <v>0</v>
      </c>
      <c r="BF721" s="181">
        <f t="shared" si="55"/>
        <v>0</v>
      </c>
      <c r="BG721" s="181">
        <f t="shared" si="56"/>
        <v>0</v>
      </c>
      <c r="BH721" s="181">
        <f t="shared" si="57"/>
        <v>0</v>
      </c>
      <c r="BI721" s="181">
        <f t="shared" si="58"/>
        <v>0</v>
      </c>
      <c r="BJ721" s="16" t="s">
        <v>1651</v>
      </c>
      <c r="BK721" s="181">
        <f t="shared" si="59"/>
        <v>0</v>
      </c>
      <c r="BL721" s="16" t="s">
        <v>1678</v>
      </c>
      <c r="BM721" s="16" t="s">
        <v>2995</v>
      </c>
    </row>
    <row r="722" spans="2:63" s="10" customFormat="1" ht="22.9" customHeight="1">
      <c r="B722" s="155"/>
      <c r="C722" s="156"/>
      <c r="D722" s="157" t="s">
        <v>1590</v>
      </c>
      <c r="E722" s="169" t="s">
        <v>2996</v>
      </c>
      <c r="F722" s="169" t="s">
        <v>2997</v>
      </c>
      <c r="G722" s="156"/>
      <c r="H722" s="156"/>
      <c r="I722" s="159"/>
      <c r="J722" s="170">
        <f>BK722</f>
        <v>0</v>
      </c>
      <c r="K722" s="156"/>
      <c r="L722" s="161"/>
      <c r="M722" s="162"/>
      <c r="N722" s="163"/>
      <c r="O722" s="163"/>
      <c r="P722" s="164">
        <f>SUM(P723:P745)</f>
        <v>0</v>
      </c>
      <c r="Q722" s="163"/>
      <c r="R722" s="164">
        <f>SUM(R723:R745)</f>
        <v>0.402141905</v>
      </c>
      <c r="S722" s="163"/>
      <c r="T722" s="165">
        <f>SUM(T723:T745)</f>
        <v>2.1285</v>
      </c>
      <c r="AR722" s="166" t="s">
        <v>1651</v>
      </c>
      <c r="AT722" s="167" t="s">
        <v>1590</v>
      </c>
      <c r="AU722" s="167" t="s">
        <v>1531</v>
      </c>
      <c r="AY722" s="166" t="s">
        <v>1642</v>
      </c>
      <c r="BK722" s="168">
        <f>SUM(BK723:BK745)</f>
        <v>0</v>
      </c>
    </row>
    <row r="723" spans="2:65" s="1" customFormat="1" ht="16.5" customHeight="1">
      <c r="B723" s="33"/>
      <c r="C723" s="171" t="s">
        <v>2998</v>
      </c>
      <c r="D723" s="171" t="s">
        <v>1645</v>
      </c>
      <c r="E723" s="172" t="s">
        <v>2999</v>
      </c>
      <c r="F723" s="173" t="s">
        <v>3000</v>
      </c>
      <c r="G723" s="174" t="s">
        <v>1728</v>
      </c>
      <c r="H723" s="175">
        <v>450</v>
      </c>
      <c r="I723" s="176"/>
      <c r="J723" s="175">
        <f>ROUND(I723*H723,0)</f>
        <v>0</v>
      </c>
      <c r="K723" s="173" t="s">
        <v>1649</v>
      </c>
      <c r="L723" s="37"/>
      <c r="M723" s="177" t="s">
        <v>1524</v>
      </c>
      <c r="N723" s="178" t="s">
        <v>1563</v>
      </c>
      <c r="O723" s="59"/>
      <c r="P723" s="179">
        <f>O723*H723</f>
        <v>0</v>
      </c>
      <c r="Q723" s="179">
        <v>5E-05</v>
      </c>
      <c r="R723" s="179">
        <f>Q723*H723</f>
        <v>0.022500000000000003</v>
      </c>
      <c r="S723" s="179">
        <v>0.00473</v>
      </c>
      <c r="T723" s="180">
        <f>S723*H723</f>
        <v>2.1285</v>
      </c>
      <c r="AR723" s="16" t="s">
        <v>1678</v>
      </c>
      <c r="AT723" s="16" t="s">
        <v>1645</v>
      </c>
      <c r="AU723" s="16" t="s">
        <v>1651</v>
      </c>
      <c r="AY723" s="16" t="s">
        <v>1642</v>
      </c>
      <c r="BE723" s="181">
        <f>IF(N723="základní",J723,0)</f>
        <v>0</v>
      </c>
      <c r="BF723" s="181">
        <f>IF(N723="snížená",J723,0)</f>
        <v>0</v>
      </c>
      <c r="BG723" s="181">
        <f>IF(N723="zákl. přenesená",J723,0)</f>
        <v>0</v>
      </c>
      <c r="BH723" s="181">
        <f>IF(N723="sníž. přenesená",J723,0)</f>
        <v>0</v>
      </c>
      <c r="BI723" s="181">
        <f>IF(N723="nulová",J723,0)</f>
        <v>0</v>
      </c>
      <c r="BJ723" s="16" t="s">
        <v>1651</v>
      </c>
      <c r="BK723" s="181">
        <f>ROUND(I723*H723,0)</f>
        <v>0</v>
      </c>
      <c r="BL723" s="16" t="s">
        <v>1678</v>
      </c>
      <c r="BM723" s="16" t="s">
        <v>3001</v>
      </c>
    </row>
    <row r="724" spans="2:51" s="11" customFormat="1" ht="12">
      <c r="B724" s="182"/>
      <c r="C724" s="183"/>
      <c r="D724" s="184" t="s">
        <v>1660</v>
      </c>
      <c r="E724" s="193" t="s">
        <v>1524</v>
      </c>
      <c r="F724" s="185" t="s">
        <v>3002</v>
      </c>
      <c r="G724" s="183"/>
      <c r="H724" s="186">
        <v>450</v>
      </c>
      <c r="I724" s="187"/>
      <c r="J724" s="183"/>
      <c r="K724" s="183"/>
      <c r="L724" s="188"/>
      <c r="M724" s="189"/>
      <c r="N724" s="190"/>
      <c r="O724" s="190"/>
      <c r="P724" s="190"/>
      <c r="Q724" s="190"/>
      <c r="R724" s="190"/>
      <c r="S724" s="190"/>
      <c r="T724" s="191"/>
      <c r="AT724" s="192" t="s">
        <v>1660</v>
      </c>
      <c r="AU724" s="192" t="s">
        <v>1651</v>
      </c>
      <c r="AV724" s="11" t="s">
        <v>1651</v>
      </c>
      <c r="AW724" s="11" t="s">
        <v>1554</v>
      </c>
      <c r="AX724" s="11" t="s">
        <v>1531</v>
      </c>
      <c r="AY724" s="192" t="s">
        <v>1642</v>
      </c>
    </row>
    <row r="725" spans="2:65" s="1" customFormat="1" ht="16.5" customHeight="1">
      <c r="B725" s="33"/>
      <c r="C725" s="171" t="s">
        <v>3003</v>
      </c>
      <c r="D725" s="171" t="s">
        <v>1645</v>
      </c>
      <c r="E725" s="172" t="s">
        <v>3004</v>
      </c>
      <c r="F725" s="173" t="s">
        <v>3005</v>
      </c>
      <c r="G725" s="174" t="s">
        <v>1755</v>
      </c>
      <c r="H725" s="175">
        <v>12</v>
      </c>
      <c r="I725" s="176"/>
      <c r="J725" s="175">
        <f aca="true" t="shared" si="60" ref="J725:J745">ROUND(I725*H725,0)</f>
        <v>0</v>
      </c>
      <c r="K725" s="173" t="s">
        <v>1524</v>
      </c>
      <c r="L725" s="37"/>
      <c r="M725" s="177" t="s">
        <v>1524</v>
      </c>
      <c r="N725" s="178" t="s">
        <v>1563</v>
      </c>
      <c r="O725" s="59"/>
      <c r="P725" s="179">
        <f aca="true" t="shared" si="61" ref="P725:P745">O725*H725</f>
        <v>0</v>
      </c>
      <c r="Q725" s="179">
        <v>0.00125</v>
      </c>
      <c r="R725" s="179">
        <f aca="true" t="shared" si="62" ref="R725:R745">Q725*H725</f>
        <v>0.015</v>
      </c>
      <c r="S725" s="179">
        <v>0</v>
      </c>
      <c r="T725" s="180">
        <f aca="true" t="shared" si="63" ref="T725:T745">S725*H725</f>
        <v>0</v>
      </c>
      <c r="AR725" s="16" t="s">
        <v>1678</v>
      </c>
      <c r="AT725" s="16" t="s">
        <v>1645</v>
      </c>
      <c r="AU725" s="16" t="s">
        <v>1651</v>
      </c>
      <c r="AY725" s="16" t="s">
        <v>1642</v>
      </c>
      <c r="BE725" s="181">
        <f aca="true" t="shared" si="64" ref="BE725:BE745">IF(N725="základní",J725,0)</f>
        <v>0</v>
      </c>
      <c r="BF725" s="181">
        <f aca="true" t="shared" si="65" ref="BF725:BF745">IF(N725="snížená",J725,0)</f>
        <v>0</v>
      </c>
      <c r="BG725" s="181">
        <f aca="true" t="shared" si="66" ref="BG725:BG745">IF(N725="zákl. přenesená",J725,0)</f>
        <v>0</v>
      </c>
      <c r="BH725" s="181">
        <f aca="true" t="shared" si="67" ref="BH725:BH745">IF(N725="sníž. přenesená",J725,0)</f>
        <v>0</v>
      </c>
      <c r="BI725" s="181">
        <f aca="true" t="shared" si="68" ref="BI725:BI745">IF(N725="nulová",J725,0)</f>
        <v>0</v>
      </c>
      <c r="BJ725" s="16" t="s">
        <v>1651</v>
      </c>
      <c r="BK725" s="181">
        <f aca="true" t="shared" si="69" ref="BK725:BK745">ROUND(I725*H725,0)</f>
        <v>0</v>
      </c>
      <c r="BL725" s="16" t="s">
        <v>1678</v>
      </c>
      <c r="BM725" s="16" t="s">
        <v>3006</v>
      </c>
    </row>
    <row r="726" spans="2:65" s="1" customFormat="1" ht="16.5" customHeight="1">
      <c r="B726" s="33"/>
      <c r="C726" s="171" t="s">
        <v>3007</v>
      </c>
      <c r="D726" s="171" t="s">
        <v>1645</v>
      </c>
      <c r="E726" s="172" t="s">
        <v>3008</v>
      </c>
      <c r="F726" s="173" t="s">
        <v>3009</v>
      </c>
      <c r="G726" s="174" t="s">
        <v>1728</v>
      </c>
      <c r="H726" s="175">
        <v>243</v>
      </c>
      <c r="I726" s="176"/>
      <c r="J726" s="175">
        <f t="shared" si="60"/>
        <v>0</v>
      </c>
      <c r="K726" s="173" t="s">
        <v>1524</v>
      </c>
      <c r="L726" s="37"/>
      <c r="M726" s="177" t="s">
        <v>1524</v>
      </c>
      <c r="N726" s="178" t="s">
        <v>1563</v>
      </c>
      <c r="O726" s="59"/>
      <c r="P726" s="179">
        <f t="shared" si="61"/>
        <v>0</v>
      </c>
      <c r="Q726" s="179">
        <v>0.000453</v>
      </c>
      <c r="R726" s="179">
        <f t="shared" si="62"/>
        <v>0.110079</v>
      </c>
      <c r="S726" s="179">
        <v>0</v>
      </c>
      <c r="T726" s="180">
        <f t="shared" si="63"/>
        <v>0</v>
      </c>
      <c r="AR726" s="16" t="s">
        <v>1678</v>
      </c>
      <c r="AT726" s="16" t="s">
        <v>1645</v>
      </c>
      <c r="AU726" s="16" t="s">
        <v>1651</v>
      </c>
      <c r="AY726" s="16" t="s">
        <v>1642</v>
      </c>
      <c r="BE726" s="181">
        <f t="shared" si="64"/>
        <v>0</v>
      </c>
      <c r="BF726" s="181">
        <f t="shared" si="65"/>
        <v>0</v>
      </c>
      <c r="BG726" s="181">
        <f t="shared" si="66"/>
        <v>0</v>
      </c>
      <c r="BH726" s="181">
        <f t="shared" si="67"/>
        <v>0</v>
      </c>
      <c r="BI726" s="181">
        <f t="shared" si="68"/>
        <v>0</v>
      </c>
      <c r="BJ726" s="16" t="s">
        <v>1651</v>
      </c>
      <c r="BK726" s="181">
        <f t="shared" si="69"/>
        <v>0</v>
      </c>
      <c r="BL726" s="16" t="s">
        <v>1678</v>
      </c>
      <c r="BM726" s="16" t="s">
        <v>3010</v>
      </c>
    </row>
    <row r="727" spans="2:65" s="1" customFormat="1" ht="16.5" customHeight="1">
      <c r="B727" s="33"/>
      <c r="C727" s="171" t="s">
        <v>3011</v>
      </c>
      <c r="D727" s="171" t="s">
        <v>1645</v>
      </c>
      <c r="E727" s="172" t="s">
        <v>3012</v>
      </c>
      <c r="F727" s="173" t="s">
        <v>3013</v>
      </c>
      <c r="G727" s="174" t="s">
        <v>1728</v>
      </c>
      <c r="H727" s="175">
        <v>117</v>
      </c>
      <c r="I727" s="176"/>
      <c r="J727" s="175">
        <f t="shared" si="60"/>
        <v>0</v>
      </c>
      <c r="K727" s="173" t="s">
        <v>1524</v>
      </c>
      <c r="L727" s="37"/>
      <c r="M727" s="177" t="s">
        <v>1524</v>
      </c>
      <c r="N727" s="178" t="s">
        <v>1563</v>
      </c>
      <c r="O727" s="59"/>
      <c r="P727" s="179">
        <f t="shared" si="61"/>
        <v>0</v>
      </c>
      <c r="Q727" s="179">
        <v>0.000704535</v>
      </c>
      <c r="R727" s="179">
        <f t="shared" si="62"/>
        <v>0.082430595</v>
      </c>
      <c r="S727" s="179">
        <v>0</v>
      </c>
      <c r="T727" s="180">
        <f t="shared" si="63"/>
        <v>0</v>
      </c>
      <c r="AR727" s="16" t="s">
        <v>1678</v>
      </c>
      <c r="AT727" s="16" t="s">
        <v>1645</v>
      </c>
      <c r="AU727" s="16" t="s">
        <v>1651</v>
      </c>
      <c r="AY727" s="16" t="s">
        <v>1642</v>
      </c>
      <c r="BE727" s="181">
        <f t="shared" si="64"/>
        <v>0</v>
      </c>
      <c r="BF727" s="181">
        <f t="shared" si="65"/>
        <v>0</v>
      </c>
      <c r="BG727" s="181">
        <f t="shared" si="66"/>
        <v>0</v>
      </c>
      <c r="BH727" s="181">
        <f t="shared" si="67"/>
        <v>0</v>
      </c>
      <c r="BI727" s="181">
        <f t="shared" si="68"/>
        <v>0</v>
      </c>
      <c r="BJ727" s="16" t="s">
        <v>1651</v>
      </c>
      <c r="BK727" s="181">
        <f t="shared" si="69"/>
        <v>0</v>
      </c>
      <c r="BL727" s="16" t="s">
        <v>1678</v>
      </c>
      <c r="BM727" s="16" t="s">
        <v>3014</v>
      </c>
    </row>
    <row r="728" spans="2:65" s="1" customFormat="1" ht="16.5" customHeight="1">
      <c r="B728" s="33"/>
      <c r="C728" s="171" t="s">
        <v>3015</v>
      </c>
      <c r="D728" s="171" t="s">
        <v>1645</v>
      </c>
      <c r="E728" s="172" t="s">
        <v>3016</v>
      </c>
      <c r="F728" s="173" t="s">
        <v>3017</v>
      </c>
      <c r="G728" s="174" t="s">
        <v>1728</v>
      </c>
      <c r="H728" s="175">
        <v>129</v>
      </c>
      <c r="I728" s="176"/>
      <c r="J728" s="175">
        <f t="shared" si="60"/>
        <v>0</v>
      </c>
      <c r="K728" s="173" t="s">
        <v>1524</v>
      </c>
      <c r="L728" s="37"/>
      <c r="M728" s="177" t="s">
        <v>1524</v>
      </c>
      <c r="N728" s="178" t="s">
        <v>1563</v>
      </c>
      <c r="O728" s="59"/>
      <c r="P728" s="179">
        <f t="shared" si="61"/>
        <v>0</v>
      </c>
      <c r="Q728" s="179">
        <v>0.000694535</v>
      </c>
      <c r="R728" s="179">
        <f t="shared" si="62"/>
        <v>0.089595015</v>
      </c>
      <c r="S728" s="179">
        <v>0</v>
      </c>
      <c r="T728" s="180">
        <f t="shared" si="63"/>
        <v>0</v>
      </c>
      <c r="AR728" s="16" t="s">
        <v>1678</v>
      </c>
      <c r="AT728" s="16" t="s">
        <v>1645</v>
      </c>
      <c r="AU728" s="16" t="s">
        <v>1651</v>
      </c>
      <c r="AY728" s="16" t="s">
        <v>1642</v>
      </c>
      <c r="BE728" s="181">
        <f t="shared" si="64"/>
        <v>0</v>
      </c>
      <c r="BF728" s="181">
        <f t="shared" si="65"/>
        <v>0</v>
      </c>
      <c r="BG728" s="181">
        <f t="shared" si="66"/>
        <v>0</v>
      </c>
      <c r="BH728" s="181">
        <f t="shared" si="67"/>
        <v>0</v>
      </c>
      <c r="BI728" s="181">
        <f t="shared" si="68"/>
        <v>0</v>
      </c>
      <c r="BJ728" s="16" t="s">
        <v>1651</v>
      </c>
      <c r="BK728" s="181">
        <f t="shared" si="69"/>
        <v>0</v>
      </c>
      <c r="BL728" s="16" t="s">
        <v>1678</v>
      </c>
      <c r="BM728" s="16" t="s">
        <v>3018</v>
      </c>
    </row>
    <row r="729" spans="2:65" s="1" customFormat="1" ht="16.5" customHeight="1">
      <c r="B729" s="33"/>
      <c r="C729" s="171" t="s">
        <v>3019</v>
      </c>
      <c r="D729" s="171" t="s">
        <v>1645</v>
      </c>
      <c r="E729" s="172" t="s">
        <v>3020</v>
      </c>
      <c r="F729" s="173" t="s">
        <v>3021</v>
      </c>
      <c r="G729" s="174" t="s">
        <v>1728</v>
      </c>
      <c r="H729" s="175">
        <v>28</v>
      </c>
      <c r="I729" s="176"/>
      <c r="J729" s="175">
        <f t="shared" si="60"/>
        <v>0</v>
      </c>
      <c r="K729" s="173" t="s">
        <v>1524</v>
      </c>
      <c r="L729" s="37"/>
      <c r="M729" s="177" t="s">
        <v>1524</v>
      </c>
      <c r="N729" s="178" t="s">
        <v>1563</v>
      </c>
      <c r="O729" s="59"/>
      <c r="P729" s="179">
        <f t="shared" si="61"/>
        <v>0</v>
      </c>
      <c r="Q729" s="179">
        <v>0.00126142</v>
      </c>
      <c r="R729" s="179">
        <f t="shared" si="62"/>
        <v>0.035319760000000006</v>
      </c>
      <c r="S729" s="179">
        <v>0</v>
      </c>
      <c r="T729" s="180">
        <f t="shared" si="63"/>
        <v>0</v>
      </c>
      <c r="AR729" s="16" t="s">
        <v>1678</v>
      </c>
      <c r="AT729" s="16" t="s">
        <v>1645</v>
      </c>
      <c r="AU729" s="16" t="s">
        <v>1651</v>
      </c>
      <c r="AY729" s="16" t="s">
        <v>1642</v>
      </c>
      <c r="BE729" s="181">
        <f t="shared" si="64"/>
        <v>0</v>
      </c>
      <c r="BF729" s="181">
        <f t="shared" si="65"/>
        <v>0</v>
      </c>
      <c r="BG729" s="181">
        <f t="shared" si="66"/>
        <v>0</v>
      </c>
      <c r="BH729" s="181">
        <f t="shared" si="67"/>
        <v>0</v>
      </c>
      <c r="BI729" s="181">
        <f t="shared" si="68"/>
        <v>0</v>
      </c>
      <c r="BJ729" s="16" t="s">
        <v>1651</v>
      </c>
      <c r="BK729" s="181">
        <f t="shared" si="69"/>
        <v>0</v>
      </c>
      <c r="BL729" s="16" t="s">
        <v>1678</v>
      </c>
      <c r="BM729" s="16" t="s">
        <v>3022</v>
      </c>
    </row>
    <row r="730" spans="2:65" s="1" customFormat="1" ht="16.5" customHeight="1">
      <c r="B730" s="33"/>
      <c r="C730" s="171" t="s">
        <v>3023</v>
      </c>
      <c r="D730" s="171" t="s">
        <v>1645</v>
      </c>
      <c r="E730" s="172" t="s">
        <v>3024</v>
      </c>
      <c r="F730" s="173" t="s">
        <v>3025</v>
      </c>
      <c r="G730" s="174" t="s">
        <v>1728</v>
      </c>
      <c r="H730" s="175">
        <v>29</v>
      </c>
      <c r="I730" s="176"/>
      <c r="J730" s="175">
        <f t="shared" si="60"/>
        <v>0</v>
      </c>
      <c r="K730" s="173" t="s">
        <v>1524</v>
      </c>
      <c r="L730" s="37"/>
      <c r="M730" s="177" t="s">
        <v>1524</v>
      </c>
      <c r="N730" s="178" t="s">
        <v>1563</v>
      </c>
      <c r="O730" s="59"/>
      <c r="P730" s="179">
        <f t="shared" si="61"/>
        <v>0</v>
      </c>
      <c r="Q730" s="179">
        <v>0.001588615</v>
      </c>
      <c r="R730" s="179">
        <f t="shared" si="62"/>
        <v>0.046069835</v>
      </c>
      <c r="S730" s="179">
        <v>0</v>
      </c>
      <c r="T730" s="180">
        <f t="shared" si="63"/>
        <v>0</v>
      </c>
      <c r="AR730" s="16" t="s">
        <v>1678</v>
      </c>
      <c r="AT730" s="16" t="s">
        <v>1645</v>
      </c>
      <c r="AU730" s="16" t="s">
        <v>1651</v>
      </c>
      <c r="AY730" s="16" t="s">
        <v>1642</v>
      </c>
      <c r="BE730" s="181">
        <f t="shared" si="64"/>
        <v>0</v>
      </c>
      <c r="BF730" s="181">
        <f t="shared" si="65"/>
        <v>0</v>
      </c>
      <c r="BG730" s="181">
        <f t="shared" si="66"/>
        <v>0</v>
      </c>
      <c r="BH730" s="181">
        <f t="shared" si="67"/>
        <v>0</v>
      </c>
      <c r="BI730" s="181">
        <f t="shared" si="68"/>
        <v>0</v>
      </c>
      <c r="BJ730" s="16" t="s">
        <v>1651</v>
      </c>
      <c r="BK730" s="181">
        <f t="shared" si="69"/>
        <v>0</v>
      </c>
      <c r="BL730" s="16" t="s">
        <v>1678</v>
      </c>
      <c r="BM730" s="16" t="s">
        <v>3026</v>
      </c>
    </row>
    <row r="731" spans="2:65" s="1" customFormat="1" ht="16.5" customHeight="1">
      <c r="B731" s="33"/>
      <c r="C731" s="171" t="s">
        <v>3027</v>
      </c>
      <c r="D731" s="171" t="s">
        <v>1645</v>
      </c>
      <c r="E731" s="172" t="s">
        <v>3028</v>
      </c>
      <c r="F731" s="173" t="s">
        <v>3029</v>
      </c>
      <c r="G731" s="174" t="s">
        <v>1755</v>
      </c>
      <c r="H731" s="175">
        <v>70</v>
      </c>
      <c r="I731" s="176"/>
      <c r="J731" s="175">
        <f t="shared" si="60"/>
        <v>0</v>
      </c>
      <c r="K731" s="173" t="s">
        <v>1524</v>
      </c>
      <c r="L731" s="37"/>
      <c r="M731" s="177" t="s">
        <v>1524</v>
      </c>
      <c r="N731" s="178" t="s">
        <v>1563</v>
      </c>
      <c r="O731" s="59"/>
      <c r="P731" s="179">
        <f t="shared" si="61"/>
        <v>0</v>
      </c>
      <c r="Q731" s="179">
        <v>1.22E-05</v>
      </c>
      <c r="R731" s="179">
        <f t="shared" si="62"/>
        <v>0.000854</v>
      </c>
      <c r="S731" s="179">
        <v>0</v>
      </c>
      <c r="T731" s="180">
        <f t="shared" si="63"/>
        <v>0</v>
      </c>
      <c r="AR731" s="16" t="s">
        <v>1678</v>
      </c>
      <c r="AT731" s="16" t="s">
        <v>1645</v>
      </c>
      <c r="AU731" s="16" t="s">
        <v>1651</v>
      </c>
      <c r="AY731" s="16" t="s">
        <v>1642</v>
      </c>
      <c r="BE731" s="181">
        <f t="shared" si="64"/>
        <v>0</v>
      </c>
      <c r="BF731" s="181">
        <f t="shared" si="65"/>
        <v>0</v>
      </c>
      <c r="BG731" s="181">
        <f t="shared" si="66"/>
        <v>0</v>
      </c>
      <c r="BH731" s="181">
        <f t="shared" si="67"/>
        <v>0</v>
      </c>
      <c r="BI731" s="181">
        <f t="shared" si="68"/>
        <v>0</v>
      </c>
      <c r="BJ731" s="16" t="s">
        <v>1651</v>
      </c>
      <c r="BK731" s="181">
        <f t="shared" si="69"/>
        <v>0</v>
      </c>
      <c r="BL731" s="16" t="s">
        <v>1678</v>
      </c>
      <c r="BM731" s="16" t="s">
        <v>3030</v>
      </c>
    </row>
    <row r="732" spans="2:65" s="1" customFormat="1" ht="16.5" customHeight="1">
      <c r="B732" s="33"/>
      <c r="C732" s="171" t="s">
        <v>3031</v>
      </c>
      <c r="D732" s="171" t="s">
        <v>1645</v>
      </c>
      <c r="E732" s="172" t="s">
        <v>3032</v>
      </c>
      <c r="F732" s="173" t="s">
        <v>3033</v>
      </c>
      <c r="G732" s="174" t="s">
        <v>1755</v>
      </c>
      <c r="H732" s="175">
        <v>1</v>
      </c>
      <c r="I732" s="176"/>
      <c r="J732" s="175">
        <f t="shared" si="60"/>
        <v>0</v>
      </c>
      <c r="K732" s="173" t="s">
        <v>1524</v>
      </c>
      <c r="L732" s="37"/>
      <c r="M732" s="177" t="s">
        <v>1524</v>
      </c>
      <c r="N732" s="178" t="s">
        <v>1563</v>
      </c>
      <c r="O732" s="59"/>
      <c r="P732" s="179">
        <f t="shared" si="61"/>
        <v>0</v>
      </c>
      <c r="Q732" s="179">
        <v>3.41E-05</v>
      </c>
      <c r="R732" s="179">
        <f t="shared" si="62"/>
        <v>3.41E-05</v>
      </c>
      <c r="S732" s="179">
        <v>0</v>
      </c>
      <c r="T732" s="180">
        <f t="shared" si="63"/>
        <v>0</v>
      </c>
      <c r="AR732" s="16" t="s">
        <v>1678</v>
      </c>
      <c r="AT732" s="16" t="s">
        <v>1645</v>
      </c>
      <c r="AU732" s="16" t="s">
        <v>1651</v>
      </c>
      <c r="AY732" s="16" t="s">
        <v>1642</v>
      </c>
      <c r="BE732" s="181">
        <f t="shared" si="64"/>
        <v>0</v>
      </c>
      <c r="BF732" s="181">
        <f t="shared" si="65"/>
        <v>0</v>
      </c>
      <c r="BG732" s="181">
        <f t="shared" si="66"/>
        <v>0</v>
      </c>
      <c r="BH732" s="181">
        <f t="shared" si="67"/>
        <v>0</v>
      </c>
      <c r="BI732" s="181">
        <f t="shared" si="68"/>
        <v>0</v>
      </c>
      <c r="BJ732" s="16" t="s">
        <v>1651</v>
      </c>
      <c r="BK732" s="181">
        <f t="shared" si="69"/>
        <v>0</v>
      </c>
      <c r="BL732" s="16" t="s">
        <v>1678</v>
      </c>
      <c r="BM732" s="16" t="s">
        <v>3034</v>
      </c>
    </row>
    <row r="733" spans="2:65" s="1" customFormat="1" ht="16.5" customHeight="1">
      <c r="B733" s="33"/>
      <c r="C733" s="171" t="s">
        <v>3035</v>
      </c>
      <c r="D733" s="171" t="s">
        <v>1645</v>
      </c>
      <c r="E733" s="172" t="s">
        <v>3036</v>
      </c>
      <c r="F733" s="173" t="s">
        <v>3037</v>
      </c>
      <c r="G733" s="174" t="s">
        <v>1755</v>
      </c>
      <c r="H733" s="175">
        <v>4</v>
      </c>
      <c r="I733" s="176"/>
      <c r="J733" s="175">
        <f t="shared" si="60"/>
        <v>0</v>
      </c>
      <c r="K733" s="173" t="s">
        <v>1524</v>
      </c>
      <c r="L733" s="37"/>
      <c r="M733" s="177" t="s">
        <v>1524</v>
      </c>
      <c r="N733" s="178" t="s">
        <v>1563</v>
      </c>
      <c r="O733" s="59"/>
      <c r="P733" s="179">
        <f t="shared" si="61"/>
        <v>0</v>
      </c>
      <c r="Q733" s="179">
        <v>6.49E-05</v>
      </c>
      <c r="R733" s="179">
        <f t="shared" si="62"/>
        <v>0.0002596</v>
      </c>
      <c r="S733" s="179">
        <v>0</v>
      </c>
      <c r="T733" s="180">
        <f t="shared" si="63"/>
        <v>0</v>
      </c>
      <c r="AR733" s="16" t="s">
        <v>1678</v>
      </c>
      <c r="AT733" s="16" t="s">
        <v>1645</v>
      </c>
      <c r="AU733" s="16" t="s">
        <v>1651</v>
      </c>
      <c r="AY733" s="16" t="s">
        <v>1642</v>
      </c>
      <c r="BE733" s="181">
        <f t="shared" si="64"/>
        <v>0</v>
      </c>
      <c r="BF733" s="181">
        <f t="shared" si="65"/>
        <v>0</v>
      </c>
      <c r="BG733" s="181">
        <f t="shared" si="66"/>
        <v>0</v>
      </c>
      <c r="BH733" s="181">
        <f t="shared" si="67"/>
        <v>0</v>
      </c>
      <c r="BI733" s="181">
        <f t="shared" si="68"/>
        <v>0</v>
      </c>
      <c r="BJ733" s="16" t="s">
        <v>1651</v>
      </c>
      <c r="BK733" s="181">
        <f t="shared" si="69"/>
        <v>0</v>
      </c>
      <c r="BL733" s="16" t="s">
        <v>1678</v>
      </c>
      <c r="BM733" s="16" t="s">
        <v>3038</v>
      </c>
    </row>
    <row r="734" spans="2:65" s="1" customFormat="1" ht="16.5" customHeight="1">
      <c r="B734" s="33"/>
      <c r="C734" s="171" t="s">
        <v>3039</v>
      </c>
      <c r="D734" s="171" t="s">
        <v>1645</v>
      </c>
      <c r="E734" s="172" t="s">
        <v>3040</v>
      </c>
      <c r="F734" s="173" t="s">
        <v>3041</v>
      </c>
      <c r="G734" s="174" t="s">
        <v>1648</v>
      </c>
      <c r="H734" s="175">
        <v>2.13</v>
      </c>
      <c r="I734" s="176"/>
      <c r="J734" s="175">
        <f t="shared" si="60"/>
        <v>0</v>
      </c>
      <c r="K734" s="173" t="s">
        <v>1649</v>
      </c>
      <c r="L734" s="37"/>
      <c r="M734" s="177" t="s">
        <v>1524</v>
      </c>
      <c r="N734" s="178" t="s">
        <v>1563</v>
      </c>
      <c r="O734" s="59"/>
      <c r="P734" s="179">
        <f t="shared" si="61"/>
        <v>0</v>
      </c>
      <c r="Q734" s="179">
        <v>0</v>
      </c>
      <c r="R734" s="179">
        <f t="shared" si="62"/>
        <v>0</v>
      </c>
      <c r="S734" s="179">
        <v>0</v>
      </c>
      <c r="T734" s="180">
        <f t="shared" si="63"/>
        <v>0</v>
      </c>
      <c r="AR734" s="16" t="s">
        <v>1678</v>
      </c>
      <c r="AT734" s="16" t="s">
        <v>1645</v>
      </c>
      <c r="AU734" s="16" t="s">
        <v>1651</v>
      </c>
      <c r="AY734" s="16" t="s">
        <v>1642</v>
      </c>
      <c r="BE734" s="181">
        <f t="shared" si="64"/>
        <v>0</v>
      </c>
      <c r="BF734" s="181">
        <f t="shared" si="65"/>
        <v>0</v>
      </c>
      <c r="BG734" s="181">
        <f t="shared" si="66"/>
        <v>0</v>
      </c>
      <c r="BH734" s="181">
        <f t="shared" si="67"/>
        <v>0</v>
      </c>
      <c r="BI734" s="181">
        <f t="shared" si="68"/>
        <v>0</v>
      </c>
      <c r="BJ734" s="16" t="s">
        <v>1651</v>
      </c>
      <c r="BK734" s="181">
        <f t="shared" si="69"/>
        <v>0</v>
      </c>
      <c r="BL734" s="16" t="s">
        <v>1678</v>
      </c>
      <c r="BM734" s="16" t="s">
        <v>3042</v>
      </c>
    </row>
    <row r="735" spans="2:65" s="1" customFormat="1" ht="16.5" customHeight="1">
      <c r="B735" s="33"/>
      <c r="C735" s="171" t="s">
        <v>3043</v>
      </c>
      <c r="D735" s="171" t="s">
        <v>1645</v>
      </c>
      <c r="E735" s="172" t="s">
        <v>3044</v>
      </c>
      <c r="F735" s="173" t="s">
        <v>3045</v>
      </c>
      <c r="G735" s="174" t="s">
        <v>1687</v>
      </c>
      <c r="H735" s="175">
        <v>546</v>
      </c>
      <c r="I735" s="176"/>
      <c r="J735" s="175">
        <f t="shared" si="60"/>
        <v>0</v>
      </c>
      <c r="K735" s="173" t="s">
        <v>1524</v>
      </c>
      <c r="L735" s="37"/>
      <c r="M735" s="177" t="s">
        <v>1524</v>
      </c>
      <c r="N735" s="178" t="s">
        <v>1563</v>
      </c>
      <c r="O735" s="59"/>
      <c r="P735" s="179">
        <f t="shared" si="61"/>
        <v>0</v>
      </c>
      <c r="Q735" s="179">
        <v>0</v>
      </c>
      <c r="R735" s="179">
        <f t="shared" si="62"/>
        <v>0</v>
      </c>
      <c r="S735" s="179">
        <v>0</v>
      </c>
      <c r="T735" s="180">
        <f t="shared" si="63"/>
        <v>0</v>
      </c>
      <c r="AR735" s="16" t="s">
        <v>1678</v>
      </c>
      <c r="AT735" s="16" t="s">
        <v>1645</v>
      </c>
      <c r="AU735" s="16" t="s">
        <v>1651</v>
      </c>
      <c r="AY735" s="16" t="s">
        <v>1642</v>
      </c>
      <c r="BE735" s="181">
        <f t="shared" si="64"/>
        <v>0</v>
      </c>
      <c r="BF735" s="181">
        <f t="shared" si="65"/>
        <v>0</v>
      </c>
      <c r="BG735" s="181">
        <f t="shared" si="66"/>
        <v>0</v>
      </c>
      <c r="BH735" s="181">
        <f t="shared" si="67"/>
        <v>0</v>
      </c>
      <c r="BI735" s="181">
        <f t="shared" si="68"/>
        <v>0</v>
      </c>
      <c r="BJ735" s="16" t="s">
        <v>1651</v>
      </c>
      <c r="BK735" s="181">
        <f t="shared" si="69"/>
        <v>0</v>
      </c>
      <c r="BL735" s="16" t="s">
        <v>1678</v>
      </c>
      <c r="BM735" s="16" t="s">
        <v>3046</v>
      </c>
    </row>
    <row r="736" spans="2:65" s="1" customFormat="1" ht="16.5" customHeight="1">
      <c r="B736" s="33"/>
      <c r="C736" s="171" t="s">
        <v>3047</v>
      </c>
      <c r="D736" s="171" t="s">
        <v>1645</v>
      </c>
      <c r="E736" s="172" t="s">
        <v>3048</v>
      </c>
      <c r="F736" s="173" t="s">
        <v>3049</v>
      </c>
      <c r="G736" s="174" t="s">
        <v>1687</v>
      </c>
      <c r="H736" s="175">
        <v>243</v>
      </c>
      <c r="I736" s="176"/>
      <c r="J736" s="175">
        <f t="shared" si="60"/>
        <v>0</v>
      </c>
      <c r="K736" s="173" t="s">
        <v>1524</v>
      </c>
      <c r="L736" s="37"/>
      <c r="M736" s="177" t="s">
        <v>1524</v>
      </c>
      <c r="N736" s="178" t="s">
        <v>1563</v>
      </c>
      <c r="O736" s="59"/>
      <c r="P736" s="179">
        <f t="shared" si="61"/>
        <v>0</v>
      </c>
      <c r="Q736" s="179">
        <v>0</v>
      </c>
      <c r="R736" s="179">
        <f t="shared" si="62"/>
        <v>0</v>
      </c>
      <c r="S736" s="179">
        <v>0</v>
      </c>
      <c r="T736" s="180">
        <f t="shared" si="63"/>
        <v>0</v>
      </c>
      <c r="AR736" s="16" t="s">
        <v>1678</v>
      </c>
      <c r="AT736" s="16" t="s">
        <v>1645</v>
      </c>
      <c r="AU736" s="16" t="s">
        <v>1651</v>
      </c>
      <c r="AY736" s="16" t="s">
        <v>1642</v>
      </c>
      <c r="BE736" s="181">
        <f t="shared" si="64"/>
        <v>0</v>
      </c>
      <c r="BF736" s="181">
        <f t="shared" si="65"/>
        <v>0</v>
      </c>
      <c r="BG736" s="181">
        <f t="shared" si="66"/>
        <v>0</v>
      </c>
      <c r="BH736" s="181">
        <f t="shared" si="67"/>
        <v>0</v>
      </c>
      <c r="BI736" s="181">
        <f t="shared" si="68"/>
        <v>0</v>
      </c>
      <c r="BJ736" s="16" t="s">
        <v>1651</v>
      </c>
      <c r="BK736" s="181">
        <f t="shared" si="69"/>
        <v>0</v>
      </c>
      <c r="BL736" s="16" t="s">
        <v>1678</v>
      </c>
      <c r="BM736" s="16" t="s">
        <v>3050</v>
      </c>
    </row>
    <row r="737" spans="2:65" s="1" customFormat="1" ht="16.5" customHeight="1">
      <c r="B737" s="33"/>
      <c r="C737" s="171" t="s">
        <v>3051</v>
      </c>
      <c r="D737" s="171" t="s">
        <v>1645</v>
      </c>
      <c r="E737" s="172" t="s">
        <v>3052</v>
      </c>
      <c r="F737" s="173" t="s">
        <v>3053</v>
      </c>
      <c r="G737" s="174" t="s">
        <v>1687</v>
      </c>
      <c r="H737" s="175">
        <v>117</v>
      </c>
      <c r="I737" s="176"/>
      <c r="J737" s="175">
        <f t="shared" si="60"/>
        <v>0</v>
      </c>
      <c r="K737" s="173" t="s">
        <v>1524</v>
      </c>
      <c r="L737" s="37"/>
      <c r="M737" s="177" t="s">
        <v>1524</v>
      </c>
      <c r="N737" s="178" t="s">
        <v>1563</v>
      </c>
      <c r="O737" s="59"/>
      <c r="P737" s="179">
        <f t="shared" si="61"/>
        <v>0</v>
      </c>
      <c r="Q737" s="179">
        <v>0</v>
      </c>
      <c r="R737" s="179">
        <f t="shared" si="62"/>
        <v>0</v>
      </c>
      <c r="S737" s="179">
        <v>0</v>
      </c>
      <c r="T737" s="180">
        <f t="shared" si="63"/>
        <v>0</v>
      </c>
      <c r="AR737" s="16" t="s">
        <v>1678</v>
      </c>
      <c r="AT737" s="16" t="s">
        <v>1645</v>
      </c>
      <c r="AU737" s="16" t="s">
        <v>1651</v>
      </c>
      <c r="AY737" s="16" t="s">
        <v>1642</v>
      </c>
      <c r="BE737" s="181">
        <f t="shared" si="64"/>
        <v>0</v>
      </c>
      <c r="BF737" s="181">
        <f t="shared" si="65"/>
        <v>0</v>
      </c>
      <c r="BG737" s="181">
        <f t="shared" si="66"/>
        <v>0</v>
      </c>
      <c r="BH737" s="181">
        <f t="shared" si="67"/>
        <v>0</v>
      </c>
      <c r="BI737" s="181">
        <f t="shared" si="68"/>
        <v>0</v>
      </c>
      <c r="BJ737" s="16" t="s">
        <v>1651</v>
      </c>
      <c r="BK737" s="181">
        <f t="shared" si="69"/>
        <v>0</v>
      </c>
      <c r="BL737" s="16" t="s">
        <v>1678</v>
      </c>
      <c r="BM737" s="16" t="s">
        <v>3054</v>
      </c>
    </row>
    <row r="738" spans="2:65" s="1" customFormat="1" ht="16.5" customHeight="1">
      <c r="B738" s="33"/>
      <c r="C738" s="171" t="s">
        <v>3055</v>
      </c>
      <c r="D738" s="171" t="s">
        <v>1645</v>
      </c>
      <c r="E738" s="172" t="s">
        <v>3056</v>
      </c>
      <c r="F738" s="173" t="s">
        <v>3057</v>
      </c>
      <c r="G738" s="174" t="s">
        <v>1687</v>
      </c>
      <c r="H738" s="175">
        <v>111</v>
      </c>
      <c r="I738" s="176"/>
      <c r="J738" s="175">
        <f t="shared" si="60"/>
        <v>0</v>
      </c>
      <c r="K738" s="173" t="s">
        <v>1524</v>
      </c>
      <c r="L738" s="37"/>
      <c r="M738" s="177" t="s">
        <v>1524</v>
      </c>
      <c r="N738" s="178" t="s">
        <v>1563</v>
      </c>
      <c r="O738" s="59"/>
      <c r="P738" s="179">
        <f t="shared" si="61"/>
        <v>0</v>
      </c>
      <c r="Q738" s="179">
        <v>0</v>
      </c>
      <c r="R738" s="179">
        <f t="shared" si="62"/>
        <v>0</v>
      </c>
      <c r="S738" s="179">
        <v>0</v>
      </c>
      <c r="T738" s="180">
        <f t="shared" si="63"/>
        <v>0</v>
      </c>
      <c r="AR738" s="16" t="s">
        <v>1678</v>
      </c>
      <c r="AT738" s="16" t="s">
        <v>1645</v>
      </c>
      <c r="AU738" s="16" t="s">
        <v>1651</v>
      </c>
      <c r="AY738" s="16" t="s">
        <v>1642</v>
      </c>
      <c r="BE738" s="181">
        <f t="shared" si="64"/>
        <v>0</v>
      </c>
      <c r="BF738" s="181">
        <f t="shared" si="65"/>
        <v>0</v>
      </c>
      <c r="BG738" s="181">
        <f t="shared" si="66"/>
        <v>0</v>
      </c>
      <c r="BH738" s="181">
        <f t="shared" si="67"/>
        <v>0</v>
      </c>
      <c r="BI738" s="181">
        <f t="shared" si="68"/>
        <v>0</v>
      </c>
      <c r="BJ738" s="16" t="s">
        <v>1651</v>
      </c>
      <c r="BK738" s="181">
        <f t="shared" si="69"/>
        <v>0</v>
      </c>
      <c r="BL738" s="16" t="s">
        <v>1678</v>
      </c>
      <c r="BM738" s="16" t="s">
        <v>3058</v>
      </c>
    </row>
    <row r="739" spans="2:65" s="1" customFormat="1" ht="16.5" customHeight="1">
      <c r="B739" s="33"/>
      <c r="C739" s="171" t="s">
        <v>3059</v>
      </c>
      <c r="D739" s="171" t="s">
        <v>1645</v>
      </c>
      <c r="E739" s="172" t="s">
        <v>3060</v>
      </c>
      <c r="F739" s="173" t="s">
        <v>3061</v>
      </c>
      <c r="G739" s="174" t="s">
        <v>1687</v>
      </c>
      <c r="H739" s="175">
        <v>6</v>
      </c>
      <c r="I739" s="176"/>
      <c r="J739" s="175">
        <f t="shared" si="60"/>
        <v>0</v>
      </c>
      <c r="K739" s="173" t="s">
        <v>1524</v>
      </c>
      <c r="L739" s="37"/>
      <c r="M739" s="177" t="s">
        <v>1524</v>
      </c>
      <c r="N739" s="178" t="s">
        <v>1563</v>
      </c>
      <c r="O739" s="59"/>
      <c r="P739" s="179">
        <f t="shared" si="61"/>
        <v>0</v>
      </c>
      <c r="Q739" s="179">
        <v>0</v>
      </c>
      <c r="R739" s="179">
        <f t="shared" si="62"/>
        <v>0</v>
      </c>
      <c r="S739" s="179">
        <v>0</v>
      </c>
      <c r="T739" s="180">
        <f t="shared" si="63"/>
        <v>0</v>
      </c>
      <c r="AR739" s="16" t="s">
        <v>1678</v>
      </c>
      <c r="AT739" s="16" t="s">
        <v>1645</v>
      </c>
      <c r="AU739" s="16" t="s">
        <v>1651</v>
      </c>
      <c r="AY739" s="16" t="s">
        <v>1642</v>
      </c>
      <c r="BE739" s="181">
        <f t="shared" si="64"/>
        <v>0</v>
      </c>
      <c r="BF739" s="181">
        <f t="shared" si="65"/>
        <v>0</v>
      </c>
      <c r="BG739" s="181">
        <f t="shared" si="66"/>
        <v>0</v>
      </c>
      <c r="BH739" s="181">
        <f t="shared" si="67"/>
        <v>0</v>
      </c>
      <c r="BI739" s="181">
        <f t="shared" si="68"/>
        <v>0</v>
      </c>
      <c r="BJ739" s="16" t="s">
        <v>1651</v>
      </c>
      <c r="BK739" s="181">
        <f t="shared" si="69"/>
        <v>0</v>
      </c>
      <c r="BL739" s="16" t="s">
        <v>1678</v>
      </c>
      <c r="BM739" s="16" t="s">
        <v>3062</v>
      </c>
    </row>
    <row r="740" spans="2:65" s="1" customFormat="1" ht="16.5" customHeight="1">
      <c r="B740" s="33"/>
      <c r="C740" s="171" t="s">
        <v>3063</v>
      </c>
      <c r="D740" s="171" t="s">
        <v>1645</v>
      </c>
      <c r="E740" s="172" t="s">
        <v>3064</v>
      </c>
      <c r="F740" s="173" t="s">
        <v>3065</v>
      </c>
      <c r="G740" s="174" t="s">
        <v>1687</v>
      </c>
      <c r="H740" s="175">
        <v>18</v>
      </c>
      <c r="I740" s="176"/>
      <c r="J740" s="175">
        <f t="shared" si="60"/>
        <v>0</v>
      </c>
      <c r="K740" s="173" t="s">
        <v>1524</v>
      </c>
      <c r="L740" s="37"/>
      <c r="M740" s="177" t="s">
        <v>1524</v>
      </c>
      <c r="N740" s="178" t="s">
        <v>1563</v>
      </c>
      <c r="O740" s="59"/>
      <c r="P740" s="179">
        <f t="shared" si="61"/>
        <v>0</v>
      </c>
      <c r="Q740" s="179">
        <v>0</v>
      </c>
      <c r="R740" s="179">
        <f t="shared" si="62"/>
        <v>0</v>
      </c>
      <c r="S740" s="179">
        <v>0</v>
      </c>
      <c r="T740" s="180">
        <f t="shared" si="63"/>
        <v>0</v>
      </c>
      <c r="AR740" s="16" t="s">
        <v>1678</v>
      </c>
      <c r="AT740" s="16" t="s">
        <v>1645</v>
      </c>
      <c r="AU740" s="16" t="s">
        <v>1651</v>
      </c>
      <c r="AY740" s="16" t="s">
        <v>1642</v>
      </c>
      <c r="BE740" s="181">
        <f t="shared" si="64"/>
        <v>0</v>
      </c>
      <c r="BF740" s="181">
        <f t="shared" si="65"/>
        <v>0</v>
      </c>
      <c r="BG740" s="181">
        <f t="shared" si="66"/>
        <v>0</v>
      </c>
      <c r="BH740" s="181">
        <f t="shared" si="67"/>
        <v>0</v>
      </c>
      <c r="BI740" s="181">
        <f t="shared" si="68"/>
        <v>0</v>
      </c>
      <c r="BJ740" s="16" t="s">
        <v>1651</v>
      </c>
      <c r="BK740" s="181">
        <f t="shared" si="69"/>
        <v>0</v>
      </c>
      <c r="BL740" s="16" t="s">
        <v>1678</v>
      </c>
      <c r="BM740" s="16" t="s">
        <v>3066</v>
      </c>
    </row>
    <row r="741" spans="2:65" s="1" customFormat="1" ht="16.5" customHeight="1">
      <c r="B741" s="33"/>
      <c r="C741" s="171" t="s">
        <v>3067</v>
      </c>
      <c r="D741" s="171" t="s">
        <v>1645</v>
      </c>
      <c r="E741" s="172" t="s">
        <v>3068</v>
      </c>
      <c r="F741" s="173" t="s">
        <v>3069</v>
      </c>
      <c r="G741" s="174" t="s">
        <v>1687</v>
      </c>
      <c r="H741" s="175">
        <v>22</v>
      </c>
      <c r="I741" s="176"/>
      <c r="J741" s="175">
        <f t="shared" si="60"/>
        <v>0</v>
      </c>
      <c r="K741" s="173" t="s">
        <v>1524</v>
      </c>
      <c r="L741" s="37"/>
      <c r="M741" s="177" t="s">
        <v>1524</v>
      </c>
      <c r="N741" s="178" t="s">
        <v>1563</v>
      </c>
      <c r="O741" s="59"/>
      <c r="P741" s="179">
        <f t="shared" si="61"/>
        <v>0</v>
      </c>
      <c r="Q741" s="179">
        <v>0</v>
      </c>
      <c r="R741" s="179">
        <f t="shared" si="62"/>
        <v>0</v>
      </c>
      <c r="S741" s="179">
        <v>0</v>
      </c>
      <c r="T741" s="180">
        <f t="shared" si="63"/>
        <v>0</v>
      </c>
      <c r="AR741" s="16" t="s">
        <v>1678</v>
      </c>
      <c r="AT741" s="16" t="s">
        <v>1645</v>
      </c>
      <c r="AU741" s="16" t="s">
        <v>1651</v>
      </c>
      <c r="AY741" s="16" t="s">
        <v>1642</v>
      </c>
      <c r="BE741" s="181">
        <f t="shared" si="64"/>
        <v>0</v>
      </c>
      <c r="BF741" s="181">
        <f t="shared" si="65"/>
        <v>0</v>
      </c>
      <c r="BG741" s="181">
        <f t="shared" si="66"/>
        <v>0</v>
      </c>
      <c r="BH741" s="181">
        <f t="shared" si="67"/>
        <v>0</v>
      </c>
      <c r="BI741" s="181">
        <f t="shared" si="68"/>
        <v>0</v>
      </c>
      <c r="BJ741" s="16" t="s">
        <v>1651</v>
      </c>
      <c r="BK741" s="181">
        <f t="shared" si="69"/>
        <v>0</v>
      </c>
      <c r="BL741" s="16" t="s">
        <v>1678</v>
      </c>
      <c r="BM741" s="16" t="s">
        <v>3070</v>
      </c>
    </row>
    <row r="742" spans="2:65" s="1" customFormat="1" ht="16.5" customHeight="1">
      <c r="B742" s="33"/>
      <c r="C742" s="171" t="s">
        <v>3071</v>
      </c>
      <c r="D742" s="171" t="s">
        <v>1645</v>
      </c>
      <c r="E742" s="172" t="s">
        <v>3072</v>
      </c>
      <c r="F742" s="173" t="s">
        <v>3073</v>
      </c>
      <c r="G742" s="174" t="s">
        <v>1687</v>
      </c>
      <c r="H742" s="175">
        <v>29</v>
      </c>
      <c r="I742" s="176"/>
      <c r="J742" s="175">
        <f t="shared" si="60"/>
        <v>0</v>
      </c>
      <c r="K742" s="173" t="s">
        <v>1524</v>
      </c>
      <c r="L742" s="37"/>
      <c r="M742" s="177" t="s">
        <v>1524</v>
      </c>
      <c r="N742" s="178" t="s">
        <v>1563</v>
      </c>
      <c r="O742" s="59"/>
      <c r="P742" s="179">
        <f t="shared" si="61"/>
        <v>0</v>
      </c>
      <c r="Q742" s="179">
        <v>0</v>
      </c>
      <c r="R742" s="179">
        <f t="shared" si="62"/>
        <v>0</v>
      </c>
      <c r="S742" s="179">
        <v>0</v>
      </c>
      <c r="T742" s="180">
        <f t="shared" si="63"/>
        <v>0</v>
      </c>
      <c r="AR742" s="16" t="s">
        <v>1678</v>
      </c>
      <c r="AT742" s="16" t="s">
        <v>1645</v>
      </c>
      <c r="AU742" s="16" t="s">
        <v>1651</v>
      </c>
      <c r="AY742" s="16" t="s">
        <v>1642</v>
      </c>
      <c r="BE742" s="181">
        <f t="shared" si="64"/>
        <v>0</v>
      </c>
      <c r="BF742" s="181">
        <f t="shared" si="65"/>
        <v>0</v>
      </c>
      <c r="BG742" s="181">
        <f t="shared" si="66"/>
        <v>0</v>
      </c>
      <c r="BH742" s="181">
        <f t="shared" si="67"/>
        <v>0</v>
      </c>
      <c r="BI742" s="181">
        <f t="shared" si="68"/>
        <v>0</v>
      </c>
      <c r="BJ742" s="16" t="s">
        <v>1651</v>
      </c>
      <c r="BK742" s="181">
        <f t="shared" si="69"/>
        <v>0</v>
      </c>
      <c r="BL742" s="16" t="s">
        <v>1678</v>
      </c>
      <c r="BM742" s="16" t="s">
        <v>3074</v>
      </c>
    </row>
    <row r="743" spans="2:65" s="1" customFormat="1" ht="16.5" customHeight="1">
      <c r="B743" s="33"/>
      <c r="C743" s="171" t="s">
        <v>3075</v>
      </c>
      <c r="D743" s="171" t="s">
        <v>1645</v>
      </c>
      <c r="E743" s="172" t="s">
        <v>3076</v>
      </c>
      <c r="F743" s="173" t="s">
        <v>2643</v>
      </c>
      <c r="G743" s="174" t="s">
        <v>539</v>
      </c>
      <c r="H743" s="175">
        <v>1</v>
      </c>
      <c r="I743" s="176"/>
      <c r="J743" s="175">
        <f t="shared" si="60"/>
        <v>0</v>
      </c>
      <c r="K743" s="173" t="s">
        <v>1524</v>
      </c>
      <c r="L743" s="37"/>
      <c r="M743" s="177" t="s">
        <v>1524</v>
      </c>
      <c r="N743" s="178" t="s">
        <v>1563</v>
      </c>
      <c r="O743" s="59"/>
      <c r="P743" s="179">
        <f t="shared" si="61"/>
        <v>0</v>
      </c>
      <c r="Q743" s="179">
        <v>0</v>
      </c>
      <c r="R743" s="179">
        <f t="shared" si="62"/>
        <v>0</v>
      </c>
      <c r="S743" s="179">
        <v>0</v>
      </c>
      <c r="T743" s="180">
        <f t="shared" si="63"/>
        <v>0</v>
      </c>
      <c r="AR743" s="16" t="s">
        <v>1678</v>
      </c>
      <c r="AT743" s="16" t="s">
        <v>1645</v>
      </c>
      <c r="AU743" s="16" t="s">
        <v>1651</v>
      </c>
      <c r="AY743" s="16" t="s">
        <v>1642</v>
      </c>
      <c r="BE743" s="181">
        <f t="shared" si="64"/>
        <v>0</v>
      </c>
      <c r="BF743" s="181">
        <f t="shared" si="65"/>
        <v>0</v>
      </c>
      <c r="BG743" s="181">
        <f t="shared" si="66"/>
        <v>0</v>
      </c>
      <c r="BH743" s="181">
        <f t="shared" si="67"/>
        <v>0</v>
      </c>
      <c r="BI743" s="181">
        <f t="shared" si="68"/>
        <v>0</v>
      </c>
      <c r="BJ743" s="16" t="s">
        <v>1651</v>
      </c>
      <c r="BK743" s="181">
        <f t="shared" si="69"/>
        <v>0</v>
      </c>
      <c r="BL743" s="16" t="s">
        <v>1678</v>
      </c>
      <c r="BM743" s="16" t="s">
        <v>3077</v>
      </c>
    </row>
    <row r="744" spans="2:65" s="1" customFormat="1" ht="16.5" customHeight="1">
      <c r="B744" s="33"/>
      <c r="C744" s="171" t="s">
        <v>3078</v>
      </c>
      <c r="D744" s="171" t="s">
        <v>1645</v>
      </c>
      <c r="E744" s="172" t="s">
        <v>3079</v>
      </c>
      <c r="F744" s="173" t="s">
        <v>583</v>
      </c>
      <c r="G744" s="174" t="s">
        <v>539</v>
      </c>
      <c r="H744" s="175">
        <v>1</v>
      </c>
      <c r="I744" s="176"/>
      <c r="J744" s="175">
        <f t="shared" si="60"/>
        <v>0</v>
      </c>
      <c r="K744" s="173" t="s">
        <v>1524</v>
      </c>
      <c r="L744" s="37"/>
      <c r="M744" s="177" t="s">
        <v>1524</v>
      </c>
      <c r="N744" s="178" t="s">
        <v>1563</v>
      </c>
      <c r="O744" s="59"/>
      <c r="P744" s="179">
        <f t="shared" si="61"/>
        <v>0</v>
      </c>
      <c r="Q744" s="179">
        <v>0</v>
      </c>
      <c r="R744" s="179">
        <f t="shared" si="62"/>
        <v>0</v>
      </c>
      <c r="S744" s="179">
        <v>0</v>
      </c>
      <c r="T744" s="180">
        <f t="shared" si="63"/>
        <v>0</v>
      </c>
      <c r="AR744" s="16" t="s">
        <v>1678</v>
      </c>
      <c r="AT744" s="16" t="s">
        <v>1645</v>
      </c>
      <c r="AU744" s="16" t="s">
        <v>1651</v>
      </c>
      <c r="AY744" s="16" t="s">
        <v>1642</v>
      </c>
      <c r="BE744" s="181">
        <f t="shared" si="64"/>
        <v>0</v>
      </c>
      <c r="BF744" s="181">
        <f t="shared" si="65"/>
        <v>0</v>
      </c>
      <c r="BG744" s="181">
        <f t="shared" si="66"/>
        <v>0</v>
      </c>
      <c r="BH744" s="181">
        <f t="shared" si="67"/>
        <v>0</v>
      </c>
      <c r="BI744" s="181">
        <f t="shared" si="68"/>
        <v>0</v>
      </c>
      <c r="BJ744" s="16" t="s">
        <v>1651</v>
      </c>
      <c r="BK744" s="181">
        <f t="shared" si="69"/>
        <v>0</v>
      </c>
      <c r="BL744" s="16" t="s">
        <v>1678</v>
      </c>
      <c r="BM744" s="16" t="s">
        <v>3080</v>
      </c>
    </row>
    <row r="745" spans="2:65" s="1" customFormat="1" ht="16.5" customHeight="1">
      <c r="B745" s="33"/>
      <c r="C745" s="171" t="s">
        <v>3081</v>
      </c>
      <c r="D745" s="171" t="s">
        <v>1645</v>
      </c>
      <c r="E745" s="172" t="s">
        <v>3082</v>
      </c>
      <c r="F745" s="173" t="s">
        <v>3083</v>
      </c>
      <c r="G745" s="174" t="s">
        <v>604</v>
      </c>
      <c r="H745" s="176"/>
      <c r="I745" s="176"/>
      <c r="J745" s="175">
        <f t="shared" si="60"/>
        <v>0</v>
      </c>
      <c r="K745" s="173" t="s">
        <v>1524</v>
      </c>
      <c r="L745" s="37"/>
      <c r="M745" s="177" t="s">
        <v>1524</v>
      </c>
      <c r="N745" s="178" t="s">
        <v>1563</v>
      </c>
      <c r="O745" s="59"/>
      <c r="P745" s="179">
        <f t="shared" si="61"/>
        <v>0</v>
      </c>
      <c r="Q745" s="179">
        <v>0</v>
      </c>
      <c r="R745" s="179">
        <f t="shared" si="62"/>
        <v>0</v>
      </c>
      <c r="S745" s="179">
        <v>0</v>
      </c>
      <c r="T745" s="180">
        <f t="shared" si="63"/>
        <v>0</v>
      </c>
      <c r="AR745" s="16" t="s">
        <v>1678</v>
      </c>
      <c r="AT745" s="16" t="s">
        <v>1645</v>
      </c>
      <c r="AU745" s="16" t="s">
        <v>1651</v>
      </c>
      <c r="AY745" s="16" t="s">
        <v>1642</v>
      </c>
      <c r="BE745" s="181">
        <f t="shared" si="64"/>
        <v>0</v>
      </c>
      <c r="BF745" s="181">
        <f t="shared" si="65"/>
        <v>0</v>
      </c>
      <c r="BG745" s="181">
        <f t="shared" si="66"/>
        <v>0</v>
      </c>
      <c r="BH745" s="181">
        <f t="shared" si="67"/>
        <v>0</v>
      </c>
      <c r="BI745" s="181">
        <f t="shared" si="68"/>
        <v>0</v>
      </c>
      <c r="BJ745" s="16" t="s">
        <v>1651</v>
      </c>
      <c r="BK745" s="181">
        <f t="shared" si="69"/>
        <v>0</v>
      </c>
      <c r="BL745" s="16" t="s">
        <v>1678</v>
      </c>
      <c r="BM745" s="16" t="s">
        <v>3084</v>
      </c>
    </row>
    <row r="746" spans="2:63" s="10" customFormat="1" ht="22.9" customHeight="1">
      <c r="B746" s="155"/>
      <c r="C746" s="156"/>
      <c r="D746" s="157" t="s">
        <v>1590</v>
      </c>
      <c r="E746" s="169" t="s">
        <v>3085</v>
      </c>
      <c r="F746" s="169" t="s">
        <v>3086</v>
      </c>
      <c r="G746" s="156"/>
      <c r="H746" s="156"/>
      <c r="I746" s="159"/>
      <c r="J746" s="170">
        <f>BK746</f>
        <v>0</v>
      </c>
      <c r="K746" s="156"/>
      <c r="L746" s="161"/>
      <c r="M746" s="162"/>
      <c r="N746" s="163"/>
      <c r="O746" s="163"/>
      <c r="P746" s="164">
        <f>SUM(P747:P766)</f>
        <v>0</v>
      </c>
      <c r="Q746" s="163"/>
      <c r="R746" s="164">
        <f>SUM(R747:R766)</f>
        <v>0.0199844449</v>
      </c>
      <c r="S746" s="163"/>
      <c r="T746" s="165">
        <f>SUM(T747:T766)</f>
        <v>0</v>
      </c>
      <c r="AR746" s="166" t="s">
        <v>1651</v>
      </c>
      <c r="AT746" s="167" t="s">
        <v>1590</v>
      </c>
      <c r="AU746" s="167" t="s">
        <v>1531</v>
      </c>
      <c r="AY746" s="166" t="s">
        <v>1642</v>
      </c>
      <c r="BK746" s="168">
        <f>SUM(BK747:BK766)</f>
        <v>0</v>
      </c>
    </row>
    <row r="747" spans="2:65" s="1" customFormat="1" ht="16.5" customHeight="1">
      <c r="B747" s="33"/>
      <c r="C747" s="171" t="s">
        <v>3087</v>
      </c>
      <c r="D747" s="171" t="s">
        <v>1645</v>
      </c>
      <c r="E747" s="172" t="s">
        <v>3088</v>
      </c>
      <c r="F747" s="173" t="s">
        <v>3089</v>
      </c>
      <c r="G747" s="174" t="s">
        <v>1755</v>
      </c>
      <c r="H747" s="175">
        <v>1</v>
      </c>
      <c r="I747" s="176"/>
      <c r="J747" s="175">
        <f aca="true" t="shared" si="70" ref="J747:J766">ROUND(I747*H747,0)</f>
        <v>0</v>
      </c>
      <c r="K747" s="173" t="s">
        <v>1524</v>
      </c>
      <c r="L747" s="37"/>
      <c r="M747" s="177" t="s">
        <v>1524</v>
      </c>
      <c r="N747" s="178" t="s">
        <v>1563</v>
      </c>
      <c r="O747" s="59"/>
      <c r="P747" s="179">
        <f aca="true" t="shared" si="71" ref="P747:P766">O747*H747</f>
        <v>0</v>
      </c>
      <c r="Q747" s="179">
        <v>0.0003600485</v>
      </c>
      <c r="R747" s="179">
        <f aca="true" t="shared" si="72" ref="R747:R766">Q747*H747</f>
        <v>0.0003600485</v>
      </c>
      <c r="S747" s="179">
        <v>0</v>
      </c>
      <c r="T747" s="180">
        <f aca="true" t="shared" si="73" ref="T747:T766">S747*H747</f>
        <v>0</v>
      </c>
      <c r="AR747" s="16" t="s">
        <v>1678</v>
      </c>
      <c r="AT747" s="16" t="s">
        <v>1645</v>
      </c>
      <c r="AU747" s="16" t="s">
        <v>1651</v>
      </c>
      <c r="AY747" s="16" t="s">
        <v>1642</v>
      </c>
      <c r="BE747" s="181">
        <f aca="true" t="shared" si="74" ref="BE747:BE766">IF(N747="základní",J747,0)</f>
        <v>0</v>
      </c>
      <c r="BF747" s="181">
        <f aca="true" t="shared" si="75" ref="BF747:BF766">IF(N747="snížená",J747,0)</f>
        <v>0</v>
      </c>
      <c r="BG747" s="181">
        <f aca="true" t="shared" si="76" ref="BG747:BG766">IF(N747="zákl. přenesená",J747,0)</f>
        <v>0</v>
      </c>
      <c r="BH747" s="181">
        <f aca="true" t="shared" si="77" ref="BH747:BH766">IF(N747="sníž. přenesená",J747,0)</f>
        <v>0</v>
      </c>
      <c r="BI747" s="181">
        <f aca="true" t="shared" si="78" ref="BI747:BI766">IF(N747="nulová",J747,0)</f>
        <v>0</v>
      </c>
      <c r="BJ747" s="16" t="s">
        <v>1651</v>
      </c>
      <c r="BK747" s="181">
        <f aca="true" t="shared" si="79" ref="BK747:BK766">ROUND(I747*H747,0)</f>
        <v>0</v>
      </c>
      <c r="BL747" s="16" t="s">
        <v>1678</v>
      </c>
      <c r="BM747" s="16" t="s">
        <v>3090</v>
      </c>
    </row>
    <row r="748" spans="2:65" s="1" customFormat="1" ht="16.5" customHeight="1">
      <c r="B748" s="33"/>
      <c r="C748" s="171" t="s">
        <v>3091</v>
      </c>
      <c r="D748" s="171" t="s">
        <v>1645</v>
      </c>
      <c r="E748" s="172" t="s">
        <v>3092</v>
      </c>
      <c r="F748" s="173" t="s">
        <v>3093</v>
      </c>
      <c r="G748" s="174" t="s">
        <v>1755</v>
      </c>
      <c r="H748" s="175">
        <v>1</v>
      </c>
      <c r="I748" s="176"/>
      <c r="J748" s="175">
        <f t="shared" si="70"/>
        <v>0</v>
      </c>
      <c r="K748" s="173" t="s">
        <v>1524</v>
      </c>
      <c r="L748" s="37"/>
      <c r="M748" s="177" t="s">
        <v>1524</v>
      </c>
      <c r="N748" s="178" t="s">
        <v>1563</v>
      </c>
      <c r="O748" s="59"/>
      <c r="P748" s="179">
        <f t="shared" si="71"/>
        <v>0</v>
      </c>
      <c r="Q748" s="179">
        <v>0.0003100485</v>
      </c>
      <c r="R748" s="179">
        <f t="shared" si="72"/>
        <v>0.0003100485</v>
      </c>
      <c r="S748" s="179">
        <v>0</v>
      </c>
      <c r="T748" s="180">
        <f t="shared" si="73"/>
        <v>0</v>
      </c>
      <c r="AR748" s="16" t="s">
        <v>1678</v>
      </c>
      <c r="AT748" s="16" t="s">
        <v>1645</v>
      </c>
      <c r="AU748" s="16" t="s">
        <v>1651</v>
      </c>
      <c r="AY748" s="16" t="s">
        <v>1642</v>
      </c>
      <c r="BE748" s="181">
        <f t="shared" si="74"/>
        <v>0</v>
      </c>
      <c r="BF748" s="181">
        <f t="shared" si="75"/>
        <v>0</v>
      </c>
      <c r="BG748" s="181">
        <f t="shared" si="76"/>
        <v>0</v>
      </c>
      <c r="BH748" s="181">
        <f t="shared" si="77"/>
        <v>0</v>
      </c>
      <c r="BI748" s="181">
        <f t="shared" si="78"/>
        <v>0</v>
      </c>
      <c r="BJ748" s="16" t="s">
        <v>1651</v>
      </c>
      <c r="BK748" s="181">
        <f t="shared" si="79"/>
        <v>0</v>
      </c>
      <c r="BL748" s="16" t="s">
        <v>1678</v>
      </c>
      <c r="BM748" s="16" t="s">
        <v>3094</v>
      </c>
    </row>
    <row r="749" spans="2:65" s="1" customFormat="1" ht="16.5" customHeight="1">
      <c r="B749" s="33"/>
      <c r="C749" s="171" t="s">
        <v>3095</v>
      </c>
      <c r="D749" s="171" t="s">
        <v>1645</v>
      </c>
      <c r="E749" s="172" t="s">
        <v>2653</v>
      </c>
      <c r="F749" s="173" t="s">
        <v>2654</v>
      </c>
      <c r="G749" s="174" t="s">
        <v>1755</v>
      </c>
      <c r="H749" s="175">
        <v>2</v>
      </c>
      <c r="I749" s="176"/>
      <c r="J749" s="175">
        <f t="shared" si="70"/>
        <v>0</v>
      </c>
      <c r="K749" s="173" t="s">
        <v>1524</v>
      </c>
      <c r="L749" s="37"/>
      <c r="M749" s="177" t="s">
        <v>1524</v>
      </c>
      <c r="N749" s="178" t="s">
        <v>1563</v>
      </c>
      <c r="O749" s="59"/>
      <c r="P749" s="179">
        <f t="shared" si="71"/>
        <v>0</v>
      </c>
      <c r="Q749" s="179">
        <v>0.000254037</v>
      </c>
      <c r="R749" s="179">
        <f t="shared" si="72"/>
        <v>0.000508074</v>
      </c>
      <c r="S749" s="179">
        <v>0</v>
      </c>
      <c r="T749" s="180">
        <f t="shared" si="73"/>
        <v>0</v>
      </c>
      <c r="AR749" s="16" t="s">
        <v>1678</v>
      </c>
      <c r="AT749" s="16" t="s">
        <v>1645</v>
      </c>
      <c r="AU749" s="16" t="s">
        <v>1651</v>
      </c>
      <c r="AY749" s="16" t="s">
        <v>1642</v>
      </c>
      <c r="BE749" s="181">
        <f t="shared" si="74"/>
        <v>0</v>
      </c>
      <c r="BF749" s="181">
        <f t="shared" si="75"/>
        <v>0</v>
      </c>
      <c r="BG749" s="181">
        <f t="shared" si="76"/>
        <v>0</v>
      </c>
      <c r="BH749" s="181">
        <f t="shared" si="77"/>
        <v>0</v>
      </c>
      <c r="BI749" s="181">
        <f t="shared" si="78"/>
        <v>0</v>
      </c>
      <c r="BJ749" s="16" t="s">
        <v>1651</v>
      </c>
      <c r="BK749" s="181">
        <f t="shared" si="79"/>
        <v>0</v>
      </c>
      <c r="BL749" s="16" t="s">
        <v>1678</v>
      </c>
      <c r="BM749" s="16" t="s">
        <v>3096</v>
      </c>
    </row>
    <row r="750" spans="2:65" s="1" customFormat="1" ht="16.5" customHeight="1">
      <c r="B750" s="33"/>
      <c r="C750" s="171" t="s">
        <v>3097</v>
      </c>
      <c r="D750" s="171" t="s">
        <v>1645</v>
      </c>
      <c r="E750" s="172" t="s">
        <v>2771</v>
      </c>
      <c r="F750" s="173" t="s">
        <v>2772</v>
      </c>
      <c r="G750" s="174" t="s">
        <v>1755</v>
      </c>
      <c r="H750" s="175">
        <v>2</v>
      </c>
      <c r="I750" s="176"/>
      <c r="J750" s="175">
        <f t="shared" si="70"/>
        <v>0</v>
      </c>
      <c r="K750" s="173" t="s">
        <v>1524</v>
      </c>
      <c r="L750" s="37"/>
      <c r="M750" s="177" t="s">
        <v>1524</v>
      </c>
      <c r="N750" s="178" t="s">
        <v>1563</v>
      </c>
      <c r="O750" s="59"/>
      <c r="P750" s="179">
        <f t="shared" si="71"/>
        <v>0</v>
      </c>
      <c r="Q750" s="179">
        <v>0.0004446873</v>
      </c>
      <c r="R750" s="179">
        <f t="shared" si="72"/>
        <v>0.0008893746</v>
      </c>
      <c r="S750" s="179">
        <v>0</v>
      </c>
      <c r="T750" s="180">
        <f t="shared" si="73"/>
        <v>0</v>
      </c>
      <c r="AR750" s="16" t="s">
        <v>1678</v>
      </c>
      <c r="AT750" s="16" t="s">
        <v>1645</v>
      </c>
      <c r="AU750" s="16" t="s">
        <v>1651</v>
      </c>
      <c r="AY750" s="16" t="s">
        <v>1642</v>
      </c>
      <c r="BE750" s="181">
        <f t="shared" si="74"/>
        <v>0</v>
      </c>
      <c r="BF750" s="181">
        <f t="shared" si="75"/>
        <v>0</v>
      </c>
      <c r="BG750" s="181">
        <f t="shared" si="76"/>
        <v>0</v>
      </c>
      <c r="BH750" s="181">
        <f t="shared" si="77"/>
        <v>0</v>
      </c>
      <c r="BI750" s="181">
        <f t="shared" si="78"/>
        <v>0</v>
      </c>
      <c r="BJ750" s="16" t="s">
        <v>1651</v>
      </c>
      <c r="BK750" s="181">
        <f t="shared" si="79"/>
        <v>0</v>
      </c>
      <c r="BL750" s="16" t="s">
        <v>1678</v>
      </c>
      <c r="BM750" s="16" t="s">
        <v>3098</v>
      </c>
    </row>
    <row r="751" spans="2:65" s="1" customFormat="1" ht="16.5" customHeight="1">
      <c r="B751" s="33"/>
      <c r="C751" s="171" t="s">
        <v>3099</v>
      </c>
      <c r="D751" s="171" t="s">
        <v>1645</v>
      </c>
      <c r="E751" s="172" t="s">
        <v>3100</v>
      </c>
      <c r="F751" s="173" t="s">
        <v>3101</v>
      </c>
      <c r="G751" s="174" t="s">
        <v>1755</v>
      </c>
      <c r="H751" s="175">
        <v>4</v>
      </c>
      <c r="I751" s="176"/>
      <c r="J751" s="175">
        <f t="shared" si="70"/>
        <v>0</v>
      </c>
      <c r="K751" s="173" t="s">
        <v>1524</v>
      </c>
      <c r="L751" s="37"/>
      <c r="M751" s="177" t="s">
        <v>1524</v>
      </c>
      <c r="N751" s="178" t="s">
        <v>1563</v>
      </c>
      <c r="O751" s="59"/>
      <c r="P751" s="179">
        <f t="shared" si="71"/>
        <v>0</v>
      </c>
      <c r="Q751" s="179">
        <v>0.0007489217</v>
      </c>
      <c r="R751" s="179">
        <f t="shared" si="72"/>
        <v>0.0029956868</v>
      </c>
      <c r="S751" s="179">
        <v>0</v>
      </c>
      <c r="T751" s="180">
        <f t="shared" si="73"/>
        <v>0</v>
      </c>
      <c r="AR751" s="16" t="s">
        <v>1678</v>
      </c>
      <c r="AT751" s="16" t="s">
        <v>1645</v>
      </c>
      <c r="AU751" s="16" t="s">
        <v>1651</v>
      </c>
      <c r="AY751" s="16" t="s">
        <v>1642</v>
      </c>
      <c r="BE751" s="181">
        <f t="shared" si="74"/>
        <v>0</v>
      </c>
      <c r="BF751" s="181">
        <f t="shared" si="75"/>
        <v>0</v>
      </c>
      <c r="BG751" s="181">
        <f t="shared" si="76"/>
        <v>0</v>
      </c>
      <c r="BH751" s="181">
        <f t="shared" si="77"/>
        <v>0</v>
      </c>
      <c r="BI751" s="181">
        <f t="shared" si="78"/>
        <v>0</v>
      </c>
      <c r="BJ751" s="16" t="s">
        <v>1651</v>
      </c>
      <c r="BK751" s="181">
        <f t="shared" si="79"/>
        <v>0</v>
      </c>
      <c r="BL751" s="16" t="s">
        <v>1678</v>
      </c>
      <c r="BM751" s="16" t="s">
        <v>3102</v>
      </c>
    </row>
    <row r="752" spans="2:65" s="1" customFormat="1" ht="16.5" customHeight="1">
      <c r="B752" s="33"/>
      <c r="C752" s="171" t="s">
        <v>3103</v>
      </c>
      <c r="D752" s="171" t="s">
        <v>1645</v>
      </c>
      <c r="E752" s="172" t="s">
        <v>3104</v>
      </c>
      <c r="F752" s="173" t="s">
        <v>3105</v>
      </c>
      <c r="G752" s="174" t="s">
        <v>1755</v>
      </c>
      <c r="H752" s="175">
        <v>11</v>
      </c>
      <c r="I752" s="176"/>
      <c r="J752" s="175">
        <f t="shared" si="70"/>
        <v>0</v>
      </c>
      <c r="K752" s="173" t="s">
        <v>1524</v>
      </c>
      <c r="L752" s="37"/>
      <c r="M752" s="177" t="s">
        <v>1524</v>
      </c>
      <c r="N752" s="178" t="s">
        <v>1563</v>
      </c>
      <c r="O752" s="59"/>
      <c r="P752" s="179">
        <f t="shared" si="71"/>
        <v>0</v>
      </c>
      <c r="Q752" s="179">
        <v>0.0002200485</v>
      </c>
      <c r="R752" s="179">
        <f t="shared" si="72"/>
        <v>0.0024205335</v>
      </c>
      <c r="S752" s="179">
        <v>0</v>
      </c>
      <c r="T752" s="180">
        <f t="shared" si="73"/>
        <v>0</v>
      </c>
      <c r="AR752" s="16" t="s">
        <v>1678</v>
      </c>
      <c r="AT752" s="16" t="s">
        <v>1645</v>
      </c>
      <c r="AU752" s="16" t="s">
        <v>1651</v>
      </c>
      <c r="AY752" s="16" t="s">
        <v>1642</v>
      </c>
      <c r="BE752" s="181">
        <f t="shared" si="74"/>
        <v>0</v>
      </c>
      <c r="BF752" s="181">
        <f t="shared" si="75"/>
        <v>0</v>
      </c>
      <c r="BG752" s="181">
        <f t="shared" si="76"/>
        <v>0</v>
      </c>
      <c r="BH752" s="181">
        <f t="shared" si="77"/>
        <v>0</v>
      </c>
      <c r="BI752" s="181">
        <f t="shared" si="78"/>
        <v>0</v>
      </c>
      <c r="BJ752" s="16" t="s">
        <v>1651</v>
      </c>
      <c r="BK752" s="181">
        <f t="shared" si="79"/>
        <v>0</v>
      </c>
      <c r="BL752" s="16" t="s">
        <v>1678</v>
      </c>
      <c r="BM752" s="16" t="s">
        <v>3106</v>
      </c>
    </row>
    <row r="753" spans="2:65" s="1" customFormat="1" ht="16.5" customHeight="1">
      <c r="B753" s="33"/>
      <c r="C753" s="171" t="s">
        <v>3107</v>
      </c>
      <c r="D753" s="171" t="s">
        <v>1645</v>
      </c>
      <c r="E753" s="172" t="s">
        <v>2657</v>
      </c>
      <c r="F753" s="173" t="s">
        <v>2658</v>
      </c>
      <c r="G753" s="174" t="s">
        <v>1755</v>
      </c>
      <c r="H753" s="175">
        <v>2</v>
      </c>
      <c r="I753" s="176"/>
      <c r="J753" s="175">
        <f t="shared" si="70"/>
        <v>0</v>
      </c>
      <c r="K753" s="173" t="s">
        <v>1524</v>
      </c>
      <c r="L753" s="37"/>
      <c r="M753" s="177" t="s">
        <v>1524</v>
      </c>
      <c r="N753" s="178" t="s">
        <v>1563</v>
      </c>
      <c r="O753" s="59"/>
      <c r="P753" s="179">
        <f t="shared" si="71"/>
        <v>0</v>
      </c>
      <c r="Q753" s="179">
        <v>0.0002100485</v>
      </c>
      <c r="R753" s="179">
        <f t="shared" si="72"/>
        <v>0.000420097</v>
      </c>
      <c r="S753" s="179">
        <v>0</v>
      </c>
      <c r="T753" s="180">
        <f t="shared" si="73"/>
        <v>0</v>
      </c>
      <c r="AR753" s="16" t="s">
        <v>1678</v>
      </c>
      <c r="AT753" s="16" t="s">
        <v>1645</v>
      </c>
      <c r="AU753" s="16" t="s">
        <v>1651</v>
      </c>
      <c r="AY753" s="16" t="s">
        <v>1642</v>
      </c>
      <c r="BE753" s="181">
        <f t="shared" si="74"/>
        <v>0</v>
      </c>
      <c r="BF753" s="181">
        <f t="shared" si="75"/>
        <v>0</v>
      </c>
      <c r="BG753" s="181">
        <f t="shared" si="76"/>
        <v>0</v>
      </c>
      <c r="BH753" s="181">
        <f t="shared" si="77"/>
        <v>0</v>
      </c>
      <c r="BI753" s="181">
        <f t="shared" si="78"/>
        <v>0</v>
      </c>
      <c r="BJ753" s="16" t="s">
        <v>1651</v>
      </c>
      <c r="BK753" s="181">
        <f t="shared" si="79"/>
        <v>0</v>
      </c>
      <c r="BL753" s="16" t="s">
        <v>1678</v>
      </c>
      <c r="BM753" s="16" t="s">
        <v>3108</v>
      </c>
    </row>
    <row r="754" spans="2:65" s="1" customFormat="1" ht="16.5" customHeight="1">
      <c r="B754" s="33"/>
      <c r="C754" s="171" t="s">
        <v>3109</v>
      </c>
      <c r="D754" s="171" t="s">
        <v>1645</v>
      </c>
      <c r="E754" s="172" t="s">
        <v>2661</v>
      </c>
      <c r="F754" s="173" t="s">
        <v>2662</v>
      </c>
      <c r="G754" s="174" t="s">
        <v>1755</v>
      </c>
      <c r="H754" s="175">
        <v>6</v>
      </c>
      <c r="I754" s="176"/>
      <c r="J754" s="175">
        <f t="shared" si="70"/>
        <v>0</v>
      </c>
      <c r="K754" s="173" t="s">
        <v>1524</v>
      </c>
      <c r="L754" s="37"/>
      <c r="M754" s="177" t="s">
        <v>1524</v>
      </c>
      <c r="N754" s="178" t="s">
        <v>1563</v>
      </c>
      <c r="O754" s="59"/>
      <c r="P754" s="179">
        <f t="shared" si="71"/>
        <v>0</v>
      </c>
      <c r="Q754" s="179">
        <v>0.0003400485</v>
      </c>
      <c r="R754" s="179">
        <f t="shared" si="72"/>
        <v>0.0020402909999999996</v>
      </c>
      <c r="S754" s="179">
        <v>0</v>
      </c>
      <c r="T754" s="180">
        <f t="shared" si="73"/>
        <v>0</v>
      </c>
      <c r="AR754" s="16" t="s">
        <v>1678</v>
      </c>
      <c r="AT754" s="16" t="s">
        <v>1645</v>
      </c>
      <c r="AU754" s="16" t="s">
        <v>1651</v>
      </c>
      <c r="AY754" s="16" t="s">
        <v>1642</v>
      </c>
      <c r="BE754" s="181">
        <f t="shared" si="74"/>
        <v>0</v>
      </c>
      <c r="BF754" s="181">
        <f t="shared" si="75"/>
        <v>0</v>
      </c>
      <c r="BG754" s="181">
        <f t="shared" si="76"/>
        <v>0</v>
      </c>
      <c r="BH754" s="181">
        <f t="shared" si="77"/>
        <v>0</v>
      </c>
      <c r="BI754" s="181">
        <f t="shared" si="78"/>
        <v>0</v>
      </c>
      <c r="BJ754" s="16" t="s">
        <v>1651</v>
      </c>
      <c r="BK754" s="181">
        <f t="shared" si="79"/>
        <v>0</v>
      </c>
      <c r="BL754" s="16" t="s">
        <v>1678</v>
      </c>
      <c r="BM754" s="16" t="s">
        <v>3110</v>
      </c>
    </row>
    <row r="755" spans="2:65" s="1" customFormat="1" ht="16.5" customHeight="1">
      <c r="B755" s="33"/>
      <c r="C755" s="171" t="s">
        <v>3111</v>
      </c>
      <c r="D755" s="171" t="s">
        <v>1645</v>
      </c>
      <c r="E755" s="172" t="s">
        <v>2665</v>
      </c>
      <c r="F755" s="173" t="s">
        <v>2666</v>
      </c>
      <c r="G755" s="174" t="s">
        <v>1755</v>
      </c>
      <c r="H755" s="175">
        <v>2</v>
      </c>
      <c r="I755" s="176"/>
      <c r="J755" s="175">
        <f t="shared" si="70"/>
        <v>0</v>
      </c>
      <c r="K755" s="173" t="s">
        <v>1524</v>
      </c>
      <c r="L755" s="37"/>
      <c r="M755" s="177" t="s">
        <v>1524</v>
      </c>
      <c r="N755" s="178" t="s">
        <v>1563</v>
      </c>
      <c r="O755" s="59"/>
      <c r="P755" s="179">
        <f t="shared" si="71"/>
        <v>0</v>
      </c>
      <c r="Q755" s="179">
        <v>0.0005000485</v>
      </c>
      <c r="R755" s="179">
        <f t="shared" si="72"/>
        <v>0.001000097</v>
      </c>
      <c r="S755" s="179">
        <v>0</v>
      </c>
      <c r="T755" s="180">
        <f t="shared" si="73"/>
        <v>0</v>
      </c>
      <c r="AR755" s="16" t="s">
        <v>1678</v>
      </c>
      <c r="AT755" s="16" t="s">
        <v>1645</v>
      </c>
      <c r="AU755" s="16" t="s">
        <v>1651</v>
      </c>
      <c r="AY755" s="16" t="s">
        <v>1642</v>
      </c>
      <c r="BE755" s="181">
        <f t="shared" si="74"/>
        <v>0</v>
      </c>
      <c r="BF755" s="181">
        <f t="shared" si="75"/>
        <v>0</v>
      </c>
      <c r="BG755" s="181">
        <f t="shared" si="76"/>
        <v>0</v>
      </c>
      <c r="BH755" s="181">
        <f t="shared" si="77"/>
        <v>0</v>
      </c>
      <c r="BI755" s="181">
        <f t="shared" si="78"/>
        <v>0</v>
      </c>
      <c r="BJ755" s="16" t="s">
        <v>1651</v>
      </c>
      <c r="BK755" s="181">
        <f t="shared" si="79"/>
        <v>0</v>
      </c>
      <c r="BL755" s="16" t="s">
        <v>1678</v>
      </c>
      <c r="BM755" s="16" t="s">
        <v>3112</v>
      </c>
    </row>
    <row r="756" spans="2:65" s="1" customFormat="1" ht="16.5" customHeight="1">
      <c r="B756" s="33"/>
      <c r="C756" s="171" t="s">
        <v>3113</v>
      </c>
      <c r="D756" s="171" t="s">
        <v>1645</v>
      </c>
      <c r="E756" s="172" t="s">
        <v>2669</v>
      </c>
      <c r="F756" s="173" t="s">
        <v>2670</v>
      </c>
      <c r="G756" s="174" t="s">
        <v>1755</v>
      </c>
      <c r="H756" s="175">
        <v>4</v>
      </c>
      <c r="I756" s="176"/>
      <c r="J756" s="175">
        <f t="shared" si="70"/>
        <v>0</v>
      </c>
      <c r="K756" s="173" t="s">
        <v>1524</v>
      </c>
      <c r="L756" s="37"/>
      <c r="M756" s="177" t="s">
        <v>1524</v>
      </c>
      <c r="N756" s="178" t="s">
        <v>1563</v>
      </c>
      <c r="O756" s="59"/>
      <c r="P756" s="179">
        <f t="shared" si="71"/>
        <v>0</v>
      </c>
      <c r="Q756" s="179">
        <v>0.0007000485</v>
      </c>
      <c r="R756" s="179">
        <f t="shared" si="72"/>
        <v>0.002800194</v>
      </c>
      <c r="S756" s="179">
        <v>0</v>
      </c>
      <c r="T756" s="180">
        <f t="shared" si="73"/>
        <v>0</v>
      </c>
      <c r="AR756" s="16" t="s">
        <v>1678</v>
      </c>
      <c r="AT756" s="16" t="s">
        <v>1645</v>
      </c>
      <c r="AU756" s="16" t="s">
        <v>1651</v>
      </c>
      <c r="AY756" s="16" t="s">
        <v>1642</v>
      </c>
      <c r="BE756" s="181">
        <f t="shared" si="74"/>
        <v>0</v>
      </c>
      <c r="BF756" s="181">
        <f t="shared" si="75"/>
        <v>0</v>
      </c>
      <c r="BG756" s="181">
        <f t="shared" si="76"/>
        <v>0</v>
      </c>
      <c r="BH756" s="181">
        <f t="shared" si="77"/>
        <v>0</v>
      </c>
      <c r="BI756" s="181">
        <f t="shared" si="78"/>
        <v>0</v>
      </c>
      <c r="BJ756" s="16" t="s">
        <v>1651</v>
      </c>
      <c r="BK756" s="181">
        <f t="shared" si="79"/>
        <v>0</v>
      </c>
      <c r="BL756" s="16" t="s">
        <v>1678</v>
      </c>
      <c r="BM756" s="16" t="s">
        <v>3114</v>
      </c>
    </row>
    <row r="757" spans="2:65" s="1" customFormat="1" ht="16.5" customHeight="1">
      <c r="B757" s="33"/>
      <c r="C757" s="171" t="s">
        <v>3115</v>
      </c>
      <c r="D757" s="171" t="s">
        <v>1645</v>
      </c>
      <c r="E757" s="172" t="s">
        <v>3116</v>
      </c>
      <c r="F757" s="173" t="s">
        <v>3117</v>
      </c>
      <c r="G757" s="174" t="s">
        <v>1755</v>
      </c>
      <c r="H757" s="175">
        <v>2</v>
      </c>
      <c r="I757" s="176"/>
      <c r="J757" s="175">
        <f t="shared" si="70"/>
        <v>0</v>
      </c>
      <c r="K757" s="173" t="s">
        <v>1524</v>
      </c>
      <c r="L757" s="37"/>
      <c r="M757" s="177" t="s">
        <v>1524</v>
      </c>
      <c r="N757" s="178" t="s">
        <v>1563</v>
      </c>
      <c r="O757" s="59"/>
      <c r="P757" s="179">
        <f t="shared" si="71"/>
        <v>0</v>
      </c>
      <c r="Q757" s="179">
        <v>0.00312</v>
      </c>
      <c r="R757" s="179">
        <f t="shared" si="72"/>
        <v>0.00624</v>
      </c>
      <c r="S757" s="179">
        <v>0</v>
      </c>
      <c r="T757" s="180">
        <f t="shared" si="73"/>
        <v>0</v>
      </c>
      <c r="AR757" s="16" t="s">
        <v>1678</v>
      </c>
      <c r="AT757" s="16" t="s">
        <v>1645</v>
      </c>
      <c r="AU757" s="16" t="s">
        <v>1651</v>
      </c>
      <c r="AY757" s="16" t="s">
        <v>1642</v>
      </c>
      <c r="BE757" s="181">
        <f t="shared" si="74"/>
        <v>0</v>
      </c>
      <c r="BF757" s="181">
        <f t="shared" si="75"/>
        <v>0</v>
      </c>
      <c r="BG757" s="181">
        <f t="shared" si="76"/>
        <v>0</v>
      </c>
      <c r="BH757" s="181">
        <f t="shared" si="77"/>
        <v>0</v>
      </c>
      <c r="BI757" s="181">
        <f t="shared" si="78"/>
        <v>0</v>
      </c>
      <c r="BJ757" s="16" t="s">
        <v>1651</v>
      </c>
      <c r="BK757" s="181">
        <f t="shared" si="79"/>
        <v>0</v>
      </c>
      <c r="BL757" s="16" t="s">
        <v>1678</v>
      </c>
      <c r="BM757" s="16" t="s">
        <v>3118</v>
      </c>
    </row>
    <row r="758" spans="2:65" s="1" customFormat="1" ht="16.5" customHeight="1">
      <c r="B758" s="33"/>
      <c r="C758" s="171" t="s">
        <v>3119</v>
      </c>
      <c r="D758" s="171" t="s">
        <v>1645</v>
      </c>
      <c r="E758" s="172" t="s">
        <v>3120</v>
      </c>
      <c r="F758" s="173" t="s">
        <v>3121</v>
      </c>
      <c r="G758" s="174" t="s">
        <v>526</v>
      </c>
      <c r="H758" s="175">
        <v>5</v>
      </c>
      <c r="I758" s="176"/>
      <c r="J758" s="175">
        <f t="shared" si="70"/>
        <v>0</v>
      </c>
      <c r="K758" s="173" t="s">
        <v>1524</v>
      </c>
      <c r="L758" s="37"/>
      <c r="M758" s="177" t="s">
        <v>1524</v>
      </c>
      <c r="N758" s="178" t="s">
        <v>1563</v>
      </c>
      <c r="O758" s="59"/>
      <c r="P758" s="179">
        <f t="shared" si="71"/>
        <v>0</v>
      </c>
      <c r="Q758" s="179">
        <v>0</v>
      </c>
      <c r="R758" s="179">
        <f t="shared" si="72"/>
        <v>0</v>
      </c>
      <c r="S758" s="179">
        <v>0</v>
      </c>
      <c r="T758" s="180">
        <f t="shared" si="73"/>
        <v>0</v>
      </c>
      <c r="AR758" s="16" t="s">
        <v>1678</v>
      </c>
      <c r="AT758" s="16" t="s">
        <v>1645</v>
      </c>
      <c r="AU758" s="16" t="s">
        <v>1651</v>
      </c>
      <c r="AY758" s="16" t="s">
        <v>1642</v>
      </c>
      <c r="BE758" s="181">
        <f t="shared" si="74"/>
        <v>0</v>
      </c>
      <c r="BF758" s="181">
        <f t="shared" si="75"/>
        <v>0</v>
      </c>
      <c r="BG758" s="181">
        <f t="shared" si="76"/>
        <v>0</v>
      </c>
      <c r="BH758" s="181">
        <f t="shared" si="77"/>
        <v>0</v>
      </c>
      <c r="BI758" s="181">
        <f t="shared" si="78"/>
        <v>0</v>
      </c>
      <c r="BJ758" s="16" t="s">
        <v>1651</v>
      </c>
      <c r="BK758" s="181">
        <f t="shared" si="79"/>
        <v>0</v>
      </c>
      <c r="BL758" s="16" t="s">
        <v>1678</v>
      </c>
      <c r="BM758" s="16" t="s">
        <v>3122</v>
      </c>
    </row>
    <row r="759" spans="2:65" s="1" customFormat="1" ht="16.5" customHeight="1">
      <c r="B759" s="33"/>
      <c r="C759" s="171" t="s">
        <v>3123</v>
      </c>
      <c r="D759" s="171" t="s">
        <v>1645</v>
      </c>
      <c r="E759" s="172" t="s">
        <v>3124</v>
      </c>
      <c r="F759" s="173" t="s">
        <v>3125</v>
      </c>
      <c r="G759" s="174" t="s">
        <v>526</v>
      </c>
      <c r="H759" s="175">
        <v>5</v>
      </c>
      <c r="I759" s="176"/>
      <c r="J759" s="175">
        <f t="shared" si="70"/>
        <v>0</v>
      </c>
      <c r="K759" s="173" t="s">
        <v>1524</v>
      </c>
      <c r="L759" s="37"/>
      <c r="M759" s="177" t="s">
        <v>1524</v>
      </c>
      <c r="N759" s="178" t="s">
        <v>1563</v>
      </c>
      <c r="O759" s="59"/>
      <c r="P759" s="179">
        <f t="shared" si="71"/>
        <v>0</v>
      </c>
      <c r="Q759" s="179">
        <v>0</v>
      </c>
      <c r="R759" s="179">
        <f t="shared" si="72"/>
        <v>0</v>
      </c>
      <c r="S759" s="179">
        <v>0</v>
      </c>
      <c r="T759" s="180">
        <f t="shared" si="73"/>
        <v>0</v>
      </c>
      <c r="AR759" s="16" t="s">
        <v>1678</v>
      </c>
      <c r="AT759" s="16" t="s">
        <v>1645</v>
      </c>
      <c r="AU759" s="16" t="s">
        <v>1651</v>
      </c>
      <c r="AY759" s="16" t="s">
        <v>1642</v>
      </c>
      <c r="BE759" s="181">
        <f t="shared" si="74"/>
        <v>0</v>
      </c>
      <c r="BF759" s="181">
        <f t="shared" si="75"/>
        <v>0</v>
      </c>
      <c r="BG759" s="181">
        <f t="shared" si="76"/>
        <v>0</v>
      </c>
      <c r="BH759" s="181">
        <f t="shared" si="77"/>
        <v>0</v>
      </c>
      <c r="BI759" s="181">
        <f t="shared" si="78"/>
        <v>0</v>
      </c>
      <c r="BJ759" s="16" t="s">
        <v>1651</v>
      </c>
      <c r="BK759" s="181">
        <f t="shared" si="79"/>
        <v>0</v>
      </c>
      <c r="BL759" s="16" t="s">
        <v>1678</v>
      </c>
      <c r="BM759" s="16" t="s">
        <v>3126</v>
      </c>
    </row>
    <row r="760" spans="2:65" s="1" customFormat="1" ht="16.5" customHeight="1">
      <c r="B760" s="33"/>
      <c r="C760" s="171" t="s">
        <v>3127</v>
      </c>
      <c r="D760" s="171" t="s">
        <v>1645</v>
      </c>
      <c r="E760" s="172" t="s">
        <v>3128</v>
      </c>
      <c r="F760" s="173" t="s">
        <v>3129</v>
      </c>
      <c r="G760" s="174" t="s">
        <v>526</v>
      </c>
      <c r="H760" s="175">
        <v>30</v>
      </c>
      <c r="I760" s="176"/>
      <c r="J760" s="175">
        <f t="shared" si="70"/>
        <v>0</v>
      </c>
      <c r="K760" s="173" t="s">
        <v>1524</v>
      </c>
      <c r="L760" s="37"/>
      <c r="M760" s="177" t="s">
        <v>1524</v>
      </c>
      <c r="N760" s="178" t="s">
        <v>1563</v>
      </c>
      <c r="O760" s="59"/>
      <c r="P760" s="179">
        <f t="shared" si="71"/>
        <v>0</v>
      </c>
      <c r="Q760" s="179">
        <v>0</v>
      </c>
      <c r="R760" s="179">
        <f t="shared" si="72"/>
        <v>0</v>
      </c>
      <c r="S760" s="179">
        <v>0</v>
      </c>
      <c r="T760" s="180">
        <f t="shared" si="73"/>
        <v>0</v>
      </c>
      <c r="AR760" s="16" t="s">
        <v>1678</v>
      </c>
      <c r="AT760" s="16" t="s">
        <v>1645</v>
      </c>
      <c r="AU760" s="16" t="s">
        <v>1651</v>
      </c>
      <c r="AY760" s="16" t="s">
        <v>1642</v>
      </c>
      <c r="BE760" s="181">
        <f t="shared" si="74"/>
        <v>0</v>
      </c>
      <c r="BF760" s="181">
        <f t="shared" si="75"/>
        <v>0</v>
      </c>
      <c r="BG760" s="181">
        <f t="shared" si="76"/>
        <v>0</v>
      </c>
      <c r="BH760" s="181">
        <f t="shared" si="77"/>
        <v>0</v>
      </c>
      <c r="BI760" s="181">
        <f t="shared" si="78"/>
        <v>0</v>
      </c>
      <c r="BJ760" s="16" t="s">
        <v>1651</v>
      </c>
      <c r="BK760" s="181">
        <f t="shared" si="79"/>
        <v>0</v>
      </c>
      <c r="BL760" s="16" t="s">
        <v>1678</v>
      </c>
      <c r="BM760" s="16" t="s">
        <v>3130</v>
      </c>
    </row>
    <row r="761" spans="2:65" s="1" customFormat="1" ht="16.5" customHeight="1">
      <c r="B761" s="33"/>
      <c r="C761" s="171" t="s">
        <v>3131</v>
      </c>
      <c r="D761" s="171" t="s">
        <v>1645</v>
      </c>
      <c r="E761" s="172" t="s">
        <v>3132</v>
      </c>
      <c r="F761" s="173" t="s">
        <v>3133</v>
      </c>
      <c r="G761" s="174" t="s">
        <v>526</v>
      </c>
      <c r="H761" s="175">
        <v>35</v>
      </c>
      <c r="I761" s="176"/>
      <c r="J761" s="175">
        <f t="shared" si="70"/>
        <v>0</v>
      </c>
      <c r="K761" s="173" t="s">
        <v>1524</v>
      </c>
      <c r="L761" s="37"/>
      <c r="M761" s="177" t="s">
        <v>1524</v>
      </c>
      <c r="N761" s="178" t="s">
        <v>1563</v>
      </c>
      <c r="O761" s="59"/>
      <c r="P761" s="179">
        <f t="shared" si="71"/>
        <v>0</v>
      </c>
      <c r="Q761" s="179">
        <v>0</v>
      </c>
      <c r="R761" s="179">
        <f t="shared" si="72"/>
        <v>0</v>
      </c>
      <c r="S761" s="179">
        <v>0</v>
      </c>
      <c r="T761" s="180">
        <f t="shared" si="73"/>
        <v>0</v>
      </c>
      <c r="AR761" s="16" t="s">
        <v>1678</v>
      </c>
      <c r="AT761" s="16" t="s">
        <v>1645</v>
      </c>
      <c r="AU761" s="16" t="s">
        <v>1651</v>
      </c>
      <c r="AY761" s="16" t="s">
        <v>1642</v>
      </c>
      <c r="BE761" s="181">
        <f t="shared" si="74"/>
        <v>0</v>
      </c>
      <c r="BF761" s="181">
        <f t="shared" si="75"/>
        <v>0</v>
      </c>
      <c r="BG761" s="181">
        <f t="shared" si="76"/>
        <v>0</v>
      </c>
      <c r="BH761" s="181">
        <f t="shared" si="77"/>
        <v>0</v>
      </c>
      <c r="BI761" s="181">
        <f t="shared" si="78"/>
        <v>0</v>
      </c>
      <c r="BJ761" s="16" t="s">
        <v>1651</v>
      </c>
      <c r="BK761" s="181">
        <f t="shared" si="79"/>
        <v>0</v>
      </c>
      <c r="BL761" s="16" t="s">
        <v>1678</v>
      </c>
      <c r="BM761" s="16" t="s">
        <v>3134</v>
      </c>
    </row>
    <row r="762" spans="2:65" s="1" customFormat="1" ht="16.5" customHeight="1">
      <c r="B762" s="33"/>
      <c r="C762" s="171" t="s">
        <v>3135</v>
      </c>
      <c r="D762" s="171" t="s">
        <v>1645</v>
      </c>
      <c r="E762" s="172" t="s">
        <v>3136</v>
      </c>
      <c r="F762" s="173" t="s">
        <v>3137</v>
      </c>
      <c r="G762" s="174" t="s">
        <v>526</v>
      </c>
      <c r="H762" s="175">
        <v>5</v>
      </c>
      <c r="I762" s="176"/>
      <c r="J762" s="175">
        <f t="shared" si="70"/>
        <v>0</v>
      </c>
      <c r="K762" s="173" t="s">
        <v>1524</v>
      </c>
      <c r="L762" s="37"/>
      <c r="M762" s="177" t="s">
        <v>1524</v>
      </c>
      <c r="N762" s="178" t="s">
        <v>1563</v>
      </c>
      <c r="O762" s="59"/>
      <c r="P762" s="179">
        <f t="shared" si="71"/>
        <v>0</v>
      </c>
      <c r="Q762" s="179">
        <v>0</v>
      </c>
      <c r="R762" s="179">
        <f t="shared" si="72"/>
        <v>0</v>
      </c>
      <c r="S762" s="179">
        <v>0</v>
      </c>
      <c r="T762" s="180">
        <f t="shared" si="73"/>
        <v>0</v>
      </c>
      <c r="AR762" s="16" t="s">
        <v>1678</v>
      </c>
      <c r="AT762" s="16" t="s">
        <v>1645</v>
      </c>
      <c r="AU762" s="16" t="s">
        <v>1651</v>
      </c>
      <c r="AY762" s="16" t="s">
        <v>1642</v>
      </c>
      <c r="BE762" s="181">
        <f t="shared" si="74"/>
        <v>0</v>
      </c>
      <c r="BF762" s="181">
        <f t="shared" si="75"/>
        <v>0</v>
      </c>
      <c r="BG762" s="181">
        <f t="shared" si="76"/>
        <v>0</v>
      </c>
      <c r="BH762" s="181">
        <f t="shared" si="77"/>
        <v>0</v>
      </c>
      <c r="BI762" s="181">
        <f t="shared" si="78"/>
        <v>0</v>
      </c>
      <c r="BJ762" s="16" t="s">
        <v>1651</v>
      </c>
      <c r="BK762" s="181">
        <f t="shared" si="79"/>
        <v>0</v>
      </c>
      <c r="BL762" s="16" t="s">
        <v>1678</v>
      </c>
      <c r="BM762" s="16" t="s">
        <v>3138</v>
      </c>
    </row>
    <row r="763" spans="2:65" s="1" customFormat="1" ht="16.5" customHeight="1">
      <c r="B763" s="33"/>
      <c r="C763" s="171" t="s">
        <v>3139</v>
      </c>
      <c r="D763" s="171" t="s">
        <v>1645</v>
      </c>
      <c r="E763" s="172" t="s">
        <v>3140</v>
      </c>
      <c r="F763" s="173" t="s">
        <v>3141</v>
      </c>
      <c r="G763" s="174" t="s">
        <v>526</v>
      </c>
      <c r="H763" s="175">
        <v>1</v>
      </c>
      <c r="I763" s="176"/>
      <c r="J763" s="175">
        <f t="shared" si="70"/>
        <v>0</v>
      </c>
      <c r="K763" s="173" t="s">
        <v>1524</v>
      </c>
      <c r="L763" s="37"/>
      <c r="M763" s="177" t="s">
        <v>1524</v>
      </c>
      <c r="N763" s="178" t="s">
        <v>1563</v>
      </c>
      <c r="O763" s="59"/>
      <c r="P763" s="179">
        <f t="shared" si="71"/>
        <v>0</v>
      </c>
      <c r="Q763" s="179">
        <v>0</v>
      </c>
      <c r="R763" s="179">
        <f t="shared" si="72"/>
        <v>0</v>
      </c>
      <c r="S763" s="179">
        <v>0</v>
      </c>
      <c r="T763" s="180">
        <f t="shared" si="73"/>
        <v>0</v>
      </c>
      <c r="AR763" s="16" t="s">
        <v>1678</v>
      </c>
      <c r="AT763" s="16" t="s">
        <v>1645</v>
      </c>
      <c r="AU763" s="16" t="s">
        <v>1651</v>
      </c>
      <c r="AY763" s="16" t="s">
        <v>1642</v>
      </c>
      <c r="BE763" s="181">
        <f t="shared" si="74"/>
        <v>0</v>
      </c>
      <c r="BF763" s="181">
        <f t="shared" si="75"/>
        <v>0</v>
      </c>
      <c r="BG763" s="181">
        <f t="shared" si="76"/>
        <v>0</v>
      </c>
      <c r="BH763" s="181">
        <f t="shared" si="77"/>
        <v>0</v>
      </c>
      <c r="BI763" s="181">
        <f t="shared" si="78"/>
        <v>0</v>
      </c>
      <c r="BJ763" s="16" t="s">
        <v>1651</v>
      </c>
      <c r="BK763" s="181">
        <f t="shared" si="79"/>
        <v>0</v>
      </c>
      <c r="BL763" s="16" t="s">
        <v>1678</v>
      </c>
      <c r="BM763" s="16" t="s">
        <v>3142</v>
      </c>
    </row>
    <row r="764" spans="2:65" s="1" customFormat="1" ht="16.5" customHeight="1">
      <c r="B764" s="33"/>
      <c r="C764" s="171" t="s">
        <v>3143</v>
      </c>
      <c r="D764" s="171" t="s">
        <v>1645</v>
      </c>
      <c r="E764" s="172" t="s">
        <v>3144</v>
      </c>
      <c r="F764" s="173" t="s">
        <v>3145</v>
      </c>
      <c r="G764" s="174" t="s">
        <v>526</v>
      </c>
      <c r="H764" s="175">
        <v>1</v>
      </c>
      <c r="I764" s="176"/>
      <c r="J764" s="175">
        <f t="shared" si="70"/>
        <v>0</v>
      </c>
      <c r="K764" s="173" t="s">
        <v>1524</v>
      </c>
      <c r="L764" s="37"/>
      <c r="M764" s="177" t="s">
        <v>1524</v>
      </c>
      <c r="N764" s="178" t="s">
        <v>1563</v>
      </c>
      <c r="O764" s="59"/>
      <c r="P764" s="179">
        <f t="shared" si="71"/>
        <v>0</v>
      </c>
      <c r="Q764" s="179">
        <v>0</v>
      </c>
      <c r="R764" s="179">
        <f t="shared" si="72"/>
        <v>0</v>
      </c>
      <c r="S764" s="179">
        <v>0</v>
      </c>
      <c r="T764" s="180">
        <f t="shared" si="73"/>
        <v>0</v>
      </c>
      <c r="AR764" s="16" t="s">
        <v>1678</v>
      </c>
      <c r="AT764" s="16" t="s">
        <v>1645</v>
      </c>
      <c r="AU764" s="16" t="s">
        <v>1651</v>
      </c>
      <c r="AY764" s="16" t="s">
        <v>1642</v>
      </c>
      <c r="BE764" s="181">
        <f t="shared" si="74"/>
        <v>0</v>
      </c>
      <c r="BF764" s="181">
        <f t="shared" si="75"/>
        <v>0</v>
      </c>
      <c r="BG764" s="181">
        <f t="shared" si="76"/>
        <v>0</v>
      </c>
      <c r="BH764" s="181">
        <f t="shared" si="77"/>
        <v>0</v>
      </c>
      <c r="BI764" s="181">
        <f t="shared" si="78"/>
        <v>0</v>
      </c>
      <c r="BJ764" s="16" t="s">
        <v>1651</v>
      </c>
      <c r="BK764" s="181">
        <f t="shared" si="79"/>
        <v>0</v>
      </c>
      <c r="BL764" s="16" t="s">
        <v>1678</v>
      </c>
      <c r="BM764" s="16" t="s">
        <v>3146</v>
      </c>
    </row>
    <row r="765" spans="2:65" s="1" customFormat="1" ht="16.5" customHeight="1">
      <c r="B765" s="33"/>
      <c r="C765" s="171" t="s">
        <v>3147</v>
      </c>
      <c r="D765" s="171" t="s">
        <v>1645</v>
      </c>
      <c r="E765" s="172" t="s">
        <v>3148</v>
      </c>
      <c r="F765" s="173" t="s">
        <v>3149</v>
      </c>
      <c r="G765" s="174" t="s">
        <v>526</v>
      </c>
      <c r="H765" s="175">
        <v>2</v>
      </c>
      <c r="I765" s="176"/>
      <c r="J765" s="175">
        <f t="shared" si="70"/>
        <v>0</v>
      </c>
      <c r="K765" s="173" t="s">
        <v>1524</v>
      </c>
      <c r="L765" s="37"/>
      <c r="M765" s="177" t="s">
        <v>1524</v>
      </c>
      <c r="N765" s="178" t="s">
        <v>1563</v>
      </c>
      <c r="O765" s="59"/>
      <c r="P765" s="179">
        <f t="shared" si="71"/>
        <v>0</v>
      </c>
      <c r="Q765" s="179">
        <v>0</v>
      </c>
      <c r="R765" s="179">
        <f t="shared" si="72"/>
        <v>0</v>
      </c>
      <c r="S765" s="179">
        <v>0</v>
      </c>
      <c r="T765" s="180">
        <f t="shared" si="73"/>
        <v>0</v>
      </c>
      <c r="AR765" s="16" t="s">
        <v>1678</v>
      </c>
      <c r="AT765" s="16" t="s">
        <v>1645</v>
      </c>
      <c r="AU765" s="16" t="s">
        <v>1651</v>
      </c>
      <c r="AY765" s="16" t="s">
        <v>1642</v>
      </c>
      <c r="BE765" s="181">
        <f t="shared" si="74"/>
        <v>0</v>
      </c>
      <c r="BF765" s="181">
        <f t="shared" si="75"/>
        <v>0</v>
      </c>
      <c r="BG765" s="181">
        <f t="shared" si="76"/>
        <v>0</v>
      </c>
      <c r="BH765" s="181">
        <f t="shared" si="77"/>
        <v>0</v>
      </c>
      <c r="BI765" s="181">
        <f t="shared" si="78"/>
        <v>0</v>
      </c>
      <c r="BJ765" s="16" t="s">
        <v>1651</v>
      </c>
      <c r="BK765" s="181">
        <f t="shared" si="79"/>
        <v>0</v>
      </c>
      <c r="BL765" s="16" t="s">
        <v>1678</v>
      </c>
      <c r="BM765" s="16" t="s">
        <v>3150</v>
      </c>
    </row>
    <row r="766" spans="2:65" s="1" customFormat="1" ht="16.5" customHeight="1">
      <c r="B766" s="33"/>
      <c r="C766" s="171" t="s">
        <v>3151</v>
      </c>
      <c r="D766" s="171" t="s">
        <v>1645</v>
      </c>
      <c r="E766" s="172" t="s">
        <v>3152</v>
      </c>
      <c r="F766" s="173" t="s">
        <v>3153</v>
      </c>
      <c r="G766" s="174" t="s">
        <v>604</v>
      </c>
      <c r="H766" s="176"/>
      <c r="I766" s="176"/>
      <c r="J766" s="175">
        <f t="shared" si="70"/>
        <v>0</v>
      </c>
      <c r="K766" s="173" t="s">
        <v>1524</v>
      </c>
      <c r="L766" s="37"/>
      <c r="M766" s="177" t="s">
        <v>1524</v>
      </c>
      <c r="N766" s="178" t="s">
        <v>1563</v>
      </c>
      <c r="O766" s="59"/>
      <c r="P766" s="179">
        <f t="shared" si="71"/>
        <v>0</v>
      </c>
      <c r="Q766" s="179">
        <v>0</v>
      </c>
      <c r="R766" s="179">
        <f t="shared" si="72"/>
        <v>0</v>
      </c>
      <c r="S766" s="179">
        <v>0</v>
      </c>
      <c r="T766" s="180">
        <f t="shared" si="73"/>
        <v>0</v>
      </c>
      <c r="AR766" s="16" t="s">
        <v>1678</v>
      </c>
      <c r="AT766" s="16" t="s">
        <v>1645</v>
      </c>
      <c r="AU766" s="16" t="s">
        <v>1651</v>
      </c>
      <c r="AY766" s="16" t="s">
        <v>1642</v>
      </c>
      <c r="BE766" s="181">
        <f t="shared" si="74"/>
        <v>0</v>
      </c>
      <c r="BF766" s="181">
        <f t="shared" si="75"/>
        <v>0</v>
      </c>
      <c r="BG766" s="181">
        <f t="shared" si="76"/>
        <v>0</v>
      </c>
      <c r="BH766" s="181">
        <f t="shared" si="77"/>
        <v>0</v>
      </c>
      <c r="BI766" s="181">
        <f t="shared" si="78"/>
        <v>0</v>
      </c>
      <c r="BJ766" s="16" t="s">
        <v>1651</v>
      </c>
      <c r="BK766" s="181">
        <f t="shared" si="79"/>
        <v>0</v>
      </c>
      <c r="BL766" s="16" t="s">
        <v>1678</v>
      </c>
      <c r="BM766" s="16" t="s">
        <v>3154</v>
      </c>
    </row>
    <row r="767" spans="2:63" s="10" customFormat="1" ht="22.9" customHeight="1">
      <c r="B767" s="155"/>
      <c r="C767" s="156"/>
      <c r="D767" s="157" t="s">
        <v>1590</v>
      </c>
      <c r="E767" s="169" t="s">
        <v>3155</v>
      </c>
      <c r="F767" s="169" t="s">
        <v>3156</v>
      </c>
      <c r="G767" s="156"/>
      <c r="H767" s="156"/>
      <c r="I767" s="159"/>
      <c r="J767" s="170">
        <f>BK767</f>
        <v>0</v>
      </c>
      <c r="K767" s="156"/>
      <c r="L767" s="161"/>
      <c r="M767" s="162"/>
      <c r="N767" s="163"/>
      <c r="O767" s="163"/>
      <c r="P767" s="164">
        <f>SUM(P768:P806)</f>
        <v>0</v>
      </c>
      <c r="Q767" s="163"/>
      <c r="R767" s="164">
        <f>SUM(R768:R806)</f>
        <v>0.0012000000000000001</v>
      </c>
      <c r="S767" s="163"/>
      <c r="T767" s="165">
        <f>SUM(T768:T806)</f>
        <v>4.8465</v>
      </c>
      <c r="AR767" s="166" t="s">
        <v>1651</v>
      </c>
      <c r="AT767" s="167" t="s">
        <v>1590</v>
      </c>
      <c r="AU767" s="167" t="s">
        <v>1531</v>
      </c>
      <c r="AY767" s="166" t="s">
        <v>1642</v>
      </c>
      <c r="BK767" s="168">
        <f>SUM(BK768:BK806)</f>
        <v>0</v>
      </c>
    </row>
    <row r="768" spans="2:65" s="1" customFormat="1" ht="16.5" customHeight="1">
      <c r="B768" s="33"/>
      <c r="C768" s="171" t="s">
        <v>3157</v>
      </c>
      <c r="D768" s="171" t="s">
        <v>1645</v>
      </c>
      <c r="E768" s="172" t="s">
        <v>3158</v>
      </c>
      <c r="F768" s="173" t="s">
        <v>3159</v>
      </c>
      <c r="G768" s="174" t="s">
        <v>1683</v>
      </c>
      <c r="H768" s="175">
        <v>450</v>
      </c>
      <c r="I768" s="176"/>
      <c r="J768" s="175">
        <f>ROUND(I768*H768,0)</f>
        <v>0</v>
      </c>
      <c r="K768" s="173" t="s">
        <v>1649</v>
      </c>
      <c r="L768" s="37"/>
      <c r="M768" s="177" t="s">
        <v>1524</v>
      </c>
      <c r="N768" s="178" t="s">
        <v>1563</v>
      </c>
      <c r="O768" s="59"/>
      <c r="P768" s="179">
        <f>O768*H768</f>
        <v>0</v>
      </c>
      <c r="Q768" s="179">
        <v>0</v>
      </c>
      <c r="R768" s="179">
        <f>Q768*H768</f>
        <v>0</v>
      </c>
      <c r="S768" s="179">
        <v>0.01057</v>
      </c>
      <c r="T768" s="180">
        <f>S768*H768</f>
        <v>4.7565</v>
      </c>
      <c r="AR768" s="16" t="s">
        <v>1678</v>
      </c>
      <c r="AT768" s="16" t="s">
        <v>1645</v>
      </c>
      <c r="AU768" s="16" t="s">
        <v>1651</v>
      </c>
      <c r="AY768" s="16" t="s">
        <v>1642</v>
      </c>
      <c r="BE768" s="181">
        <f>IF(N768="základní",J768,0)</f>
        <v>0</v>
      </c>
      <c r="BF768" s="181">
        <f>IF(N768="snížená",J768,0)</f>
        <v>0</v>
      </c>
      <c r="BG768" s="181">
        <f>IF(N768="zákl. přenesená",J768,0)</f>
        <v>0</v>
      </c>
      <c r="BH768" s="181">
        <f>IF(N768="sníž. přenesená",J768,0)</f>
        <v>0</v>
      </c>
      <c r="BI768" s="181">
        <f>IF(N768="nulová",J768,0)</f>
        <v>0</v>
      </c>
      <c r="BJ768" s="16" t="s">
        <v>1651</v>
      </c>
      <c r="BK768" s="181">
        <f>ROUND(I768*H768,0)</f>
        <v>0</v>
      </c>
      <c r="BL768" s="16" t="s">
        <v>1678</v>
      </c>
      <c r="BM768" s="16" t="s">
        <v>3160</v>
      </c>
    </row>
    <row r="769" spans="2:51" s="11" customFormat="1" ht="12">
      <c r="B769" s="182"/>
      <c r="C769" s="183"/>
      <c r="D769" s="184" t="s">
        <v>1660</v>
      </c>
      <c r="E769" s="193" t="s">
        <v>1524</v>
      </c>
      <c r="F769" s="185" t="s">
        <v>3161</v>
      </c>
      <c r="G769" s="183"/>
      <c r="H769" s="186">
        <v>450</v>
      </c>
      <c r="I769" s="187"/>
      <c r="J769" s="183"/>
      <c r="K769" s="183"/>
      <c r="L769" s="188"/>
      <c r="M769" s="189"/>
      <c r="N769" s="190"/>
      <c r="O769" s="190"/>
      <c r="P769" s="190"/>
      <c r="Q769" s="190"/>
      <c r="R769" s="190"/>
      <c r="S769" s="190"/>
      <c r="T769" s="191"/>
      <c r="AT769" s="192" t="s">
        <v>1660</v>
      </c>
      <c r="AU769" s="192" t="s">
        <v>1651</v>
      </c>
      <c r="AV769" s="11" t="s">
        <v>1651</v>
      </c>
      <c r="AW769" s="11" t="s">
        <v>1554</v>
      </c>
      <c r="AX769" s="11" t="s">
        <v>1531</v>
      </c>
      <c r="AY769" s="192" t="s">
        <v>1642</v>
      </c>
    </row>
    <row r="770" spans="2:65" s="1" customFormat="1" ht="16.5" customHeight="1">
      <c r="B770" s="33"/>
      <c r="C770" s="171" t="s">
        <v>3162</v>
      </c>
      <c r="D770" s="171" t="s">
        <v>1645</v>
      </c>
      <c r="E770" s="172" t="s">
        <v>3163</v>
      </c>
      <c r="F770" s="173" t="s">
        <v>3164</v>
      </c>
      <c r="G770" s="174" t="s">
        <v>1755</v>
      </c>
      <c r="H770" s="175">
        <v>120</v>
      </c>
      <c r="I770" s="176"/>
      <c r="J770" s="175">
        <f>ROUND(I770*H770,0)</f>
        <v>0</v>
      </c>
      <c r="K770" s="173" t="s">
        <v>1649</v>
      </c>
      <c r="L770" s="37"/>
      <c r="M770" s="177" t="s">
        <v>1524</v>
      </c>
      <c r="N770" s="178" t="s">
        <v>1563</v>
      </c>
      <c r="O770" s="59"/>
      <c r="P770" s="179">
        <f>O770*H770</f>
        <v>0</v>
      </c>
      <c r="Q770" s="179">
        <v>1E-05</v>
      </c>
      <c r="R770" s="179">
        <f>Q770*H770</f>
        <v>0.0012000000000000001</v>
      </c>
      <c r="S770" s="179">
        <v>0.00075</v>
      </c>
      <c r="T770" s="180">
        <f>S770*H770</f>
        <v>0.09</v>
      </c>
      <c r="AR770" s="16" t="s">
        <v>1678</v>
      </c>
      <c r="AT770" s="16" t="s">
        <v>1645</v>
      </c>
      <c r="AU770" s="16" t="s">
        <v>1651</v>
      </c>
      <c r="AY770" s="16" t="s">
        <v>1642</v>
      </c>
      <c r="BE770" s="181">
        <f>IF(N770="základní",J770,0)</f>
        <v>0</v>
      </c>
      <c r="BF770" s="181">
        <f>IF(N770="snížená",J770,0)</f>
        <v>0</v>
      </c>
      <c r="BG770" s="181">
        <f>IF(N770="zákl. přenesená",J770,0)</f>
        <v>0</v>
      </c>
      <c r="BH770" s="181">
        <f>IF(N770="sníž. přenesená",J770,0)</f>
        <v>0</v>
      </c>
      <c r="BI770" s="181">
        <f>IF(N770="nulová",J770,0)</f>
        <v>0</v>
      </c>
      <c r="BJ770" s="16" t="s">
        <v>1651</v>
      </c>
      <c r="BK770" s="181">
        <f>ROUND(I770*H770,0)</f>
        <v>0</v>
      </c>
      <c r="BL770" s="16" t="s">
        <v>1678</v>
      </c>
      <c r="BM770" s="16" t="s">
        <v>3165</v>
      </c>
    </row>
    <row r="771" spans="2:51" s="11" customFormat="1" ht="12">
      <c r="B771" s="182"/>
      <c r="C771" s="183"/>
      <c r="D771" s="184" t="s">
        <v>1660</v>
      </c>
      <c r="E771" s="193" t="s">
        <v>1524</v>
      </c>
      <c r="F771" s="185" t="s">
        <v>3166</v>
      </c>
      <c r="G771" s="183"/>
      <c r="H771" s="186">
        <v>120</v>
      </c>
      <c r="I771" s="187"/>
      <c r="J771" s="183"/>
      <c r="K771" s="183"/>
      <c r="L771" s="188"/>
      <c r="M771" s="189"/>
      <c r="N771" s="190"/>
      <c r="O771" s="190"/>
      <c r="P771" s="190"/>
      <c r="Q771" s="190"/>
      <c r="R771" s="190"/>
      <c r="S771" s="190"/>
      <c r="T771" s="191"/>
      <c r="AT771" s="192" t="s">
        <v>1660</v>
      </c>
      <c r="AU771" s="192" t="s">
        <v>1651</v>
      </c>
      <c r="AV771" s="11" t="s">
        <v>1651</v>
      </c>
      <c r="AW771" s="11" t="s">
        <v>1554</v>
      </c>
      <c r="AX771" s="11" t="s">
        <v>1531</v>
      </c>
      <c r="AY771" s="192" t="s">
        <v>1642</v>
      </c>
    </row>
    <row r="772" spans="2:65" s="1" customFormat="1" ht="16.5" customHeight="1">
      <c r="B772" s="33"/>
      <c r="C772" s="171" t="s">
        <v>3167</v>
      </c>
      <c r="D772" s="171" t="s">
        <v>1645</v>
      </c>
      <c r="E772" s="172" t="s">
        <v>3168</v>
      </c>
      <c r="F772" s="173" t="s">
        <v>3169</v>
      </c>
      <c r="G772" s="174" t="s">
        <v>1648</v>
      </c>
      <c r="H772" s="175">
        <v>4.76</v>
      </c>
      <c r="I772" s="176"/>
      <c r="J772" s="175">
        <f aca="true" t="shared" si="80" ref="J772:J806">ROUND(I772*H772,0)</f>
        <v>0</v>
      </c>
      <c r="K772" s="173" t="s">
        <v>1649</v>
      </c>
      <c r="L772" s="37"/>
      <c r="M772" s="177" t="s">
        <v>1524</v>
      </c>
      <c r="N772" s="178" t="s">
        <v>1563</v>
      </c>
      <c r="O772" s="59"/>
      <c r="P772" s="179">
        <f aca="true" t="shared" si="81" ref="P772:P806">O772*H772</f>
        <v>0</v>
      </c>
      <c r="Q772" s="179">
        <v>0</v>
      </c>
      <c r="R772" s="179">
        <f aca="true" t="shared" si="82" ref="R772:R806">Q772*H772</f>
        <v>0</v>
      </c>
      <c r="S772" s="179">
        <v>0</v>
      </c>
      <c r="T772" s="180">
        <f aca="true" t="shared" si="83" ref="T772:T806">S772*H772</f>
        <v>0</v>
      </c>
      <c r="AR772" s="16" t="s">
        <v>1678</v>
      </c>
      <c r="AT772" s="16" t="s">
        <v>1645</v>
      </c>
      <c r="AU772" s="16" t="s">
        <v>1651</v>
      </c>
      <c r="AY772" s="16" t="s">
        <v>1642</v>
      </c>
      <c r="BE772" s="181">
        <f aca="true" t="shared" si="84" ref="BE772:BE806">IF(N772="základní",J772,0)</f>
        <v>0</v>
      </c>
      <c r="BF772" s="181">
        <f aca="true" t="shared" si="85" ref="BF772:BF806">IF(N772="snížená",J772,0)</f>
        <v>0</v>
      </c>
      <c r="BG772" s="181">
        <f aca="true" t="shared" si="86" ref="BG772:BG806">IF(N772="zákl. přenesená",J772,0)</f>
        <v>0</v>
      </c>
      <c r="BH772" s="181">
        <f aca="true" t="shared" si="87" ref="BH772:BH806">IF(N772="sníž. přenesená",J772,0)</f>
        <v>0</v>
      </c>
      <c r="BI772" s="181">
        <f aca="true" t="shared" si="88" ref="BI772:BI806">IF(N772="nulová",J772,0)</f>
        <v>0</v>
      </c>
      <c r="BJ772" s="16" t="s">
        <v>1651</v>
      </c>
      <c r="BK772" s="181">
        <f aca="true" t="shared" si="89" ref="BK772:BK806">ROUND(I772*H772,0)</f>
        <v>0</v>
      </c>
      <c r="BL772" s="16" t="s">
        <v>1678</v>
      </c>
      <c r="BM772" s="16" t="s">
        <v>3170</v>
      </c>
    </row>
    <row r="773" spans="2:65" s="1" customFormat="1" ht="16.5" customHeight="1">
      <c r="B773" s="33"/>
      <c r="C773" s="171" t="s">
        <v>3171</v>
      </c>
      <c r="D773" s="171" t="s">
        <v>1645</v>
      </c>
      <c r="E773" s="172" t="s">
        <v>3172</v>
      </c>
      <c r="F773" s="173" t="s">
        <v>3173</v>
      </c>
      <c r="G773" s="174" t="s">
        <v>526</v>
      </c>
      <c r="H773" s="175">
        <v>1</v>
      </c>
      <c r="I773" s="176"/>
      <c r="J773" s="175">
        <f t="shared" si="80"/>
        <v>0</v>
      </c>
      <c r="K773" s="173" t="s">
        <v>1524</v>
      </c>
      <c r="L773" s="37"/>
      <c r="M773" s="177" t="s">
        <v>1524</v>
      </c>
      <c r="N773" s="178" t="s">
        <v>1563</v>
      </c>
      <c r="O773" s="59"/>
      <c r="P773" s="179">
        <f t="shared" si="81"/>
        <v>0</v>
      </c>
      <c r="Q773" s="179">
        <v>0</v>
      </c>
      <c r="R773" s="179">
        <f t="shared" si="82"/>
        <v>0</v>
      </c>
      <c r="S773" s="179">
        <v>0</v>
      </c>
      <c r="T773" s="180">
        <f t="shared" si="83"/>
        <v>0</v>
      </c>
      <c r="AR773" s="16" t="s">
        <v>1678</v>
      </c>
      <c r="AT773" s="16" t="s">
        <v>1645</v>
      </c>
      <c r="AU773" s="16" t="s">
        <v>1651</v>
      </c>
      <c r="AY773" s="16" t="s">
        <v>1642</v>
      </c>
      <c r="BE773" s="181">
        <f t="shared" si="84"/>
        <v>0</v>
      </c>
      <c r="BF773" s="181">
        <f t="shared" si="85"/>
        <v>0</v>
      </c>
      <c r="BG773" s="181">
        <f t="shared" si="86"/>
        <v>0</v>
      </c>
      <c r="BH773" s="181">
        <f t="shared" si="87"/>
        <v>0</v>
      </c>
      <c r="BI773" s="181">
        <f t="shared" si="88"/>
        <v>0</v>
      </c>
      <c r="BJ773" s="16" t="s">
        <v>1651</v>
      </c>
      <c r="BK773" s="181">
        <f t="shared" si="89"/>
        <v>0</v>
      </c>
      <c r="BL773" s="16" t="s">
        <v>1678</v>
      </c>
      <c r="BM773" s="16" t="s">
        <v>3174</v>
      </c>
    </row>
    <row r="774" spans="2:65" s="1" customFormat="1" ht="16.5" customHeight="1">
      <c r="B774" s="33"/>
      <c r="C774" s="171" t="s">
        <v>3175</v>
      </c>
      <c r="D774" s="171" t="s">
        <v>1645</v>
      </c>
      <c r="E774" s="172" t="s">
        <v>3176</v>
      </c>
      <c r="F774" s="173" t="s">
        <v>3177</v>
      </c>
      <c r="G774" s="174" t="s">
        <v>526</v>
      </c>
      <c r="H774" s="175">
        <v>3</v>
      </c>
      <c r="I774" s="176"/>
      <c r="J774" s="175">
        <f t="shared" si="80"/>
        <v>0</v>
      </c>
      <c r="K774" s="173" t="s">
        <v>1524</v>
      </c>
      <c r="L774" s="37"/>
      <c r="M774" s="177" t="s">
        <v>1524</v>
      </c>
      <c r="N774" s="178" t="s">
        <v>1563</v>
      </c>
      <c r="O774" s="59"/>
      <c r="P774" s="179">
        <f t="shared" si="81"/>
        <v>0</v>
      </c>
      <c r="Q774" s="179">
        <v>0</v>
      </c>
      <c r="R774" s="179">
        <f t="shared" si="82"/>
        <v>0</v>
      </c>
      <c r="S774" s="179">
        <v>0</v>
      </c>
      <c r="T774" s="180">
        <f t="shared" si="83"/>
        <v>0</v>
      </c>
      <c r="AR774" s="16" t="s">
        <v>1678</v>
      </c>
      <c r="AT774" s="16" t="s">
        <v>1645</v>
      </c>
      <c r="AU774" s="16" t="s">
        <v>1651</v>
      </c>
      <c r="AY774" s="16" t="s">
        <v>1642</v>
      </c>
      <c r="BE774" s="181">
        <f t="shared" si="84"/>
        <v>0</v>
      </c>
      <c r="BF774" s="181">
        <f t="shared" si="85"/>
        <v>0</v>
      </c>
      <c r="BG774" s="181">
        <f t="shared" si="86"/>
        <v>0</v>
      </c>
      <c r="BH774" s="181">
        <f t="shared" si="87"/>
        <v>0</v>
      </c>
      <c r="BI774" s="181">
        <f t="shared" si="88"/>
        <v>0</v>
      </c>
      <c r="BJ774" s="16" t="s">
        <v>1651</v>
      </c>
      <c r="BK774" s="181">
        <f t="shared" si="89"/>
        <v>0</v>
      </c>
      <c r="BL774" s="16" t="s">
        <v>1678</v>
      </c>
      <c r="BM774" s="16" t="s">
        <v>3178</v>
      </c>
    </row>
    <row r="775" spans="2:65" s="1" customFormat="1" ht="16.5" customHeight="1">
      <c r="B775" s="33"/>
      <c r="C775" s="171" t="s">
        <v>3179</v>
      </c>
      <c r="D775" s="171" t="s">
        <v>1645</v>
      </c>
      <c r="E775" s="172" t="s">
        <v>3180</v>
      </c>
      <c r="F775" s="173" t="s">
        <v>748</v>
      </c>
      <c r="G775" s="174" t="s">
        <v>526</v>
      </c>
      <c r="H775" s="175">
        <v>1</v>
      </c>
      <c r="I775" s="176"/>
      <c r="J775" s="175">
        <f t="shared" si="80"/>
        <v>0</v>
      </c>
      <c r="K775" s="173" t="s">
        <v>1524</v>
      </c>
      <c r="L775" s="37"/>
      <c r="M775" s="177" t="s">
        <v>1524</v>
      </c>
      <c r="N775" s="178" t="s">
        <v>1563</v>
      </c>
      <c r="O775" s="59"/>
      <c r="P775" s="179">
        <f t="shared" si="81"/>
        <v>0</v>
      </c>
      <c r="Q775" s="179">
        <v>0</v>
      </c>
      <c r="R775" s="179">
        <f t="shared" si="82"/>
        <v>0</v>
      </c>
      <c r="S775" s="179">
        <v>0</v>
      </c>
      <c r="T775" s="180">
        <f t="shared" si="83"/>
        <v>0</v>
      </c>
      <c r="AR775" s="16" t="s">
        <v>1678</v>
      </c>
      <c r="AT775" s="16" t="s">
        <v>1645</v>
      </c>
      <c r="AU775" s="16" t="s">
        <v>1651</v>
      </c>
      <c r="AY775" s="16" t="s">
        <v>1642</v>
      </c>
      <c r="BE775" s="181">
        <f t="shared" si="84"/>
        <v>0</v>
      </c>
      <c r="BF775" s="181">
        <f t="shared" si="85"/>
        <v>0</v>
      </c>
      <c r="BG775" s="181">
        <f t="shared" si="86"/>
        <v>0</v>
      </c>
      <c r="BH775" s="181">
        <f t="shared" si="87"/>
        <v>0</v>
      </c>
      <c r="BI775" s="181">
        <f t="shared" si="88"/>
        <v>0</v>
      </c>
      <c r="BJ775" s="16" t="s">
        <v>1651</v>
      </c>
      <c r="BK775" s="181">
        <f t="shared" si="89"/>
        <v>0</v>
      </c>
      <c r="BL775" s="16" t="s">
        <v>1678</v>
      </c>
      <c r="BM775" s="16" t="s">
        <v>749</v>
      </c>
    </row>
    <row r="776" spans="2:65" s="1" customFormat="1" ht="16.5" customHeight="1">
      <c r="B776" s="33"/>
      <c r="C776" s="171" t="s">
        <v>750</v>
      </c>
      <c r="D776" s="171" t="s">
        <v>1645</v>
      </c>
      <c r="E776" s="172" t="s">
        <v>751</v>
      </c>
      <c r="F776" s="173" t="s">
        <v>752</v>
      </c>
      <c r="G776" s="174" t="s">
        <v>526</v>
      </c>
      <c r="H776" s="175">
        <v>1</v>
      </c>
      <c r="I776" s="176"/>
      <c r="J776" s="175">
        <f t="shared" si="80"/>
        <v>0</v>
      </c>
      <c r="K776" s="173" t="s">
        <v>1524</v>
      </c>
      <c r="L776" s="37"/>
      <c r="M776" s="177" t="s">
        <v>1524</v>
      </c>
      <c r="N776" s="178" t="s">
        <v>1563</v>
      </c>
      <c r="O776" s="59"/>
      <c r="P776" s="179">
        <f t="shared" si="81"/>
        <v>0</v>
      </c>
      <c r="Q776" s="179">
        <v>0</v>
      </c>
      <c r="R776" s="179">
        <f t="shared" si="82"/>
        <v>0</v>
      </c>
      <c r="S776" s="179">
        <v>0</v>
      </c>
      <c r="T776" s="180">
        <f t="shared" si="83"/>
        <v>0</v>
      </c>
      <c r="AR776" s="16" t="s">
        <v>1678</v>
      </c>
      <c r="AT776" s="16" t="s">
        <v>1645</v>
      </c>
      <c r="AU776" s="16" t="s">
        <v>1651</v>
      </c>
      <c r="AY776" s="16" t="s">
        <v>1642</v>
      </c>
      <c r="BE776" s="181">
        <f t="shared" si="84"/>
        <v>0</v>
      </c>
      <c r="BF776" s="181">
        <f t="shared" si="85"/>
        <v>0</v>
      </c>
      <c r="BG776" s="181">
        <f t="shared" si="86"/>
        <v>0</v>
      </c>
      <c r="BH776" s="181">
        <f t="shared" si="87"/>
        <v>0</v>
      </c>
      <c r="BI776" s="181">
        <f t="shared" si="88"/>
        <v>0</v>
      </c>
      <c r="BJ776" s="16" t="s">
        <v>1651</v>
      </c>
      <c r="BK776" s="181">
        <f t="shared" si="89"/>
        <v>0</v>
      </c>
      <c r="BL776" s="16" t="s">
        <v>1678</v>
      </c>
      <c r="BM776" s="16" t="s">
        <v>753</v>
      </c>
    </row>
    <row r="777" spans="2:65" s="1" customFormat="1" ht="16.5" customHeight="1">
      <c r="B777" s="33"/>
      <c r="C777" s="171" t="s">
        <v>754</v>
      </c>
      <c r="D777" s="171" t="s">
        <v>1645</v>
      </c>
      <c r="E777" s="172" t="s">
        <v>755</v>
      </c>
      <c r="F777" s="173" t="s">
        <v>756</v>
      </c>
      <c r="G777" s="174" t="s">
        <v>526</v>
      </c>
      <c r="H777" s="175">
        <v>1</v>
      </c>
      <c r="I777" s="176"/>
      <c r="J777" s="175">
        <f t="shared" si="80"/>
        <v>0</v>
      </c>
      <c r="K777" s="173" t="s">
        <v>1524</v>
      </c>
      <c r="L777" s="37"/>
      <c r="M777" s="177" t="s">
        <v>1524</v>
      </c>
      <c r="N777" s="178" t="s">
        <v>1563</v>
      </c>
      <c r="O777" s="59"/>
      <c r="P777" s="179">
        <f t="shared" si="81"/>
        <v>0</v>
      </c>
      <c r="Q777" s="179">
        <v>0</v>
      </c>
      <c r="R777" s="179">
        <f t="shared" si="82"/>
        <v>0</v>
      </c>
      <c r="S777" s="179">
        <v>0</v>
      </c>
      <c r="T777" s="180">
        <f t="shared" si="83"/>
        <v>0</v>
      </c>
      <c r="AR777" s="16" t="s">
        <v>1678</v>
      </c>
      <c r="AT777" s="16" t="s">
        <v>1645</v>
      </c>
      <c r="AU777" s="16" t="s">
        <v>1651</v>
      </c>
      <c r="AY777" s="16" t="s">
        <v>1642</v>
      </c>
      <c r="BE777" s="181">
        <f t="shared" si="84"/>
        <v>0</v>
      </c>
      <c r="BF777" s="181">
        <f t="shared" si="85"/>
        <v>0</v>
      </c>
      <c r="BG777" s="181">
        <f t="shared" si="86"/>
        <v>0</v>
      </c>
      <c r="BH777" s="181">
        <f t="shared" si="87"/>
        <v>0</v>
      </c>
      <c r="BI777" s="181">
        <f t="shared" si="88"/>
        <v>0</v>
      </c>
      <c r="BJ777" s="16" t="s">
        <v>1651</v>
      </c>
      <c r="BK777" s="181">
        <f t="shared" si="89"/>
        <v>0</v>
      </c>
      <c r="BL777" s="16" t="s">
        <v>1678</v>
      </c>
      <c r="BM777" s="16" t="s">
        <v>757</v>
      </c>
    </row>
    <row r="778" spans="2:65" s="1" customFormat="1" ht="16.5" customHeight="1">
      <c r="B778" s="33"/>
      <c r="C778" s="171" t="s">
        <v>758</v>
      </c>
      <c r="D778" s="171" t="s">
        <v>1645</v>
      </c>
      <c r="E778" s="172" t="s">
        <v>759</v>
      </c>
      <c r="F778" s="173" t="s">
        <v>760</v>
      </c>
      <c r="G778" s="174" t="s">
        <v>526</v>
      </c>
      <c r="H778" s="175">
        <v>1</v>
      </c>
      <c r="I778" s="176"/>
      <c r="J778" s="175">
        <f t="shared" si="80"/>
        <v>0</v>
      </c>
      <c r="K778" s="173" t="s">
        <v>1524</v>
      </c>
      <c r="L778" s="37"/>
      <c r="M778" s="177" t="s">
        <v>1524</v>
      </c>
      <c r="N778" s="178" t="s">
        <v>1563</v>
      </c>
      <c r="O778" s="59"/>
      <c r="P778" s="179">
        <f t="shared" si="81"/>
        <v>0</v>
      </c>
      <c r="Q778" s="179">
        <v>0</v>
      </c>
      <c r="R778" s="179">
        <f t="shared" si="82"/>
        <v>0</v>
      </c>
      <c r="S778" s="179">
        <v>0</v>
      </c>
      <c r="T778" s="180">
        <f t="shared" si="83"/>
        <v>0</v>
      </c>
      <c r="AR778" s="16" t="s">
        <v>1678</v>
      </c>
      <c r="AT778" s="16" t="s">
        <v>1645</v>
      </c>
      <c r="AU778" s="16" t="s">
        <v>1651</v>
      </c>
      <c r="AY778" s="16" t="s">
        <v>1642</v>
      </c>
      <c r="BE778" s="181">
        <f t="shared" si="84"/>
        <v>0</v>
      </c>
      <c r="BF778" s="181">
        <f t="shared" si="85"/>
        <v>0</v>
      </c>
      <c r="BG778" s="181">
        <f t="shared" si="86"/>
        <v>0</v>
      </c>
      <c r="BH778" s="181">
        <f t="shared" si="87"/>
        <v>0</v>
      </c>
      <c r="BI778" s="181">
        <f t="shared" si="88"/>
        <v>0</v>
      </c>
      <c r="BJ778" s="16" t="s">
        <v>1651</v>
      </c>
      <c r="BK778" s="181">
        <f t="shared" si="89"/>
        <v>0</v>
      </c>
      <c r="BL778" s="16" t="s">
        <v>1678</v>
      </c>
      <c r="BM778" s="16" t="s">
        <v>761</v>
      </c>
    </row>
    <row r="779" spans="2:65" s="1" customFormat="1" ht="16.5" customHeight="1">
      <c r="B779" s="33"/>
      <c r="C779" s="171" t="s">
        <v>762</v>
      </c>
      <c r="D779" s="171" t="s">
        <v>1645</v>
      </c>
      <c r="E779" s="172" t="s">
        <v>763</v>
      </c>
      <c r="F779" s="173" t="s">
        <v>764</v>
      </c>
      <c r="G779" s="174" t="s">
        <v>526</v>
      </c>
      <c r="H779" s="175">
        <v>5</v>
      </c>
      <c r="I779" s="176"/>
      <c r="J779" s="175">
        <f t="shared" si="80"/>
        <v>0</v>
      </c>
      <c r="K779" s="173" t="s">
        <v>1524</v>
      </c>
      <c r="L779" s="37"/>
      <c r="M779" s="177" t="s">
        <v>1524</v>
      </c>
      <c r="N779" s="178" t="s">
        <v>1563</v>
      </c>
      <c r="O779" s="59"/>
      <c r="P779" s="179">
        <f t="shared" si="81"/>
        <v>0</v>
      </c>
      <c r="Q779" s="179">
        <v>0</v>
      </c>
      <c r="R779" s="179">
        <f t="shared" si="82"/>
        <v>0</v>
      </c>
      <c r="S779" s="179">
        <v>0</v>
      </c>
      <c r="T779" s="180">
        <f t="shared" si="83"/>
        <v>0</v>
      </c>
      <c r="AR779" s="16" t="s">
        <v>1678</v>
      </c>
      <c r="AT779" s="16" t="s">
        <v>1645</v>
      </c>
      <c r="AU779" s="16" t="s">
        <v>1651</v>
      </c>
      <c r="AY779" s="16" t="s">
        <v>1642</v>
      </c>
      <c r="BE779" s="181">
        <f t="shared" si="84"/>
        <v>0</v>
      </c>
      <c r="BF779" s="181">
        <f t="shared" si="85"/>
        <v>0</v>
      </c>
      <c r="BG779" s="181">
        <f t="shared" si="86"/>
        <v>0</v>
      </c>
      <c r="BH779" s="181">
        <f t="shared" si="87"/>
        <v>0</v>
      </c>
      <c r="BI779" s="181">
        <f t="shared" si="88"/>
        <v>0</v>
      </c>
      <c r="BJ779" s="16" t="s">
        <v>1651</v>
      </c>
      <c r="BK779" s="181">
        <f t="shared" si="89"/>
        <v>0</v>
      </c>
      <c r="BL779" s="16" t="s">
        <v>1678</v>
      </c>
      <c r="BM779" s="16" t="s">
        <v>765</v>
      </c>
    </row>
    <row r="780" spans="2:65" s="1" customFormat="1" ht="16.5" customHeight="1">
      <c r="B780" s="33"/>
      <c r="C780" s="171" t="s">
        <v>766</v>
      </c>
      <c r="D780" s="171" t="s">
        <v>1645</v>
      </c>
      <c r="E780" s="172" t="s">
        <v>767</v>
      </c>
      <c r="F780" s="173" t="s">
        <v>768</v>
      </c>
      <c r="G780" s="174" t="s">
        <v>526</v>
      </c>
      <c r="H780" s="175">
        <v>2</v>
      </c>
      <c r="I780" s="176"/>
      <c r="J780" s="175">
        <f t="shared" si="80"/>
        <v>0</v>
      </c>
      <c r="K780" s="173" t="s">
        <v>1524</v>
      </c>
      <c r="L780" s="37"/>
      <c r="M780" s="177" t="s">
        <v>1524</v>
      </c>
      <c r="N780" s="178" t="s">
        <v>1563</v>
      </c>
      <c r="O780" s="59"/>
      <c r="P780" s="179">
        <f t="shared" si="81"/>
        <v>0</v>
      </c>
      <c r="Q780" s="179">
        <v>0</v>
      </c>
      <c r="R780" s="179">
        <f t="shared" si="82"/>
        <v>0</v>
      </c>
      <c r="S780" s="179">
        <v>0</v>
      </c>
      <c r="T780" s="180">
        <f t="shared" si="83"/>
        <v>0</v>
      </c>
      <c r="AR780" s="16" t="s">
        <v>1678</v>
      </c>
      <c r="AT780" s="16" t="s">
        <v>1645</v>
      </c>
      <c r="AU780" s="16" t="s">
        <v>1651</v>
      </c>
      <c r="AY780" s="16" t="s">
        <v>1642</v>
      </c>
      <c r="BE780" s="181">
        <f t="shared" si="84"/>
        <v>0</v>
      </c>
      <c r="BF780" s="181">
        <f t="shared" si="85"/>
        <v>0</v>
      </c>
      <c r="BG780" s="181">
        <f t="shared" si="86"/>
        <v>0</v>
      </c>
      <c r="BH780" s="181">
        <f t="shared" si="87"/>
        <v>0</v>
      </c>
      <c r="BI780" s="181">
        <f t="shared" si="88"/>
        <v>0</v>
      </c>
      <c r="BJ780" s="16" t="s">
        <v>1651</v>
      </c>
      <c r="BK780" s="181">
        <f t="shared" si="89"/>
        <v>0</v>
      </c>
      <c r="BL780" s="16" t="s">
        <v>1678</v>
      </c>
      <c r="BM780" s="16" t="s">
        <v>769</v>
      </c>
    </row>
    <row r="781" spans="2:65" s="1" customFormat="1" ht="16.5" customHeight="1">
      <c r="B781" s="33"/>
      <c r="C781" s="171" t="s">
        <v>770</v>
      </c>
      <c r="D781" s="171" t="s">
        <v>1645</v>
      </c>
      <c r="E781" s="172" t="s">
        <v>771</v>
      </c>
      <c r="F781" s="173" t="s">
        <v>772</v>
      </c>
      <c r="G781" s="174" t="s">
        <v>526</v>
      </c>
      <c r="H781" s="175">
        <v>3</v>
      </c>
      <c r="I781" s="176"/>
      <c r="J781" s="175">
        <f t="shared" si="80"/>
        <v>0</v>
      </c>
      <c r="K781" s="173" t="s">
        <v>1524</v>
      </c>
      <c r="L781" s="37"/>
      <c r="M781" s="177" t="s">
        <v>1524</v>
      </c>
      <c r="N781" s="178" t="s">
        <v>1563</v>
      </c>
      <c r="O781" s="59"/>
      <c r="P781" s="179">
        <f t="shared" si="81"/>
        <v>0</v>
      </c>
      <c r="Q781" s="179">
        <v>0</v>
      </c>
      <c r="R781" s="179">
        <f t="shared" si="82"/>
        <v>0</v>
      </c>
      <c r="S781" s="179">
        <v>0</v>
      </c>
      <c r="T781" s="180">
        <f t="shared" si="83"/>
        <v>0</v>
      </c>
      <c r="AR781" s="16" t="s">
        <v>1678</v>
      </c>
      <c r="AT781" s="16" t="s">
        <v>1645</v>
      </c>
      <c r="AU781" s="16" t="s">
        <v>1651</v>
      </c>
      <c r="AY781" s="16" t="s">
        <v>1642</v>
      </c>
      <c r="BE781" s="181">
        <f t="shared" si="84"/>
        <v>0</v>
      </c>
      <c r="BF781" s="181">
        <f t="shared" si="85"/>
        <v>0</v>
      </c>
      <c r="BG781" s="181">
        <f t="shared" si="86"/>
        <v>0</v>
      </c>
      <c r="BH781" s="181">
        <f t="shared" si="87"/>
        <v>0</v>
      </c>
      <c r="BI781" s="181">
        <f t="shared" si="88"/>
        <v>0</v>
      </c>
      <c r="BJ781" s="16" t="s">
        <v>1651</v>
      </c>
      <c r="BK781" s="181">
        <f t="shared" si="89"/>
        <v>0</v>
      </c>
      <c r="BL781" s="16" t="s">
        <v>1678</v>
      </c>
      <c r="BM781" s="16" t="s">
        <v>773</v>
      </c>
    </row>
    <row r="782" spans="2:65" s="1" customFormat="1" ht="16.5" customHeight="1">
      <c r="B782" s="33"/>
      <c r="C782" s="171" t="s">
        <v>774</v>
      </c>
      <c r="D782" s="171" t="s">
        <v>1645</v>
      </c>
      <c r="E782" s="172" t="s">
        <v>775</v>
      </c>
      <c r="F782" s="173" t="s">
        <v>776</v>
      </c>
      <c r="G782" s="174" t="s">
        <v>526</v>
      </c>
      <c r="H782" s="175">
        <v>1</v>
      </c>
      <c r="I782" s="176"/>
      <c r="J782" s="175">
        <f t="shared" si="80"/>
        <v>0</v>
      </c>
      <c r="K782" s="173" t="s">
        <v>1524</v>
      </c>
      <c r="L782" s="37"/>
      <c r="M782" s="177" t="s">
        <v>1524</v>
      </c>
      <c r="N782" s="178" t="s">
        <v>1563</v>
      </c>
      <c r="O782" s="59"/>
      <c r="P782" s="179">
        <f t="shared" si="81"/>
        <v>0</v>
      </c>
      <c r="Q782" s="179">
        <v>0</v>
      </c>
      <c r="R782" s="179">
        <f t="shared" si="82"/>
        <v>0</v>
      </c>
      <c r="S782" s="179">
        <v>0</v>
      </c>
      <c r="T782" s="180">
        <f t="shared" si="83"/>
        <v>0</v>
      </c>
      <c r="AR782" s="16" t="s">
        <v>1678</v>
      </c>
      <c r="AT782" s="16" t="s">
        <v>1645</v>
      </c>
      <c r="AU782" s="16" t="s">
        <v>1651</v>
      </c>
      <c r="AY782" s="16" t="s">
        <v>1642</v>
      </c>
      <c r="BE782" s="181">
        <f t="shared" si="84"/>
        <v>0</v>
      </c>
      <c r="BF782" s="181">
        <f t="shared" si="85"/>
        <v>0</v>
      </c>
      <c r="BG782" s="181">
        <f t="shared" si="86"/>
        <v>0</v>
      </c>
      <c r="BH782" s="181">
        <f t="shared" si="87"/>
        <v>0</v>
      </c>
      <c r="BI782" s="181">
        <f t="shared" si="88"/>
        <v>0</v>
      </c>
      <c r="BJ782" s="16" t="s">
        <v>1651</v>
      </c>
      <c r="BK782" s="181">
        <f t="shared" si="89"/>
        <v>0</v>
      </c>
      <c r="BL782" s="16" t="s">
        <v>1678</v>
      </c>
      <c r="BM782" s="16" t="s">
        <v>777</v>
      </c>
    </row>
    <row r="783" spans="2:65" s="1" customFormat="1" ht="16.5" customHeight="1">
      <c r="B783" s="33"/>
      <c r="C783" s="171" t="s">
        <v>778</v>
      </c>
      <c r="D783" s="171" t="s">
        <v>1645</v>
      </c>
      <c r="E783" s="172" t="s">
        <v>779</v>
      </c>
      <c r="F783" s="173" t="s">
        <v>780</v>
      </c>
      <c r="G783" s="174" t="s">
        <v>526</v>
      </c>
      <c r="H783" s="175">
        <v>1</v>
      </c>
      <c r="I783" s="176"/>
      <c r="J783" s="175">
        <f t="shared" si="80"/>
        <v>0</v>
      </c>
      <c r="K783" s="173" t="s">
        <v>1524</v>
      </c>
      <c r="L783" s="37"/>
      <c r="M783" s="177" t="s">
        <v>1524</v>
      </c>
      <c r="N783" s="178" t="s">
        <v>1563</v>
      </c>
      <c r="O783" s="59"/>
      <c r="P783" s="179">
        <f t="shared" si="81"/>
        <v>0</v>
      </c>
      <c r="Q783" s="179">
        <v>0</v>
      </c>
      <c r="R783" s="179">
        <f t="shared" si="82"/>
        <v>0</v>
      </c>
      <c r="S783" s="179">
        <v>0</v>
      </c>
      <c r="T783" s="180">
        <f t="shared" si="83"/>
        <v>0</v>
      </c>
      <c r="AR783" s="16" t="s">
        <v>1678</v>
      </c>
      <c r="AT783" s="16" t="s">
        <v>1645</v>
      </c>
      <c r="AU783" s="16" t="s">
        <v>1651</v>
      </c>
      <c r="AY783" s="16" t="s">
        <v>1642</v>
      </c>
      <c r="BE783" s="181">
        <f t="shared" si="84"/>
        <v>0</v>
      </c>
      <c r="BF783" s="181">
        <f t="shared" si="85"/>
        <v>0</v>
      </c>
      <c r="BG783" s="181">
        <f t="shared" si="86"/>
        <v>0</v>
      </c>
      <c r="BH783" s="181">
        <f t="shared" si="87"/>
        <v>0</v>
      </c>
      <c r="BI783" s="181">
        <f t="shared" si="88"/>
        <v>0</v>
      </c>
      <c r="BJ783" s="16" t="s">
        <v>1651</v>
      </c>
      <c r="BK783" s="181">
        <f t="shared" si="89"/>
        <v>0</v>
      </c>
      <c r="BL783" s="16" t="s">
        <v>1678</v>
      </c>
      <c r="BM783" s="16" t="s">
        <v>781</v>
      </c>
    </row>
    <row r="784" spans="2:65" s="1" customFormat="1" ht="16.5" customHeight="1">
      <c r="B784" s="33"/>
      <c r="C784" s="171" t="s">
        <v>782</v>
      </c>
      <c r="D784" s="171" t="s">
        <v>1645</v>
      </c>
      <c r="E784" s="172" t="s">
        <v>783</v>
      </c>
      <c r="F784" s="173" t="s">
        <v>784</v>
      </c>
      <c r="G784" s="174" t="s">
        <v>526</v>
      </c>
      <c r="H784" s="175">
        <v>1</v>
      </c>
      <c r="I784" s="176"/>
      <c r="J784" s="175">
        <f t="shared" si="80"/>
        <v>0</v>
      </c>
      <c r="K784" s="173" t="s">
        <v>1524</v>
      </c>
      <c r="L784" s="37"/>
      <c r="M784" s="177" t="s">
        <v>1524</v>
      </c>
      <c r="N784" s="178" t="s">
        <v>1563</v>
      </c>
      <c r="O784" s="59"/>
      <c r="P784" s="179">
        <f t="shared" si="81"/>
        <v>0</v>
      </c>
      <c r="Q784" s="179">
        <v>0</v>
      </c>
      <c r="R784" s="179">
        <f t="shared" si="82"/>
        <v>0</v>
      </c>
      <c r="S784" s="179">
        <v>0</v>
      </c>
      <c r="T784" s="180">
        <f t="shared" si="83"/>
        <v>0</v>
      </c>
      <c r="AR784" s="16" t="s">
        <v>1678</v>
      </c>
      <c r="AT784" s="16" t="s">
        <v>1645</v>
      </c>
      <c r="AU784" s="16" t="s">
        <v>1651</v>
      </c>
      <c r="AY784" s="16" t="s">
        <v>1642</v>
      </c>
      <c r="BE784" s="181">
        <f t="shared" si="84"/>
        <v>0</v>
      </c>
      <c r="BF784" s="181">
        <f t="shared" si="85"/>
        <v>0</v>
      </c>
      <c r="BG784" s="181">
        <f t="shared" si="86"/>
        <v>0</v>
      </c>
      <c r="BH784" s="181">
        <f t="shared" si="87"/>
        <v>0</v>
      </c>
      <c r="BI784" s="181">
        <f t="shared" si="88"/>
        <v>0</v>
      </c>
      <c r="BJ784" s="16" t="s">
        <v>1651</v>
      </c>
      <c r="BK784" s="181">
        <f t="shared" si="89"/>
        <v>0</v>
      </c>
      <c r="BL784" s="16" t="s">
        <v>1678</v>
      </c>
      <c r="BM784" s="16" t="s">
        <v>785</v>
      </c>
    </row>
    <row r="785" spans="2:65" s="1" customFormat="1" ht="16.5" customHeight="1">
      <c r="B785" s="33"/>
      <c r="C785" s="171" t="s">
        <v>786</v>
      </c>
      <c r="D785" s="171" t="s">
        <v>1645</v>
      </c>
      <c r="E785" s="172" t="s">
        <v>787</v>
      </c>
      <c r="F785" s="173" t="s">
        <v>788</v>
      </c>
      <c r="G785" s="174" t="s">
        <v>526</v>
      </c>
      <c r="H785" s="175">
        <v>1</v>
      </c>
      <c r="I785" s="176"/>
      <c r="J785" s="175">
        <f t="shared" si="80"/>
        <v>0</v>
      </c>
      <c r="K785" s="173" t="s">
        <v>1524</v>
      </c>
      <c r="L785" s="37"/>
      <c r="M785" s="177" t="s">
        <v>1524</v>
      </c>
      <c r="N785" s="178" t="s">
        <v>1563</v>
      </c>
      <c r="O785" s="59"/>
      <c r="P785" s="179">
        <f t="shared" si="81"/>
        <v>0</v>
      </c>
      <c r="Q785" s="179">
        <v>0</v>
      </c>
      <c r="R785" s="179">
        <f t="shared" si="82"/>
        <v>0</v>
      </c>
      <c r="S785" s="179">
        <v>0</v>
      </c>
      <c r="T785" s="180">
        <f t="shared" si="83"/>
        <v>0</v>
      </c>
      <c r="AR785" s="16" t="s">
        <v>1678</v>
      </c>
      <c r="AT785" s="16" t="s">
        <v>1645</v>
      </c>
      <c r="AU785" s="16" t="s">
        <v>1651</v>
      </c>
      <c r="AY785" s="16" t="s">
        <v>1642</v>
      </c>
      <c r="BE785" s="181">
        <f t="shared" si="84"/>
        <v>0</v>
      </c>
      <c r="BF785" s="181">
        <f t="shared" si="85"/>
        <v>0</v>
      </c>
      <c r="BG785" s="181">
        <f t="shared" si="86"/>
        <v>0</v>
      </c>
      <c r="BH785" s="181">
        <f t="shared" si="87"/>
        <v>0</v>
      </c>
      <c r="BI785" s="181">
        <f t="shared" si="88"/>
        <v>0</v>
      </c>
      <c r="BJ785" s="16" t="s">
        <v>1651</v>
      </c>
      <c r="BK785" s="181">
        <f t="shared" si="89"/>
        <v>0</v>
      </c>
      <c r="BL785" s="16" t="s">
        <v>1678</v>
      </c>
      <c r="BM785" s="16" t="s">
        <v>789</v>
      </c>
    </row>
    <row r="786" spans="2:65" s="1" customFormat="1" ht="16.5" customHeight="1">
      <c r="B786" s="33"/>
      <c r="C786" s="171" t="s">
        <v>790</v>
      </c>
      <c r="D786" s="171" t="s">
        <v>1645</v>
      </c>
      <c r="E786" s="172" t="s">
        <v>791</v>
      </c>
      <c r="F786" s="173" t="s">
        <v>792</v>
      </c>
      <c r="G786" s="174" t="s">
        <v>526</v>
      </c>
      <c r="H786" s="175">
        <v>3</v>
      </c>
      <c r="I786" s="176"/>
      <c r="J786" s="175">
        <f t="shared" si="80"/>
        <v>0</v>
      </c>
      <c r="K786" s="173" t="s">
        <v>1524</v>
      </c>
      <c r="L786" s="37"/>
      <c r="M786" s="177" t="s">
        <v>1524</v>
      </c>
      <c r="N786" s="178" t="s">
        <v>1563</v>
      </c>
      <c r="O786" s="59"/>
      <c r="P786" s="179">
        <f t="shared" si="81"/>
        <v>0</v>
      </c>
      <c r="Q786" s="179">
        <v>0</v>
      </c>
      <c r="R786" s="179">
        <f t="shared" si="82"/>
        <v>0</v>
      </c>
      <c r="S786" s="179">
        <v>0</v>
      </c>
      <c r="T786" s="180">
        <f t="shared" si="83"/>
        <v>0</v>
      </c>
      <c r="AR786" s="16" t="s">
        <v>1678</v>
      </c>
      <c r="AT786" s="16" t="s">
        <v>1645</v>
      </c>
      <c r="AU786" s="16" t="s">
        <v>1651</v>
      </c>
      <c r="AY786" s="16" t="s">
        <v>1642</v>
      </c>
      <c r="BE786" s="181">
        <f t="shared" si="84"/>
        <v>0</v>
      </c>
      <c r="BF786" s="181">
        <f t="shared" si="85"/>
        <v>0</v>
      </c>
      <c r="BG786" s="181">
        <f t="shared" si="86"/>
        <v>0</v>
      </c>
      <c r="BH786" s="181">
        <f t="shared" si="87"/>
        <v>0</v>
      </c>
      <c r="BI786" s="181">
        <f t="shared" si="88"/>
        <v>0</v>
      </c>
      <c r="BJ786" s="16" t="s">
        <v>1651</v>
      </c>
      <c r="BK786" s="181">
        <f t="shared" si="89"/>
        <v>0</v>
      </c>
      <c r="BL786" s="16" t="s">
        <v>1678</v>
      </c>
      <c r="BM786" s="16" t="s">
        <v>793</v>
      </c>
    </row>
    <row r="787" spans="2:65" s="1" customFormat="1" ht="16.5" customHeight="1">
      <c r="B787" s="33"/>
      <c r="C787" s="171" t="s">
        <v>794</v>
      </c>
      <c r="D787" s="171" t="s">
        <v>1645</v>
      </c>
      <c r="E787" s="172" t="s">
        <v>795</v>
      </c>
      <c r="F787" s="173" t="s">
        <v>796</v>
      </c>
      <c r="G787" s="174" t="s">
        <v>526</v>
      </c>
      <c r="H787" s="175">
        <v>2</v>
      </c>
      <c r="I787" s="176"/>
      <c r="J787" s="175">
        <f t="shared" si="80"/>
        <v>0</v>
      </c>
      <c r="K787" s="173" t="s">
        <v>1524</v>
      </c>
      <c r="L787" s="37"/>
      <c r="M787" s="177" t="s">
        <v>1524</v>
      </c>
      <c r="N787" s="178" t="s">
        <v>1563</v>
      </c>
      <c r="O787" s="59"/>
      <c r="P787" s="179">
        <f t="shared" si="81"/>
        <v>0</v>
      </c>
      <c r="Q787" s="179">
        <v>0</v>
      </c>
      <c r="R787" s="179">
        <f t="shared" si="82"/>
        <v>0</v>
      </c>
      <c r="S787" s="179">
        <v>0</v>
      </c>
      <c r="T787" s="180">
        <f t="shared" si="83"/>
        <v>0</v>
      </c>
      <c r="AR787" s="16" t="s">
        <v>1678</v>
      </c>
      <c r="AT787" s="16" t="s">
        <v>1645</v>
      </c>
      <c r="AU787" s="16" t="s">
        <v>1651</v>
      </c>
      <c r="AY787" s="16" t="s">
        <v>1642</v>
      </c>
      <c r="BE787" s="181">
        <f t="shared" si="84"/>
        <v>0</v>
      </c>
      <c r="BF787" s="181">
        <f t="shared" si="85"/>
        <v>0</v>
      </c>
      <c r="BG787" s="181">
        <f t="shared" si="86"/>
        <v>0</v>
      </c>
      <c r="BH787" s="181">
        <f t="shared" si="87"/>
        <v>0</v>
      </c>
      <c r="BI787" s="181">
        <f t="shared" si="88"/>
        <v>0</v>
      </c>
      <c r="BJ787" s="16" t="s">
        <v>1651</v>
      </c>
      <c r="BK787" s="181">
        <f t="shared" si="89"/>
        <v>0</v>
      </c>
      <c r="BL787" s="16" t="s">
        <v>1678</v>
      </c>
      <c r="BM787" s="16" t="s">
        <v>797</v>
      </c>
    </row>
    <row r="788" spans="2:65" s="1" customFormat="1" ht="16.5" customHeight="1">
      <c r="B788" s="33"/>
      <c r="C788" s="171" t="s">
        <v>798</v>
      </c>
      <c r="D788" s="171" t="s">
        <v>1645</v>
      </c>
      <c r="E788" s="172" t="s">
        <v>799</v>
      </c>
      <c r="F788" s="173" t="s">
        <v>800</v>
      </c>
      <c r="G788" s="174" t="s">
        <v>526</v>
      </c>
      <c r="H788" s="175">
        <v>2</v>
      </c>
      <c r="I788" s="176"/>
      <c r="J788" s="175">
        <f t="shared" si="80"/>
        <v>0</v>
      </c>
      <c r="K788" s="173" t="s">
        <v>1524</v>
      </c>
      <c r="L788" s="37"/>
      <c r="M788" s="177" t="s">
        <v>1524</v>
      </c>
      <c r="N788" s="178" t="s">
        <v>1563</v>
      </c>
      <c r="O788" s="59"/>
      <c r="P788" s="179">
        <f t="shared" si="81"/>
        <v>0</v>
      </c>
      <c r="Q788" s="179">
        <v>0</v>
      </c>
      <c r="R788" s="179">
        <f t="shared" si="82"/>
        <v>0</v>
      </c>
      <c r="S788" s="179">
        <v>0</v>
      </c>
      <c r="T788" s="180">
        <f t="shared" si="83"/>
        <v>0</v>
      </c>
      <c r="AR788" s="16" t="s">
        <v>1678</v>
      </c>
      <c r="AT788" s="16" t="s">
        <v>1645</v>
      </c>
      <c r="AU788" s="16" t="s">
        <v>1651</v>
      </c>
      <c r="AY788" s="16" t="s">
        <v>1642</v>
      </c>
      <c r="BE788" s="181">
        <f t="shared" si="84"/>
        <v>0</v>
      </c>
      <c r="BF788" s="181">
        <f t="shared" si="85"/>
        <v>0</v>
      </c>
      <c r="BG788" s="181">
        <f t="shared" si="86"/>
        <v>0</v>
      </c>
      <c r="BH788" s="181">
        <f t="shared" si="87"/>
        <v>0</v>
      </c>
      <c r="BI788" s="181">
        <f t="shared" si="88"/>
        <v>0</v>
      </c>
      <c r="BJ788" s="16" t="s">
        <v>1651</v>
      </c>
      <c r="BK788" s="181">
        <f t="shared" si="89"/>
        <v>0</v>
      </c>
      <c r="BL788" s="16" t="s">
        <v>1678</v>
      </c>
      <c r="BM788" s="16" t="s">
        <v>801</v>
      </c>
    </row>
    <row r="789" spans="2:65" s="1" customFormat="1" ht="16.5" customHeight="1">
      <c r="B789" s="33"/>
      <c r="C789" s="171" t="s">
        <v>802</v>
      </c>
      <c r="D789" s="171" t="s">
        <v>1645</v>
      </c>
      <c r="E789" s="172" t="s">
        <v>803</v>
      </c>
      <c r="F789" s="173" t="s">
        <v>804</v>
      </c>
      <c r="G789" s="174" t="s">
        <v>526</v>
      </c>
      <c r="H789" s="175">
        <v>1</v>
      </c>
      <c r="I789" s="176"/>
      <c r="J789" s="175">
        <f t="shared" si="80"/>
        <v>0</v>
      </c>
      <c r="K789" s="173" t="s">
        <v>1524</v>
      </c>
      <c r="L789" s="37"/>
      <c r="M789" s="177" t="s">
        <v>1524</v>
      </c>
      <c r="N789" s="178" t="s">
        <v>1563</v>
      </c>
      <c r="O789" s="59"/>
      <c r="P789" s="179">
        <f t="shared" si="81"/>
        <v>0</v>
      </c>
      <c r="Q789" s="179">
        <v>0</v>
      </c>
      <c r="R789" s="179">
        <f t="shared" si="82"/>
        <v>0</v>
      </c>
      <c r="S789" s="179">
        <v>0</v>
      </c>
      <c r="T789" s="180">
        <f t="shared" si="83"/>
        <v>0</v>
      </c>
      <c r="AR789" s="16" t="s">
        <v>1678</v>
      </c>
      <c r="AT789" s="16" t="s">
        <v>1645</v>
      </c>
      <c r="AU789" s="16" t="s">
        <v>1651</v>
      </c>
      <c r="AY789" s="16" t="s">
        <v>1642</v>
      </c>
      <c r="BE789" s="181">
        <f t="shared" si="84"/>
        <v>0</v>
      </c>
      <c r="BF789" s="181">
        <f t="shared" si="85"/>
        <v>0</v>
      </c>
      <c r="BG789" s="181">
        <f t="shared" si="86"/>
        <v>0</v>
      </c>
      <c r="BH789" s="181">
        <f t="shared" si="87"/>
        <v>0</v>
      </c>
      <c r="BI789" s="181">
        <f t="shared" si="88"/>
        <v>0</v>
      </c>
      <c r="BJ789" s="16" t="s">
        <v>1651</v>
      </c>
      <c r="BK789" s="181">
        <f t="shared" si="89"/>
        <v>0</v>
      </c>
      <c r="BL789" s="16" t="s">
        <v>1678</v>
      </c>
      <c r="BM789" s="16" t="s">
        <v>805</v>
      </c>
    </row>
    <row r="790" spans="2:65" s="1" customFormat="1" ht="16.5" customHeight="1">
      <c r="B790" s="33"/>
      <c r="C790" s="171" t="s">
        <v>806</v>
      </c>
      <c r="D790" s="171" t="s">
        <v>1645</v>
      </c>
      <c r="E790" s="172" t="s">
        <v>807</v>
      </c>
      <c r="F790" s="173" t="s">
        <v>808</v>
      </c>
      <c r="G790" s="174" t="s">
        <v>526</v>
      </c>
      <c r="H790" s="175">
        <v>1</v>
      </c>
      <c r="I790" s="176"/>
      <c r="J790" s="175">
        <f t="shared" si="80"/>
        <v>0</v>
      </c>
      <c r="K790" s="173" t="s">
        <v>1524</v>
      </c>
      <c r="L790" s="37"/>
      <c r="M790" s="177" t="s">
        <v>1524</v>
      </c>
      <c r="N790" s="178" t="s">
        <v>1563</v>
      </c>
      <c r="O790" s="59"/>
      <c r="P790" s="179">
        <f t="shared" si="81"/>
        <v>0</v>
      </c>
      <c r="Q790" s="179">
        <v>0</v>
      </c>
      <c r="R790" s="179">
        <f t="shared" si="82"/>
        <v>0</v>
      </c>
      <c r="S790" s="179">
        <v>0</v>
      </c>
      <c r="T790" s="180">
        <f t="shared" si="83"/>
        <v>0</v>
      </c>
      <c r="AR790" s="16" t="s">
        <v>1678</v>
      </c>
      <c r="AT790" s="16" t="s">
        <v>1645</v>
      </c>
      <c r="AU790" s="16" t="s">
        <v>1651</v>
      </c>
      <c r="AY790" s="16" t="s">
        <v>1642</v>
      </c>
      <c r="BE790" s="181">
        <f t="shared" si="84"/>
        <v>0</v>
      </c>
      <c r="BF790" s="181">
        <f t="shared" si="85"/>
        <v>0</v>
      </c>
      <c r="BG790" s="181">
        <f t="shared" si="86"/>
        <v>0</v>
      </c>
      <c r="BH790" s="181">
        <f t="shared" si="87"/>
        <v>0</v>
      </c>
      <c r="BI790" s="181">
        <f t="shared" si="88"/>
        <v>0</v>
      </c>
      <c r="BJ790" s="16" t="s">
        <v>1651</v>
      </c>
      <c r="BK790" s="181">
        <f t="shared" si="89"/>
        <v>0</v>
      </c>
      <c r="BL790" s="16" t="s">
        <v>1678</v>
      </c>
      <c r="BM790" s="16" t="s">
        <v>809</v>
      </c>
    </row>
    <row r="791" spans="2:65" s="1" customFormat="1" ht="16.5" customHeight="1">
      <c r="B791" s="33"/>
      <c r="C791" s="171" t="s">
        <v>810</v>
      </c>
      <c r="D791" s="171" t="s">
        <v>1645</v>
      </c>
      <c r="E791" s="172" t="s">
        <v>811</v>
      </c>
      <c r="F791" s="173" t="s">
        <v>812</v>
      </c>
      <c r="G791" s="174" t="s">
        <v>526</v>
      </c>
      <c r="H791" s="175">
        <v>1</v>
      </c>
      <c r="I791" s="176"/>
      <c r="J791" s="175">
        <f t="shared" si="80"/>
        <v>0</v>
      </c>
      <c r="K791" s="173" t="s">
        <v>1524</v>
      </c>
      <c r="L791" s="37"/>
      <c r="M791" s="177" t="s">
        <v>1524</v>
      </c>
      <c r="N791" s="178" t="s">
        <v>1563</v>
      </c>
      <c r="O791" s="59"/>
      <c r="P791" s="179">
        <f t="shared" si="81"/>
        <v>0</v>
      </c>
      <c r="Q791" s="179">
        <v>0</v>
      </c>
      <c r="R791" s="179">
        <f t="shared" si="82"/>
        <v>0</v>
      </c>
      <c r="S791" s="179">
        <v>0</v>
      </c>
      <c r="T791" s="180">
        <f t="shared" si="83"/>
        <v>0</v>
      </c>
      <c r="AR791" s="16" t="s">
        <v>1678</v>
      </c>
      <c r="AT791" s="16" t="s">
        <v>1645</v>
      </c>
      <c r="AU791" s="16" t="s">
        <v>1651</v>
      </c>
      <c r="AY791" s="16" t="s">
        <v>1642</v>
      </c>
      <c r="BE791" s="181">
        <f t="shared" si="84"/>
        <v>0</v>
      </c>
      <c r="BF791" s="181">
        <f t="shared" si="85"/>
        <v>0</v>
      </c>
      <c r="BG791" s="181">
        <f t="shared" si="86"/>
        <v>0</v>
      </c>
      <c r="BH791" s="181">
        <f t="shared" si="87"/>
        <v>0</v>
      </c>
      <c r="BI791" s="181">
        <f t="shared" si="88"/>
        <v>0</v>
      </c>
      <c r="BJ791" s="16" t="s">
        <v>1651</v>
      </c>
      <c r="BK791" s="181">
        <f t="shared" si="89"/>
        <v>0</v>
      </c>
      <c r="BL791" s="16" t="s">
        <v>1678</v>
      </c>
      <c r="BM791" s="16" t="s">
        <v>813</v>
      </c>
    </row>
    <row r="792" spans="2:65" s="1" customFormat="1" ht="16.5" customHeight="1">
      <c r="B792" s="33"/>
      <c r="C792" s="171" t="s">
        <v>814</v>
      </c>
      <c r="D792" s="171" t="s">
        <v>1645</v>
      </c>
      <c r="E792" s="172" t="s">
        <v>815</v>
      </c>
      <c r="F792" s="173" t="s">
        <v>816</v>
      </c>
      <c r="G792" s="174" t="s">
        <v>526</v>
      </c>
      <c r="H792" s="175">
        <v>1</v>
      </c>
      <c r="I792" s="176"/>
      <c r="J792" s="175">
        <f t="shared" si="80"/>
        <v>0</v>
      </c>
      <c r="K792" s="173" t="s">
        <v>1524</v>
      </c>
      <c r="L792" s="37"/>
      <c r="M792" s="177" t="s">
        <v>1524</v>
      </c>
      <c r="N792" s="178" t="s">
        <v>1563</v>
      </c>
      <c r="O792" s="59"/>
      <c r="P792" s="179">
        <f t="shared" si="81"/>
        <v>0</v>
      </c>
      <c r="Q792" s="179">
        <v>0</v>
      </c>
      <c r="R792" s="179">
        <f t="shared" si="82"/>
        <v>0</v>
      </c>
      <c r="S792" s="179">
        <v>0</v>
      </c>
      <c r="T792" s="180">
        <f t="shared" si="83"/>
        <v>0</v>
      </c>
      <c r="AR792" s="16" t="s">
        <v>1678</v>
      </c>
      <c r="AT792" s="16" t="s">
        <v>1645</v>
      </c>
      <c r="AU792" s="16" t="s">
        <v>1651</v>
      </c>
      <c r="AY792" s="16" t="s">
        <v>1642</v>
      </c>
      <c r="BE792" s="181">
        <f t="shared" si="84"/>
        <v>0</v>
      </c>
      <c r="BF792" s="181">
        <f t="shared" si="85"/>
        <v>0</v>
      </c>
      <c r="BG792" s="181">
        <f t="shared" si="86"/>
        <v>0</v>
      </c>
      <c r="BH792" s="181">
        <f t="shared" si="87"/>
        <v>0</v>
      </c>
      <c r="BI792" s="181">
        <f t="shared" si="88"/>
        <v>0</v>
      </c>
      <c r="BJ792" s="16" t="s">
        <v>1651</v>
      </c>
      <c r="BK792" s="181">
        <f t="shared" si="89"/>
        <v>0</v>
      </c>
      <c r="BL792" s="16" t="s">
        <v>1678</v>
      </c>
      <c r="BM792" s="16" t="s">
        <v>817</v>
      </c>
    </row>
    <row r="793" spans="2:65" s="1" customFormat="1" ht="16.5" customHeight="1">
      <c r="B793" s="33"/>
      <c r="C793" s="171" t="s">
        <v>818</v>
      </c>
      <c r="D793" s="171" t="s">
        <v>1645</v>
      </c>
      <c r="E793" s="172" t="s">
        <v>819</v>
      </c>
      <c r="F793" s="173" t="s">
        <v>820</v>
      </c>
      <c r="G793" s="174" t="s">
        <v>526</v>
      </c>
      <c r="H793" s="175">
        <v>1</v>
      </c>
      <c r="I793" s="176"/>
      <c r="J793" s="175">
        <f t="shared" si="80"/>
        <v>0</v>
      </c>
      <c r="K793" s="173" t="s">
        <v>1524</v>
      </c>
      <c r="L793" s="37"/>
      <c r="M793" s="177" t="s">
        <v>1524</v>
      </c>
      <c r="N793" s="178" t="s">
        <v>1563</v>
      </c>
      <c r="O793" s="59"/>
      <c r="P793" s="179">
        <f t="shared" si="81"/>
        <v>0</v>
      </c>
      <c r="Q793" s="179">
        <v>0</v>
      </c>
      <c r="R793" s="179">
        <f t="shared" si="82"/>
        <v>0</v>
      </c>
      <c r="S793" s="179">
        <v>0</v>
      </c>
      <c r="T793" s="180">
        <f t="shared" si="83"/>
        <v>0</v>
      </c>
      <c r="AR793" s="16" t="s">
        <v>1678</v>
      </c>
      <c r="AT793" s="16" t="s">
        <v>1645</v>
      </c>
      <c r="AU793" s="16" t="s">
        <v>1651</v>
      </c>
      <c r="AY793" s="16" t="s">
        <v>1642</v>
      </c>
      <c r="BE793" s="181">
        <f t="shared" si="84"/>
        <v>0</v>
      </c>
      <c r="BF793" s="181">
        <f t="shared" si="85"/>
        <v>0</v>
      </c>
      <c r="BG793" s="181">
        <f t="shared" si="86"/>
        <v>0</v>
      </c>
      <c r="BH793" s="181">
        <f t="shared" si="87"/>
        <v>0</v>
      </c>
      <c r="BI793" s="181">
        <f t="shared" si="88"/>
        <v>0</v>
      </c>
      <c r="BJ793" s="16" t="s">
        <v>1651</v>
      </c>
      <c r="BK793" s="181">
        <f t="shared" si="89"/>
        <v>0</v>
      </c>
      <c r="BL793" s="16" t="s">
        <v>1678</v>
      </c>
      <c r="BM793" s="16" t="s">
        <v>821</v>
      </c>
    </row>
    <row r="794" spans="2:65" s="1" customFormat="1" ht="16.5" customHeight="1">
      <c r="B794" s="33"/>
      <c r="C794" s="171" t="s">
        <v>822</v>
      </c>
      <c r="D794" s="171" t="s">
        <v>1645</v>
      </c>
      <c r="E794" s="172" t="s">
        <v>823</v>
      </c>
      <c r="F794" s="173" t="s">
        <v>824</v>
      </c>
      <c r="G794" s="174" t="s">
        <v>526</v>
      </c>
      <c r="H794" s="175">
        <v>1</v>
      </c>
      <c r="I794" s="176"/>
      <c r="J794" s="175">
        <f t="shared" si="80"/>
        <v>0</v>
      </c>
      <c r="K794" s="173" t="s">
        <v>1524</v>
      </c>
      <c r="L794" s="37"/>
      <c r="M794" s="177" t="s">
        <v>1524</v>
      </c>
      <c r="N794" s="178" t="s">
        <v>1563</v>
      </c>
      <c r="O794" s="59"/>
      <c r="P794" s="179">
        <f t="shared" si="81"/>
        <v>0</v>
      </c>
      <c r="Q794" s="179">
        <v>0</v>
      </c>
      <c r="R794" s="179">
        <f t="shared" si="82"/>
        <v>0</v>
      </c>
      <c r="S794" s="179">
        <v>0</v>
      </c>
      <c r="T794" s="180">
        <f t="shared" si="83"/>
        <v>0</v>
      </c>
      <c r="AR794" s="16" t="s">
        <v>1678</v>
      </c>
      <c r="AT794" s="16" t="s">
        <v>1645</v>
      </c>
      <c r="AU794" s="16" t="s">
        <v>1651</v>
      </c>
      <c r="AY794" s="16" t="s">
        <v>1642</v>
      </c>
      <c r="BE794" s="181">
        <f t="shared" si="84"/>
        <v>0</v>
      </c>
      <c r="BF794" s="181">
        <f t="shared" si="85"/>
        <v>0</v>
      </c>
      <c r="BG794" s="181">
        <f t="shared" si="86"/>
        <v>0</v>
      </c>
      <c r="BH794" s="181">
        <f t="shared" si="87"/>
        <v>0</v>
      </c>
      <c r="BI794" s="181">
        <f t="shared" si="88"/>
        <v>0</v>
      </c>
      <c r="BJ794" s="16" t="s">
        <v>1651</v>
      </c>
      <c r="BK794" s="181">
        <f t="shared" si="89"/>
        <v>0</v>
      </c>
      <c r="BL794" s="16" t="s">
        <v>1678</v>
      </c>
      <c r="BM794" s="16" t="s">
        <v>825</v>
      </c>
    </row>
    <row r="795" spans="2:65" s="1" customFormat="1" ht="16.5" customHeight="1">
      <c r="B795" s="33"/>
      <c r="C795" s="171" t="s">
        <v>826</v>
      </c>
      <c r="D795" s="171" t="s">
        <v>1645</v>
      </c>
      <c r="E795" s="172" t="s">
        <v>827</v>
      </c>
      <c r="F795" s="173" t="s">
        <v>828</v>
      </c>
      <c r="G795" s="174" t="s">
        <v>539</v>
      </c>
      <c r="H795" s="175">
        <v>1</v>
      </c>
      <c r="I795" s="176"/>
      <c r="J795" s="175">
        <f t="shared" si="80"/>
        <v>0</v>
      </c>
      <c r="K795" s="173" t="s">
        <v>1524</v>
      </c>
      <c r="L795" s="37"/>
      <c r="M795" s="177" t="s">
        <v>1524</v>
      </c>
      <c r="N795" s="178" t="s">
        <v>1563</v>
      </c>
      <c r="O795" s="59"/>
      <c r="P795" s="179">
        <f t="shared" si="81"/>
        <v>0</v>
      </c>
      <c r="Q795" s="179">
        <v>0</v>
      </c>
      <c r="R795" s="179">
        <f t="shared" si="82"/>
        <v>0</v>
      </c>
      <c r="S795" s="179">
        <v>0</v>
      </c>
      <c r="T795" s="180">
        <f t="shared" si="83"/>
        <v>0</v>
      </c>
      <c r="AR795" s="16" t="s">
        <v>1678</v>
      </c>
      <c r="AT795" s="16" t="s">
        <v>1645</v>
      </c>
      <c r="AU795" s="16" t="s">
        <v>1651</v>
      </c>
      <c r="AY795" s="16" t="s">
        <v>1642</v>
      </c>
      <c r="BE795" s="181">
        <f t="shared" si="84"/>
        <v>0</v>
      </c>
      <c r="BF795" s="181">
        <f t="shared" si="85"/>
        <v>0</v>
      </c>
      <c r="BG795" s="181">
        <f t="shared" si="86"/>
        <v>0</v>
      </c>
      <c r="BH795" s="181">
        <f t="shared" si="87"/>
        <v>0</v>
      </c>
      <c r="BI795" s="181">
        <f t="shared" si="88"/>
        <v>0</v>
      </c>
      <c r="BJ795" s="16" t="s">
        <v>1651</v>
      </c>
      <c r="BK795" s="181">
        <f t="shared" si="89"/>
        <v>0</v>
      </c>
      <c r="BL795" s="16" t="s">
        <v>1678</v>
      </c>
      <c r="BM795" s="16" t="s">
        <v>829</v>
      </c>
    </row>
    <row r="796" spans="2:65" s="1" customFormat="1" ht="16.5" customHeight="1">
      <c r="B796" s="33"/>
      <c r="C796" s="171" t="s">
        <v>830</v>
      </c>
      <c r="D796" s="171" t="s">
        <v>1645</v>
      </c>
      <c r="E796" s="172" t="s">
        <v>831</v>
      </c>
      <c r="F796" s="173" t="s">
        <v>832</v>
      </c>
      <c r="G796" s="174" t="s">
        <v>539</v>
      </c>
      <c r="H796" s="175">
        <v>1</v>
      </c>
      <c r="I796" s="176"/>
      <c r="J796" s="175">
        <f t="shared" si="80"/>
        <v>0</v>
      </c>
      <c r="K796" s="173" t="s">
        <v>1524</v>
      </c>
      <c r="L796" s="37"/>
      <c r="M796" s="177" t="s">
        <v>1524</v>
      </c>
      <c r="N796" s="178" t="s">
        <v>1563</v>
      </c>
      <c r="O796" s="59"/>
      <c r="P796" s="179">
        <f t="shared" si="81"/>
        <v>0</v>
      </c>
      <c r="Q796" s="179">
        <v>0</v>
      </c>
      <c r="R796" s="179">
        <f t="shared" si="82"/>
        <v>0</v>
      </c>
      <c r="S796" s="179">
        <v>0</v>
      </c>
      <c r="T796" s="180">
        <f t="shared" si="83"/>
        <v>0</v>
      </c>
      <c r="AR796" s="16" t="s">
        <v>1678</v>
      </c>
      <c r="AT796" s="16" t="s">
        <v>1645</v>
      </c>
      <c r="AU796" s="16" t="s">
        <v>1651</v>
      </c>
      <c r="AY796" s="16" t="s">
        <v>1642</v>
      </c>
      <c r="BE796" s="181">
        <f t="shared" si="84"/>
        <v>0</v>
      </c>
      <c r="BF796" s="181">
        <f t="shared" si="85"/>
        <v>0</v>
      </c>
      <c r="BG796" s="181">
        <f t="shared" si="86"/>
        <v>0</v>
      </c>
      <c r="BH796" s="181">
        <f t="shared" si="87"/>
        <v>0</v>
      </c>
      <c r="BI796" s="181">
        <f t="shared" si="88"/>
        <v>0</v>
      </c>
      <c r="BJ796" s="16" t="s">
        <v>1651</v>
      </c>
      <c r="BK796" s="181">
        <f t="shared" si="89"/>
        <v>0</v>
      </c>
      <c r="BL796" s="16" t="s">
        <v>1678</v>
      </c>
      <c r="BM796" s="16" t="s">
        <v>833</v>
      </c>
    </row>
    <row r="797" spans="2:65" s="1" customFormat="1" ht="16.5" customHeight="1">
      <c r="B797" s="33"/>
      <c r="C797" s="171" t="s">
        <v>834</v>
      </c>
      <c r="D797" s="171" t="s">
        <v>1645</v>
      </c>
      <c r="E797" s="172" t="s">
        <v>835</v>
      </c>
      <c r="F797" s="173" t="s">
        <v>836</v>
      </c>
      <c r="G797" s="174" t="s">
        <v>539</v>
      </c>
      <c r="H797" s="175">
        <v>1</v>
      </c>
      <c r="I797" s="176"/>
      <c r="J797" s="175">
        <f t="shared" si="80"/>
        <v>0</v>
      </c>
      <c r="K797" s="173" t="s">
        <v>1524</v>
      </c>
      <c r="L797" s="37"/>
      <c r="M797" s="177" t="s">
        <v>1524</v>
      </c>
      <c r="N797" s="178" t="s">
        <v>1563</v>
      </c>
      <c r="O797" s="59"/>
      <c r="P797" s="179">
        <f t="shared" si="81"/>
        <v>0</v>
      </c>
      <c r="Q797" s="179">
        <v>0</v>
      </c>
      <c r="R797" s="179">
        <f t="shared" si="82"/>
        <v>0</v>
      </c>
      <c r="S797" s="179">
        <v>0</v>
      </c>
      <c r="T797" s="180">
        <f t="shared" si="83"/>
        <v>0</v>
      </c>
      <c r="AR797" s="16" t="s">
        <v>1678</v>
      </c>
      <c r="AT797" s="16" t="s">
        <v>1645</v>
      </c>
      <c r="AU797" s="16" t="s">
        <v>1651</v>
      </c>
      <c r="AY797" s="16" t="s">
        <v>1642</v>
      </c>
      <c r="BE797" s="181">
        <f t="shared" si="84"/>
        <v>0</v>
      </c>
      <c r="BF797" s="181">
        <f t="shared" si="85"/>
        <v>0</v>
      </c>
      <c r="BG797" s="181">
        <f t="shared" si="86"/>
        <v>0</v>
      </c>
      <c r="BH797" s="181">
        <f t="shared" si="87"/>
        <v>0</v>
      </c>
      <c r="BI797" s="181">
        <f t="shared" si="88"/>
        <v>0</v>
      </c>
      <c r="BJ797" s="16" t="s">
        <v>1651</v>
      </c>
      <c r="BK797" s="181">
        <f t="shared" si="89"/>
        <v>0</v>
      </c>
      <c r="BL797" s="16" t="s">
        <v>1678</v>
      </c>
      <c r="BM797" s="16" t="s">
        <v>837</v>
      </c>
    </row>
    <row r="798" spans="2:65" s="1" customFormat="1" ht="16.5" customHeight="1">
      <c r="B798" s="33"/>
      <c r="C798" s="171" t="s">
        <v>838</v>
      </c>
      <c r="D798" s="171" t="s">
        <v>1645</v>
      </c>
      <c r="E798" s="172" t="s">
        <v>839</v>
      </c>
      <c r="F798" s="173" t="s">
        <v>840</v>
      </c>
      <c r="G798" s="174" t="s">
        <v>539</v>
      </c>
      <c r="H798" s="175">
        <v>1</v>
      </c>
      <c r="I798" s="176"/>
      <c r="J798" s="175">
        <f t="shared" si="80"/>
        <v>0</v>
      </c>
      <c r="K798" s="173" t="s">
        <v>1524</v>
      </c>
      <c r="L798" s="37"/>
      <c r="M798" s="177" t="s">
        <v>1524</v>
      </c>
      <c r="N798" s="178" t="s">
        <v>1563</v>
      </c>
      <c r="O798" s="59"/>
      <c r="P798" s="179">
        <f t="shared" si="81"/>
        <v>0</v>
      </c>
      <c r="Q798" s="179">
        <v>0</v>
      </c>
      <c r="R798" s="179">
        <f t="shared" si="82"/>
        <v>0</v>
      </c>
      <c r="S798" s="179">
        <v>0</v>
      </c>
      <c r="T798" s="180">
        <f t="shared" si="83"/>
        <v>0</v>
      </c>
      <c r="AR798" s="16" t="s">
        <v>1678</v>
      </c>
      <c r="AT798" s="16" t="s">
        <v>1645</v>
      </c>
      <c r="AU798" s="16" t="s">
        <v>1651</v>
      </c>
      <c r="AY798" s="16" t="s">
        <v>1642</v>
      </c>
      <c r="BE798" s="181">
        <f t="shared" si="84"/>
        <v>0</v>
      </c>
      <c r="BF798" s="181">
        <f t="shared" si="85"/>
        <v>0</v>
      </c>
      <c r="BG798" s="181">
        <f t="shared" si="86"/>
        <v>0</v>
      </c>
      <c r="BH798" s="181">
        <f t="shared" si="87"/>
        <v>0</v>
      </c>
      <c r="BI798" s="181">
        <f t="shared" si="88"/>
        <v>0</v>
      </c>
      <c r="BJ798" s="16" t="s">
        <v>1651</v>
      </c>
      <c r="BK798" s="181">
        <f t="shared" si="89"/>
        <v>0</v>
      </c>
      <c r="BL798" s="16" t="s">
        <v>1678</v>
      </c>
      <c r="BM798" s="16" t="s">
        <v>841</v>
      </c>
    </row>
    <row r="799" spans="2:65" s="1" customFormat="1" ht="16.5" customHeight="1">
      <c r="B799" s="33"/>
      <c r="C799" s="171" t="s">
        <v>842</v>
      </c>
      <c r="D799" s="171" t="s">
        <v>1645</v>
      </c>
      <c r="E799" s="172" t="s">
        <v>843</v>
      </c>
      <c r="F799" s="173" t="s">
        <v>844</v>
      </c>
      <c r="G799" s="174" t="s">
        <v>526</v>
      </c>
      <c r="H799" s="175">
        <v>1</v>
      </c>
      <c r="I799" s="176"/>
      <c r="J799" s="175">
        <f t="shared" si="80"/>
        <v>0</v>
      </c>
      <c r="K799" s="173" t="s">
        <v>1524</v>
      </c>
      <c r="L799" s="37"/>
      <c r="M799" s="177" t="s">
        <v>1524</v>
      </c>
      <c r="N799" s="178" t="s">
        <v>1563</v>
      </c>
      <c r="O799" s="59"/>
      <c r="P799" s="179">
        <f t="shared" si="81"/>
        <v>0</v>
      </c>
      <c r="Q799" s="179">
        <v>0</v>
      </c>
      <c r="R799" s="179">
        <f t="shared" si="82"/>
        <v>0</v>
      </c>
      <c r="S799" s="179">
        <v>0</v>
      </c>
      <c r="T799" s="180">
        <f t="shared" si="83"/>
        <v>0</v>
      </c>
      <c r="AR799" s="16" t="s">
        <v>1678</v>
      </c>
      <c r="AT799" s="16" t="s">
        <v>1645</v>
      </c>
      <c r="AU799" s="16" t="s">
        <v>1651</v>
      </c>
      <c r="AY799" s="16" t="s">
        <v>1642</v>
      </c>
      <c r="BE799" s="181">
        <f t="shared" si="84"/>
        <v>0</v>
      </c>
      <c r="BF799" s="181">
        <f t="shared" si="85"/>
        <v>0</v>
      </c>
      <c r="BG799" s="181">
        <f t="shared" si="86"/>
        <v>0</v>
      </c>
      <c r="BH799" s="181">
        <f t="shared" si="87"/>
        <v>0</v>
      </c>
      <c r="BI799" s="181">
        <f t="shared" si="88"/>
        <v>0</v>
      </c>
      <c r="BJ799" s="16" t="s">
        <v>1651</v>
      </c>
      <c r="BK799" s="181">
        <f t="shared" si="89"/>
        <v>0</v>
      </c>
      <c r="BL799" s="16" t="s">
        <v>1678</v>
      </c>
      <c r="BM799" s="16" t="s">
        <v>845</v>
      </c>
    </row>
    <row r="800" spans="2:65" s="1" customFormat="1" ht="16.5" customHeight="1">
      <c r="B800" s="33"/>
      <c r="C800" s="171" t="s">
        <v>846</v>
      </c>
      <c r="D800" s="171" t="s">
        <v>1645</v>
      </c>
      <c r="E800" s="172" t="s">
        <v>847</v>
      </c>
      <c r="F800" s="173" t="s">
        <v>848</v>
      </c>
      <c r="G800" s="174" t="s">
        <v>526</v>
      </c>
      <c r="H800" s="175">
        <v>1</v>
      </c>
      <c r="I800" s="176"/>
      <c r="J800" s="175">
        <f t="shared" si="80"/>
        <v>0</v>
      </c>
      <c r="K800" s="173" t="s">
        <v>1524</v>
      </c>
      <c r="L800" s="37"/>
      <c r="M800" s="177" t="s">
        <v>1524</v>
      </c>
      <c r="N800" s="178" t="s">
        <v>1563</v>
      </c>
      <c r="O800" s="59"/>
      <c r="P800" s="179">
        <f t="shared" si="81"/>
        <v>0</v>
      </c>
      <c r="Q800" s="179">
        <v>0</v>
      </c>
      <c r="R800" s="179">
        <f t="shared" si="82"/>
        <v>0</v>
      </c>
      <c r="S800" s="179">
        <v>0</v>
      </c>
      <c r="T800" s="180">
        <f t="shared" si="83"/>
        <v>0</v>
      </c>
      <c r="AR800" s="16" t="s">
        <v>1678</v>
      </c>
      <c r="AT800" s="16" t="s">
        <v>1645</v>
      </c>
      <c r="AU800" s="16" t="s">
        <v>1651</v>
      </c>
      <c r="AY800" s="16" t="s">
        <v>1642</v>
      </c>
      <c r="BE800" s="181">
        <f t="shared" si="84"/>
        <v>0</v>
      </c>
      <c r="BF800" s="181">
        <f t="shared" si="85"/>
        <v>0</v>
      </c>
      <c r="BG800" s="181">
        <f t="shared" si="86"/>
        <v>0</v>
      </c>
      <c r="BH800" s="181">
        <f t="shared" si="87"/>
        <v>0</v>
      </c>
      <c r="BI800" s="181">
        <f t="shared" si="88"/>
        <v>0</v>
      </c>
      <c r="BJ800" s="16" t="s">
        <v>1651</v>
      </c>
      <c r="BK800" s="181">
        <f t="shared" si="89"/>
        <v>0</v>
      </c>
      <c r="BL800" s="16" t="s">
        <v>1678</v>
      </c>
      <c r="BM800" s="16" t="s">
        <v>849</v>
      </c>
    </row>
    <row r="801" spans="2:65" s="1" customFormat="1" ht="16.5" customHeight="1">
      <c r="B801" s="33"/>
      <c r="C801" s="171" t="s">
        <v>850</v>
      </c>
      <c r="D801" s="171" t="s">
        <v>1645</v>
      </c>
      <c r="E801" s="172" t="s">
        <v>851</v>
      </c>
      <c r="F801" s="173" t="s">
        <v>852</v>
      </c>
      <c r="G801" s="174" t="s">
        <v>526</v>
      </c>
      <c r="H801" s="175">
        <v>2</v>
      </c>
      <c r="I801" s="176"/>
      <c r="J801" s="175">
        <f t="shared" si="80"/>
        <v>0</v>
      </c>
      <c r="K801" s="173" t="s">
        <v>1524</v>
      </c>
      <c r="L801" s="37"/>
      <c r="M801" s="177" t="s">
        <v>1524</v>
      </c>
      <c r="N801" s="178" t="s">
        <v>1563</v>
      </c>
      <c r="O801" s="59"/>
      <c r="P801" s="179">
        <f t="shared" si="81"/>
        <v>0</v>
      </c>
      <c r="Q801" s="179">
        <v>0</v>
      </c>
      <c r="R801" s="179">
        <f t="shared" si="82"/>
        <v>0</v>
      </c>
      <c r="S801" s="179">
        <v>0</v>
      </c>
      <c r="T801" s="180">
        <f t="shared" si="83"/>
        <v>0</v>
      </c>
      <c r="AR801" s="16" t="s">
        <v>1678</v>
      </c>
      <c r="AT801" s="16" t="s">
        <v>1645</v>
      </c>
      <c r="AU801" s="16" t="s">
        <v>1651</v>
      </c>
      <c r="AY801" s="16" t="s">
        <v>1642</v>
      </c>
      <c r="BE801" s="181">
        <f t="shared" si="84"/>
        <v>0</v>
      </c>
      <c r="BF801" s="181">
        <f t="shared" si="85"/>
        <v>0</v>
      </c>
      <c r="BG801" s="181">
        <f t="shared" si="86"/>
        <v>0</v>
      </c>
      <c r="BH801" s="181">
        <f t="shared" si="87"/>
        <v>0</v>
      </c>
      <c r="BI801" s="181">
        <f t="shared" si="88"/>
        <v>0</v>
      </c>
      <c r="BJ801" s="16" t="s">
        <v>1651</v>
      </c>
      <c r="BK801" s="181">
        <f t="shared" si="89"/>
        <v>0</v>
      </c>
      <c r="BL801" s="16" t="s">
        <v>1678</v>
      </c>
      <c r="BM801" s="16" t="s">
        <v>853</v>
      </c>
    </row>
    <row r="802" spans="2:65" s="1" customFormat="1" ht="16.5" customHeight="1">
      <c r="B802" s="33"/>
      <c r="C802" s="171" t="s">
        <v>854</v>
      </c>
      <c r="D802" s="171" t="s">
        <v>1645</v>
      </c>
      <c r="E802" s="172" t="s">
        <v>855</v>
      </c>
      <c r="F802" s="173" t="s">
        <v>856</v>
      </c>
      <c r="G802" s="174" t="s">
        <v>539</v>
      </c>
      <c r="H802" s="175">
        <v>1</v>
      </c>
      <c r="I802" s="176"/>
      <c r="J802" s="175">
        <f t="shared" si="80"/>
        <v>0</v>
      </c>
      <c r="K802" s="173" t="s">
        <v>1524</v>
      </c>
      <c r="L802" s="37"/>
      <c r="M802" s="177" t="s">
        <v>1524</v>
      </c>
      <c r="N802" s="178" t="s">
        <v>1563</v>
      </c>
      <c r="O802" s="59"/>
      <c r="P802" s="179">
        <f t="shared" si="81"/>
        <v>0</v>
      </c>
      <c r="Q802" s="179">
        <v>0</v>
      </c>
      <c r="R802" s="179">
        <f t="shared" si="82"/>
        <v>0</v>
      </c>
      <c r="S802" s="179">
        <v>0</v>
      </c>
      <c r="T802" s="180">
        <f t="shared" si="83"/>
        <v>0</v>
      </c>
      <c r="AR802" s="16" t="s">
        <v>1678</v>
      </c>
      <c r="AT802" s="16" t="s">
        <v>1645</v>
      </c>
      <c r="AU802" s="16" t="s">
        <v>1651</v>
      </c>
      <c r="AY802" s="16" t="s">
        <v>1642</v>
      </c>
      <c r="BE802" s="181">
        <f t="shared" si="84"/>
        <v>0</v>
      </c>
      <c r="BF802" s="181">
        <f t="shared" si="85"/>
        <v>0</v>
      </c>
      <c r="BG802" s="181">
        <f t="shared" si="86"/>
        <v>0</v>
      </c>
      <c r="BH802" s="181">
        <f t="shared" si="87"/>
        <v>0</v>
      </c>
      <c r="BI802" s="181">
        <f t="shared" si="88"/>
        <v>0</v>
      </c>
      <c r="BJ802" s="16" t="s">
        <v>1651</v>
      </c>
      <c r="BK802" s="181">
        <f t="shared" si="89"/>
        <v>0</v>
      </c>
      <c r="BL802" s="16" t="s">
        <v>1678</v>
      </c>
      <c r="BM802" s="16" t="s">
        <v>857</v>
      </c>
    </row>
    <row r="803" spans="2:65" s="1" customFormat="1" ht="16.5" customHeight="1">
      <c r="B803" s="33"/>
      <c r="C803" s="171" t="s">
        <v>858</v>
      </c>
      <c r="D803" s="171" t="s">
        <v>1645</v>
      </c>
      <c r="E803" s="172" t="s">
        <v>859</v>
      </c>
      <c r="F803" s="173" t="s">
        <v>860</v>
      </c>
      <c r="G803" s="174" t="s">
        <v>539</v>
      </c>
      <c r="H803" s="175">
        <v>1</v>
      </c>
      <c r="I803" s="176"/>
      <c r="J803" s="175">
        <f t="shared" si="80"/>
        <v>0</v>
      </c>
      <c r="K803" s="173" t="s">
        <v>1524</v>
      </c>
      <c r="L803" s="37"/>
      <c r="M803" s="177" t="s">
        <v>1524</v>
      </c>
      <c r="N803" s="178" t="s">
        <v>1563</v>
      </c>
      <c r="O803" s="59"/>
      <c r="P803" s="179">
        <f t="shared" si="81"/>
        <v>0</v>
      </c>
      <c r="Q803" s="179">
        <v>0</v>
      </c>
      <c r="R803" s="179">
        <f t="shared" si="82"/>
        <v>0</v>
      </c>
      <c r="S803" s="179">
        <v>0</v>
      </c>
      <c r="T803" s="180">
        <f t="shared" si="83"/>
        <v>0</v>
      </c>
      <c r="AR803" s="16" t="s">
        <v>1678</v>
      </c>
      <c r="AT803" s="16" t="s">
        <v>1645</v>
      </c>
      <c r="AU803" s="16" t="s">
        <v>1651</v>
      </c>
      <c r="AY803" s="16" t="s">
        <v>1642</v>
      </c>
      <c r="BE803" s="181">
        <f t="shared" si="84"/>
        <v>0</v>
      </c>
      <c r="BF803" s="181">
        <f t="shared" si="85"/>
        <v>0</v>
      </c>
      <c r="BG803" s="181">
        <f t="shared" si="86"/>
        <v>0</v>
      </c>
      <c r="BH803" s="181">
        <f t="shared" si="87"/>
        <v>0</v>
      </c>
      <c r="BI803" s="181">
        <f t="shared" si="88"/>
        <v>0</v>
      </c>
      <c r="BJ803" s="16" t="s">
        <v>1651</v>
      </c>
      <c r="BK803" s="181">
        <f t="shared" si="89"/>
        <v>0</v>
      </c>
      <c r="BL803" s="16" t="s">
        <v>1678</v>
      </c>
      <c r="BM803" s="16" t="s">
        <v>861</v>
      </c>
    </row>
    <row r="804" spans="2:65" s="1" customFormat="1" ht="16.5" customHeight="1">
      <c r="B804" s="33"/>
      <c r="C804" s="171" t="s">
        <v>862</v>
      </c>
      <c r="D804" s="171" t="s">
        <v>1645</v>
      </c>
      <c r="E804" s="172" t="s">
        <v>863</v>
      </c>
      <c r="F804" s="173" t="s">
        <v>864</v>
      </c>
      <c r="G804" s="174" t="s">
        <v>539</v>
      </c>
      <c r="H804" s="175">
        <v>1</v>
      </c>
      <c r="I804" s="176"/>
      <c r="J804" s="175">
        <f t="shared" si="80"/>
        <v>0</v>
      </c>
      <c r="K804" s="173" t="s">
        <v>1524</v>
      </c>
      <c r="L804" s="37"/>
      <c r="M804" s="177" t="s">
        <v>1524</v>
      </c>
      <c r="N804" s="178" t="s">
        <v>1563</v>
      </c>
      <c r="O804" s="59"/>
      <c r="P804" s="179">
        <f t="shared" si="81"/>
        <v>0</v>
      </c>
      <c r="Q804" s="179">
        <v>0</v>
      </c>
      <c r="R804" s="179">
        <f t="shared" si="82"/>
        <v>0</v>
      </c>
      <c r="S804" s="179">
        <v>0</v>
      </c>
      <c r="T804" s="180">
        <f t="shared" si="83"/>
        <v>0</v>
      </c>
      <c r="AR804" s="16" t="s">
        <v>1678</v>
      </c>
      <c r="AT804" s="16" t="s">
        <v>1645</v>
      </c>
      <c r="AU804" s="16" t="s">
        <v>1651</v>
      </c>
      <c r="AY804" s="16" t="s">
        <v>1642</v>
      </c>
      <c r="BE804" s="181">
        <f t="shared" si="84"/>
        <v>0</v>
      </c>
      <c r="BF804" s="181">
        <f t="shared" si="85"/>
        <v>0</v>
      </c>
      <c r="BG804" s="181">
        <f t="shared" si="86"/>
        <v>0</v>
      </c>
      <c r="BH804" s="181">
        <f t="shared" si="87"/>
        <v>0</v>
      </c>
      <c r="BI804" s="181">
        <f t="shared" si="88"/>
        <v>0</v>
      </c>
      <c r="BJ804" s="16" t="s">
        <v>1651</v>
      </c>
      <c r="BK804" s="181">
        <f t="shared" si="89"/>
        <v>0</v>
      </c>
      <c r="BL804" s="16" t="s">
        <v>1678</v>
      </c>
      <c r="BM804" s="16" t="s">
        <v>865</v>
      </c>
    </row>
    <row r="805" spans="2:65" s="1" customFormat="1" ht="16.5" customHeight="1">
      <c r="B805" s="33"/>
      <c r="C805" s="171" t="s">
        <v>866</v>
      </c>
      <c r="D805" s="171" t="s">
        <v>1645</v>
      </c>
      <c r="E805" s="172" t="s">
        <v>867</v>
      </c>
      <c r="F805" s="173" t="s">
        <v>868</v>
      </c>
      <c r="G805" s="174" t="s">
        <v>539</v>
      </c>
      <c r="H805" s="175">
        <v>1</v>
      </c>
      <c r="I805" s="176"/>
      <c r="J805" s="175">
        <f t="shared" si="80"/>
        <v>0</v>
      </c>
      <c r="K805" s="173" t="s">
        <v>1524</v>
      </c>
      <c r="L805" s="37"/>
      <c r="M805" s="177" t="s">
        <v>1524</v>
      </c>
      <c r="N805" s="178" t="s">
        <v>1563</v>
      </c>
      <c r="O805" s="59"/>
      <c r="P805" s="179">
        <f t="shared" si="81"/>
        <v>0</v>
      </c>
      <c r="Q805" s="179">
        <v>0</v>
      </c>
      <c r="R805" s="179">
        <f t="shared" si="82"/>
        <v>0</v>
      </c>
      <c r="S805" s="179">
        <v>0</v>
      </c>
      <c r="T805" s="180">
        <f t="shared" si="83"/>
        <v>0</v>
      </c>
      <c r="AR805" s="16" t="s">
        <v>1678</v>
      </c>
      <c r="AT805" s="16" t="s">
        <v>1645</v>
      </c>
      <c r="AU805" s="16" t="s">
        <v>1651</v>
      </c>
      <c r="AY805" s="16" t="s">
        <v>1642</v>
      </c>
      <c r="BE805" s="181">
        <f t="shared" si="84"/>
        <v>0</v>
      </c>
      <c r="BF805" s="181">
        <f t="shared" si="85"/>
        <v>0</v>
      </c>
      <c r="BG805" s="181">
        <f t="shared" si="86"/>
        <v>0</v>
      </c>
      <c r="BH805" s="181">
        <f t="shared" si="87"/>
        <v>0</v>
      </c>
      <c r="BI805" s="181">
        <f t="shared" si="88"/>
        <v>0</v>
      </c>
      <c r="BJ805" s="16" t="s">
        <v>1651</v>
      </c>
      <c r="BK805" s="181">
        <f t="shared" si="89"/>
        <v>0</v>
      </c>
      <c r="BL805" s="16" t="s">
        <v>1678</v>
      </c>
      <c r="BM805" s="16" t="s">
        <v>869</v>
      </c>
    </row>
    <row r="806" spans="2:65" s="1" customFormat="1" ht="16.5" customHeight="1">
      <c r="B806" s="33"/>
      <c r="C806" s="171" t="s">
        <v>870</v>
      </c>
      <c r="D806" s="171" t="s">
        <v>1645</v>
      </c>
      <c r="E806" s="172" t="s">
        <v>871</v>
      </c>
      <c r="F806" s="173" t="s">
        <v>872</v>
      </c>
      <c r="G806" s="174" t="s">
        <v>604</v>
      </c>
      <c r="H806" s="176"/>
      <c r="I806" s="176"/>
      <c r="J806" s="175">
        <f t="shared" si="80"/>
        <v>0</v>
      </c>
      <c r="K806" s="173" t="s">
        <v>1524</v>
      </c>
      <c r="L806" s="37"/>
      <c r="M806" s="177" t="s">
        <v>1524</v>
      </c>
      <c r="N806" s="178" t="s">
        <v>1563</v>
      </c>
      <c r="O806" s="59"/>
      <c r="P806" s="179">
        <f t="shared" si="81"/>
        <v>0</v>
      </c>
      <c r="Q806" s="179">
        <v>0</v>
      </c>
      <c r="R806" s="179">
        <f t="shared" si="82"/>
        <v>0</v>
      </c>
      <c r="S806" s="179">
        <v>0</v>
      </c>
      <c r="T806" s="180">
        <f t="shared" si="83"/>
        <v>0</v>
      </c>
      <c r="AR806" s="16" t="s">
        <v>1678</v>
      </c>
      <c r="AT806" s="16" t="s">
        <v>1645</v>
      </c>
      <c r="AU806" s="16" t="s">
        <v>1651</v>
      </c>
      <c r="AY806" s="16" t="s">
        <v>1642</v>
      </c>
      <c r="BE806" s="181">
        <f t="shared" si="84"/>
        <v>0</v>
      </c>
      <c r="BF806" s="181">
        <f t="shared" si="85"/>
        <v>0</v>
      </c>
      <c r="BG806" s="181">
        <f t="shared" si="86"/>
        <v>0</v>
      </c>
      <c r="BH806" s="181">
        <f t="shared" si="87"/>
        <v>0</v>
      </c>
      <c r="BI806" s="181">
        <f t="shared" si="88"/>
        <v>0</v>
      </c>
      <c r="BJ806" s="16" t="s">
        <v>1651</v>
      </c>
      <c r="BK806" s="181">
        <f t="shared" si="89"/>
        <v>0</v>
      </c>
      <c r="BL806" s="16" t="s">
        <v>1678</v>
      </c>
      <c r="BM806" s="16" t="s">
        <v>873</v>
      </c>
    </row>
    <row r="807" spans="2:63" s="10" customFormat="1" ht="22.9" customHeight="1">
      <c r="B807" s="155"/>
      <c r="C807" s="156"/>
      <c r="D807" s="157" t="s">
        <v>1590</v>
      </c>
      <c r="E807" s="169" t="s">
        <v>874</v>
      </c>
      <c r="F807" s="169" t="s">
        <v>875</v>
      </c>
      <c r="G807" s="156"/>
      <c r="H807" s="156"/>
      <c r="I807" s="159"/>
      <c r="J807" s="170">
        <f>BK807</f>
        <v>0</v>
      </c>
      <c r="K807" s="156"/>
      <c r="L807" s="161"/>
      <c r="M807" s="162"/>
      <c r="N807" s="163"/>
      <c r="O807" s="163"/>
      <c r="P807" s="164">
        <f>SUM(P808:P917)</f>
        <v>0</v>
      </c>
      <c r="Q807" s="163"/>
      <c r="R807" s="164">
        <f>SUM(R808:R917)</f>
        <v>1.7813200000000007</v>
      </c>
      <c r="S807" s="163"/>
      <c r="T807" s="165">
        <f>SUM(T808:T917)</f>
        <v>0</v>
      </c>
      <c r="AR807" s="166" t="s">
        <v>1651</v>
      </c>
      <c r="AT807" s="167" t="s">
        <v>1590</v>
      </c>
      <c r="AU807" s="167" t="s">
        <v>1531</v>
      </c>
      <c r="AY807" s="166" t="s">
        <v>1642</v>
      </c>
      <c r="BK807" s="168">
        <f>SUM(BK808:BK917)</f>
        <v>0</v>
      </c>
    </row>
    <row r="808" spans="2:65" s="1" customFormat="1" ht="16.5" customHeight="1">
      <c r="B808" s="33"/>
      <c r="C808" s="171" t="s">
        <v>876</v>
      </c>
      <c r="D808" s="171" t="s">
        <v>1645</v>
      </c>
      <c r="E808" s="172" t="s">
        <v>877</v>
      </c>
      <c r="F808" s="173" t="s">
        <v>878</v>
      </c>
      <c r="G808" s="174" t="s">
        <v>1728</v>
      </c>
      <c r="H808" s="175">
        <v>8</v>
      </c>
      <c r="I808" s="176"/>
      <c r="J808" s="175">
        <f aca="true" t="shared" si="90" ref="J808:J848">ROUND(I808*H808,0)</f>
        <v>0</v>
      </c>
      <c r="K808" s="173" t="s">
        <v>1524</v>
      </c>
      <c r="L808" s="37"/>
      <c r="M808" s="177" t="s">
        <v>1524</v>
      </c>
      <c r="N808" s="178" t="s">
        <v>1563</v>
      </c>
      <c r="O808" s="59"/>
      <c r="P808" s="179">
        <f aca="true" t="shared" si="91" ref="P808:P848">O808*H808</f>
        <v>0</v>
      </c>
      <c r="Q808" s="179">
        <v>0</v>
      </c>
      <c r="R808" s="179">
        <f aca="true" t="shared" si="92" ref="R808:R848">Q808*H808</f>
        <v>0</v>
      </c>
      <c r="S808" s="179">
        <v>0</v>
      </c>
      <c r="T808" s="180">
        <f aca="true" t="shared" si="93" ref="T808:T848">S808*H808</f>
        <v>0</v>
      </c>
      <c r="AR808" s="16" t="s">
        <v>1678</v>
      </c>
      <c r="AT808" s="16" t="s">
        <v>1645</v>
      </c>
      <c r="AU808" s="16" t="s">
        <v>1651</v>
      </c>
      <c r="AY808" s="16" t="s">
        <v>1642</v>
      </c>
      <c r="BE808" s="181">
        <f aca="true" t="shared" si="94" ref="BE808:BE848">IF(N808="základní",J808,0)</f>
        <v>0</v>
      </c>
      <c r="BF808" s="181">
        <f aca="true" t="shared" si="95" ref="BF808:BF848">IF(N808="snížená",J808,0)</f>
        <v>0</v>
      </c>
      <c r="BG808" s="181">
        <f aca="true" t="shared" si="96" ref="BG808:BG848">IF(N808="zákl. přenesená",J808,0)</f>
        <v>0</v>
      </c>
      <c r="BH808" s="181">
        <f aca="true" t="shared" si="97" ref="BH808:BH848">IF(N808="sníž. přenesená",J808,0)</f>
        <v>0</v>
      </c>
      <c r="BI808" s="181">
        <f aca="true" t="shared" si="98" ref="BI808:BI848">IF(N808="nulová",J808,0)</f>
        <v>0</v>
      </c>
      <c r="BJ808" s="16" t="s">
        <v>1651</v>
      </c>
      <c r="BK808" s="181">
        <f aca="true" t="shared" si="99" ref="BK808:BK848">ROUND(I808*H808,0)</f>
        <v>0</v>
      </c>
      <c r="BL808" s="16" t="s">
        <v>1678</v>
      </c>
      <c r="BM808" s="16" t="s">
        <v>879</v>
      </c>
    </row>
    <row r="809" spans="2:65" s="1" customFormat="1" ht="16.5" customHeight="1">
      <c r="B809" s="33"/>
      <c r="C809" s="171" t="s">
        <v>880</v>
      </c>
      <c r="D809" s="171" t="s">
        <v>1645</v>
      </c>
      <c r="E809" s="172" t="s">
        <v>881</v>
      </c>
      <c r="F809" s="173" t="s">
        <v>882</v>
      </c>
      <c r="G809" s="174" t="s">
        <v>1755</v>
      </c>
      <c r="H809" s="175">
        <v>56</v>
      </c>
      <c r="I809" s="176"/>
      <c r="J809" s="175">
        <f t="shared" si="90"/>
        <v>0</v>
      </c>
      <c r="K809" s="173" t="s">
        <v>1524</v>
      </c>
      <c r="L809" s="37"/>
      <c r="M809" s="177" t="s">
        <v>1524</v>
      </c>
      <c r="N809" s="178" t="s">
        <v>1563</v>
      </c>
      <c r="O809" s="59"/>
      <c r="P809" s="179">
        <f t="shared" si="91"/>
        <v>0</v>
      </c>
      <c r="Q809" s="179">
        <v>0</v>
      </c>
      <c r="R809" s="179">
        <f t="shared" si="92"/>
        <v>0</v>
      </c>
      <c r="S809" s="179">
        <v>0</v>
      </c>
      <c r="T809" s="180">
        <f t="shared" si="93"/>
        <v>0</v>
      </c>
      <c r="AR809" s="16" t="s">
        <v>1678</v>
      </c>
      <c r="AT809" s="16" t="s">
        <v>1645</v>
      </c>
      <c r="AU809" s="16" t="s">
        <v>1651</v>
      </c>
      <c r="AY809" s="16" t="s">
        <v>1642</v>
      </c>
      <c r="BE809" s="181">
        <f t="shared" si="94"/>
        <v>0</v>
      </c>
      <c r="BF809" s="181">
        <f t="shared" si="95"/>
        <v>0</v>
      </c>
      <c r="BG809" s="181">
        <f t="shared" si="96"/>
        <v>0</v>
      </c>
      <c r="BH809" s="181">
        <f t="shared" si="97"/>
        <v>0</v>
      </c>
      <c r="BI809" s="181">
        <f t="shared" si="98"/>
        <v>0</v>
      </c>
      <c r="BJ809" s="16" t="s">
        <v>1651</v>
      </c>
      <c r="BK809" s="181">
        <f t="shared" si="99"/>
        <v>0</v>
      </c>
      <c r="BL809" s="16" t="s">
        <v>1678</v>
      </c>
      <c r="BM809" s="16" t="s">
        <v>883</v>
      </c>
    </row>
    <row r="810" spans="2:65" s="1" customFormat="1" ht="16.5" customHeight="1">
      <c r="B810" s="33"/>
      <c r="C810" s="171" t="s">
        <v>884</v>
      </c>
      <c r="D810" s="171" t="s">
        <v>1645</v>
      </c>
      <c r="E810" s="172" t="s">
        <v>885</v>
      </c>
      <c r="F810" s="173" t="s">
        <v>886</v>
      </c>
      <c r="G810" s="174" t="s">
        <v>1755</v>
      </c>
      <c r="H810" s="175">
        <v>75</v>
      </c>
      <c r="I810" s="176"/>
      <c r="J810" s="175">
        <f t="shared" si="90"/>
        <v>0</v>
      </c>
      <c r="K810" s="173" t="s">
        <v>1524</v>
      </c>
      <c r="L810" s="37"/>
      <c r="M810" s="177" t="s">
        <v>1524</v>
      </c>
      <c r="N810" s="178" t="s">
        <v>1563</v>
      </c>
      <c r="O810" s="59"/>
      <c r="P810" s="179">
        <f t="shared" si="91"/>
        <v>0</v>
      </c>
      <c r="Q810" s="179">
        <v>0</v>
      </c>
      <c r="R810" s="179">
        <f t="shared" si="92"/>
        <v>0</v>
      </c>
      <c r="S810" s="179">
        <v>0</v>
      </c>
      <c r="T810" s="180">
        <f t="shared" si="93"/>
        <v>0</v>
      </c>
      <c r="AR810" s="16" t="s">
        <v>1678</v>
      </c>
      <c r="AT810" s="16" t="s">
        <v>1645</v>
      </c>
      <c r="AU810" s="16" t="s">
        <v>1651</v>
      </c>
      <c r="AY810" s="16" t="s">
        <v>1642</v>
      </c>
      <c r="BE810" s="181">
        <f t="shared" si="94"/>
        <v>0</v>
      </c>
      <c r="BF810" s="181">
        <f t="shared" si="95"/>
        <v>0</v>
      </c>
      <c r="BG810" s="181">
        <f t="shared" si="96"/>
        <v>0</v>
      </c>
      <c r="BH810" s="181">
        <f t="shared" si="97"/>
        <v>0</v>
      </c>
      <c r="BI810" s="181">
        <f t="shared" si="98"/>
        <v>0</v>
      </c>
      <c r="BJ810" s="16" t="s">
        <v>1651</v>
      </c>
      <c r="BK810" s="181">
        <f t="shared" si="99"/>
        <v>0</v>
      </c>
      <c r="BL810" s="16" t="s">
        <v>1678</v>
      </c>
      <c r="BM810" s="16" t="s">
        <v>887</v>
      </c>
    </row>
    <row r="811" spans="2:65" s="1" customFormat="1" ht="16.5" customHeight="1">
      <c r="B811" s="33"/>
      <c r="C811" s="171" t="s">
        <v>888</v>
      </c>
      <c r="D811" s="171" t="s">
        <v>1645</v>
      </c>
      <c r="E811" s="172" t="s">
        <v>889</v>
      </c>
      <c r="F811" s="173" t="s">
        <v>890</v>
      </c>
      <c r="G811" s="174" t="s">
        <v>1755</v>
      </c>
      <c r="H811" s="175">
        <v>1</v>
      </c>
      <c r="I811" s="176"/>
      <c r="J811" s="175">
        <f t="shared" si="90"/>
        <v>0</v>
      </c>
      <c r="K811" s="173" t="s">
        <v>1524</v>
      </c>
      <c r="L811" s="37"/>
      <c r="M811" s="177" t="s">
        <v>1524</v>
      </c>
      <c r="N811" s="178" t="s">
        <v>1563</v>
      </c>
      <c r="O811" s="59"/>
      <c r="P811" s="179">
        <f t="shared" si="91"/>
        <v>0</v>
      </c>
      <c r="Q811" s="179">
        <v>0</v>
      </c>
      <c r="R811" s="179">
        <f t="shared" si="92"/>
        <v>0</v>
      </c>
      <c r="S811" s="179">
        <v>0</v>
      </c>
      <c r="T811" s="180">
        <f t="shared" si="93"/>
        <v>0</v>
      </c>
      <c r="AR811" s="16" t="s">
        <v>1678</v>
      </c>
      <c r="AT811" s="16" t="s">
        <v>1645</v>
      </c>
      <c r="AU811" s="16" t="s">
        <v>1651</v>
      </c>
      <c r="AY811" s="16" t="s">
        <v>1642</v>
      </c>
      <c r="BE811" s="181">
        <f t="shared" si="94"/>
        <v>0</v>
      </c>
      <c r="BF811" s="181">
        <f t="shared" si="95"/>
        <v>0</v>
      </c>
      <c r="BG811" s="181">
        <f t="shared" si="96"/>
        <v>0</v>
      </c>
      <c r="BH811" s="181">
        <f t="shared" si="97"/>
        <v>0</v>
      </c>
      <c r="BI811" s="181">
        <f t="shared" si="98"/>
        <v>0</v>
      </c>
      <c r="BJ811" s="16" t="s">
        <v>1651</v>
      </c>
      <c r="BK811" s="181">
        <f t="shared" si="99"/>
        <v>0</v>
      </c>
      <c r="BL811" s="16" t="s">
        <v>1678</v>
      </c>
      <c r="BM811" s="16" t="s">
        <v>891</v>
      </c>
    </row>
    <row r="812" spans="2:65" s="1" customFormat="1" ht="16.5" customHeight="1">
      <c r="B812" s="33"/>
      <c r="C812" s="171" t="s">
        <v>892</v>
      </c>
      <c r="D812" s="171" t="s">
        <v>1645</v>
      </c>
      <c r="E812" s="172" t="s">
        <v>893</v>
      </c>
      <c r="F812" s="173" t="s">
        <v>894</v>
      </c>
      <c r="G812" s="174" t="s">
        <v>1755</v>
      </c>
      <c r="H812" s="175">
        <v>8</v>
      </c>
      <c r="I812" s="176"/>
      <c r="J812" s="175">
        <f t="shared" si="90"/>
        <v>0</v>
      </c>
      <c r="K812" s="173" t="s">
        <v>1524</v>
      </c>
      <c r="L812" s="37"/>
      <c r="M812" s="177" t="s">
        <v>1524</v>
      </c>
      <c r="N812" s="178" t="s">
        <v>1563</v>
      </c>
      <c r="O812" s="59"/>
      <c r="P812" s="179">
        <f t="shared" si="91"/>
        <v>0</v>
      </c>
      <c r="Q812" s="179">
        <v>0</v>
      </c>
      <c r="R812" s="179">
        <f t="shared" si="92"/>
        <v>0</v>
      </c>
      <c r="S812" s="179">
        <v>0</v>
      </c>
      <c r="T812" s="180">
        <f t="shared" si="93"/>
        <v>0</v>
      </c>
      <c r="AR812" s="16" t="s">
        <v>1678</v>
      </c>
      <c r="AT812" s="16" t="s">
        <v>1645</v>
      </c>
      <c r="AU812" s="16" t="s">
        <v>1651</v>
      </c>
      <c r="AY812" s="16" t="s">
        <v>1642</v>
      </c>
      <c r="BE812" s="181">
        <f t="shared" si="94"/>
        <v>0</v>
      </c>
      <c r="BF812" s="181">
        <f t="shared" si="95"/>
        <v>0</v>
      </c>
      <c r="BG812" s="181">
        <f t="shared" si="96"/>
        <v>0</v>
      </c>
      <c r="BH812" s="181">
        <f t="shared" si="97"/>
        <v>0</v>
      </c>
      <c r="BI812" s="181">
        <f t="shared" si="98"/>
        <v>0</v>
      </c>
      <c r="BJ812" s="16" t="s">
        <v>1651</v>
      </c>
      <c r="BK812" s="181">
        <f t="shared" si="99"/>
        <v>0</v>
      </c>
      <c r="BL812" s="16" t="s">
        <v>1678</v>
      </c>
      <c r="BM812" s="16" t="s">
        <v>895</v>
      </c>
    </row>
    <row r="813" spans="2:65" s="1" customFormat="1" ht="16.5" customHeight="1">
      <c r="B813" s="33"/>
      <c r="C813" s="194" t="s">
        <v>896</v>
      </c>
      <c r="D813" s="194" t="s">
        <v>1687</v>
      </c>
      <c r="E813" s="195" t="s">
        <v>897</v>
      </c>
      <c r="F813" s="196" t="s">
        <v>898</v>
      </c>
      <c r="G813" s="197" t="s">
        <v>1755</v>
      </c>
      <c r="H813" s="198">
        <v>8</v>
      </c>
      <c r="I813" s="199"/>
      <c r="J813" s="198">
        <f t="shared" si="90"/>
        <v>0</v>
      </c>
      <c r="K813" s="196" t="s">
        <v>1524</v>
      </c>
      <c r="L813" s="200"/>
      <c r="M813" s="201" t="s">
        <v>1524</v>
      </c>
      <c r="N813" s="202" t="s">
        <v>1563</v>
      </c>
      <c r="O813" s="59"/>
      <c r="P813" s="179">
        <f t="shared" si="91"/>
        <v>0</v>
      </c>
      <c r="Q813" s="179">
        <v>0</v>
      </c>
      <c r="R813" s="179">
        <f t="shared" si="92"/>
        <v>0</v>
      </c>
      <c r="S813" s="179">
        <v>0</v>
      </c>
      <c r="T813" s="180">
        <f t="shared" si="93"/>
        <v>0</v>
      </c>
      <c r="AR813" s="16" t="s">
        <v>1690</v>
      </c>
      <c r="AT813" s="16" t="s">
        <v>1687</v>
      </c>
      <c r="AU813" s="16" t="s">
        <v>1651</v>
      </c>
      <c r="AY813" s="16" t="s">
        <v>1642</v>
      </c>
      <c r="BE813" s="181">
        <f t="shared" si="94"/>
        <v>0</v>
      </c>
      <c r="BF813" s="181">
        <f t="shared" si="95"/>
        <v>0</v>
      </c>
      <c r="BG813" s="181">
        <f t="shared" si="96"/>
        <v>0</v>
      </c>
      <c r="BH813" s="181">
        <f t="shared" si="97"/>
        <v>0</v>
      </c>
      <c r="BI813" s="181">
        <f t="shared" si="98"/>
        <v>0</v>
      </c>
      <c r="BJ813" s="16" t="s">
        <v>1651</v>
      </c>
      <c r="BK813" s="181">
        <f t="shared" si="99"/>
        <v>0</v>
      </c>
      <c r="BL813" s="16" t="s">
        <v>1678</v>
      </c>
      <c r="BM813" s="16" t="s">
        <v>899</v>
      </c>
    </row>
    <row r="814" spans="2:65" s="1" customFormat="1" ht="16.5" customHeight="1">
      <c r="B814" s="33"/>
      <c r="C814" s="171" t="s">
        <v>900</v>
      </c>
      <c r="D814" s="171" t="s">
        <v>1645</v>
      </c>
      <c r="E814" s="172" t="s">
        <v>901</v>
      </c>
      <c r="F814" s="173" t="s">
        <v>902</v>
      </c>
      <c r="G814" s="174" t="s">
        <v>1755</v>
      </c>
      <c r="H814" s="175">
        <v>9</v>
      </c>
      <c r="I814" s="176"/>
      <c r="J814" s="175">
        <f t="shared" si="90"/>
        <v>0</v>
      </c>
      <c r="K814" s="173" t="s">
        <v>1524</v>
      </c>
      <c r="L814" s="37"/>
      <c r="M814" s="177" t="s">
        <v>1524</v>
      </c>
      <c r="N814" s="178" t="s">
        <v>1563</v>
      </c>
      <c r="O814" s="59"/>
      <c r="P814" s="179">
        <f t="shared" si="91"/>
        <v>0</v>
      </c>
      <c r="Q814" s="179">
        <v>0</v>
      </c>
      <c r="R814" s="179">
        <f t="shared" si="92"/>
        <v>0</v>
      </c>
      <c r="S814" s="179">
        <v>0</v>
      </c>
      <c r="T814" s="180">
        <f t="shared" si="93"/>
        <v>0</v>
      </c>
      <c r="AR814" s="16" t="s">
        <v>1678</v>
      </c>
      <c r="AT814" s="16" t="s">
        <v>1645</v>
      </c>
      <c r="AU814" s="16" t="s">
        <v>1651</v>
      </c>
      <c r="AY814" s="16" t="s">
        <v>1642</v>
      </c>
      <c r="BE814" s="181">
        <f t="shared" si="94"/>
        <v>0</v>
      </c>
      <c r="BF814" s="181">
        <f t="shared" si="95"/>
        <v>0</v>
      </c>
      <c r="BG814" s="181">
        <f t="shared" si="96"/>
        <v>0</v>
      </c>
      <c r="BH814" s="181">
        <f t="shared" si="97"/>
        <v>0</v>
      </c>
      <c r="BI814" s="181">
        <f t="shared" si="98"/>
        <v>0</v>
      </c>
      <c r="BJ814" s="16" t="s">
        <v>1651</v>
      </c>
      <c r="BK814" s="181">
        <f t="shared" si="99"/>
        <v>0</v>
      </c>
      <c r="BL814" s="16" t="s">
        <v>1678</v>
      </c>
      <c r="BM814" s="16" t="s">
        <v>903</v>
      </c>
    </row>
    <row r="815" spans="2:65" s="1" customFormat="1" ht="16.5" customHeight="1">
      <c r="B815" s="33"/>
      <c r="C815" s="171" t="s">
        <v>904</v>
      </c>
      <c r="D815" s="171" t="s">
        <v>1645</v>
      </c>
      <c r="E815" s="172" t="s">
        <v>905</v>
      </c>
      <c r="F815" s="173" t="s">
        <v>906</v>
      </c>
      <c r="G815" s="174" t="s">
        <v>1755</v>
      </c>
      <c r="H815" s="175">
        <v>8</v>
      </c>
      <c r="I815" s="176"/>
      <c r="J815" s="175">
        <f t="shared" si="90"/>
        <v>0</v>
      </c>
      <c r="K815" s="173" t="s">
        <v>1524</v>
      </c>
      <c r="L815" s="37"/>
      <c r="M815" s="177" t="s">
        <v>1524</v>
      </c>
      <c r="N815" s="178" t="s">
        <v>1563</v>
      </c>
      <c r="O815" s="59"/>
      <c r="P815" s="179">
        <f t="shared" si="91"/>
        <v>0</v>
      </c>
      <c r="Q815" s="179">
        <v>0</v>
      </c>
      <c r="R815" s="179">
        <f t="shared" si="92"/>
        <v>0</v>
      </c>
      <c r="S815" s="179">
        <v>0</v>
      </c>
      <c r="T815" s="180">
        <f t="shared" si="93"/>
        <v>0</v>
      </c>
      <c r="AR815" s="16" t="s">
        <v>1678</v>
      </c>
      <c r="AT815" s="16" t="s">
        <v>1645</v>
      </c>
      <c r="AU815" s="16" t="s">
        <v>1651</v>
      </c>
      <c r="AY815" s="16" t="s">
        <v>1642</v>
      </c>
      <c r="BE815" s="181">
        <f t="shared" si="94"/>
        <v>0</v>
      </c>
      <c r="BF815" s="181">
        <f t="shared" si="95"/>
        <v>0</v>
      </c>
      <c r="BG815" s="181">
        <f t="shared" si="96"/>
        <v>0</v>
      </c>
      <c r="BH815" s="181">
        <f t="shared" si="97"/>
        <v>0</v>
      </c>
      <c r="BI815" s="181">
        <f t="shared" si="98"/>
        <v>0</v>
      </c>
      <c r="BJ815" s="16" t="s">
        <v>1651</v>
      </c>
      <c r="BK815" s="181">
        <f t="shared" si="99"/>
        <v>0</v>
      </c>
      <c r="BL815" s="16" t="s">
        <v>1678</v>
      </c>
      <c r="BM815" s="16" t="s">
        <v>907</v>
      </c>
    </row>
    <row r="816" spans="2:65" s="1" customFormat="1" ht="16.5" customHeight="1">
      <c r="B816" s="33"/>
      <c r="C816" s="194" t="s">
        <v>908</v>
      </c>
      <c r="D816" s="194" t="s">
        <v>1687</v>
      </c>
      <c r="E816" s="195" t="s">
        <v>909</v>
      </c>
      <c r="F816" s="196" t="s">
        <v>910</v>
      </c>
      <c r="G816" s="197" t="s">
        <v>1755</v>
      </c>
      <c r="H816" s="198">
        <v>8</v>
      </c>
      <c r="I816" s="199"/>
      <c r="J816" s="198">
        <f t="shared" si="90"/>
        <v>0</v>
      </c>
      <c r="K816" s="196" t="s">
        <v>1524</v>
      </c>
      <c r="L816" s="200"/>
      <c r="M816" s="201" t="s">
        <v>1524</v>
      </c>
      <c r="N816" s="202" t="s">
        <v>1563</v>
      </c>
      <c r="O816" s="59"/>
      <c r="P816" s="179">
        <f t="shared" si="91"/>
        <v>0</v>
      </c>
      <c r="Q816" s="179">
        <v>0</v>
      </c>
      <c r="R816" s="179">
        <f t="shared" si="92"/>
        <v>0</v>
      </c>
      <c r="S816" s="179">
        <v>0</v>
      </c>
      <c r="T816" s="180">
        <f t="shared" si="93"/>
        <v>0</v>
      </c>
      <c r="AR816" s="16" t="s">
        <v>1690</v>
      </c>
      <c r="AT816" s="16" t="s">
        <v>1687</v>
      </c>
      <c r="AU816" s="16" t="s">
        <v>1651</v>
      </c>
      <c r="AY816" s="16" t="s">
        <v>1642</v>
      </c>
      <c r="BE816" s="181">
        <f t="shared" si="94"/>
        <v>0</v>
      </c>
      <c r="BF816" s="181">
        <f t="shared" si="95"/>
        <v>0</v>
      </c>
      <c r="BG816" s="181">
        <f t="shared" si="96"/>
        <v>0</v>
      </c>
      <c r="BH816" s="181">
        <f t="shared" si="97"/>
        <v>0</v>
      </c>
      <c r="BI816" s="181">
        <f t="shared" si="98"/>
        <v>0</v>
      </c>
      <c r="BJ816" s="16" t="s">
        <v>1651</v>
      </c>
      <c r="BK816" s="181">
        <f t="shared" si="99"/>
        <v>0</v>
      </c>
      <c r="BL816" s="16" t="s">
        <v>1678</v>
      </c>
      <c r="BM816" s="16" t="s">
        <v>911</v>
      </c>
    </row>
    <row r="817" spans="2:65" s="1" customFormat="1" ht="16.5" customHeight="1">
      <c r="B817" s="33"/>
      <c r="C817" s="171" t="s">
        <v>912</v>
      </c>
      <c r="D817" s="171" t="s">
        <v>1645</v>
      </c>
      <c r="E817" s="172" t="s">
        <v>913</v>
      </c>
      <c r="F817" s="173" t="s">
        <v>914</v>
      </c>
      <c r="G817" s="174" t="s">
        <v>1728</v>
      </c>
      <c r="H817" s="175">
        <v>297</v>
      </c>
      <c r="I817" s="176"/>
      <c r="J817" s="175">
        <f t="shared" si="90"/>
        <v>0</v>
      </c>
      <c r="K817" s="173" t="s">
        <v>1649</v>
      </c>
      <c r="L817" s="37"/>
      <c r="M817" s="177" t="s">
        <v>1524</v>
      </c>
      <c r="N817" s="178" t="s">
        <v>1563</v>
      </c>
      <c r="O817" s="59"/>
      <c r="P817" s="179">
        <f t="shared" si="91"/>
        <v>0</v>
      </c>
      <c r="Q817" s="179">
        <v>0</v>
      </c>
      <c r="R817" s="179">
        <f t="shared" si="92"/>
        <v>0</v>
      </c>
      <c r="S817" s="179">
        <v>0</v>
      </c>
      <c r="T817" s="180">
        <f t="shared" si="93"/>
        <v>0</v>
      </c>
      <c r="AR817" s="16" t="s">
        <v>1678</v>
      </c>
      <c r="AT817" s="16" t="s">
        <v>1645</v>
      </c>
      <c r="AU817" s="16" t="s">
        <v>1651</v>
      </c>
      <c r="AY817" s="16" t="s">
        <v>1642</v>
      </c>
      <c r="BE817" s="181">
        <f t="shared" si="94"/>
        <v>0</v>
      </c>
      <c r="BF817" s="181">
        <f t="shared" si="95"/>
        <v>0</v>
      </c>
      <c r="BG817" s="181">
        <f t="shared" si="96"/>
        <v>0</v>
      </c>
      <c r="BH817" s="181">
        <f t="shared" si="97"/>
        <v>0</v>
      </c>
      <c r="BI817" s="181">
        <f t="shared" si="98"/>
        <v>0</v>
      </c>
      <c r="BJ817" s="16" t="s">
        <v>1651</v>
      </c>
      <c r="BK817" s="181">
        <f t="shared" si="99"/>
        <v>0</v>
      </c>
      <c r="BL817" s="16" t="s">
        <v>1678</v>
      </c>
      <c r="BM817" s="16" t="s">
        <v>915</v>
      </c>
    </row>
    <row r="818" spans="2:65" s="1" customFormat="1" ht="16.5" customHeight="1">
      <c r="B818" s="33"/>
      <c r="C818" s="194" t="s">
        <v>916</v>
      </c>
      <c r="D818" s="194" t="s">
        <v>1687</v>
      </c>
      <c r="E818" s="195" t="s">
        <v>917</v>
      </c>
      <c r="F818" s="196" t="s">
        <v>918</v>
      </c>
      <c r="G818" s="197" t="s">
        <v>1728</v>
      </c>
      <c r="H818" s="198">
        <v>297</v>
      </c>
      <c r="I818" s="199"/>
      <c r="J818" s="198">
        <f t="shared" si="90"/>
        <v>0</v>
      </c>
      <c r="K818" s="196" t="s">
        <v>1649</v>
      </c>
      <c r="L818" s="200"/>
      <c r="M818" s="201" t="s">
        <v>1524</v>
      </c>
      <c r="N818" s="202" t="s">
        <v>1563</v>
      </c>
      <c r="O818" s="59"/>
      <c r="P818" s="179">
        <f t="shared" si="91"/>
        <v>0</v>
      </c>
      <c r="Q818" s="179">
        <v>3E-05</v>
      </c>
      <c r="R818" s="179">
        <f t="shared" si="92"/>
        <v>0.00891</v>
      </c>
      <c r="S818" s="179">
        <v>0</v>
      </c>
      <c r="T818" s="180">
        <f t="shared" si="93"/>
        <v>0</v>
      </c>
      <c r="AR818" s="16" t="s">
        <v>1690</v>
      </c>
      <c r="AT818" s="16" t="s">
        <v>1687</v>
      </c>
      <c r="AU818" s="16" t="s">
        <v>1651</v>
      </c>
      <c r="AY818" s="16" t="s">
        <v>1642</v>
      </c>
      <c r="BE818" s="181">
        <f t="shared" si="94"/>
        <v>0</v>
      </c>
      <c r="BF818" s="181">
        <f t="shared" si="95"/>
        <v>0</v>
      </c>
      <c r="BG818" s="181">
        <f t="shared" si="96"/>
        <v>0</v>
      </c>
      <c r="BH818" s="181">
        <f t="shared" si="97"/>
        <v>0</v>
      </c>
      <c r="BI818" s="181">
        <f t="shared" si="98"/>
        <v>0</v>
      </c>
      <c r="BJ818" s="16" t="s">
        <v>1651</v>
      </c>
      <c r="BK818" s="181">
        <f t="shared" si="99"/>
        <v>0</v>
      </c>
      <c r="BL818" s="16" t="s">
        <v>1678</v>
      </c>
      <c r="BM818" s="16" t="s">
        <v>919</v>
      </c>
    </row>
    <row r="819" spans="2:65" s="1" customFormat="1" ht="16.5" customHeight="1">
      <c r="B819" s="33"/>
      <c r="C819" s="171" t="s">
        <v>920</v>
      </c>
      <c r="D819" s="171" t="s">
        <v>1645</v>
      </c>
      <c r="E819" s="172" t="s">
        <v>921</v>
      </c>
      <c r="F819" s="173" t="s">
        <v>922</v>
      </c>
      <c r="G819" s="174" t="s">
        <v>1728</v>
      </c>
      <c r="H819" s="175">
        <v>374</v>
      </c>
      <c r="I819" s="176"/>
      <c r="J819" s="175">
        <f t="shared" si="90"/>
        <v>0</v>
      </c>
      <c r="K819" s="173" t="s">
        <v>1649</v>
      </c>
      <c r="L819" s="37"/>
      <c r="M819" s="177" t="s">
        <v>1524</v>
      </c>
      <c r="N819" s="178" t="s">
        <v>1563</v>
      </c>
      <c r="O819" s="59"/>
      <c r="P819" s="179">
        <f t="shared" si="91"/>
        <v>0</v>
      </c>
      <c r="Q819" s="179">
        <v>0</v>
      </c>
      <c r="R819" s="179">
        <f t="shared" si="92"/>
        <v>0</v>
      </c>
      <c r="S819" s="179">
        <v>0</v>
      </c>
      <c r="T819" s="180">
        <f t="shared" si="93"/>
        <v>0</v>
      </c>
      <c r="AR819" s="16" t="s">
        <v>1678</v>
      </c>
      <c r="AT819" s="16" t="s">
        <v>1645</v>
      </c>
      <c r="AU819" s="16" t="s">
        <v>1651</v>
      </c>
      <c r="AY819" s="16" t="s">
        <v>1642</v>
      </c>
      <c r="BE819" s="181">
        <f t="shared" si="94"/>
        <v>0</v>
      </c>
      <c r="BF819" s="181">
        <f t="shared" si="95"/>
        <v>0</v>
      </c>
      <c r="BG819" s="181">
        <f t="shared" si="96"/>
        <v>0</v>
      </c>
      <c r="BH819" s="181">
        <f t="shared" si="97"/>
        <v>0</v>
      </c>
      <c r="BI819" s="181">
        <f t="shared" si="98"/>
        <v>0</v>
      </c>
      <c r="BJ819" s="16" t="s">
        <v>1651</v>
      </c>
      <c r="BK819" s="181">
        <f t="shared" si="99"/>
        <v>0</v>
      </c>
      <c r="BL819" s="16" t="s">
        <v>1678</v>
      </c>
      <c r="BM819" s="16" t="s">
        <v>923</v>
      </c>
    </row>
    <row r="820" spans="2:65" s="1" customFormat="1" ht="16.5" customHeight="1">
      <c r="B820" s="33"/>
      <c r="C820" s="194" t="s">
        <v>924</v>
      </c>
      <c r="D820" s="194" t="s">
        <v>1687</v>
      </c>
      <c r="E820" s="195" t="s">
        <v>925</v>
      </c>
      <c r="F820" s="196" t="s">
        <v>926</v>
      </c>
      <c r="G820" s="197" t="s">
        <v>1728</v>
      </c>
      <c r="H820" s="198">
        <v>374</v>
      </c>
      <c r="I820" s="199"/>
      <c r="J820" s="198">
        <f t="shared" si="90"/>
        <v>0</v>
      </c>
      <c r="K820" s="196" t="s">
        <v>1649</v>
      </c>
      <c r="L820" s="200"/>
      <c r="M820" s="201" t="s">
        <v>1524</v>
      </c>
      <c r="N820" s="202" t="s">
        <v>1563</v>
      </c>
      <c r="O820" s="59"/>
      <c r="P820" s="179">
        <f t="shared" si="91"/>
        <v>0</v>
      </c>
      <c r="Q820" s="179">
        <v>7E-05</v>
      </c>
      <c r="R820" s="179">
        <f t="shared" si="92"/>
        <v>0.02618</v>
      </c>
      <c r="S820" s="179">
        <v>0</v>
      </c>
      <c r="T820" s="180">
        <f t="shared" si="93"/>
        <v>0</v>
      </c>
      <c r="AR820" s="16" t="s">
        <v>1690</v>
      </c>
      <c r="AT820" s="16" t="s">
        <v>1687</v>
      </c>
      <c r="AU820" s="16" t="s">
        <v>1651</v>
      </c>
      <c r="AY820" s="16" t="s">
        <v>1642</v>
      </c>
      <c r="BE820" s="181">
        <f t="shared" si="94"/>
        <v>0</v>
      </c>
      <c r="BF820" s="181">
        <f t="shared" si="95"/>
        <v>0</v>
      </c>
      <c r="BG820" s="181">
        <f t="shared" si="96"/>
        <v>0</v>
      </c>
      <c r="BH820" s="181">
        <f t="shared" si="97"/>
        <v>0</v>
      </c>
      <c r="BI820" s="181">
        <f t="shared" si="98"/>
        <v>0</v>
      </c>
      <c r="BJ820" s="16" t="s">
        <v>1651</v>
      </c>
      <c r="BK820" s="181">
        <f t="shared" si="99"/>
        <v>0</v>
      </c>
      <c r="BL820" s="16" t="s">
        <v>1678</v>
      </c>
      <c r="BM820" s="16" t="s">
        <v>927</v>
      </c>
    </row>
    <row r="821" spans="2:65" s="1" customFormat="1" ht="16.5" customHeight="1">
      <c r="B821" s="33"/>
      <c r="C821" s="171" t="s">
        <v>928</v>
      </c>
      <c r="D821" s="171" t="s">
        <v>1645</v>
      </c>
      <c r="E821" s="172" t="s">
        <v>929</v>
      </c>
      <c r="F821" s="173" t="s">
        <v>930</v>
      </c>
      <c r="G821" s="174" t="s">
        <v>1755</v>
      </c>
      <c r="H821" s="175">
        <v>408</v>
      </c>
      <c r="I821" s="176"/>
      <c r="J821" s="175">
        <f t="shared" si="90"/>
        <v>0</v>
      </c>
      <c r="K821" s="173" t="s">
        <v>1649</v>
      </c>
      <c r="L821" s="37"/>
      <c r="M821" s="177" t="s">
        <v>1524</v>
      </c>
      <c r="N821" s="178" t="s">
        <v>1563</v>
      </c>
      <c r="O821" s="59"/>
      <c r="P821" s="179">
        <f t="shared" si="91"/>
        <v>0</v>
      </c>
      <c r="Q821" s="179">
        <v>0</v>
      </c>
      <c r="R821" s="179">
        <f t="shared" si="92"/>
        <v>0</v>
      </c>
      <c r="S821" s="179">
        <v>0</v>
      </c>
      <c r="T821" s="180">
        <f t="shared" si="93"/>
        <v>0</v>
      </c>
      <c r="AR821" s="16" t="s">
        <v>1678</v>
      </c>
      <c r="AT821" s="16" t="s">
        <v>1645</v>
      </c>
      <c r="AU821" s="16" t="s">
        <v>1651</v>
      </c>
      <c r="AY821" s="16" t="s">
        <v>1642</v>
      </c>
      <c r="BE821" s="181">
        <f t="shared" si="94"/>
        <v>0</v>
      </c>
      <c r="BF821" s="181">
        <f t="shared" si="95"/>
        <v>0</v>
      </c>
      <c r="BG821" s="181">
        <f t="shared" si="96"/>
        <v>0</v>
      </c>
      <c r="BH821" s="181">
        <f t="shared" si="97"/>
        <v>0</v>
      </c>
      <c r="BI821" s="181">
        <f t="shared" si="98"/>
        <v>0</v>
      </c>
      <c r="BJ821" s="16" t="s">
        <v>1651</v>
      </c>
      <c r="BK821" s="181">
        <f t="shared" si="99"/>
        <v>0</v>
      </c>
      <c r="BL821" s="16" t="s">
        <v>1678</v>
      </c>
      <c r="BM821" s="16" t="s">
        <v>931</v>
      </c>
    </row>
    <row r="822" spans="2:65" s="1" customFormat="1" ht="16.5" customHeight="1">
      <c r="B822" s="33"/>
      <c r="C822" s="194" t="s">
        <v>932</v>
      </c>
      <c r="D822" s="194" t="s">
        <v>1687</v>
      </c>
      <c r="E822" s="195" t="s">
        <v>933</v>
      </c>
      <c r="F822" s="196" t="s">
        <v>934</v>
      </c>
      <c r="G822" s="197" t="s">
        <v>1755</v>
      </c>
      <c r="H822" s="198">
        <v>408</v>
      </c>
      <c r="I822" s="199"/>
      <c r="J822" s="198">
        <f t="shared" si="90"/>
        <v>0</v>
      </c>
      <c r="K822" s="196" t="s">
        <v>1649</v>
      </c>
      <c r="L822" s="200"/>
      <c r="M822" s="201" t="s">
        <v>1524</v>
      </c>
      <c r="N822" s="202" t="s">
        <v>1563</v>
      </c>
      <c r="O822" s="59"/>
      <c r="P822" s="179">
        <f t="shared" si="91"/>
        <v>0</v>
      </c>
      <c r="Q822" s="179">
        <v>3E-05</v>
      </c>
      <c r="R822" s="179">
        <f t="shared" si="92"/>
        <v>0.012240000000000001</v>
      </c>
      <c r="S822" s="179">
        <v>0</v>
      </c>
      <c r="T822" s="180">
        <f t="shared" si="93"/>
        <v>0</v>
      </c>
      <c r="AR822" s="16" t="s">
        <v>1690</v>
      </c>
      <c r="AT822" s="16" t="s">
        <v>1687</v>
      </c>
      <c r="AU822" s="16" t="s">
        <v>1651</v>
      </c>
      <c r="AY822" s="16" t="s">
        <v>1642</v>
      </c>
      <c r="BE822" s="181">
        <f t="shared" si="94"/>
        <v>0</v>
      </c>
      <c r="BF822" s="181">
        <f t="shared" si="95"/>
        <v>0</v>
      </c>
      <c r="BG822" s="181">
        <f t="shared" si="96"/>
        <v>0</v>
      </c>
      <c r="BH822" s="181">
        <f t="shared" si="97"/>
        <v>0</v>
      </c>
      <c r="BI822" s="181">
        <f t="shared" si="98"/>
        <v>0</v>
      </c>
      <c r="BJ822" s="16" t="s">
        <v>1651</v>
      </c>
      <c r="BK822" s="181">
        <f t="shared" si="99"/>
        <v>0</v>
      </c>
      <c r="BL822" s="16" t="s">
        <v>1678</v>
      </c>
      <c r="BM822" s="16" t="s">
        <v>935</v>
      </c>
    </row>
    <row r="823" spans="2:65" s="1" customFormat="1" ht="16.5" customHeight="1">
      <c r="B823" s="33"/>
      <c r="C823" s="171" t="s">
        <v>936</v>
      </c>
      <c r="D823" s="171" t="s">
        <v>1645</v>
      </c>
      <c r="E823" s="172" t="s">
        <v>937</v>
      </c>
      <c r="F823" s="173" t="s">
        <v>938</v>
      </c>
      <c r="G823" s="174" t="s">
        <v>1755</v>
      </c>
      <c r="H823" s="175">
        <v>388</v>
      </c>
      <c r="I823" s="176"/>
      <c r="J823" s="175">
        <f t="shared" si="90"/>
        <v>0</v>
      </c>
      <c r="K823" s="173" t="s">
        <v>1649</v>
      </c>
      <c r="L823" s="37"/>
      <c r="M823" s="177" t="s">
        <v>1524</v>
      </c>
      <c r="N823" s="178" t="s">
        <v>1563</v>
      </c>
      <c r="O823" s="59"/>
      <c r="P823" s="179">
        <f t="shared" si="91"/>
        <v>0</v>
      </c>
      <c r="Q823" s="179">
        <v>0</v>
      </c>
      <c r="R823" s="179">
        <f t="shared" si="92"/>
        <v>0</v>
      </c>
      <c r="S823" s="179">
        <v>0</v>
      </c>
      <c r="T823" s="180">
        <f t="shared" si="93"/>
        <v>0</v>
      </c>
      <c r="AR823" s="16" t="s">
        <v>1678</v>
      </c>
      <c r="AT823" s="16" t="s">
        <v>1645</v>
      </c>
      <c r="AU823" s="16" t="s">
        <v>1651</v>
      </c>
      <c r="AY823" s="16" t="s">
        <v>1642</v>
      </c>
      <c r="BE823" s="181">
        <f t="shared" si="94"/>
        <v>0</v>
      </c>
      <c r="BF823" s="181">
        <f t="shared" si="95"/>
        <v>0</v>
      </c>
      <c r="BG823" s="181">
        <f t="shared" si="96"/>
        <v>0</v>
      </c>
      <c r="BH823" s="181">
        <f t="shared" si="97"/>
        <v>0</v>
      </c>
      <c r="BI823" s="181">
        <f t="shared" si="98"/>
        <v>0</v>
      </c>
      <c r="BJ823" s="16" t="s">
        <v>1651</v>
      </c>
      <c r="BK823" s="181">
        <f t="shared" si="99"/>
        <v>0</v>
      </c>
      <c r="BL823" s="16" t="s">
        <v>1678</v>
      </c>
      <c r="BM823" s="16" t="s">
        <v>939</v>
      </c>
    </row>
    <row r="824" spans="2:65" s="1" customFormat="1" ht="16.5" customHeight="1">
      <c r="B824" s="33"/>
      <c r="C824" s="194" t="s">
        <v>940</v>
      </c>
      <c r="D824" s="194" t="s">
        <v>1687</v>
      </c>
      <c r="E824" s="195" t="s">
        <v>941</v>
      </c>
      <c r="F824" s="196" t="s">
        <v>942</v>
      </c>
      <c r="G824" s="197" t="s">
        <v>1755</v>
      </c>
      <c r="H824" s="198">
        <v>388</v>
      </c>
      <c r="I824" s="199"/>
      <c r="J824" s="198">
        <f t="shared" si="90"/>
        <v>0</v>
      </c>
      <c r="K824" s="196" t="s">
        <v>1649</v>
      </c>
      <c r="L824" s="200"/>
      <c r="M824" s="201" t="s">
        <v>1524</v>
      </c>
      <c r="N824" s="202" t="s">
        <v>1563</v>
      </c>
      <c r="O824" s="59"/>
      <c r="P824" s="179">
        <f t="shared" si="91"/>
        <v>0</v>
      </c>
      <c r="Q824" s="179">
        <v>5E-05</v>
      </c>
      <c r="R824" s="179">
        <f t="shared" si="92"/>
        <v>0.0194</v>
      </c>
      <c r="S824" s="179">
        <v>0</v>
      </c>
      <c r="T824" s="180">
        <f t="shared" si="93"/>
        <v>0</v>
      </c>
      <c r="AR824" s="16" t="s">
        <v>1690</v>
      </c>
      <c r="AT824" s="16" t="s">
        <v>1687</v>
      </c>
      <c r="AU824" s="16" t="s">
        <v>1651</v>
      </c>
      <c r="AY824" s="16" t="s">
        <v>1642</v>
      </c>
      <c r="BE824" s="181">
        <f t="shared" si="94"/>
        <v>0</v>
      </c>
      <c r="BF824" s="181">
        <f t="shared" si="95"/>
        <v>0</v>
      </c>
      <c r="BG824" s="181">
        <f t="shared" si="96"/>
        <v>0</v>
      </c>
      <c r="BH824" s="181">
        <f t="shared" si="97"/>
        <v>0</v>
      </c>
      <c r="BI824" s="181">
        <f t="shared" si="98"/>
        <v>0</v>
      </c>
      <c r="BJ824" s="16" t="s">
        <v>1651</v>
      </c>
      <c r="BK824" s="181">
        <f t="shared" si="99"/>
        <v>0</v>
      </c>
      <c r="BL824" s="16" t="s">
        <v>1678</v>
      </c>
      <c r="BM824" s="16" t="s">
        <v>943</v>
      </c>
    </row>
    <row r="825" spans="2:65" s="1" customFormat="1" ht="16.5" customHeight="1">
      <c r="B825" s="33"/>
      <c r="C825" s="194" t="s">
        <v>944</v>
      </c>
      <c r="D825" s="194" t="s">
        <v>1687</v>
      </c>
      <c r="E825" s="195" t="s">
        <v>945</v>
      </c>
      <c r="F825" s="196" t="s">
        <v>946</v>
      </c>
      <c r="G825" s="197" t="s">
        <v>1755</v>
      </c>
      <c r="H825" s="198">
        <v>388</v>
      </c>
      <c r="I825" s="199"/>
      <c r="J825" s="198">
        <f t="shared" si="90"/>
        <v>0</v>
      </c>
      <c r="K825" s="196" t="s">
        <v>1649</v>
      </c>
      <c r="L825" s="200"/>
      <c r="M825" s="201" t="s">
        <v>1524</v>
      </c>
      <c r="N825" s="202" t="s">
        <v>1563</v>
      </c>
      <c r="O825" s="59"/>
      <c r="P825" s="179">
        <f t="shared" si="91"/>
        <v>0</v>
      </c>
      <c r="Q825" s="179">
        <v>1E-05</v>
      </c>
      <c r="R825" s="179">
        <f t="shared" si="92"/>
        <v>0.00388</v>
      </c>
      <c r="S825" s="179">
        <v>0</v>
      </c>
      <c r="T825" s="180">
        <f t="shared" si="93"/>
        <v>0</v>
      </c>
      <c r="AR825" s="16" t="s">
        <v>1690</v>
      </c>
      <c r="AT825" s="16" t="s">
        <v>1687</v>
      </c>
      <c r="AU825" s="16" t="s">
        <v>1651</v>
      </c>
      <c r="AY825" s="16" t="s">
        <v>1642</v>
      </c>
      <c r="BE825" s="181">
        <f t="shared" si="94"/>
        <v>0</v>
      </c>
      <c r="BF825" s="181">
        <f t="shared" si="95"/>
        <v>0</v>
      </c>
      <c r="BG825" s="181">
        <f t="shared" si="96"/>
        <v>0</v>
      </c>
      <c r="BH825" s="181">
        <f t="shared" si="97"/>
        <v>0</v>
      </c>
      <c r="BI825" s="181">
        <f t="shared" si="98"/>
        <v>0</v>
      </c>
      <c r="BJ825" s="16" t="s">
        <v>1651</v>
      </c>
      <c r="BK825" s="181">
        <f t="shared" si="99"/>
        <v>0</v>
      </c>
      <c r="BL825" s="16" t="s">
        <v>1678</v>
      </c>
      <c r="BM825" s="16" t="s">
        <v>947</v>
      </c>
    </row>
    <row r="826" spans="2:65" s="1" customFormat="1" ht="16.5" customHeight="1">
      <c r="B826" s="33"/>
      <c r="C826" s="171" t="s">
        <v>948</v>
      </c>
      <c r="D826" s="171" t="s">
        <v>1645</v>
      </c>
      <c r="E826" s="172" t="s">
        <v>949</v>
      </c>
      <c r="F826" s="173" t="s">
        <v>950</v>
      </c>
      <c r="G826" s="174" t="s">
        <v>1728</v>
      </c>
      <c r="H826" s="175">
        <v>425</v>
      </c>
      <c r="I826" s="176"/>
      <c r="J826" s="175">
        <f t="shared" si="90"/>
        <v>0</v>
      </c>
      <c r="K826" s="173" t="s">
        <v>1649</v>
      </c>
      <c r="L826" s="37"/>
      <c r="M826" s="177" t="s">
        <v>1524</v>
      </c>
      <c r="N826" s="178" t="s">
        <v>1563</v>
      </c>
      <c r="O826" s="59"/>
      <c r="P826" s="179">
        <f t="shared" si="91"/>
        <v>0</v>
      </c>
      <c r="Q826" s="179">
        <v>0</v>
      </c>
      <c r="R826" s="179">
        <f t="shared" si="92"/>
        <v>0</v>
      </c>
      <c r="S826" s="179">
        <v>0</v>
      </c>
      <c r="T826" s="180">
        <f t="shared" si="93"/>
        <v>0</v>
      </c>
      <c r="AR826" s="16" t="s">
        <v>1678</v>
      </c>
      <c r="AT826" s="16" t="s">
        <v>1645</v>
      </c>
      <c r="AU826" s="16" t="s">
        <v>1651</v>
      </c>
      <c r="AY826" s="16" t="s">
        <v>1642</v>
      </c>
      <c r="BE826" s="181">
        <f t="shared" si="94"/>
        <v>0</v>
      </c>
      <c r="BF826" s="181">
        <f t="shared" si="95"/>
        <v>0</v>
      </c>
      <c r="BG826" s="181">
        <f t="shared" si="96"/>
        <v>0</v>
      </c>
      <c r="BH826" s="181">
        <f t="shared" si="97"/>
        <v>0</v>
      </c>
      <c r="BI826" s="181">
        <f t="shared" si="98"/>
        <v>0</v>
      </c>
      <c r="BJ826" s="16" t="s">
        <v>1651</v>
      </c>
      <c r="BK826" s="181">
        <f t="shared" si="99"/>
        <v>0</v>
      </c>
      <c r="BL826" s="16" t="s">
        <v>1678</v>
      </c>
      <c r="BM826" s="16" t="s">
        <v>951</v>
      </c>
    </row>
    <row r="827" spans="2:65" s="1" customFormat="1" ht="16.5" customHeight="1">
      <c r="B827" s="33"/>
      <c r="C827" s="194" t="s">
        <v>952</v>
      </c>
      <c r="D827" s="194" t="s">
        <v>1687</v>
      </c>
      <c r="E827" s="195" t="s">
        <v>953</v>
      </c>
      <c r="F827" s="196" t="s">
        <v>954</v>
      </c>
      <c r="G827" s="197" t="s">
        <v>1728</v>
      </c>
      <c r="H827" s="198">
        <v>425</v>
      </c>
      <c r="I827" s="199"/>
      <c r="J827" s="198">
        <f t="shared" si="90"/>
        <v>0</v>
      </c>
      <c r="K827" s="196" t="s">
        <v>1649</v>
      </c>
      <c r="L827" s="200"/>
      <c r="M827" s="201" t="s">
        <v>1524</v>
      </c>
      <c r="N827" s="202" t="s">
        <v>1563</v>
      </c>
      <c r="O827" s="59"/>
      <c r="P827" s="179">
        <f t="shared" si="91"/>
        <v>0</v>
      </c>
      <c r="Q827" s="179">
        <v>5E-05</v>
      </c>
      <c r="R827" s="179">
        <f t="shared" si="92"/>
        <v>0.02125</v>
      </c>
      <c r="S827" s="179">
        <v>0</v>
      </c>
      <c r="T827" s="180">
        <f t="shared" si="93"/>
        <v>0</v>
      </c>
      <c r="AR827" s="16" t="s">
        <v>1690</v>
      </c>
      <c r="AT827" s="16" t="s">
        <v>1687</v>
      </c>
      <c r="AU827" s="16" t="s">
        <v>1651</v>
      </c>
      <c r="AY827" s="16" t="s">
        <v>1642</v>
      </c>
      <c r="BE827" s="181">
        <f t="shared" si="94"/>
        <v>0</v>
      </c>
      <c r="BF827" s="181">
        <f t="shared" si="95"/>
        <v>0</v>
      </c>
      <c r="BG827" s="181">
        <f t="shared" si="96"/>
        <v>0</v>
      </c>
      <c r="BH827" s="181">
        <f t="shared" si="97"/>
        <v>0</v>
      </c>
      <c r="BI827" s="181">
        <f t="shared" si="98"/>
        <v>0</v>
      </c>
      <c r="BJ827" s="16" t="s">
        <v>1651</v>
      </c>
      <c r="BK827" s="181">
        <f t="shared" si="99"/>
        <v>0</v>
      </c>
      <c r="BL827" s="16" t="s">
        <v>1678</v>
      </c>
      <c r="BM827" s="16" t="s">
        <v>955</v>
      </c>
    </row>
    <row r="828" spans="2:65" s="1" customFormat="1" ht="16.5" customHeight="1">
      <c r="B828" s="33"/>
      <c r="C828" s="171" t="s">
        <v>956</v>
      </c>
      <c r="D828" s="171" t="s">
        <v>1645</v>
      </c>
      <c r="E828" s="172" t="s">
        <v>949</v>
      </c>
      <c r="F828" s="173" t="s">
        <v>950</v>
      </c>
      <c r="G828" s="174" t="s">
        <v>1728</v>
      </c>
      <c r="H828" s="175">
        <v>712</v>
      </c>
      <c r="I828" s="176"/>
      <c r="J828" s="175">
        <f t="shared" si="90"/>
        <v>0</v>
      </c>
      <c r="K828" s="173" t="s">
        <v>1649</v>
      </c>
      <c r="L828" s="37"/>
      <c r="M828" s="177" t="s">
        <v>1524</v>
      </c>
      <c r="N828" s="178" t="s">
        <v>1563</v>
      </c>
      <c r="O828" s="59"/>
      <c r="P828" s="179">
        <f t="shared" si="91"/>
        <v>0</v>
      </c>
      <c r="Q828" s="179">
        <v>0</v>
      </c>
      <c r="R828" s="179">
        <f t="shared" si="92"/>
        <v>0</v>
      </c>
      <c r="S828" s="179">
        <v>0</v>
      </c>
      <c r="T828" s="180">
        <f t="shared" si="93"/>
        <v>0</v>
      </c>
      <c r="AR828" s="16" t="s">
        <v>1678</v>
      </c>
      <c r="AT828" s="16" t="s">
        <v>1645</v>
      </c>
      <c r="AU828" s="16" t="s">
        <v>1651</v>
      </c>
      <c r="AY828" s="16" t="s">
        <v>1642</v>
      </c>
      <c r="BE828" s="181">
        <f t="shared" si="94"/>
        <v>0</v>
      </c>
      <c r="BF828" s="181">
        <f t="shared" si="95"/>
        <v>0</v>
      </c>
      <c r="BG828" s="181">
        <f t="shared" si="96"/>
        <v>0</v>
      </c>
      <c r="BH828" s="181">
        <f t="shared" si="97"/>
        <v>0</v>
      </c>
      <c r="BI828" s="181">
        <f t="shared" si="98"/>
        <v>0</v>
      </c>
      <c r="BJ828" s="16" t="s">
        <v>1651</v>
      </c>
      <c r="BK828" s="181">
        <f t="shared" si="99"/>
        <v>0</v>
      </c>
      <c r="BL828" s="16" t="s">
        <v>1678</v>
      </c>
      <c r="BM828" s="16" t="s">
        <v>957</v>
      </c>
    </row>
    <row r="829" spans="2:65" s="1" customFormat="1" ht="16.5" customHeight="1">
      <c r="B829" s="33"/>
      <c r="C829" s="194" t="s">
        <v>958</v>
      </c>
      <c r="D829" s="194" t="s">
        <v>1687</v>
      </c>
      <c r="E829" s="195" t="s">
        <v>959</v>
      </c>
      <c r="F829" s="196" t="s">
        <v>960</v>
      </c>
      <c r="G829" s="197" t="s">
        <v>1728</v>
      </c>
      <c r="H829" s="198">
        <v>712</v>
      </c>
      <c r="I829" s="199"/>
      <c r="J829" s="198">
        <f t="shared" si="90"/>
        <v>0</v>
      </c>
      <c r="K829" s="196" t="s">
        <v>1649</v>
      </c>
      <c r="L829" s="200"/>
      <c r="M829" s="201" t="s">
        <v>1524</v>
      </c>
      <c r="N829" s="202" t="s">
        <v>1563</v>
      </c>
      <c r="O829" s="59"/>
      <c r="P829" s="179">
        <f t="shared" si="91"/>
        <v>0</v>
      </c>
      <c r="Q829" s="179">
        <v>0.00018</v>
      </c>
      <c r="R829" s="179">
        <f t="shared" si="92"/>
        <v>0.12816</v>
      </c>
      <c r="S829" s="179">
        <v>0</v>
      </c>
      <c r="T829" s="180">
        <f t="shared" si="93"/>
        <v>0</v>
      </c>
      <c r="AR829" s="16" t="s">
        <v>1690</v>
      </c>
      <c r="AT829" s="16" t="s">
        <v>1687</v>
      </c>
      <c r="AU829" s="16" t="s">
        <v>1651</v>
      </c>
      <c r="AY829" s="16" t="s">
        <v>1642</v>
      </c>
      <c r="BE829" s="181">
        <f t="shared" si="94"/>
        <v>0</v>
      </c>
      <c r="BF829" s="181">
        <f t="shared" si="95"/>
        <v>0</v>
      </c>
      <c r="BG829" s="181">
        <f t="shared" si="96"/>
        <v>0</v>
      </c>
      <c r="BH829" s="181">
        <f t="shared" si="97"/>
        <v>0</v>
      </c>
      <c r="BI829" s="181">
        <f t="shared" si="98"/>
        <v>0</v>
      </c>
      <c r="BJ829" s="16" t="s">
        <v>1651</v>
      </c>
      <c r="BK829" s="181">
        <f t="shared" si="99"/>
        <v>0</v>
      </c>
      <c r="BL829" s="16" t="s">
        <v>1678</v>
      </c>
      <c r="BM829" s="16" t="s">
        <v>961</v>
      </c>
    </row>
    <row r="830" spans="2:65" s="1" customFormat="1" ht="16.5" customHeight="1">
      <c r="B830" s="33"/>
      <c r="C830" s="171" t="s">
        <v>962</v>
      </c>
      <c r="D830" s="171" t="s">
        <v>1645</v>
      </c>
      <c r="E830" s="172" t="s">
        <v>963</v>
      </c>
      <c r="F830" s="173" t="s">
        <v>964</v>
      </c>
      <c r="G830" s="174" t="s">
        <v>1728</v>
      </c>
      <c r="H830" s="175">
        <v>82</v>
      </c>
      <c r="I830" s="176"/>
      <c r="J830" s="175">
        <f t="shared" si="90"/>
        <v>0</v>
      </c>
      <c r="K830" s="173" t="s">
        <v>1649</v>
      </c>
      <c r="L830" s="37"/>
      <c r="M830" s="177" t="s">
        <v>1524</v>
      </c>
      <c r="N830" s="178" t="s">
        <v>1563</v>
      </c>
      <c r="O830" s="59"/>
      <c r="P830" s="179">
        <f t="shared" si="91"/>
        <v>0</v>
      </c>
      <c r="Q830" s="179">
        <v>0</v>
      </c>
      <c r="R830" s="179">
        <f t="shared" si="92"/>
        <v>0</v>
      </c>
      <c r="S830" s="179">
        <v>0</v>
      </c>
      <c r="T830" s="180">
        <f t="shared" si="93"/>
        <v>0</v>
      </c>
      <c r="AR830" s="16" t="s">
        <v>1678</v>
      </c>
      <c r="AT830" s="16" t="s">
        <v>1645</v>
      </c>
      <c r="AU830" s="16" t="s">
        <v>1651</v>
      </c>
      <c r="AY830" s="16" t="s">
        <v>1642</v>
      </c>
      <c r="BE830" s="181">
        <f t="shared" si="94"/>
        <v>0</v>
      </c>
      <c r="BF830" s="181">
        <f t="shared" si="95"/>
        <v>0</v>
      </c>
      <c r="BG830" s="181">
        <f t="shared" si="96"/>
        <v>0</v>
      </c>
      <c r="BH830" s="181">
        <f t="shared" si="97"/>
        <v>0</v>
      </c>
      <c r="BI830" s="181">
        <f t="shared" si="98"/>
        <v>0</v>
      </c>
      <c r="BJ830" s="16" t="s">
        <v>1651</v>
      </c>
      <c r="BK830" s="181">
        <f t="shared" si="99"/>
        <v>0</v>
      </c>
      <c r="BL830" s="16" t="s">
        <v>1678</v>
      </c>
      <c r="BM830" s="16" t="s">
        <v>965</v>
      </c>
    </row>
    <row r="831" spans="2:65" s="1" customFormat="1" ht="16.5" customHeight="1">
      <c r="B831" s="33"/>
      <c r="C831" s="194" t="s">
        <v>966</v>
      </c>
      <c r="D831" s="194" t="s">
        <v>1687</v>
      </c>
      <c r="E831" s="195" t="s">
        <v>967</v>
      </c>
      <c r="F831" s="196" t="s">
        <v>968</v>
      </c>
      <c r="G831" s="197" t="s">
        <v>1728</v>
      </c>
      <c r="H831" s="198">
        <v>82</v>
      </c>
      <c r="I831" s="199"/>
      <c r="J831" s="198">
        <f t="shared" si="90"/>
        <v>0</v>
      </c>
      <c r="K831" s="196" t="s">
        <v>1649</v>
      </c>
      <c r="L831" s="200"/>
      <c r="M831" s="201" t="s">
        <v>1524</v>
      </c>
      <c r="N831" s="202" t="s">
        <v>1563</v>
      </c>
      <c r="O831" s="59"/>
      <c r="P831" s="179">
        <f t="shared" si="91"/>
        <v>0</v>
      </c>
      <c r="Q831" s="179">
        <v>0.0001</v>
      </c>
      <c r="R831" s="179">
        <f t="shared" si="92"/>
        <v>0.0082</v>
      </c>
      <c r="S831" s="179">
        <v>0</v>
      </c>
      <c r="T831" s="180">
        <f t="shared" si="93"/>
        <v>0</v>
      </c>
      <c r="AR831" s="16" t="s">
        <v>1690</v>
      </c>
      <c r="AT831" s="16" t="s">
        <v>1687</v>
      </c>
      <c r="AU831" s="16" t="s">
        <v>1651</v>
      </c>
      <c r="AY831" s="16" t="s">
        <v>1642</v>
      </c>
      <c r="BE831" s="181">
        <f t="shared" si="94"/>
        <v>0</v>
      </c>
      <c r="BF831" s="181">
        <f t="shared" si="95"/>
        <v>0</v>
      </c>
      <c r="BG831" s="181">
        <f t="shared" si="96"/>
        <v>0</v>
      </c>
      <c r="BH831" s="181">
        <f t="shared" si="97"/>
        <v>0</v>
      </c>
      <c r="BI831" s="181">
        <f t="shared" si="98"/>
        <v>0</v>
      </c>
      <c r="BJ831" s="16" t="s">
        <v>1651</v>
      </c>
      <c r="BK831" s="181">
        <f t="shared" si="99"/>
        <v>0</v>
      </c>
      <c r="BL831" s="16" t="s">
        <v>1678</v>
      </c>
      <c r="BM831" s="16" t="s">
        <v>969</v>
      </c>
    </row>
    <row r="832" spans="2:65" s="1" customFormat="1" ht="16.5" customHeight="1">
      <c r="B832" s="33"/>
      <c r="C832" s="171" t="s">
        <v>970</v>
      </c>
      <c r="D832" s="171" t="s">
        <v>1645</v>
      </c>
      <c r="E832" s="172" t="s">
        <v>971</v>
      </c>
      <c r="F832" s="173" t="s">
        <v>972</v>
      </c>
      <c r="G832" s="174" t="s">
        <v>1728</v>
      </c>
      <c r="H832" s="175">
        <v>2150</v>
      </c>
      <c r="I832" s="176"/>
      <c r="J832" s="175">
        <f t="shared" si="90"/>
        <v>0</v>
      </c>
      <c r="K832" s="173" t="s">
        <v>1649</v>
      </c>
      <c r="L832" s="37"/>
      <c r="M832" s="177" t="s">
        <v>1524</v>
      </c>
      <c r="N832" s="178" t="s">
        <v>1563</v>
      </c>
      <c r="O832" s="59"/>
      <c r="P832" s="179">
        <f t="shared" si="91"/>
        <v>0</v>
      </c>
      <c r="Q832" s="179">
        <v>0</v>
      </c>
      <c r="R832" s="179">
        <f t="shared" si="92"/>
        <v>0</v>
      </c>
      <c r="S832" s="179">
        <v>0</v>
      </c>
      <c r="T832" s="180">
        <f t="shared" si="93"/>
        <v>0</v>
      </c>
      <c r="AR832" s="16" t="s">
        <v>1678</v>
      </c>
      <c r="AT832" s="16" t="s">
        <v>1645</v>
      </c>
      <c r="AU832" s="16" t="s">
        <v>1651</v>
      </c>
      <c r="AY832" s="16" t="s">
        <v>1642</v>
      </c>
      <c r="BE832" s="181">
        <f t="shared" si="94"/>
        <v>0</v>
      </c>
      <c r="BF832" s="181">
        <f t="shared" si="95"/>
        <v>0</v>
      </c>
      <c r="BG832" s="181">
        <f t="shared" si="96"/>
        <v>0</v>
      </c>
      <c r="BH832" s="181">
        <f t="shared" si="97"/>
        <v>0</v>
      </c>
      <c r="BI832" s="181">
        <f t="shared" si="98"/>
        <v>0</v>
      </c>
      <c r="BJ832" s="16" t="s">
        <v>1651</v>
      </c>
      <c r="BK832" s="181">
        <f t="shared" si="99"/>
        <v>0</v>
      </c>
      <c r="BL832" s="16" t="s">
        <v>1678</v>
      </c>
      <c r="BM832" s="16" t="s">
        <v>973</v>
      </c>
    </row>
    <row r="833" spans="2:65" s="1" customFormat="1" ht="16.5" customHeight="1">
      <c r="B833" s="33"/>
      <c r="C833" s="194" t="s">
        <v>974</v>
      </c>
      <c r="D833" s="194" t="s">
        <v>1687</v>
      </c>
      <c r="E833" s="195" t="s">
        <v>975</v>
      </c>
      <c r="F833" s="196" t="s">
        <v>976</v>
      </c>
      <c r="G833" s="197" t="s">
        <v>1728</v>
      </c>
      <c r="H833" s="198">
        <v>2150</v>
      </c>
      <c r="I833" s="199"/>
      <c r="J833" s="198">
        <f t="shared" si="90"/>
        <v>0</v>
      </c>
      <c r="K833" s="196" t="s">
        <v>1649</v>
      </c>
      <c r="L833" s="200"/>
      <c r="M833" s="201" t="s">
        <v>1524</v>
      </c>
      <c r="N833" s="202" t="s">
        <v>1563</v>
      </c>
      <c r="O833" s="59"/>
      <c r="P833" s="179">
        <f t="shared" si="91"/>
        <v>0</v>
      </c>
      <c r="Q833" s="179">
        <v>0.00012</v>
      </c>
      <c r="R833" s="179">
        <f t="shared" si="92"/>
        <v>0.258</v>
      </c>
      <c r="S833" s="179">
        <v>0</v>
      </c>
      <c r="T833" s="180">
        <f t="shared" si="93"/>
        <v>0</v>
      </c>
      <c r="AR833" s="16" t="s">
        <v>1690</v>
      </c>
      <c r="AT833" s="16" t="s">
        <v>1687</v>
      </c>
      <c r="AU833" s="16" t="s">
        <v>1651</v>
      </c>
      <c r="AY833" s="16" t="s">
        <v>1642</v>
      </c>
      <c r="BE833" s="181">
        <f t="shared" si="94"/>
        <v>0</v>
      </c>
      <c r="BF833" s="181">
        <f t="shared" si="95"/>
        <v>0</v>
      </c>
      <c r="BG833" s="181">
        <f t="shared" si="96"/>
        <v>0</v>
      </c>
      <c r="BH833" s="181">
        <f t="shared" si="97"/>
        <v>0</v>
      </c>
      <c r="BI833" s="181">
        <f t="shared" si="98"/>
        <v>0</v>
      </c>
      <c r="BJ833" s="16" t="s">
        <v>1651</v>
      </c>
      <c r="BK833" s="181">
        <f t="shared" si="99"/>
        <v>0</v>
      </c>
      <c r="BL833" s="16" t="s">
        <v>1678</v>
      </c>
      <c r="BM833" s="16" t="s">
        <v>977</v>
      </c>
    </row>
    <row r="834" spans="2:65" s="1" customFormat="1" ht="16.5" customHeight="1">
      <c r="B834" s="33"/>
      <c r="C834" s="171" t="s">
        <v>978</v>
      </c>
      <c r="D834" s="171" t="s">
        <v>1645</v>
      </c>
      <c r="E834" s="172" t="s">
        <v>979</v>
      </c>
      <c r="F834" s="173" t="s">
        <v>980</v>
      </c>
      <c r="G834" s="174" t="s">
        <v>1728</v>
      </c>
      <c r="H834" s="175">
        <v>3124</v>
      </c>
      <c r="I834" s="176"/>
      <c r="J834" s="175">
        <f t="shared" si="90"/>
        <v>0</v>
      </c>
      <c r="K834" s="173" t="s">
        <v>1649</v>
      </c>
      <c r="L834" s="37"/>
      <c r="M834" s="177" t="s">
        <v>1524</v>
      </c>
      <c r="N834" s="178" t="s">
        <v>1563</v>
      </c>
      <c r="O834" s="59"/>
      <c r="P834" s="179">
        <f t="shared" si="91"/>
        <v>0</v>
      </c>
      <c r="Q834" s="179">
        <v>0</v>
      </c>
      <c r="R834" s="179">
        <f t="shared" si="92"/>
        <v>0</v>
      </c>
      <c r="S834" s="179">
        <v>0</v>
      </c>
      <c r="T834" s="180">
        <f t="shared" si="93"/>
        <v>0</v>
      </c>
      <c r="AR834" s="16" t="s">
        <v>1678</v>
      </c>
      <c r="AT834" s="16" t="s">
        <v>1645</v>
      </c>
      <c r="AU834" s="16" t="s">
        <v>1651</v>
      </c>
      <c r="AY834" s="16" t="s">
        <v>1642</v>
      </c>
      <c r="BE834" s="181">
        <f t="shared" si="94"/>
        <v>0</v>
      </c>
      <c r="BF834" s="181">
        <f t="shared" si="95"/>
        <v>0</v>
      </c>
      <c r="BG834" s="181">
        <f t="shared" si="96"/>
        <v>0</v>
      </c>
      <c r="BH834" s="181">
        <f t="shared" si="97"/>
        <v>0</v>
      </c>
      <c r="BI834" s="181">
        <f t="shared" si="98"/>
        <v>0</v>
      </c>
      <c r="BJ834" s="16" t="s">
        <v>1651</v>
      </c>
      <c r="BK834" s="181">
        <f t="shared" si="99"/>
        <v>0</v>
      </c>
      <c r="BL834" s="16" t="s">
        <v>1678</v>
      </c>
      <c r="BM834" s="16" t="s">
        <v>981</v>
      </c>
    </row>
    <row r="835" spans="2:65" s="1" customFormat="1" ht="16.5" customHeight="1">
      <c r="B835" s="33"/>
      <c r="C835" s="194" t="s">
        <v>982</v>
      </c>
      <c r="D835" s="194" t="s">
        <v>1687</v>
      </c>
      <c r="E835" s="195" t="s">
        <v>983</v>
      </c>
      <c r="F835" s="196" t="s">
        <v>984</v>
      </c>
      <c r="G835" s="197" t="s">
        <v>1728</v>
      </c>
      <c r="H835" s="198">
        <v>3124</v>
      </c>
      <c r="I835" s="199"/>
      <c r="J835" s="198">
        <f t="shared" si="90"/>
        <v>0</v>
      </c>
      <c r="K835" s="196" t="s">
        <v>1649</v>
      </c>
      <c r="L835" s="200"/>
      <c r="M835" s="201" t="s">
        <v>1524</v>
      </c>
      <c r="N835" s="202" t="s">
        <v>1563</v>
      </c>
      <c r="O835" s="59"/>
      <c r="P835" s="179">
        <f t="shared" si="91"/>
        <v>0</v>
      </c>
      <c r="Q835" s="179">
        <v>0.00017</v>
      </c>
      <c r="R835" s="179">
        <f t="shared" si="92"/>
        <v>0.53108</v>
      </c>
      <c r="S835" s="179">
        <v>0</v>
      </c>
      <c r="T835" s="180">
        <f t="shared" si="93"/>
        <v>0</v>
      </c>
      <c r="AR835" s="16" t="s">
        <v>1690</v>
      </c>
      <c r="AT835" s="16" t="s">
        <v>1687</v>
      </c>
      <c r="AU835" s="16" t="s">
        <v>1651</v>
      </c>
      <c r="AY835" s="16" t="s">
        <v>1642</v>
      </c>
      <c r="BE835" s="181">
        <f t="shared" si="94"/>
        <v>0</v>
      </c>
      <c r="BF835" s="181">
        <f t="shared" si="95"/>
        <v>0</v>
      </c>
      <c r="BG835" s="181">
        <f t="shared" si="96"/>
        <v>0</v>
      </c>
      <c r="BH835" s="181">
        <f t="shared" si="97"/>
        <v>0</v>
      </c>
      <c r="BI835" s="181">
        <f t="shared" si="98"/>
        <v>0</v>
      </c>
      <c r="BJ835" s="16" t="s">
        <v>1651</v>
      </c>
      <c r="BK835" s="181">
        <f t="shared" si="99"/>
        <v>0</v>
      </c>
      <c r="BL835" s="16" t="s">
        <v>1678</v>
      </c>
      <c r="BM835" s="16" t="s">
        <v>985</v>
      </c>
    </row>
    <row r="836" spans="2:65" s="1" customFormat="1" ht="16.5" customHeight="1">
      <c r="B836" s="33"/>
      <c r="C836" s="171" t="s">
        <v>986</v>
      </c>
      <c r="D836" s="171" t="s">
        <v>1645</v>
      </c>
      <c r="E836" s="172" t="s">
        <v>987</v>
      </c>
      <c r="F836" s="173" t="s">
        <v>988</v>
      </c>
      <c r="G836" s="174" t="s">
        <v>1728</v>
      </c>
      <c r="H836" s="175">
        <v>28</v>
      </c>
      <c r="I836" s="176"/>
      <c r="J836" s="175">
        <f t="shared" si="90"/>
        <v>0</v>
      </c>
      <c r="K836" s="173" t="s">
        <v>1649</v>
      </c>
      <c r="L836" s="37"/>
      <c r="M836" s="177" t="s">
        <v>1524</v>
      </c>
      <c r="N836" s="178" t="s">
        <v>1563</v>
      </c>
      <c r="O836" s="59"/>
      <c r="P836" s="179">
        <f t="shared" si="91"/>
        <v>0</v>
      </c>
      <c r="Q836" s="179">
        <v>0</v>
      </c>
      <c r="R836" s="179">
        <f t="shared" si="92"/>
        <v>0</v>
      </c>
      <c r="S836" s="179">
        <v>0</v>
      </c>
      <c r="T836" s="180">
        <f t="shared" si="93"/>
        <v>0</v>
      </c>
      <c r="AR836" s="16" t="s">
        <v>1678</v>
      </c>
      <c r="AT836" s="16" t="s">
        <v>1645</v>
      </c>
      <c r="AU836" s="16" t="s">
        <v>1651</v>
      </c>
      <c r="AY836" s="16" t="s">
        <v>1642</v>
      </c>
      <c r="BE836" s="181">
        <f t="shared" si="94"/>
        <v>0</v>
      </c>
      <c r="BF836" s="181">
        <f t="shared" si="95"/>
        <v>0</v>
      </c>
      <c r="BG836" s="181">
        <f t="shared" si="96"/>
        <v>0</v>
      </c>
      <c r="BH836" s="181">
        <f t="shared" si="97"/>
        <v>0</v>
      </c>
      <c r="BI836" s="181">
        <f t="shared" si="98"/>
        <v>0</v>
      </c>
      <c r="BJ836" s="16" t="s">
        <v>1651</v>
      </c>
      <c r="BK836" s="181">
        <f t="shared" si="99"/>
        <v>0</v>
      </c>
      <c r="BL836" s="16" t="s">
        <v>1678</v>
      </c>
      <c r="BM836" s="16" t="s">
        <v>989</v>
      </c>
    </row>
    <row r="837" spans="2:65" s="1" customFormat="1" ht="16.5" customHeight="1">
      <c r="B837" s="33"/>
      <c r="C837" s="194" t="s">
        <v>990</v>
      </c>
      <c r="D837" s="194" t="s">
        <v>1687</v>
      </c>
      <c r="E837" s="195" t="s">
        <v>991</v>
      </c>
      <c r="F837" s="196" t="s">
        <v>992</v>
      </c>
      <c r="G837" s="197" t="s">
        <v>1728</v>
      </c>
      <c r="H837" s="198">
        <v>28</v>
      </c>
      <c r="I837" s="199"/>
      <c r="J837" s="198">
        <f t="shared" si="90"/>
        <v>0</v>
      </c>
      <c r="K837" s="196" t="s">
        <v>1649</v>
      </c>
      <c r="L837" s="200"/>
      <c r="M837" s="201" t="s">
        <v>1524</v>
      </c>
      <c r="N837" s="202" t="s">
        <v>1563</v>
      </c>
      <c r="O837" s="59"/>
      <c r="P837" s="179">
        <f t="shared" si="91"/>
        <v>0</v>
      </c>
      <c r="Q837" s="179">
        <v>0.00157</v>
      </c>
      <c r="R837" s="179">
        <f t="shared" si="92"/>
        <v>0.04396</v>
      </c>
      <c r="S837" s="179">
        <v>0</v>
      </c>
      <c r="T837" s="180">
        <f t="shared" si="93"/>
        <v>0</v>
      </c>
      <c r="AR837" s="16" t="s">
        <v>1690</v>
      </c>
      <c r="AT837" s="16" t="s">
        <v>1687</v>
      </c>
      <c r="AU837" s="16" t="s">
        <v>1651</v>
      </c>
      <c r="AY837" s="16" t="s">
        <v>1642</v>
      </c>
      <c r="BE837" s="181">
        <f t="shared" si="94"/>
        <v>0</v>
      </c>
      <c r="BF837" s="181">
        <f t="shared" si="95"/>
        <v>0</v>
      </c>
      <c r="BG837" s="181">
        <f t="shared" si="96"/>
        <v>0</v>
      </c>
      <c r="BH837" s="181">
        <f t="shared" si="97"/>
        <v>0</v>
      </c>
      <c r="BI837" s="181">
        <f t="shared" si="98"/>
        <v>0</v>
      </c>
      <c r="BJ837" s="16" t="s">
        <v>1651</v>
      </c>
      <c r="BK837" s="181">
        <f t="shared" si="99"/>
        <v>0</v>
      </c>
      <c r="BL837" s="16" t="s">
        <v>1678</v>
      </c>
      <c r="BM837" s="16" t="s">
        <v>993</v>
      </c>
    </row>
    <row r="838" spans="2:65" s="1" customFormat="1" ht="16.5" customHeight="1">
      <c r="B838" s="33"/>
      <c r="C838" s="171" t="s">
        <v>994</v>
      </c>
      <c r="D838" s="171" t="s">
        <v>1645</v>
      </c>
      <c r="E838" s="172" t="s">
        <v>995</v>
      </c>
      <c r="F838" s="173" t="s">
        <v>996</v>
      </c>
      <c r="G838" s="174" t="s">
        <v>1728</v>
      </c>
      <c r="H838" s="175">
        <v>218</v>
      </c>
      <c r="I838" s="176"/>
      <c r="J838" s="175">
        <f t="shared" si="90"/>
        <v>0</v>
      </c>
      <c r="K838" s="173" t="s">
        <v>1649</v>
      </c>
      <c r="L838" s="37"/>
      <c r="M838" s="177" t="s">
        <v>1524</v>
      </c>
      <c r="N838" s="178" t="s">
        <v>1563</v>
      </c>
      <c r="O838" s="59"/>
      <c r="P838" s="179">
        <f t="shared" si="91"/>
        <v>0</v>
      </c>
      <c r="Q838" s="179">
        <v>0</v>
      </c>
      <c r="R838" s="179">
        <f t="shared" si="92"/>
        <v>0</v>
      </c>
      <c r="S838" s="179">
        <v>0</v>
      </c>
      <c r="T838" s="180">
        <f t="shared" si="93"/>
        <v>0</v>
      </c>
      <c r="AR838" s="16" t="s">
        <v>1678</v>
      </c>
      <c r="AT838" s="16" t="s">
        <v>1645</v>
      </c>
      <c r="AU838" s="16" t="s">
        <v>1651</v>
      </c>
      <c r="AY838" s="16" t="s">
        <v>1642</v>
      </c>
      <c r="BE838" s="181">
        <f t="shared" si="94"/>
        <v>0</v>
      </c>
      <c r="BF838" s="181">
        <f t="shared" si="95"/>
        <v>0</v>
      </c>
      <c r="BG838" s="181">
        <f t="shared" si="96"/>
        <v>0</v>
      </c>
      <c r="BH838" s="181">
        <f t="shared" si="97"/>
        <v>0</v>
      </c>
      <c r="BI838" s="181">
        <f t="shared" si="98"/>
        <v>0</v>
      </c>
      <c r="BJ838" s="16" t="s">
        <v>1651</v>
      </c>
      <c r="BK838" s="181">
        <f t="shared" si="99"/>
        <v>0</v>
      </c>
      <c r="BL838" s="16" t="s">
        <v>1678</v>
      </c>
      <c r="BM838" s="16" t="s">
        <v>997</v>
      </c>
    </row>
    <row r="839" spans="2:65" s="1" customFormat="1" ht="16.5" customHeight="1">
      <c r="B839" s="33"/>
      <c r="C839" s="194" t="s">
        <v>998</v>
      </c>
      <c r="D839" s="194" t="s">
        <v>1687</v>
      </c>
      <c r="E839" s="195" t="s">
        <v>999</v>
      </c>
      <c r="F839" s="196" t="s">
        <v>1000</v>
      </c>
      <c r="G839" s="197" t="s">
        <v>1728</v>
      </c>
      <c r="H839" s="198">
        <v>218</v>
      </c>
      <c r="I839" s="199"/>
      <c r="J839" s="198">
        <f t="shared" si="90"/>
        <v>0</v>
      </c>
      <c r="K839" s="196" t="s">
        <v>1649</v>
      </c>
      <c r="L839" s="200"/>
      <c r="M839" s="201" t="s">
        <v>1524</v>
      </c>
      <c r="N839" s="202" t="s">
        <v>1563</v>
      </c>
      <c r="O839" s="59"/>
      <c r="P839" s="179">
        <f t="shared" si="91"/>
        <v>0</v>
      </c>
      <c r="Q839" s="179">
        <v>0.00025</v>
      </c>
      <c r="R839" s="179">
        <f t="shared" si="92"/>
        <v>0.0545</v>
      </c>
      <c r="S839" s="179">
        <v>0</v>
      </c>
      <c r="T839" s="180">
        <f t="shared" si="93"/>
        <v>0</v>
      </c>
      <c r="AR839" s="16" t="s">
        <v>1690</v>
      </c>
      <c r="AT839" s="16" t="s">
        <v>1687</v>
      </c>
      <c r="AU839" s="16" t="s">
        <v>1651</v>
      </c>
      <c r="AY839" s="16" t="s">
        <v>1642</v>
      </c>
      <c r="BE839" s="181">
        <f t="shared" si="94"/>
        <v>0</v>
      </c>
      <c r="BF839" s="181">
        <f t="shared" si="95"/>
        <v>0</v>
      </c>
      <c r="BG839" s="181">
        <f t="shared" si="96"/>
        <v>0</v>
      </c>
      <c r="BH839" s="181">
        <f t="shared" si="97"/>
        <v>0</v>
      </c>
      <c r="BI839" s="181">
        <f t="shared" si="98"/>
        <v>0</v>
      </c>
      <c r="BJ839" s="16" t="s">
        <v>1651</v>
      </c>
      <c r="BK839" s="181">
        <f t="shared" si="99"/>
        <v>0</v>
      </c>
      <c r="BL839" s="16" t="s">
        <v>1678</v>
      </c>
      <c r="BM839" s="16" t="s">
        <v>1001</v>
      </c>
    </row>
    <row r="840" spans="2:65" s="1" customFormat="1" ht="16.5" customHeight="1">
      <c r="B840" s="33"/>
      <c r="C840" s="171" t="s">
        <v>1002</v>
      </c>
      <c r="D840" s="171" t="s">
        <v>1645</v>
      </c>
      <c r="E840" s="172" t="s">
        <v>1003</v>
      </c>
      <c r="F840" s="173" t="s">
        <v>1004</v>
      </c>
      <c r="G840" s="174" t="s">
        <v>1728</v>
      </c>
      <c r="H840" s="175">
        <v>278</v>
      </c>
      <c r="I840" s="176"/>
      <c r="J840" s="175">
        <f t="shared" si="90"/>
        <v>0</v>
      </c>
      <c r="K840" s="173" t="s">
        <v>1649</v>
      </c>
      <c r="L840" s="37"/>
      <c r="M840" s="177" t="s">
        <v>1524</v>
      </c>
      <c r="N840" s="178" t="s">
        <v>1563</v>
      </c>
      <c r="O840" s="59"/>
      <c r="P840" s="179">
        <f t="shared" si="91"/>
        <v>0</v>
      </c>
      <c r="Q840" s="179">
        <v>0</v>
      </c>
      <c r="R840" s="179">
        <f t="shared" si="92"/>
        <v>0</v>
      </c>
      <c r="S840" s="179">
        <v>0</v>
      </c>
      <c r="T840" s="180">
        <f t="shared" si="93"/>
        <v>0</v>
      </c>
      <c r="AR840" s="16" t="s">
        <v>1678</v>
      </c>
      <c r="AT840" s="16" t="s">
        <v>1645</v>
      </c>
      <c r="AU840" s="16" t="s">
        <v>1651</v>
      </c>
      <c r="AY840" s="16" t="s">
        <v>1642</v>
      </c>
      <c r="BE840" s="181">
        <f t="shared" si="94"/>
        <v>0</v>
      </c>
      <c r="BF840" s="181">
        <f t="shared" si="95"/>
        <v>0</v>
      </c>
      <c r="BG840" s="181">
        <f t="shared" si="96"/>
        <v>0</v>
      </c>
      <c r="BH840" s="181">
        <f t="shared" si="97"/>
        <v>0</v>
      </c>
      <c r="BI840" s="181">
        <f t="shared" si="98"/>
        <v>0</v>
      </c>
      <c r="BJ840" s="16" t="s">
        <v>1651</v>
      </c>
      <c r="BK840" s="181">
        <f t="shared" si="99"/>
        <v>0</v>
      </c>
      <c r="BL840" s="16" t="s">
        <v>1678</v>
      </c>
      <c r="BM840" s="16" t="s">
        <v>1005</v>
      </c>
    </row>
    <row r="841" spans="2:65" s="1" customFormat="1" ht="16.5" customHeight="1">
      <c r="B841" s="33"/>
      <c r="C841" s="194" t="s">
        <v>1006</v>
      </c>
      <c r="D841" s="194" t="s">
        <v>1687</v>
      </c>
      <c r="E841" s="195" t="s">
        <v>1007</v>
      </c>
      <c r="F841" s="196" t="s">
        <v>1008</v>
      </c>
      <c r="G841" s="197" t="s">
        <v>1728</v>
      </c>
      <c r="H841" s="198">
        <v>278</v>
      </c>
      <c r="I841" s="199"/>
      <c r="J841" s="198">
        <f t="shared" si="90"/>
        <v>0</v>
      </c>
      <c r="K841" s="196" t="s">
        <v>1649</v>
      </c>
      <c r="L841" s="200"/>
      <c r="M841" s="201" t="s">
        <v>1524</v>
      </c>
      <c r="N841" s="202" t="s">
        <v>1563</v>
      </c>
      <c r="O841" s="59"/>
      <c r="P841" s="179">
        <f t="shared" si="91"/>
        <v>0</v>
      </c>
      <c r="Q841" s="179">
        <v>0.00053</v>
      </c>
      <c r="R841" s="179">
        <f t="shared" si="92"/>
        <v>0.14734</v>
      </c>
      <c r="S841" s="179">
        <v>0</v>
      </c>
      <c r="T841" s="180">
        <f t="shared" si="93"/>
        <v>0</v>
      </c>
      <c r="AR841" s="16" t="s">
        <v>1690</v>
      </c>
      <c r="AT841" s="16" t="s">
        <v>1687</v>
      </c>
      <c r="AU841" s="16" t="s">
        <v>1651</v>
      </c>
      <c r="AY841" s="16" t="s">
        <v>1642</v>
      </c>
      <c r="BE841" s="181">
        <f t="shared" si="94"/>
        <v>0</v>
      </c>
      <c r="BF841" s="181">
        <f t="shared" si="95"/>
        <v>0</v>
      </c>
      <c r="BG841" s="181">
        <f t="shared" si="96"/>
        <v>0</v>
      </c>
      <c r="BH841" s="181">
        <f t="shared" si="97"/>
        <v>0</v>
      </c>
      <c r="BI841" s="181">
        <f t="shared" si="98"/>
        <v>0</v>
      </c>
      <c r="BJ841" s="16" t="s">
        <v>1651</v>
      </c>
      <c r="BK841" s="181">
        <f t="shared" si="99"/>
        <v>0</v>
      </c>
      <c r="BL841" s="16" t="s">
        <v>1678</v>
      </c>
      <c r="BM841" s="16" t="s">
        <v>1009</v>
      </c>
    </row>
    <row r="842" spans="2:65" s="1" customFormat="1" ht="16.5" customHeight="1">
      <c r="B842" s="33"/>
      <c r="C842" s="171" t="s">
        <v>1010</v>
      </c>
      <c r="D842" s="171" t="s">
        <v>1645</v>
      </c>
      <c r="E842" s="172" t="s">
        <v>1011</v>
      </c>
      <c r="F842" s="173" t="s">
        <v>1012</v>
      </c>
      <c r="G842" s="174" t="s">
        <v>1755</v>
      </c>
      <c r="H842" s="175">
        <v>654</v>
      </c>
      <c r="I842" s="176"/>
      <c r="J842" s="175">
        <f t="shared" si="90"/>
        <v>0</v>
      </c>
      <c r="K842" s="173" t="s">
        <v>1649</v>
      </c>
      <c r="L842" s="37"/>
      <c r="M842" s="177" t="s">
        <v>1524</v>
      </c>
      <c r="N842" s="178" t="s">
        <v>1563</v>
      </c>
      <c r="O842" s="59"/>
      <c r="P842" s="179">
        <f t="shared" si="91"/>
        <v>0</v>
      </c>
      <c r="Q842" s="179">
        <v>0</v>
      </c>
      <c r="R842" s="179">
        <f t="shared" si="92"/>
        <v>0</v>
      </c>
      <c r="S842" s="179">
        <v>0</v>
      </c>
      <c r="T842" s="180">
        <f t="shared" si="93"/>
        <v>0</v>
      </c>
      <c r="AR842" s="16" t="s">
        <v>1678</v>
      </c>
      <c r="AT842" s="16" t="s">
        <v>1645</v>
      </c>
      <c r="AU842" s="16" t="s">
        <v>1651</v>
      </c>
      <c r="AY842" s="16" t="s">
        <v>1642</v>
      </c>
      <c r="BE842" s="181">
        <f t="shared" si="94"/>
        <v>0</v>
      </c>
      <c r="BF842" s="181">
        <f t="shared" si="95"/>
        <v>0</v>
      </c>
      <c r="BG842" s="181">
        <f t="shared" si="96"/>
        <v>0</v>
      </c>
      <c r="BH842" s="181">
        <f t="shared" si="97"/>
        <v>0</v>
      </c>
      <c r="BI842" s="181">
        <f t="shared" si="98"/>
        <v>0</v>
      </c>
      <c r="BJ842" s="16" t="s">
        <v>1651</v>
      </c>
      <c r="BK842" s="181">
        <f t="shared" si="99"/>
        <v>0</v>
      </c>
      <c r="BL842" s="16" t="s">
        <v>1678</v>
      </c>
      <c r="BM842" s="16" t="s">
        <v>1013</v>
      </c>
    </row>
    <row r="843" spans="2:65" s="1" customFormat="1" ht="16.5" customHeight="1">
      <c r="B843" s="33"/>
      <c r="C843" s="171" t="s">
        <v>1014</v>
      </c>
      <c r="D843" s="171" t="s">
        <v>1645</v>
      </c>
      <c r="E843" s="172" t="s">
        <v>1015</v>
      </c>
      <c r="F843" s="173" t="s">
        <v>1016</v>
      </c>
      <c r="G843" s="174" t="s">
        <v>1755</v>
      </c>
      <c r="H843" s="175">
        <v>96</v>
      </c>
      <c r="I843" s="176"/>
      <c r="J843" s="175">
        <f t="shared" si="90"/>
        <v>0</v>
      </c>
      <c r="K843" s="173" t="s">
        <v>1649</v>
      </c>
      <c r="L843" s="37"/>
      <c r="M843" s="177" t="s">
        <v>1524</v>
      </c>
      <c r="N843" s="178" t="s">
        <v>1563</v>
      </c>
      <c r="O843" s="59"/>
      <c r="P843" s="179">
        <f t="shared" si="91"/>
        <v>0</v>
      </c>
      <c r="Q843" s="179">
        <v>0</v>
      </c>
      <c r="R843" s="179">
        <f t="shared" si="92"/>
        <v>0</v>
      </c>
      <c r="S843" s="179">
        <v>0</v>
      </c>
      <c r="T843" s="180">
        <f t="shared" si="93"/>
        <v>0</v>
      </c>
      <c r="AR843" s="16" t="s">
        <v>1678</v>
      </c>
      <c r="AT843" s="16" t="s">
        <v>1645</v>
      </c>
      <c r="AU843" s="16" t="s">
        <v>1651</v>
      </c>
      <c r="AY843" s="16" t="s">
        <v>1642</v>
      </c>
      <c r="BE843" s="181">
        <f t="shared" si="94"/>
        <v>0</v>
      </c>
      <c r="BF843" s="181">
        <f t="shared" si="95"/>
        <v>0</v>
      </c>
      <c r="BG843" s="181">
        <f t="shared" si="96"/>
        <v>0</v>
      </c>
      <c r="BH843" s="181">
        <f t="shared" si="97"/>
        <v>0</v>
      </c>
      <c r="BI843" s="181">
        <f t="shared" si="98"/>
        <v>0</v>
      </c>
      <c r="BJ843" s="16" t="s">
        <v>1651</v>
      </c>
      <c r="BK843" s="181">
        <f t="shared" si="99"/>
        <v>0</v>
      </c>
      <c r="BL843" s="16" t="s">
        <v>1678</v>
      </c>
      <c r="BM843" s="16" t="s">
        <v>1017</v>
      </c>
    </row>
    <row r="844" spans="2:65" s="1" customFormat="1" ht="16.5" customHeight="1">
      <c r="B844" s="33"/>
      <c r="C844" s="171" t="s">
        <v>1018</v>
      </c>
      <c r="D844" s="171" t="s">
        <v>1645</v>
      </c>
      <c r="E844" s="172" t="s">
        <v>1019</v>
      </c>
      <c r="F844" s="173" t="s">
        <v>1020</v>
      </c>
      <c r="G844" s="174" t="s">
        <v>1755</v>
      </c>
      <c r="H844" s="175">
        <v>144</v>
      </c>
      <c r="I844" s="176"/>
      <c r="J844" s="175">
        <f t="shared" si="90"/>
        <v>0</v>
      </c>
      <c r="K844" s="173" t="s">
        <v>1649</v>
      </c>
      <c r="L844" s="37"/>
      <c r="M844" s="177" t="s">
        <v>1524</v>
      </c>
      <c r="N844" s="178" t="s">
        <v>1563</v>
      </c>
      <c r="O844" s="59"/>
      <c r="P844" s="179">
        <f t="shared" si="91"/>
        <v>0</v>
      </c>
      <c r="Q844" s="179">
        <v>0</v>
      </c>
      <c r="R844" s="179">
        <f t="shared" si="92"/>
        <v>0</v>
      </c>
      <c r="S844" s="179">
        <v>0</v>
      </c>
      <c r="T844" s="180">
        <f t="shared" si="93"/>
        <v>0</v>
      </c>
      <c r="AR844" s="16" t="s">
        <v>1678</v>
      </c>
      <c r="AT844" s="16" t="s">
        <v>1645</v>
      </c>
      <c r="AU844" s="16" t="s">
        <v>1651</v>
      </c>
      <c r="AY844" s="16" t="s">
        <v>1642</v>
      </c>
      <c r="BE844" s="181">
        <f t="shared" si="94"/>
        <v>0</v>
      </c>
      <c r="BF844" s="181">
        <f t="shared" si="95"/>
        <v>0</v>
      </c>
      <c r="BG844" s="181">
        <f t="shared" si="96"/>
        <v>0</v>
      </c>
      <c r="BH844" s="181">
        <f t="shared" si="97"/>
        <v>0</v>
      </c>
      <c r="BI844" s="181">
        <f t="shared" si="98"/>
        <v>0</v>
      </c>
      <c r="BJ844" s="16" t="s">
        <v>1651</v>
      </c>
      <c r="BK844" s="181">
        <f t="shared" si="99"/>
        <v>0</v>
      </c>
      <c r="BL844" s="16" t="s">
        <v>1678</v>
      </c>
      <c r="BM844" s="16" t="s">
        <v>1021</v>
      </c>
    </row>
    <row r="845" spans="2:65" s="1" customFormat="1" ht="16.5" customHeight="1">
      <c r="B845" s="33"/>
      <c r="C845" s="171" t="s">
        <v>1022</v>
      </c>
      <c r="D845" s="171" t="s">
        <v>1645</v>
      </c>
      <c r="E845" s="172" t="s">
        <v>1023</v>
      </c>
      <c r="F845" s="173" t="s">
        <v>1024</v>
      </c>
      <c r="G845" s="174" t="s">
        <v>1755</v>
      </c>
      <c r="H845" s="175">
        <v>2</v>
      </c>
      <c r="I845" s="176"/>
      <c r="J845" s="175">
        <f t="shared" si="90"/>
        <v>0</v>
      </c>
      <c r="K845" s="173" t="s">
        <v>1649</v>
      </c>
      <c r="L845" s="37"/>
      <c r="M845" s="177" t="s">
        <v>1524</v>
      </c>
      <c r="N845" s="178" t="s">
        <v>1563</v>
      </c>
      <c r="O845" s="59"/>
      <c r="P845" s="179">
        <f t="shared" si="91"/>
        <v>0</v>
      </c>
      <c r="Q845" s="179">
        <v>0</v>
      </c>
      <c r="R845" s="179">
        <f t="shared" si="92"/>
        <v>0</v>
      </c>
      <c r="S845" s="179">
        <v>0</v>
      </c>
      <c r="T845" s="180">
        <f t="shared" si="93"/>
        <v>0</v>
      </c>
      <c r="AR845" s="16" t="s">
        <v>1678</v>
      </c>
      <c r="AT845" s="16" t="s">
        <v>1645</v>
      </c>
      <c r="AU845" s="16" t="s">
        <v>1651</v>
      </c>
      <c r="AY845" s="16" t="s">
        <v>1642</v>
      </c>
      <c r="BE845" s="181">
        <f t="shared" si="94"/>
        <v>0</v>
      </c>
      <c r="BF845" s="181">
        <f t="shared" si="95"/>
        <v>0</v>
      </c>
      <c r="BG845" s="181">
        <f t="shared" si="96"/>
        <v>0</v>
      </c>
      <c r="BH845" s="181">
        <f t="shared" si="97"/>
        <v>0</v>
      </c>
      <c r="BI845" s="181">
        <f t="shared" si="98"/>
        <v>0</v>
      </c>
      <c r="BJ845" s="16" t="s">
        <v>1651</v>
      </c>
      <c r="BK845" s="181">
        <f t="shared" si="99"/>
        <v>0</v>
      </c>
      <c r="BL845" s="16" t="s">
        <v>1678</v>
      </c>
      <c r="BM845" s="16" t="s">
        <v>1025</v>
      </c>
    </row>
    <row r="846" spans="2:65" s="1" customFormat="1" ht="16.5" customHeight="1">
      <c r="B846" s="33"/>
      <c r="C846" s="171" t="s">
        <v>1026</v>
      </c>
      <c r="D846" s="171" t="s">
        <v>1645</v>
      </c>
      <c r="E846" s="172" t="s">
        <v>1027</v>
      </c>
      <c r="F846" s="173" t="s">
        <v>1028</v>
      </c>
      <c r="G846" s="174" t="s">
        <v>1755</v>
      </c>
      <c r="H846" s="175">
        <v>36</v>
      </c>
      <c r="I846" s="176"/>
      <c r="J846" s="175">
        <f t="shared" si="90"/>
        <v>0</v>
      </c>
      <c r="K846" s="173" t="s">
        <v>1649</v>
      </c>
      <c r="L846" s="37"/>
      <c r="M846" s="177" t="s">
        <v>1524</v>
      </c>
      <c r="N846" s="178" t="s">
        <v>1563</v>
      </c>
      <c r="O846" s="59"/>
      <c r="P846" s="179">
        <f t="shared" si="91"/>
        <v>0</v>
      </c>
      <c r="Q846" s="179">
        <v>0</v>
      </c>
      <c r="R846" s="179">
        <f t="shared" si="92"/>
        <v>0</v>
      </c>
      <c r="S846" s="179">
        <v>0</v>
      </c>
      <c r="T846" s="180">
        <f t="shared" si="93"/>
        <v>0</v>
      </c>
      <c r="AR846" s="16" t="s">
        <v>1678</v>
      </c>
      <c r="AT846" s="16" t="s">
        <v>1645</v>
      </c>
      <c r="AU846" s="16" t="s">
        <v>1651</v>
      </c>
      <c r="AY846" s="16" t="s">
        <v>1642</v>
      </c>
      <c r="BE846" s="181">
        <f t="shared" si="94"/>
        <v>0</v>
      </c>
      <c r="BF846" s="181">
        <f t="shared" si="95"/>
        <v>0</v>
      </c>
      <c r="BG846" s="181">
        <f t="shared" si="96"/>
        <v>0</v>
      </c>
      <c r="BH846" s="181">
        <f t="shared" si="97"/>
        <v>0</v>
      </c>
      <c r="BI846" s="181">
        <f t="shared" si="98"/>
        <v>0</v>
      </c>
      <c r="BJ846" s="16" t="s">
        <v>1651</v>
      </c>
      <c r="BK846" s="181">
        <f t="shared" si="99"/>
        <v>0</v>
      </c>
      <c r="BL846" s="16" t="s">
        <v>1678</v>
      </c>
      <c r="BM846" s="16" t="s">
        <v>1029</v>
      </c>
    </row>
    <row r="847" spans="2:65" s="1" customFormat="1" ht="16.5" customHeight="1">
      <c r="B847" s="33"/>
      <c r="C847" s="171" t="s">
        <v>1030</v>
      </c>
      <c r="D847" s="171" t="s">
        <v>1645</v>
      </c>
      <c r="E847" s="172" t="s">
        <v>1031</v>
      </c>
      <c r="F847" s="173" t="s">
        <v>1032</v>
      </c>
      <c r="G847" s="174" t="s">
        <v>1755</v>
      </c>
      <c r="H847" s="175">
        <v>10</v>
      </c>
      <c r="I847" s="176"/>
      <c r="J847" s="175">
        <f t="shared" si="90"/>
        <v>0</v>
      </c>
      <c r="K847" s="173" t="s">
        <v>1649</v>
      </c>
      <c r="L847" s="37"/>
      <c r="M847" s="177" t="s">
        <v>1524</v>
      </c>
      <c r="N847" s="178" t="s">
        <v>1563</v>
      </c>
      <c r="O847" s="59"/>
      <c r="P847" s="179">
        <f t="shared" si="91"/>
        <v>0</v>
      </c>
      <c r="Q847" s="179">
        <v>0</v>
      </c>
      <c r="R847" s="179">
        <f t="shared" si="92"/>
        <v>0</v>
      </c>
      <c r="S847" s="179">
        <v>0</v>
      </c>
      <c r="T847" s="180">
        <f t="shared" si="93"/>
        <v>0</v>
      </c>
      <c r="AR847" s="16" t="s">
        <v>1678</v>
      </c>
      <c r="AT847" s="16" t="s">
        <v>1645</v>
      </c>
      <c r="AU847" s="16" t="s">
        <v>1651</v>
      </c>
      <c r="AY847" s="16" t="s">
        <v>1642</v>
      </c>
      <c r="BE847" s="181">
        <f t="shared" si="94"/>
        <v>0</v>
      </c>
      <c r="BF847" s="181">
        <f t="shared" si="95"/>
        <v>0</v>
      </c>
      <c r="BG847" s="181">
        <f t="shared" si="96"/>
        <v>0</v>
      </c>
      <c r="BH847" s="181">
        <f t="shared" si="97"/>
        <v>0</v>
      </c>
      <c r="BI847" s="181">
        <f t="shared" si="98"/>
        <v>0</v>
      </c>
      <c r="BJ847" s="16" t="s">
        <v>1651</v>
      </c>
      <c r="BK847" s="181">
        <f t="shared" si="99"/>
        <v>0</v>
      </c>
      <c r="BL847" s="16" t="s">
        <v>1678</v>
      </c>
      <c r="BM847" s="16" t="s">
        <v>1033</v>
      </c>
    </row>
    <row r="848" spans="2:65" s="1" customFormat="1" ht="16.5" customHeight="1">
      <c r="B848" s="33"/>
      <c r="C848" s="194" t="s">
        <v>1034</v>
      </c>
      <c r="D848" s="194" t="s">
        <v>1687</v>
      </c>
      <c r="E848" s="195" t="s">
        <v>1035</v>
      </c>
      <c r="F848" s="196" t="s">
        <v>1036</v>
      </c>
      <c r="G848" s="197" t="s">
        <v>1037</v>
      </c>
      <c r="H848" s="198">
        <v>0</v>
      </c>
      <c r="I848" s="199"/>
      <c r="J848" s="198">
        <f t="shared" si="90"/>
        <v>0</v>
      </c>
      <c r="K848" s="196" t="s">
        <v>1524</v>
      </c>
      <c r="L848" s="200"/>
      <c r="M848" s="201" t="s">
        <v>1524</v>
      </c>
      <c r="N848" s="202" t="s">
        <v>1563</v>
      </c>
      <c r="O848" s="59"/>
      <c r="P848" s="179">
        <f t="shared" si="91"/>
        <v>0</v>
      </c>
      <c r="Q848" s="179">
        <v>0</v>
      </c>
      <c r="R848" s="179">
        <f t="shared" si="92"/>
        <v>0</v>
      </c>
      <c r="S848" s="179">
        <v>0</v>
      </c>
      <c r="T848" s="180">
        <f t="shared" si="93"/>
        <v>0</v>
      </c>
      <c r="AR848" s="16" t="s">
        <v>1690</v>
      </c>
      <c r="AT848" s="16" t="s">
        <v>1687</v>
      </c>
      <c r="AU848" s="16" t="s">
        <v>1651</v>
      </c>
      <c r="AY848" s="16" t="s">
        <v>1642</v>
      </c>
      <c r="BE848" s="181">
        <f t="shared" si="94"/>
        <v>0</v>
      </c>
      <c r="BF848" s="181">
        <f t="shared" si="95"/>
        <v>0</v>
      </c>
      <c r="BG848" s="181">
        <f t="shared" si="96"/>
        <v>0</v>
      </c>
      <c r="BH848" s="181">
        <f t="shared" si="97"/>
        <v>0</v>
      </c>
      <c r="BI848" s="181">
        <f t="shared" si="98"/>
        <v>0</v>
      </c>
      <c r="BJ848" s="16" t="s">
        <v>1651</v>
      </c>
      <c r="BK848" s="181">
        <f t="shared" si="99"/>
        <v>0</v>
      </c>
      <c r="BL848" s="16" t="s">
        <v>1678</v>
      </c>
      <c r="BM848" s="16" t="s">
        <v>1038</v>
      </c>
    </row>
    <row r="849" spans="2:51" s="11" customFormat="1" ht="12">
      <c r="B849" s="182"/>
      <c r="C849" s="183"/>
      <c r="D849" s="184" t="s">
        <v>1660</v>
      </c>
      <c r="E849" s="183"/>
      <c r="F849" s="185" t="s">
        <v>1039</v>
      </c>
      <c r="G849" s="183"/>
      <c r="H849" s="186">
        <v>0</v>
      </c>
      <c r="I849" s="187"/>
      <c r="J849" s="183"/>
      <c r="K849" s="183"/>
      <c r="L849" s="188"/>
      <c r="M849" s="189"/>
      <c r="N849" s="190"/>
      <c r="O849" s="190"/>
      <c r="P849" s="190"/>
      <c r="Q849" s="190"/>
      <c r="R849" s="190"/>
      <c r="S849" s="190"/>
      <c r="T849" s="191"/>
      <c r="AT849" s="192" t="s">
        <v>1660</v>
      </c>
      <c r="AU849" s="192" t="s">
        <v>1651</v>
      </c>
      <c r="AV849" s="11" t="s">
        <v>1651</v>
      </c>
      <c r="AW849" s="11" t="s">
        <v>1527</v>
      </c>
      <c r="AX849" s="11" t="s">
        <v>1531</v>
      </c>
      <c r="AY849" s="192" t="s">
        <v>1642</v>
      </c>
    </row>
    <row r="850" spans="2:65" s="1" customFormat="1" ht="16.5" customHeight="1">
      <c r="B850" s="33"/>
      <c r="C850" s="194" t="s">
        <v>1040</v>
      </c>
      <c r="D850" s="194" t="s">
        <v>1687</v>
      </c>
      <c r="E850" s="195" t="s">
        <v>1041</v>
      </c>
      <c r="F850" s="196" t="s">
        <v>1042</v>
      </c>
      <c r="G850" s="197" t="s">
        <v>1755</v>
      </c>
      <c r="H850" s="198">
        <v>2</v>
      </c>
      <c r="I850" s="199"/>
      <c r="J850" s="198">
        <f aca="true" t="shared" si="100" ref="J850:J881">ROUND(I850*H850,0)</f>
        <v>0</v>
      </c>
      <c r="K850" s="196" t="s">
        <v>1524</v>
      </c>
      <c r="L850" s="200"/>
      <c r="M850" s="201" t="s">
        <v>1524</v>
      </c>
      <c r="N850" s="202" t="s">
        <v>1563</v>
      </c>
      <c r="O850" s="59"/>
      <c r="P850" s="179">
        <f aca="true" t="shared" si="101" ref="P850:P881">O850*H850</f>
        <v>0</v>
      </c>
      <c r="Q850" s="179">
        <v>0</v>
      </c>
      <c r="R850" s="179">
        <f aca="true" t="shared" si="102" ref="R850:R881">Q850*H850</f>
        <v>0</v>
      </c>
      <c r="S850" s="179">
        <v>0</v>
      </c>
      <c r="T850" s="180">
        <f aca="true" t="shared" si="103" ref="T850:T881">S850*H850</f>
        <v>0</v>
      </c>
      <c r="AR850" s="16" t="s">
        <v>1690</v>
      </c>
      <c r="AT850" s="16" t="s">
        <v>1687</v>
      </c>
      <c r="AU850" s="16" t="s">
        <v>1651</v>
      </c>
      <c r="AY850" s="16" t="s">
        <v>1642</v>
      </c>
      <c r="BE850" s="181">
        <f aca="true" t="shared" si="104" ref="BE850:BE881">IF(N850="základní",J850,0)</f>
        <v>0</v>
      </c>
      <c r="BF850" s="181">
        <f aca="true" t="shared" si="105" ref="BF850:BF881">IF(N850="snížená",J850,0)</f>
        <v>0</v>
      </c>
      <c r="BG850" s="181">
        <f aca="true" t="shared" si="106" ref="BG850:BG881">IF(N850="zákl. přenesená",J850,0)</f>
        <v>0</v>
      </c>
      <c r="BH850" s="181">
        <f aca="true" t="shared" si="107" ref="BH850:BH881">IF(N850="sníž. přenesená",J850,0)</f>
        <v>0</v>
      </c>
      <c r="BI850" s="181">
        <f aca="true" t="shared" si="108" ref="BI850:BI881">IF(N850="nulová",J850,0)</f>
        <v>0</v>
      </c>
      <c r="BJ850" s="16" t="s">
        <v>1651</v>
      </c>
      <c r="BK850" s="181">
        <f aca="true" t="shared" si="109" ref="BK850:BK881">ROUND(I850*H850,0)</f>
        <v>0</v>
      </c>
      <c r="BL850" s="16" t="s">
        <v>1678</v>
      </c>
      <c r="BM850" s="16" t="s">
        <v>1043</v>
      </c>
    </row>
    <row r="851" spans="2:65" s="1" customFormat="1" ht="16.5" customHeight="1">
      <c r="B851" s="33"/>
      <c r="C851" s="171" t="s">
        <v>1044</v>
      </c>
      <c r="D851" s="171" t="s">
        <v>1645</v>
      </c>
      <c r="E851" s="172" t="s">
        <v>1045</v>
      </c>
      <c r="F851" s="173" t="s">
        <v>1046</v>
      </c>
      <c r="G851" s="174" t="s">
        <v>1755</v>
      </c>
      <c r="H851" s="175">
        <v>1</v>
      </c>
      <c r="I851" s="176"/>
      <c r="J851" s="175">
        <f t="shared" si="100"/>
        <v>0</v>
      </c>
      <c r="K851" s="173" t="s">
        <v>1649</v>
      </c>
      <c r="L851" s="37"/>
      <c r="M851" s="177" t="s">
        <v>1524</v>
      </c>
      <c r="N851" s="178" t="s">
        <v>1563</v>
      </c>
      <c r="O851" s="59"/>
      <c r="P851" s="179">
        <f t="shared" si="101"/>
        <v>0</v>
      </c>
      <c r="Q851" s="179">
        <v>0</v>
      </c>
      <c r="R851" s="179">
        <f t="shared" si="102"/>
        <v>0</v>
      </c>
      <c r="S851" s="179">
        <v>0</v>
      </c>
      <c r="T851" s="180">
        <f t="shared" si="103"/>
        <v>0</v>
      </c>
      <c r="AR851" s="16" t="s">
        <v>1678</v>
      </c>
      <c r="AT851" s="16" t="s">
        <v>1645</v>
      </c>
      <c r="AU851" s="16" t="s">
        <v>1651</v>
      </c>
      <c r="AY851" s="16" t="s">
        <v>1642</v>
      </c>
      <c r="BE851" s="181">
        <f t="shared" si="104"/>
        <v>0</v>
      </c>
      <c r="BF851" s="181">
        <f t="shared" si="105"/>
        <v>0</v>
      </c>
      <c r="BG851" s="181">
        <f t="shared" si="106"/>
        <v>0</v>
      </c>
      <c r="BH851" s="181">
        <f t="shared" si="107"/>
        <v>0</v>
      </c>
      <c r="BI851" s="181">
        <f t="shared" si="108"/>
        <v>0</v>
      </c>
      <c r="BJ851" s="16" t="s">
        <v>1651</v>
      </c>
      <c r="BK851" s="181">
        <f t="shared" si="109"/>
        <v>0</v>
      </c>
      <c r="BL851" s="16" t="s">
        <v>1678</v>
      </c>
      <c r="BM851" s="16" t="s">
        <v>1047</v>
      </c>
    </row>
    <row r="852" spans="2:65" s="1" customFormat="1" ht="16.5" customHeight="1">
      <c r="B852" s="33"/>
      <c r="C852" s="194" t="s">
        <v>1048</v>
      </c>
      <c r="D852" s="194" t="s">
        <v>1687</v>
      </c>
      <c r="E852" s="195" t="s">
        <v>1049</v>
      </c>
      <c r="F852" s="196" t="s">
        <v>1050</v>
      </c>
      <c r="G852" s="197" t="s">
        <v>1755</v>
      </c>
      <c r="H852" s="198">
        <v>1</v>
      </c>
      <c r="I852" s="199"/>
      <c r="J852" s="198">
        <f t="shared" si="100"/>
        <v>0</v>
      </c>
      <c r="K852" s="196" t="s">
        <v>1649</v>
      </c>
      <c r="L852" s="200"/>
      <c r="M852" s="201" t="s">
        <v>1524</v>
      </c>
      <c r="N852" s="202" t="s">
        <v>1563</v>
      </c>
      <c r="O852" s="59"/>
      <c r="P852" s="179">
        <f t="shared" si="101"/>
        <v>0</v>
      </c>
      <c r="Q852" s="179">
        <v>0.013</v>
      </c>
      <c r="R852" s="179">
        <f t="shared" si="102"/>
        <v>0.013</v>
      </c>
      <c r="S852" s="179">
        <v>0</v>
      </c>
      <c r="T852" s="180">
        <f t="shared" si="103"/>
        <v>0</v>
      </c>
      <c r="AR852" s="16" t="s">
        <v>1690</v>
      </c>
      <c r="AT852" s="16" t="s">
        <v>1687</v>
      </c>
      <c r="AU852" s="16" t="s">
        <v>1651</v>
      </c>
      <c r="AY852" s="16" t="s">
        <v>1642</v>
      </c>
      <c r="BE852" s="181">
        <f t="shared" si="104"/>
        <v>0</v>
      </c>
      <c r="BF852" s="181">
        <f t="shared" si="105"/>
        <v>0</v>
      </c>
      <c r="BG852" s="181">
        <f t="shared" si="106"/>
        <v>0</v>
      </c>
      <c r="BH852" s="181">
        <f t="shared" si="107"/>
        <v>0</v>
      </c>
      <c r="BI852" s="181">
        <f t="shared" si="108"/>
        <v>0</v>
      </c>
      <c r="BJ852" s="16" t="s">
        <v>1651</v>
      </c>
      <c r="BK852" s="181">
        <f t="shared" si="109"/>
        <v>0</v>
      </c>
      <c r="BL852" s="16" t="s">
        <v>1678</v>
      </c>
      <c r="BM852" s="16" t="s">
        <v>1051</v>
      </c>
    </row>
    <row r="853" spans="2:65" s="1" customFormat="1" ht="16.5" customHeight="1">
      <c r="B853" s="33"/>
      <c r="C853" s="171" t="s">
        <v>1052</v>
      </c>
      <c r="D853" s="171" t="s">
        <v>1645</v>
      </c>
      <c r="E853" s="172" t="s">
        <v>1053</v>
      </c>
      <c r="F853" s="173" t="s">
        <v>1054</v>
      </c>
      <c r="G853" s="174" t="s">
        <v>1755</v>
      </c>
      <c r="H853" s="175">
        <v>1</v>
      </c>
      <c r="I853" s="176"/>
      <c r="J853" s="175">
        <f t="shared" si="100"/>
        <v>0</v>
      </c>
      <c r="K853" s="173" t="s">
        <v>1649</v>
      </c>
      <c r="L853" s="37"/>
      <c r="M853" s="177" t="s">
        <v>1524</v>
      </c>
      <c r="N853" s="178" t="s">
        <v>1563</v>
      </c>
      <c r="O853" s="59"/>
      <c r="P853" s="179">
        <f t="shared" si="101"/>
        <v>0</v>
      </c>
      <c r="Q853" s="179">
        <v>0</v>
      </c>
      <c r="R853" s="179">
        <f t="shared" si="102"/>
        <v>0</v>
      </c>
      <c r="S853" s="179">
        <v>0</v>
      </c>
      <c r="T853" s="180">
        <f t="shared" si="103"/>
        <v>0</v>
      </c>
      <c r="AR853" s="16" t="s">
        <v>1678</v>
      </c>
      <c r="AT853" s="16" t="s">
        <v>1645</v>
      </c>
      <c r="AU853" s="16" t="s">
        <v>1651</v>
      </c>
      <c r="AY853" s="16" t="s">
        <v>1642</v>
      </c>
      <c r="BE853" s="181">
        <f t="shared" si="104"/>
        <v>0</v>
      </c>
      <c r="BF853" s="181">
        <f t="shared" si="105"/>
        <v>0</v>
      </c>
      <c r="BG853" s="181">
        <f t="shared" si="106"/>
        <v>0</v>
      </c>
      <c r="BH853" s="181">
        <f t="shared" si="107"/>
        <v>0</v>
      </c>
      <c r="BI853" s="181">
        <f t="shared" si="108"/>
        <v>0</v>
      </c>
      <c r="BJ853" s="16" t="s">
        <v>1651</v>
      </c>
      <c r="BK853" s="181">
        <f t="shared" si="109"/>
        <v>0</v>
      </c>
      <c r="BL853" s="16" t="s">
        <v>1678</v>
      </c>
      <c r="BM853" s="16" t="s">
        <v>1055</v>
      </c>
    </row>
    <row r="854" spans="2:65" s="1" customFormat="1" ht="16.5" customHeight="1">
      <c r="B854" s="33"/>
      <c r="C854" s="194" t="s">
        <v>1056</v>
      </c>
      <c r="D854" s="194" t="s">
        <v>1687</v>
      </c>
      <c r="E854" s="195" t="s">
        <v>1057</v>
      </c>
      <c r="F854" s="196" t="s">
        <v>1058</v>
      </c>
      <c r="G854" s="197" t="s">
        <v>1755</v>
      </c>
      <c r="H854" s="198">
        <v>1</v>
      </c>
      <c r="I854" s="199"/>
      <c r="J854" s="198">
        <f t="shared" si="100"/>
        <v>0</v>
      </c>
      <c r="K854" s="196" t="s">
        <v>1524</v>
      </c>
      <c r="L854" s="200"/>
      <c r="M854" s="201" t="s">
        <v>1524</v>
      </c>
      <c r="N854" s="202" t="s">
        <v>1563</v>
      </c>
      <c r="O854" s="59"/>
      <c r="P854" s="179">
        <f t="shared" si="101"/>
        <v>0</v>
      </c>
      <c r="Q854" s="179">
        <v>0</v>
      </c>
      <c r="R854" s="179">
        <f t="shared" si="102"/>
        <v>0</v>
      </c>
      <c r="S854" s="179">
        <v>0</v>
      </c>
      <c r="T854" s="180">
        <f t="shared" si="103"/>
        <v>0</v>
      </c>
      <c r="AR854" s="16" t="s">
        <v>1690</v>
      </c>
      <c r="AT854" s="16" t="s">
        <v>1687</v>
      </c>
      <c r="AU854" s="16" t="s">
        <v>1651</v>
      </c>
      <c r="AY854" s="16" t="s">
        <v>1642</v>
      </c>
      <c r="BE854" s="181">
        <f t="shared" si="104"/>
        <v>0</v>
      </c>
      <c r="BF854" s="181">
        <f t="shared" si="105"/>
        <v>0</v>
      </c>
      <c r="BG854" s="181">
        <f t="shared" si="106"/>
        <v>0</v>
      </c>
      <c r="BH854" s="181">
        <f t="shared" si="107"/>
        <v>0</v>
      </c>
      <c r="BI854" s="181">
        <f t="shared" si="108"/>
        <v>0</v>
      </c>
      <c r="BJ854" s="16" t="s">
        <v>1651</v>
      </c>
      <c r="BK854" s="181">
        <f t="shared" si="109"/>
        <v>0</v>
      </c>
      <c r="BL854" s="16" t="s">
        <v>1678</v>
      </c>
      <c r="BM854" s="16" t="s">
        <v>1059</v>
      </c>
    </row>
    <row r="855" spans="2:65" s="1" customFormat="1" ht="16.5" customHeight="1">
      <c r="B855" s="33"/>
      <c r="C855" s="171" t="s">
        <v>1060</v>
      </c>
      <c r="D855" s="171" t="s">
        <v>1645</v>
      </c>
      <c r="E855" s="172" t="s">
        <v>1061</v>
      </c>
      <c r="F855" s="173" t="s">
        <v>1062</v>
      </c>
      <c r="G855" s="174" t="s">
        <v>1755</v>
      </c>
      <c r="H855" s="175">
        <v>20</v>
      </c>
      <c r="I855" s="176"/>
      <c r="J855" s="175">
        <f t="shared" si="100"/>
        <v>0</v>
      </c>
      <c r="K855" s="173" t="s">
        <v>1649</v>
      </c>
      <c r="L855" s="37"/>
      <c r="M855" s="177" t="s">
        <v>1524</v>
      </c>
      <c r="N855" s="178" t="s">
        <v>1563</v>
      </c>
      <c r="O855" s="59"/>
      <c r="P855" s="179">
        <f t="shared" si="101"/>
        <v>0</v>
      </c>
      <c r="Q855" s="179">
        <v>0</v>
      </c>
      <c r="R855" s="179">
        <f t="shared" si="102"/>
        <v>0</v>
      </c>
      <c r="S855" s="179">
        <v>0</v>
      </c>
      <c r="T855" s="180">
        <f t="shared" si="103"/>
        <v>0</v>
      </c>
      <c r="AR855" s="16" t="s">
        <v>1678</v>
      </c>
      <c r="AT855" s="16" t="s">
        <v>1645</v>
      </c>
      <c r="AU855" s="16" t="s">
        <v>1651</v>
      </c>
      <c r="AY855" s="16" t="s">
        <v>1642</v>
      </c>
      <c r="BE855" s="181">
        <f t="shared" si="104"/>
        <v>0</v>
      </c>
      <c r="BF855" s="181">
        <f t="shared" si="105"/>
        <v>0</v>
      </c>
      <c r="BG855" s="181">
        <f t="shared" si="106"/>
        <v>0</v>
      </c>
      <c r="BH855" s="181">
        <f t="shared" si="107"/>
        <v>0</v>
      </c>
      <c r="BI855" s="181">
        <f t="shared" si="108"/>
        <v>0</v>
      </c>
      <c r="BJ855" s="16" t="s">
        <v>1651</v>
      </c>
      <c r="BK855" s="181">
        <f t="shared" si="109"/>
        <v>0</v>
      </c>
      <c r="BL855" s="16" t="s">
        <v>1678</v>
      </c>
      <c r="BM855" s="16" t="s">
        <v>1063</v>
      </c>
    </row>
    <row r="856" spans="2:65" s="1" customFormat="1" ht="16.5" customHeight="1">
      <c r="B856" s="33"/>
      <c r="C856" s="194" t="s">
        <v>1064</v>
      </c>
      <c r="D856" s="194" t="s">
        <v>1687</v>
      </c>
      <c r="E856" s="195" t="s">
        <v>1065</v>
      </c>
      <c r="F856" s="196" t="s">
        <v>1066</v>
      </c>
      <c r="G856" s="197" t="s">
        <v>1755</v>
      </c>
      <c r="H856" s="198">
        <v>20</v>
      </c>
      <c r="I856" s="199"/>
      <c r="J856" s="198">
        <f t="shared" si="100"/>
        <v>0</v>
      </c>
      <c r="K856" s="196" t="s">
        <v>1524</v>
      </c>
      <c r="L856" s="200"/>
      <c r="M856" s="201" t="s">
        <v>1524</v>
      </c>
      <c r="N856" s="202" t="s">
        <v>1563</v>
      </c>
      <c r="O856" s="59"/>
      <c r="P856" s="179">
        <f t="shared" si="101"/>
        <v>0</v>
      </c>
      <c r="Q856" s="179">
        <v>0</v>
      </c>
      <c r="R856" s="179">
        <f t="shared" si="102"/>
        <v>0</v>
      </c>
      <c r="S856" s="179">
        <v>0</v>
      </c>
      <c r="T856" s="180">
        <f t="shared" si="103"/>
        <v>0</v>
      </c>
      <c r="AR856" s="16" t="s">
        <v>1690</v>
      </c>
      <c r="AT856" s="16" t="s">
        <v>1687</v>
      </c>
      <c r="AU856" s="16" t="s">
        <v>1651</v>
      </c>
      <c r="AY856" s="16" t="s">
        <v>1642</v>
      </c>
      <c r="BE856" s="181">
        <f t="shared" si="104"/>
        <v>0</v>
      </c>
      <c r="BF856" s="181">
        <f t="shared" si="105"/>
        <v>0</v>
      </c>
      <c r="BG856" s="181">
        <f t="shared" si="106"/>
        <v>0</v>
      </c>
      <c r="BH856" s="181">
        <f t="shared" si="107"/>
        <v>0</v>
      </c>
      <c r="BI856" s="181">
        <f t="shared" si="108"/>
        <v>0</v>
      </c>
      <c r="BJ856" s="16" t="s">
        <v>1651</v>
      </c>
      <c r="BK856" s="181">
        <f t="shared" si="109"/>
        <v>0</v>
      </c>
      <c r="BL856" s="16" t="s">
        <v>1678</v>
      </c>
      <c r="BM856" s="16" t="s">
        <v>1067</v>
      </c>
    </row>
    <row r="857" spans="2:65" s="1" customFormat="1" ht="16.5" customHeight="1">
      <c r="B857" s="33"/>
      <c r="C857" s="171" t="s">
        <v>1068</v>
      </c>
      <c r="D857" s="171" t="s">
        <v>1645</v>
      </c>
      <c r="E857" s="172" t="s">
        <v>1069</v>
      </c>
      <c r="F857" s="173" t="s">
        <v>1070</v>
      </c>
      <c r="G857" s="174" t="s">
        <v>1755</v>
      </c>
      <c r="H857" s="175">
        <v>52</v>
      </c>
      <c r="I857" s="176"/>
      <c r="J857" s="175">
        <f t="shared" si="100"/>
        <v>0</v>
      </c>
      <c r="K857" s="173" t="s">
        <v>1649</v>
      </c>
      <c r="L857" s="37"/>
      <c r="M857" s="177" t="s">
        <v>1524</v>
      </c>
      <c r="N857" s="178" t="s">
        <v>1563</v>
      </c>
      <c r="O857" s="59"/>
      <c r="P857" s="179">
        <f t="shared" si="101"/>
        <v>0</v>
      </c>
      <c r="Q857" s="179">
        <v>0</v>
      </c>
      <c r="R857" s="179">
        <f t="shared" si="102"/>
        <v>0</v>
      </c>
      <c r="S857" s="179">
        <v>0</v>
      </c>
      <c r="T857" s="180">
        <f t="shared" si="103"/>
        <v>0</v>
      </c>
      <c r="AR857" s="16" t="s">
        <v>1678</v>
      </c>
      <c r="AT857" s="16" t="s">
        <v>1645</v>
      </c>
      <c r="AU857" s="16" t="s">
        <v>1651</v>
      </c>
      <c r="AY857" s="16" t="s">
        <v>1642</v>
      </c>
      <c r="BE857" s="181">
        <f t="shared" si="104"/>
        <v>0</v>
      </c>
      <c r="BF857" s="181">
        <f t="shared" si="105"/>
        <v>0</v>
      </c>
      <c r="BG857" s="181">
        <f t="shared" si="106"/>
        <v>0</v>
      </c>
      <c r="BH857" s="181">
        <f t="shared" si="107"/>
        <v>0</v>
      </c>
      <c r="BI857" s="181">
        <f t="shared" si="108"/>
        <v>0</v>
      </c>
      <c r="BJ857" s="16" t="s">
        <v>1651</v>
      </c>
      <c r="BK857" s="181">
        <f t="shared" si="109"/>
        <v>0</v>
      </c>
      <c r="BL857" s="16" t="s">
        <v>1678</v>
      </c>
      <c r="BM857" s="16" t="s">
        <v>1071</v>
      </c>
    </row>
    <row r="858" spans="2:65" s="1" customFormat="1" ht="16.5" customHeight="1">
      <c r="B858" s="33"/>
      <c r="C858" s="194" t="s">
        <v>1072</v>
      </c>
      <c r="D858" s="194" t="s">
        <v>1687</v>
      </c>
      <c r="E858" s="195" t="s">
        <v>1073</v>
      </c>
      <c r="F858" s="196" t="s">
        <v>1074</v>
      </c>
      <c r="G858" s="197" t="s">
        <v>1755</v>
      </c>
      <c r="H858" s="198">
        <v>52</v>
      </c>
      <c r="I858" s="199"/>
      <c r="J858" s="198">
        <f t="shared" si="100"/>
        <v>0</v>
      </c>
      <c r="K858" s="196" t="s">
        <v>1649</v>
      </c>
      <c r="L858" s="200"/>
      <c r="M858" s="201" t="s">
        <v>1524</v>
      </c>
      <c r="N858" s="202" t="s">
        <v>1563</v>
      </c>
      <c r="O858" s="59"/>
      <c r="P858" s="179">
        <f t="shared" si="101"/>
        <v>0</v>
      </c>
      <c r="Q858" s="179">
        <v>2E-05</v>
      </c>
      <c r="R858" s="179">
        <f t="shared" si="102"/>
        <v>0.0010400000000000001</v>
      </c>
      <c r="S858" s="179">
        <v>0</v>
      </c>
      <c r="T858" s="180">
        <f t="shared" si="103"/>
        <v>0</v>
      </c>
      <c r="AR858" s="16" t="s">
        <v>1690</v>
      </c>
      <c r="AT858" s="16" t="s">
        <v>1687</v>
      </c>
      <c r="AU858" s="16" t="s">
        <v>1651</v>
      </c>
      <c r="AY858" s="16" t="s">
        <v>1642</v>
      </c>
      <c r="BE858" s="181">
        <f t="shared" si="104"/>
        <v>0</v>
      </c>
      <c r="BF858" s="181">
        <f t="shared" si="105"/>
        <v>0</v>
      </c>
      <c r="BG858" s="181">
        <f t="shared" si="106"/>
        <v>0</v>
      </c>
      <c r="BH858" s="181">
        <f t="shared" si="107"/>
        <v>0</v>
      </c>
      <c r="BI858" s="181">
        <f t="shared" si="108"/>
        <v>0</v>
      </c>
      <c r="BJ858" s="16" t="s">
        <v>1651</v>
      </c>
      <c r="BK858" s="181">
        <f t="shared" si="109"/>
        <v>0</v>
      </c>
      <c r="BL858" s="16" t="s">
        <v>1678</v>
      </c>
      <c r="BM858" s="16" t="s">
        <v>1075</v>
      </c>
    </row>
    <row r="859" spans="2:65" s="1" customFormat="1" ht="16.5" customHeight="1">
      <c r="B859" s="33"/>
      <c r="C859" s="171" t="s">
        <v>1076</v>
      </c>
      <c r="D859" s="171" t="s">
        <v>1645</v>
      </c>
      <c r="E859" s="172" t="s">
        <v>1077</v>
      </c>
      <c r="F859" s="173" t="s">
        <v>1078</v>
      </c>
      <c r="G859" s="174" t="s">
        <v>1755</v>
      </c>
      <c r="H859" s="175">
        <v>14</v>
      </c>
      <c r="I859" s="176"/>
      <c r="J859" s="175">
        <f t="shared" si="100"/>
        <v>0</v>
      </c>
      <c r="K859" s="173" t="s">
        <v>1649</v>
      </c>
      <c r="L859" s="37"/>
      <c r="M859" s="177" t="s">
        <v>1524</v>
      </c>
      <c r="N859" s="178" t="s">
        <v>1563</v>
      </c>
      <c r="O859" s="59"/>
      <c r="P859" s="179">
        <f t="shared" si="101"/>
        <v>0</v>
      </c>
      <c r="Q859" s="179">
        <v>0</v>
      </c>
      <c r="R859" s="179">
        <f t="shared" si="102"/>
        <v>0</v>
      </c>
      <c r="S859" s="179">
        <v>0</v>
      </c>
      <c r="T859" s="180">
        <f t="shared" si="103"/>
        <v>0</v>
      </c>
      <c r="AR859" s="16" t="s">
        <v>1678</v>
      </c>
      <c r="AT859" s="16" t="s">
        <v>1645</v>
      </c>
      <c r="AU859" s="16" t="s">
        <v>1651</v>
      </c>
      <c r="AY859" s="16" t="s">
        <v>1642</v>
      </c>
      <c r="BE859" s="181">
        <f t="shared" si="104"/>
        <v>0</v>
      </c>
      <c r="BF859" s="181">
        <f t="shared" si="105"/>
        <v>0</v>
      </c>
      <c r="BG859" s="181">
        <f t="shared" si="106"/>
        <v>0</v>
      </c>
      <c r="BH859" s="181">
        <f t="shared" si="107"/>
        <v>0</v>
      </c>
      <c r="BI859" s="181">
        <f t="shared" si="108"/>
        <v>0</v>
      </c>
      <c r="BJ859" s="16" t="s">
        <v>1651</v>
      </c>
      <c r="BK859" s="181">
        <f t="shared" si="109"/>
        <v>0</v>
      </c>
      <c r="BL859" s="16" t="s">
        <v>1678</v>
      </c>
      <c r="BM859" s="16" t="s">
        <v>1079</v>
      </c>
    </row>
    <row r="860" spans="2:65" s="1" customFormat="1" ht="16.5" customHeight="1">
      <c r="B860" s="33"/>
      <c r="C860" s="194" t="s">
        <v>1080</v>
      </c>
      <c r="D860" s="194" t="s">
        <v>1687</v>
      </c>
      <c r="E860" s="195" t="s">
        <v>1081</v>
      </c>
      <c r="F860" s="196" t="s">
        <v>1082</v>
      </c>
      <c r="G860" s="197" t="s">
        <v>1755</v>
      </c>
      <c r="H860" s="198">
        <v>14</v>
      </c>
      <c r="I860" s="199"/>
      <c r="J860" s="198">
        <f t="shared" si="100"/>
        <v>0</v>
      </c>
      <c r="K860" s="196" t="s">
        <v>1649</v>
      </c>
      <c r="L860" s="200"/>
      <c r="M860" s="201" t="s">
        <v>1524</v>
      </c>
      <c r="N860" s="202" t="s">
        <v>1563</v>
      </c>
      <c r="O860" s="59"/>
      <c r="P860" s="179">
        <f t="shared" si="101"/>
        <v>0</v>
      </c>
      <c r="Q860" s="179">
        <v>7E-05</v>
      </c>
      <c r="R860" s="179">
        <f t="shared" si="102"/>
        <v>0.00098</v>
      </c>
      <c r="S860" s="179">
        <v>0</v>
      </c>
      <c r="T860" s="180">
        <f t="shared" si="103"/>
        <v>0</v>
      </c>
      <c r="AR860" s="16" t="s">
        <v>1690</v>
      </c>
      <c r="AT860" s="16" t="s">
        <v>1687</v>
      </c>
      <c r="AU860" s="16" t="s">
        <v>1651</v>
      </c>
      <c r="AY860" s="16" t="s">
        <v>1642</v>
      </c>
      <c r="BE860" s="181">
        <f t="shared" si="104"/>
        <v>0</v>
      </c>
      <c r="BF860" s="181">
        <f t="shared" si="105"/>
        <v>0</v>
      </c>
      <c r="BG860" s="181">
        <f t="shared" si="106"/>
        <v>0</v>
      </c>
      <c r="BH860" s="181">
        <f t="shared" si="107"/>
        <v>0</v>
      </c>
      <c r="BI860" s="181">
        <f t="shared" si="108"/>
        <v>0</v>
      </c>
      <c r="BJ860" s="16" t="s">
        <v>1651</v>
      </c>
      <c r="BK860" s="181">
        <f t="shared" si="109"/>
        <v>0</v>
      </c>
      <c r="BL860" s="16" t="s">
        <v>1678</v>
      </c>
      <c r="BM860" s="16" t="s">
        <v>1083</v>
      </c>
    </row>
    <row r="861" spans="2:65" s="1" customFormat="1" ht="16.5" customHeight="1">
      <c r="B861" s="33"/>
      <c r="C861" s="171" t="s">
        <v>1084</v>
      </c>
      <c r="D861" s="171" t="s">
        <v>1645</v>
      </c>
      <c r="E861" s="172" t="s">
        <v>1085</v>
      </c>
      <c r="F861" s="173" t="s">
        <v>1086</v>
      </c>
      <c r="G861" s="174" t="s">
        <v>1755</v>
      </c>
      <c r="H861" s="175">
        <v>32</v>
      </c>
      <c r="I861" s="176"/>
      <c r="J861" s="175">
        <f t="shared" si="100"/>
        <v>0</v>
      </c>
      <c r="K861" s="173" t="s">
        <v>1649</v>
      </c>
      <c r="L861" s="37"/>
      <c r="M861" s="177" t="s">
        <v>1524</v>
      </c>
      <c r="N861" s="178" t="s">
        <v>1563</v>
      </c>
      <c r="O861" s="59"/>
      <c r="P861" s="179">
        <f t="shared" si="101"/>
        <v>0</v>
      </c>
      <c r="Q861" s="179">
        <v>0</v>
      </c>
      <c r="R861" s="179">
        <f t="shared" si="102"/>
        <v>0</v>
      </c>
      <c r="S861" s="179">
        <v>0</v>
      </c>
      <c r="T861" s="180">
        <f t="shared" si="103"/>
        <v>0</v>
      </c>
      <c r="AR861" s="16" t="s">
        <v>1678</v>
      </c>
      <c r="AT861" s="16" t="s">
        <v>1645</v>
      </c>
      <c r="AU861" s="16" t="s">
        <v>1651</v>
      </c>
      <c r="AY861" s="16" t="s">
        <v>1642</v>
      </c>
      <c r="BE861" s="181">
        <f t="shared" si="104"/>
        <v>0</v>
      </c>
      <c r="BF861" s="181">
        <f t="shared" si="105"/>
        <v>0</v>
      </c>
      <c r="BG861" s="181">
        <f t="shared" si="106"/>
        <v>0</v>
      </c>
      <c r="BH861" s="181">
        <f t="shared" si="107"/>
        <v>0</v>
      </c>
      <c r="BI861" s="181">
        <f t="shared" si="108"/>
        <v>0</v>
      </c>
      <c r="BJ861" s="16" t="s">
        <v>1651</v>
      </c>
      <c r="BK861" s="181">
        <f t="shared" si="109"/>
        <v>0</v>
      </c>
      <c r="BL861" s="16" t="s">
        <v>1678</v>
      </c>
      <c r="BM861" s="16" t="s">
        <v>1087</v>
      </c>
    </row>
    <row r="862" spans="2:65" s="1" customFormat="1" ht="16.5" customHeight="1">
      <c r="B862" s="33"/>
      <c r="C862" s="194" t="s">
        <v>1088</v>
      </c>
      <c r="D862" s="194" t="s">
        <v>1687</v>
      </c>
      <c r="E862" s="195" t="s">
        <v>1081</v>
      </c>
      <c r="F862" s="196" t="s">
        <v>1082</v>
      </c>
      <c r="G862" s="197" t="s">
        <v>1755</v>
      </c>
      <c r="H862" s="198">
        <v>32</v>
      </c>
      <c r="I862" s="199"/>
      <c r="J862" s="198">
        <f t="shared" si="100"/>
        <v>0</v>
      </c>
      <c r="K862" s="196" t="s">
        <v>1649</v>
      </c>
      <c r="L862" s="200"/>
      <c r="M862" s="201" t="s">
        <v>1524</v>
      </c>
      <c r="N862" s="202" t="s">
        <v>1563</v>
      </c>
      <c r="O862" s="59"/>
      <c r="P862" s="179">
        <f t="shared" si="101"/>
        <v>0</v>
      </c>
      <c r="Q862" s="179">
        <v>7E-05</v>
      </c>
      <c r="R862" s="179">
        <f t="shared" si="102"/>
        <v>0.00224</v>
      </c>
      <c r="S862" s="179">
        <v>0</v>
      </c>
      <c r="T862" s="180">
        <f t="shared" si="103"/>
        <v>0</v>
      </c>
      <c r="AR862" s="16" t="s">
        <v>1690</v>
      </c>
      <c r="AT862" s="16" t="s">
        <v>1687</v>
      </c>
      <c r="AU862" s="16" t="s">
        <v>1651</v>
      </c>
      <c r="AY862" s="16" t="s">
        <v>1642</v>
      </c>
      <c r="BE862" s="181">
        <f t="shared" si="104"/>
        <v>0</v>
      </c>
      <c r="BF862" s="181">
        <f t="shared" si="105"/>
        <v>0</v>
      </c>
      <c r="BG862" s="181">
        <f t="shared" si="106"/>
        <v>0</v>
      </c>
      <c r="BH862" s="181">
        <f t="shared" si="107"/>
        <v>0</v>
      </c>
      <c r="BI862" s="181">
        <f t="shared" si="108"/>
        <v>0</v>
      </c>
      <c r="BJ862" s="16" t="s">
        <v>1651</v>
      </c>
      <c r="BK862" s="181">
        <f t="shared" si="109"/>
        <v>0</v>
      </c>
      <c r="BL862" s="16" t="s">
        <v>1678</v>
      </c>
      <c r="BM862" s="16" t="s">
        <v>1089</v>
      </c>
    </row>
    <row r="863" spans="2:65" s="1" customFormat="1" ht="16.5" customHeight="1">
      <c r="B863" s="33"/>
      <c r="C863" s="171" t="s">
        <v>1090</v>
      </c>
      <c r="D863" s="171" t="s">
        <v>1645</v>
      </c>
      <c r="E863" s="172" t="s">
        <v>1091</v>
      </c>
      <c r="F863" s="173" t="s">
        <v>1092</v>
      </c>
      <c r="G863" s="174" t="s">
        <v>1755</v>
      </c>
      <c r="H863" s="175">
        <v>12</v>
      </c>
      <c r="I863" s="176"/>
      <c r="J863" s="175">
        <f t="shared" si="100"/>
        <v>0</v>
      </c>
      <c r="K863" s="173" t="s">
        <v>1649</v>
      </c>
      <c r="L863" s="37"/>
      <c r="M863" s="177" t="s">
        <v>1524</v>
      </c>
      <c r="N863" s="178" t="s">
        <v>1563</v>
      </c>
      <c r="O863" s="59"/>
      <c r="P863" s="179">
        <f t="shared" si="101"/>
        <v>0</v>
      </c>
      <c r="Q863" s="179">
        <v>0</v>
      </c>
      <c r="R863" s="179">
        <f t="shared" si="102"/>
        <v>0</v>
      </c>
      <c r="S863" s="179">
        <v>0</v>
      </c>
      <c r="T863" s="180">
        <f t="shared" si="103"/>
        <v>0</v>
      </c>
      <c r="AR863" s="16" t="s">
        <v>1678</v>
      </c>
      <c r="AT863" s="16" t="s">
        <v>1645</v>
      </c>
      <c r="AU863" s="16" t="s">
        <v>1651</v>
      </c>
      <c r="AY863" s="16" t="s">
        <v>1642</v>
      </c>
      <c r="BE863" s="181">
        <f t="shared" si="104"/>
        <v>0</v>
      </c>
      <c r="BF863" s="181">
        <f t="shared" si="105"/>
        <v>0</v>
      </c>
      <c r="BG863" s="181">
        <f t="shared" si="106"/>
        <v>0</v>
      </c>
      <c r="BH863" s="181">
        <f t="shared" si="107"/>
        <v>0</v>
      </c>
      <c r="BI863" s="181">
        <f t="shared" si="108"/>
        <v>0</v>
      </c>
      <c r="BJ863" s="16" t="s">
        <v>1651</v>
      </c>
      <c r="BK863" s="181">
        <f t="shared" si="109"/>
        <v>0</v>
      </c>
      <c r="BL863" s="16" t="s">
        <v>1678</v>
      </c>
      <c r="BM863" s="16" t="s">
        <v>1093</v>
      </c>
    </row>
    <row r="864" spans="2:65" s="1" customFormat="1" ht="16.5" customHeight="1">
      <c r="B864" s="33"/>
      <c r="C864" s="194" t="s">
        <v>1094</v>
      </c>
      <c r="D864" s="194" t="s">
        <v>1687</v>
      </c>
      <c r="E864" s="195" t="s">
        <v>1095</v>
      </c>
      <c r="F864" s="196" t="s">
        <v>1096</v>
      </c>
      <c r="G864" s="197" t="s">
        <v>1755</v>
      </c>
      <c r="H864" s="198">
        <v>12</v>
      </c>
      <c r="I864" s="199"/>
      <c r="J864" s="198">
        <f t="shared" si="100"/>
        <v>0</v>
      </c>
      <c r="K864" s="196" t="s">
        <v>1649</v>
      </c>
      <c r="L864" s="200"/>
      <c r="M864" s="201" t="s">
        <v>1524</v>
      </c>
      <c r="N864" s="202" t="s">
        <v>1563</v>
      </c>
      <c r="O864" s="59"/>
      <c r="P864" s="179">
        <f t="shared" si="101"/>
        <v>0</v>
      </c>
      <c r="Q864" s="179">
        <v>6E-05</v>
      </c>
      <c r="R864" s="179">
        <f t="shared" si="102"/>
        <v>0.00072</v>
      </c>
      <c r="S864" s="179">
        <v>0</v>
      </c>
      <c r="T864" s="180">
        <f t="shared" si="103"/>
        <v>0</v>
      </c>
      <c r="AR864" s="16" t="s">
        <v>1690</v>
      </c>
      <c r="AT864" s="16" t="s">
        <v>1687</v>
      </c>
      <c r="AU864" s="16" t="s">
        <v>1651</v>
      </c>
      <c r="AY864" s="16" t="s">
        <v>1642</v>
      </c>
      <c r="BE864" s="181">
        <f t="shared" si="104"/>
        <v>0</v>
      </c>
      <c r="BF864" s="181">
        <f t="shared" si="105"/>
        <v>0</v>
      </c>
      <c r="BG864" s="181">
        <f t="shared" si="106"/>
        <v>0</v>
      </c>
      <c r="BH864" s="181">
        <f t="shared" si="107"/>
        <v>0</v>
      </c>
      <c r="BI864" s="181">
        <f t="shared" si="108"/>
        <v>0</v>
      </c>
      <c r="BJ864" s="16" t="s">
        <v>1651</v>
      </c>
      <c r="BK864" s="181">
        <f t="shared" si="109"/>
        <v>0</v>
      </c>
      <c r="BL864" s="16" t="s">
        <v>1678</v>
      </c>
      <c r="BM864" s="16" t="s">
        <v>1097</v>
      </c>
    </row>
    <row r="865" spans="2:65" s="1" customFormat="1" ht="16.5" customHeight="1">
      <c r="B865" s="33"/>
      <c r="C865" s="171" t="s">
        <v>1098</v>
      </c>
      <c r="D865" s="171" t="s">
        <v>1645</v>
      </c>
      <c r="E865" s="172" t="s">
        <v>1099</v>
      </c>
      <c r="F865" s="173" t="s">
        <v>1100</v>
      </c>
      <c r="G865" s="174" t="s">
        <v>1755</v>
      </c>
      <c r="H865" s="175">
        <v>9</v>
      </c>
      <c r="I865" s="176"/>
      <c r="J865" s="175">
        <f t="shared" si="100"/>
        <v>0</v>
      </c>
      <c r="K865" s="173" t="s">
        <v>1649</v>
      </c>
      <c r="L865" s="37"/>
      <c r="M865" s="177" t="s">
        <v>1524</v>
      </c>
      <c r="N865" s="178" t="s">
        <v>1563</v>
      </c>
      <c r="O865" s="59"/>
      <c r="P865" s="179">
        <f t="shared" si="101"/>
        <v>0</v>
      </c>
      <c r="Q865" s="179">
        <v>0</v>
      </c>
      <c r="R865" s="179">
        <f t="shared" si="102"/>
        <v>0</v>
      </c>
      <c r="S865" s="179">
        <v>0</v>
      </c>
      <c r="T865" s="180">
        <f t="shared" si="103"/>
        <v>0</v>
      </c>
      <c r="AR865" s="16" t="s">
        <v>1678</v>
      </c>
      <c r="AT865" s="16" t="s">
        <v>1645</v>
      </c>
      <c r="AU865" s="16" t="s">
        <v>1651</v>
      </c>
      <c r="AY865" s="16" t="s">
        <v>1642</v>
      </c>
      <c r="BE865" s="181">
        <f t="shared" si="104"/>
        <v>0</v>
      </c>
      <c r="BF865" s="181">
        <f t="shared" si="105"/>
        <v>0</v>
      </c>
      <c r="BG865" s="181">
        <f t="shared" si="106"/>
        <v>0</v>
      </c>
      <c r="BH865" s="181">
        <f t="shared" si="107"/>
        <v>0</v>
      </c>
      <c r="BI865" s="181">
        <f t="shared" si="108"/>
        <v>0</v>
      </c>
      <c r="BJ865" s="16" t="s">
        <v>1651</v>
      </c>
      <c r="BK865" s="181">
        <f t="shared" si="109"/>
        <v>0</v>
      </c>
      <c r="BL865" s="16" t="s">
        <v>1678</v>
      </c>
      <c r="BM865" s="16" t="s">
        <v>1101</v>
      </c>
    </row>
    <row r="866" spans="2:65" s="1" customFormat="1" ht="16.5" customHeight="1">
      <c r="B866" s="33"/>
      <c r="C866" s="194" t="s">
        <v>1102</v>
      </c>
      <c r="D866" s="194" t="s">
        <v>1687</v>
      </c>
      <c r="E866" s="195" t="s">
        <v>1103</v>
      </c>
      <c r="F866" s="196" t="s">
        <v>1104</v>
      </c>
      <c r="G866" s="197" t="s">
        <v>1755</v>
      </c>
      <c r="H866" s="198">
        <v>9</v>
      </c>
      <c r="I866" s="199"/>
      <c r="J866" s="198">
        <f t="shared" si="100"/>
        <v>0</v>
      </c>
      <c r="K866" s="196" t="s">
        <v>1649</v>
      </c>
      <c r="L866" s="200"/>
      <c r="M866" s="201" t="s">
        <v>1524</v>
      </c>
      <c r="N866" s="202" t="s">
        <v>1563</v>
      </c>
      <c r="O866" s="59"/>
      <c r="P866" s="179">
        <f t="shared" si="101"/>
        <v>0</v>
      </c>
      <c r="Q866" s="179">
        <v>5E-05</v>
      </c>
      <c r="R866" s="179">
        <f t="shared" si="102"/>
        <v>0.00045000000000000004</v>
      </c>
      <c r="S866" s="179">
        <v>0</v>
      </c>
      <c r="T866" s="180">
        <f t="shared" si="103"/>
        <v>0</v>
      </c>
      <c r="AR866" s="16" t="s">
        <v>1690</v>
      </c>
      <c r="AT866" s="16" t="s">
        <v>1687</v>
      </c>
      <c r="AU866" s="16" t="s">
        <v>1651</v>
      </c>
      <c r="AY866" s="16" t="s">
        <v>1642</v>
      </c>
      <c r="BE866" s="181">
        <f t="shared" si="104"/>
        <v>0</v>
      </c>
      <c r="BF866" s="181">
        <f t="shared" si="105"/>
        <v>0</v>
      </c>
      <c r="BG866" s="181">
        <f t="shared" si="106"/>
        <v>0</v>
      </c>
      <c r="BH866" s="181">
        <f t="shared" si="107"/>
        <v>0</v>
      </c>
      <c r="BI866" s="181">
        <f t="shared" si="108"/>
        <v>0</v>
      </c>
      <c r="BJ866" s="16" t="s">
        <v>1651</v>
      </c>
      <c r="BK866" s="181">
        <f t="shared" si="109"/>
        <v>0</v>
      </c>
      <c r="BL866" s="16" t="s">
        <v>1678</v>
      </c>
      <c r="BM866" s="16" t="s">
        <v>1105</v>
      </c>
    </row>
    <row r="867" spans="2:65" s="1" customFormat="1" ht="16.5" customHeight="1">
      <c r="B867" s="33"/>
      <c r="C867" s="171" t="s">
        <v>1106</v>
      </c>
      <c r="D867" s="171" t="s">
        <v>1645</v>
      </c>
      <c r="E867" s="172" t="s">
        <v>1107</v>
      </c>
      <c r="F867" s="173" t="s">
        <v>1108</v>
      </c>
      <c r="G867" s="174" t="s">
        <v>1755</v>
      </c>
      <c r="H867" s="175">
        <v>24</v>
      </c>
      <c r="I867" s="176"/>
      <c r="J867" s="175">
        <f t="shared" si="100"/>
        <v>0</v>
      </c>
      <c r="K867" s="173" t="s">
        <v>1649</v>
      </c>
      <c r="L867" s="37"/>
      <c r="M867" s="177" t="s">
        <v>1524</v>
      </c>
      <c r="N867" s="178" t="s">
        <v>1563</v>
      </c>
      <c r="O867" s="59"/>
      <c r="P867" s="179">
        <f t="shared" si="101"/>
        <v>0</v>
      </c>
      <c r="Q867" s="179">
        <v>0</v>
      </c>
      <c r="R867" s="179">
        <f t="shared" si="102"/>
        <v>0</v>
      </c>
      <c r="S867" s="179">
        <v>0</v>
      </c>
      <c r="T867" s="180">
        <f t="shared" si="103"/>
        <v>0</v>
      </c>
      <c r="AR867" s="16" t="s">
        <v>1678</v>
      </c>
      <c r="AT867" s="16" t="s">
        <v>1645</v>
      </c>
      <c r="AU867" s="16" t="s">
        <v>1651</v>
      </c>
      <c r="AY867" s="16" t="s">
        <v>1642</v>
      </c>
      <c r="BE867" s="181">
        <f t="shared" si="104"/>
        <v>0</v>
      </c>
      <c r="BF867" s="181">
        <f t="shared" si="105"/>
        <v>0</v>
      </c>
      <c r="BG867" s="181">
        <f t="shared" si="106"/>
        <v>0</v>
      </c>
      <c r="BH867" s="181">
        <f t="shared" si="107"/>
        <v>0</v>
      </c>
      <c r="BI867" s="181">
        <f t="shared" si="108"/>
        <v>0</v>
      </c>
      <c r="BJ867" s="16" t="s">
        <v>1651</v>
      </c>
      <c r="BK867" s="181">
        <f t="shared" si="109"/>
        <v>0</v>
      </c>
      <c r="BL867" s="16" t="s">
        <v>1678</v>
      </c>
      <c r="BM867" s="16" t="s">
        <v>1109</v>
      </c>
    </row>
    <row r="868" spans="2:65" s="1" customFormat="1" ht="16.5" customHeight="1">
      <c r="B868" s="33"/>
      <c r="C868" s="194" t="s">
        <v>1110</v>
      </c>
      <c r="D868" s="194" t="s">
        <v>1687</v>
      </c>
      <c r="E868" s="195" t="s">
        <v>1111</v>
      </c>
      <c r="F868" s="196" t="s">
        <v>1112</v>
      </c>
      <c r="G868" s="197" t="s">
        <v>1755</v>
      </c>
      <c r="H868" s="198">
        <v>24</v>
      </c>
      <c r="I868" s="199"/>
      <c r="J868" s="198">
        <f t="shared" si="100"/>
        <v>0</v>
      </c>
      <c r="K868" s="196" t="s">
        <v>1649</v>
      </c>
      <c r="L868" s="200"/>
      <c r="M868" s="201" t="s">
        <v>1524</v>
      </c>
      <c r="N868" s="202" t="s">
        <v>1563</v>
      </c>
      <c r="O868" s="59"/>
      <c r="P868" s="179">
        <f t="shared" si="101"/>
        <v>0</v>
      </c>
      <c r="Q868" s="179">
        <v>5E-05</v>
      </c>
      <c r="R868" s="179">
        <f t="shared" si="102"/>
        <v>0.0012000000000000001</v>
      </c>
      <c r="S868" s="179">
        <v>0</v>
      </c>
      <c r="T868" s="180">
        <f t="shared" si="103"/>
        <v>0</v>
      </c>
      <c r="AR868" s="16" t="s">
        <v>1690</v>
      </c>
      <c r="AT868" s="16" t="s">
        <v>1687</v>
      </c>
      <c r="AU868" s="16" t="s">
        <v>1651</v>
      </c>
      <c r="AY868" s="16" t="s">
        <v>1642</v>
      </c>
      <c r="BE868" s="181">
        <f t="shared" si="104"/>
        <v>0</v>
      </c>
      <c r="BF868" s="181">
        <f t="shared" si="105"/>
        <v>0</v>
      </c>
      <c r="BG868" s="181">
        <f t="shared" si="106"/>
        <v>0</v>
      </c>
      <c r="BH868" s="181">
        <f t="shared" si="107"/>
        <v>0</v>
      </c>
      <c r="BI868" s="181">
        <f t="shared" si="108"/>
        <v>0</v>
      </c>
      <c r="BJ868" s="16" t="s">
        <v>1651</v>
      </c>
      <c r="BK868" s="181">
        <f t="shared" si="109"/>
        <v>0</v>
      </c>
      <c r="BL868" s="16" t="s">
        <v>1678</v>
      </c>
      <c r="BM868" s="16" t="s">
        <v>1113</v>
      </c>
    </row>
    <row r="869" spans="2:65" s="1" customFormat="1" ht="16.5" customHeight="1">
      <c r="B869" s="33"/>
      <c r="C869" s="171" t="s">
        <v>1114</v>
      </c>
      <c r="D869" s="171" t="s">
        <v>1645</v>
      </c>
      <c r="E869" s="172" t="s">
        <v>1115</v>
      </c>
      <c r="F869" s="173" t="s">
        <v>1116</v>
      </c>
      <c r="G869" s="174" t="s">
        <v>1755</v>
      </c>
      <c r="H869" s="175">
        <v>24</v>
      </c>
      <c r="I869" s="176"/>
      <c r="J869" s="175">
        <f t="shared" si="100"/>
        <v>0</v>
      </c>
      <c r="K869" s="173" t="s">
        <v>1649</v>
      </c>
      <c r="L869" s="37"/>
      <c r="M869" s="177" t="s">
        <v>1524</v>
      </c>
      <c r="N869" s="178" t="s">
        <v>1563</v>
      </c>
      <c r="O869" s="59"/>
      <c r="P869" s="179">
        <f t="shared" si="101"/>
        <v>0</v>
      </c>
      <c r="Q869" s="179">
        <v>0</v>
      </c>
      <c r="R869" s="179">
        <f t="shared" si="102"/>
        <v>0</v>
      </c>
      <c r="S869" s="179">
        <v>0</v>
      </c>
      <c r="T869" s="180">
        <f t="shared" si="103"/>
        <v>0</v>
      </c>
      <c r="AR869" s="16" t="s">
        <v>1678</v>
      </c>
      <c r="AT869" s="16" t="s">
        <v>1645</v>
      </c>
      <c r="AU869" s="16" t="s">
        <v>1651</v>
      </c>
      <c r="AY869" s="16" t="s">
        <v>1642</v>
      </c>
      <c r="BE869" s="181">
        <f t="shared" si="104"/>
        <v>0</v>
      </c>
      <c r="BF869" s="181">
        <f t="shared" si="105"/>
        <v>0</v>
      </c>
      <c r="BG869" s="181">
        <f t="shared" si="106"/>
        <v>0</v>
      </c>
      <c r="BH869" s="181">
        <f t="shared" si="107"/>
        <v>0</v>
      </c>
      <c r="BI869" s="181">
        <f t="shared" si="108"/>
        <v>0</v>
      </c>
      <c r="BJ869" s="16" t="s">
        <v>1651</v>
      </c>
      <c r="BK869" s="181">
        <f t="shared" si="109"/>
        <v>0</v>
      </c>
      <c r="BL869" s="16" t="s">
        <v>1678</v>
      </c>
      <c r="BM869" s="16" t="s">
        <v>1117</v>
      </c>
    </row>
    <row r="870" spans="2:65" s="1" customFormat="1" ht="16.5" customHeight="1">
      <c r="B870" s="33"/>
      <c r="C870" s="194" t="s">
        <v>1118</v>
      </c>
      <c r="D870" s="194" t="s">
        <v>1687</v>
      </c>
      <c r="E870" s="195" t="s">
        <v>1119</v>
      </c>
      <c r="F870" s="196" t="s">
        <v>1120</v>
      </c>
      <c r="G870" s="197" t="s">
        <v>1755</v>
      </c>
      <c r="H870" s="198">
        <v>24</v>
      </c>
      <c r="I870" s="199"/>
      <c r="J870" s="198">
        <f t="shared" si="100"/>
        <v>0</v>
      </c>
      <c r="K870" s="196" t="s">
        <v>1649</v>
      </c>
      <c r="L870" s="200"/>
      <c r="M870" s="201" t="s">
        <v>1524</v>
      </c>
      <c r="N870" s="202" t="s">
        <v>1563</v>
      </c>
      <c r="O870" s="59"/>
      <c r="P870" s="179">
        <f t="shared" si="101"/>
        <v>0</v>
      </c>
      <c r="Q870" s="179">
        <v>6E-05</v>
      </c>
      <c r="R870" s="179">
        <f t="shared" si="102"/>
        <v>0.00144</v>
      </c>
      <c r="S870" s="179">
        <v>0</v>
      </c>
      <c r="T870" s="180">
        <f t="shared" si="103"/>
        <v>0</v>
      </c>
      <c r="AR870" s="16" t="s">
        <v>1690</v>
      </c>
      <c r="AT870" s="16" t="s">
        <v>1687</v>
      </c>
      <c r="AU870" s="16" t="s">
        <v>1651</v>
      </c>
      <c r="AY870" s="16" t="s">
        <v>1642</v>
      </c>
      <c r="BE870" s="181">
        <f t="shared" si="104"/>
        <v>0</v>
      </c>
      <c r="BF870" s="181">
        <f t="shared" si="105"/>
        <v>0</v>
      </c>
      <c r="BG870" s="181">
        <f t="shared" si="106"/>
        <v>0</v>
      </c>
      <c r="BH870" s="181">
        <f t="shared" si="107"/>
        <v>0</v>
      </c>
      <c r="BI870" s="181">
        <f t="shared" si="108"/>
        <v>0</v>
      </c>
      <c r="BJ870" s="16" t="s">
        <v>1651</v>
      </c>
      <c r="BK870" s="181">
        <f t="shared" si="109"/>
        <v>0</v>
      </c>
      <c r="BL870" s="16" t="s">
        <v>1678</v>
      </c>
      <c r="BM870" s="16" t="s">
        <v>1121</v>
      </c>
    </row>
    <row r="871" spans="2:65" s="1" customFormat="1" ht="16.5" customHeight="1">
      <c r="B871" s="33"/>
      <c r="C871" s="171" t="s">
        <v>1122</v>
      </c>
      <c r="D871" s="171" t="s">
        <v>1645</v>
      </c>
      <c r="E871" s="172" t="s">
        <v>1123</v>
      </c>
      <c r="F871" s="173" t="s">
        <v>1124</v>
      </c>
      <c r="G871" s="174" t="s">
        <v>1755</v>
      </c>
      <c r="H871" s="175">
        <v>146</v>
      </c>
      <c r="I871" s="176"/>
      <c r="J871" s="175">
        <f t="shared" si="100"/>
        <v>0</v>
      </c>
      <c r="K871" s="173" t="s">
        <v>1649</v>
      </c>
      <c r="L871" s="37"/>
      <c r="M871" s="177" t="s">
        <v>1524</v>
      </c>
      <c r="N871" s="178" t="s">
        <v>1563</v>
      </c>
      <c r="O871" s="59"/>
      <c r="P871" s="179">
        <f t="shared" si="101"/>
        <v>0</v>
      </c>
      <c r="Q871" s="179">
        <v>0</v>
      </c>
      <c r="R871" s="179">
        <f t="shared" si="102"/>
        <v>0</v>
      </c>
      <c r="S871" s="179">
        <v>0</v>
      </c>
      <c r="T871" s="180">
        <f t="shared" si="103"/>
        <v>0</v>
      </c>
      <c r="AR871" s="16" t="s">
        <v>1678</v>
      </c>
      <c r="AT871" s="16" t="s">
        <v>1645</v>
      </c>
      <c r="AU871" s="16" t="s">
        <v>1651</v>
      </c>
      <c r="AY871" s="16" t="s">
        <v>1642</v>
      </c>
      <c r="BE871" s="181">
        <f t="shared" si="104"/>
        <v>0</v>
      </c>
      <c r="BF871" s="181">
        <f t="shared" si="105"/>
        <v>0</v>
      </c>
      <c r="BG871" s="181">
        <f t="shared" si="106"/>
        <v>0</v>
      </c>
      <c r="BH871" s="181">
        <f t="shared" si="107"/>
        <v>0</v>
      </c>
      <c r="BI871" s="181">
        <f t="shared" si="108"/>
        <v>0</v>
      </c>
      <c r="BJ871" s="16" t="s">
        <v>1651</v>
      </c>
      <c r="BK871" s="181">
        <f t="shared" si="109"/>
        <v>0</v>
      </c>
      <c r="BL871" s="16" t="s">
        <v>1678</v>
      </c>
      <c r="BM871" s="16" t="s">
        <v>1125</v>
      </c>
    </row>
    <row r="872" spans="2:65" s="1" customFormat="1" ht="16.5" customHeight="1">
      <c r="B872" s="33"/>
      <c r="C872" s="194" t="s">
        <v>1126</v>
      </c>
      <c r="D872" s="194" t="s">
        <v>1687</v>
      </c>
      <c r="E872" s="195" t="s">
        <v>1127</v>
      </c>
      <c r="F872" s="196" t="s">
        <v>1128</v>
      </c>
      <c r="G872" s="197" t="s">
        <v>1755</v>
      </c>
      <c r="H872" s="198">
        <v>146</v>
      </c>
      <c r="I872" s="199"/>
      <c r="J872" s="198">
        <f t="shared" si="100"/>
        <v>0</v>
      </c>
      <c r="K872" s="196" t="s">
        <v>1649</v>
      </c>
      <c r="L872" s="200"/>
      <c r="M872" s="201" t="s">
        <v>1524</v>
      </c>
      <c r="N872" s="202" t="s">
        <v>1563</v>
      </c>
      <c r="O872" s="59"/>
      <c r="P872" s="179">
        <f t="shared" si="101"/>
        <v>0</v>
      </c>
      <c r="Q872" s="179">
        <v>6E-05</v>
      </c>
      <c r="R872" s="179">
        <f t="shared" si="102"/>
        <v>0.00876</v>
      </c>
      <c r="S872" s="179">
        <v>0</v>
      </c>
      <c r="T872" s="180">
        <f t="shared" si="103"/>
        <v>0</v>
      </c>
      <c r="AR872" s="16" t="s">
        <v>1690</v>
      </c>
      <c r="AT872" s="16" t="s">
        <v>1687</v>
      </c>
      <c r="AU872" s="16" t="s">
        <v>1651</v>
      </c>
      <c r="AY872" s="16" t="s">
        <v>1642</v>
      </c>
      <c r="BE872" s="181">
        <f t="shared" si="104"/>
        <v>0</v>
      </c>
      <c r="BF872" s="181">
        <f t="shared" si="105"/>
        <v>0</v>
      </c>
      <c r="BG872" s="181">
        <f t="shared" si="106"/>
        <v>0</v>
      </c>
      <c r="BH872" s="181">
        <f t="shared" si="107"/>
        <v>0</v>
      </c>
      <c r="BI872" s="181">
        <f t="shared" si="108"/>
        <v>0</v>
      </c>
      <c r="BJ872" s="16" t="s">
        <v>1651</v>
      </c>
      <c r="BK872" s="181">
        <f t="shared" si="109"/>
        <v>0</v>
      </c>
      <c r="BL872" s="16" t="s">
        <v>1678</v>
      </c>
      <c r="BM872" s="16" t="s">
        <v>1129</v>
      </c>
    </row>
    <row r="873" spans="2:65" s="1" customFormat="1" ht="16.5" customHeight="1">
      <c r="B873" s="33"/>
      <c r="C873" s="194" t="s">
        <v>1130</v>
      </c>
      <c r="D873" s="194" t="s">
        <v>1687</v>
      </c>
      <c r="E873" s="195" t="s">
        <v>1131</v>
      </c>
      <c r="F873" s="196" t="s">
        <v>1132</v>
      </c>
      <c r="G873" s="197" t="s">
        <v>1755</v>
      </c>
      <c r="H873" s="198">
        <v>12</v>
      </c>
      <c r="I873" s="199"/>
      <c r="J873" s="198">
        <f t="shared" si="100"/>
        <v>0</v>
      </c>
      <c r="K873" s="196" t="s">
        <v>1524</v>
      </c>
      <c r="L873" s="200"/>
      <c r="M873" s="201" t="s">
        <v>1524</v>
      </c>
      <c r="N873" s="202" t="s">
        <v>1563</v>
      </c>
      <c r="O873" s="59"/>
      <c r="P873" s="179">
        <f t="shared" si="101"/>
        <v>0</v>
      </c>
      <c r="Q873" s="179">
        <v>0</v>
      </c>
      <c r="R873" s="179">
        <f t="shared" si="102"/>
        <v>0</v>
      </c>
      <c r="S873" s="179">
        <v>0</v>
      </c>
      <c r="T873" s="180">
        <f t="shared" si="103"/>
        <v>0</v>
      </c>
      <c r="AR873" s="16" t="s">
        <v>1690</v>
      </c>
      <c r="AT873" s="16" t="s">
        <v>1687</v>
      </c>
      <c r="AU873" s="16" t="s">
        <v>1651</v>
      </c>
      <c r="AY873" s="16" t="s">
        <v>1642</v>
      </c>
      <c r="BE873" s="181">
        <f t="shared" si="104"/>
        <v>0</v>
      </c>
      <c r="BF873" s="181">
        <f t="shared" si="105"/>
        <v>0</v>
      </c>
      <c r="BG873" s="181">
        <f t="shared" si="106"/>
        <v>0</v>
      </c>
      <c r="BH873" s="181">
        <f t="shared" si="107"/>
        <v>0</v>
      </c>
      <c r="BI873" s="181">
        <f t="shared" si="108"/>
        <v>0</v>
      </c>
      <c r="BJ873" s="16" t="s">
        <v>1651</v>
      </c>
      <c r="BK873" s="181">
        <f t="shared" si="109"/>
        <v>0</v>
      </c>
      <c r="BL873" s="16" t="s">
        <v>1678</v>
      </c>
      <c r="BM873" s="16" t="s">
        <v>1133</v>
      </c>
    </row>
    <row r="874" spans="2:65" s="1" customFormat="1" ht="16.5" customHeight="1">
      <c r="B874" s="33"/>
      <c r="C874" s="171" t="s">
        <v>1134</v>
      </c>
      <c r="D874" s="171" t="s">
        <v>1645</v>
      </c>
      <c r="E874" s="172" t="s">
        <v>1135</v>
      </c>
      <c r="F874" s="173" t="s">
        <v>1136</v>
      </c>
      <c r="G874" s="174" t="s">
        <v>1755</v>
      </c>
      <c r="H874" s="175">
        <v>78</v>
      </c>
      <c r="I874" s="176"/>
      <c r="J874" s="175">
        <f t="shared" si="100"/>
        <v>0</v>
      </c>
      <c r="K874" s="173" t="s">
        <v>1649</v>
      </c>
      <c r="L874" s="37"/>
      <c r="M874" s="177" t="s">
        <v>1524</v>
      </c>
      <c r="N874" s="178" t="s">
        <v>1563</v>
      </c>
      <c r="O874" s="59"/>
      <c r="P874" s="179">
        <f t="shared" si="101"/>
        <v>0</v>
      </c>
      <c r="Q874" s="179">
        <v>0</v>
      </c>
      <c r="R874" s="179">
        <f t="shared" si="102"/>
        <v>0</v>
      </c>
      <c r="S874" s="179">
        <v>0</v>
      </c>
      <c r="T874" s="180">
        <f t="shared" si="103"/>
        <v>0</v>
      </c>
      <c r="AR874" s="16" t="s">
        <v>1678</v>
      </c>
      <c r="AT874" s="16" t="s">
        <v>1645</v>
      </c>
      <c r="AU874" s="16" t="s">
        <v>1651</v>
      </c>
      <c r="AY874" s="16" t="s">
        <v>1642</v>
      </c>
      <c r="BE874" s="181">
        <f t="shared" si="104"/>
        <v>0</v>
      </c>
      <c r="BF874" s="181">
        <f t="shared" si="105"/>
        <v>0</v>
      </c>
      <c r="BG874" s="181">
        <f t="shared" si="106"/>
        <v>0</v>
      </c>
      <c r="BH874" s="181">
        <f t="shared" si="107"/>
        <v>0</v>
      </c>
      <c r="BI874" s="181">
        <f t="shared" si="108"/>
        <v>0</v>
      </c>
      <c r="BJ874" s="16" t="s">
        <v>1651</v>
      </c>
      <c r="BK874" s="181">
        <f t="shared" si="109"/>
        <v>0</v>
      </c>
      <c r="BL874" s="16" t="s">
        <v>1678</v>
      </c>
      <c r="BM874" s="16" t="s">
        <v>1137</v>
      </c>
    </row>
    <row r="875" spans="2:65" s="1" customFormat="1" ht="16.5" customHeight="1">
      <c r="B875" s="33"/>
      <c r="C875" s="194" t="s">
        <v>1138</v>
      </c>
      <c r="D875" s="194" t="s">
        <v>1687</v>
      </c>
      <c r="E875" s="195" t="s">
        <v>1139</v>
      </c>
      <c r="F875" s="196" t="s">
        <v>1140</v>
      </c>
      <c r="G875" s="197" t="s">
        <v>1755</v>
      </c>
      <c r="H875" s="198">
        <v>78</v>
      </c>
      <c r="I875" s="199"/>
      <c r="J875" s="198">
        <f t="shared" si="100"/>
        <v>0</v>
      </c>
      <c r="K875" s="196" t="s">
        <v>1649</v>
      </c>
      <c r="L875" s="200"/>
      <c r="M875" s="201" t="s">
        <v>1524</v>
      </c>
      <c r="N875" s="202" t="s">
        <v>1563</v>
      </c>
      <c r="O875" s="59"/>
      <c r="P875" s="179">
        <f t="shared" si="101"/>
        <v>0</v>
      </c>
      <c r="Q875" s="179">
        <v>6E-05</v>
      </c>
      <c r="R875" s="179">
        <f t="shared" si="102"/>
        <v>0.00468</v>
      </c>
      <c r="S875" s="179">
        <v>0</v>
      </c>
      <c r="T875" s="180">
        <f t="shared" si="103"/>
        <v>0</v>
      </c>
      <c r="AR875" s="16" t="s">
        <v>1690</v>
      </c>
      <c r="AT875" s="16" t="s">
        <v>1687</v>
      </c>
      <c r="AU875" s="16" t="s">
        <v>1651</v>
      </c>
      <c r="AY875" s="16" t="s">
        <v>1642</v>
      </c>
      <c r="BE875" s="181">
        <f t="shared" si="104"/>
        <v>0</v>
      </c>
      <c r="BF875" s="181">
        <f t="shared" si="105"/>
        <v>0</v>
      </c>
      <c r="BG875" s="181">
        <f t="shared" si="106"/>
        <v>0</v>
      </c>
      <c r="BH875" s="181">
        <f t="shared" si="107"/>
        <v>0</v>
      </c>
      <c r="BI875" s="181">
        <f t="shared" si="108"/>
        <v>0</v>
      </c>
      <c r="BJ875" s="16" t="s">
        <v>1651</v>
      </c>
      <c r="BK875" s="181">
        <f t="shared" si="109"/>
        <v>0</v>
      </c>
      <c r="BL875" s="16" t="s">
        <v>1678</v>
      </c>
      <c r="BM875" s="16" t="s">
        <v>1141</v>
      </c>
    </row>
    <row r="876" spans="2:65" s="1" customFormat="1" ht="16.5" customHeight="1">
      <c r="B876" s="33"/>
      <c r="C876" s="194" t="s">
        <v>1142</v>
      </c>
      <c r="D876" s="194" t="s">
        <v>1687</v>
      </c>
      <c r="E876" s="195" t="s">
        <v>1143</v>
      </c>
      <c r="F876" s="196" t="s">
        <v>1144</v>
      </c>
      <c r="G876" s="197" t="s">
        <v>1755</v>
      </c>
      <c r="H876" s="198">
        <v>12</v>
      </c>
      <c r="I876" s="199"/>
      <c r="J876" s="198">
        <f t="shared" si="100"/>
        <v>0</v>
      </c>
      <c r="K876" s="196" t="s">
        <v>1524</v>
      </c>
      <c r="L876" s="200"/>
      <c r="M876" s="201" t="s">
        <v>1524</v>
      </c>
      <c r="N876" s="202" t="s">
        <v>1563</v>
      </c>
      <c r="O876" s="59"/>
      <c r="P876" s="179">
        <f t="shared" si="101"/>
        <v>0</v>
      </c>
      <c r="Q876" s="179">
        <v>0</v>
      </c>
      <c r="R876" s="179">
        <f t="shared" si="102"/>
        <v>0</v>
      </c>
      <c r="S876" s="179">
        <v>0</v>
      </c>
      <c r="T876" s="180">
        <f t="shared" si="103"/>
        <v>0</v>
      </c>
      <c r="AR876" s="16" t="s">
        <v>1690</v>
      </c>
      <c r="AT876" s="16" t="s">
        <v>1687</v>
      </c>
      <c r="AU876" s="16" t="s">
        <v>1651</v>
      </c>
      <c r="AY876" s="16" t="s">
        <v>1642</v>
      </c>
      <c r="BE876" s="181">
        <f t="shared" si="104"/>
        <v>0</v>
      </c>
      <c r="BF876" s="181">
        <f t="shared" si="105"/>
        <v>0</v>
      </c>
      <c r="BG876" s="181">
        <f t="shared" si="106"/>
        <v>0</v>
      </c>
      <c r="BH876" s="181">
        <f t="shared" si="107"/>
        <v>0</v>
      </c>
      <c r="BI876" s="181">
        <f t="shared" si="108"/>
        <v>0</v>
      </c>
      <c r="BJ876" s="16" t="s">
        <v>1651</v>
      </c>
      <c r="BK876" s="181">
        <f t="shared" si="109"/>
        <v>0</v>
      </c>
      <c r="BL876" s="16" t="s">
        <v>1678</v>
      </c>
      <c r="BM876" s="16" t="s">
        <v>1145</v>
      </c>
    </row>
    <row r="877" spans="2:65" s="1" customFormat="1" ht="16.5" customHeight="1">
      <c r="B877" s="33"/>
      <c r="C877" s="171" t="s">
        <v>1146</v>
      </c>
      <c r="D877" s="171" t="s">
        <v>1645</v>
      </c>
      <c r="E877" s="172" t="s">
        <v>1147</v>
      </c>
      <c r="F877" s="173" t="s">
        <v>1148</v>
      </c>
      <c r="G877" s="174" t="s">
        <v>1755</v>
      </c>
      <c r="H877" s="175">
        <v>10</v>
      </c>
      <c r="I877" s="176"/>
      <c r="J877" s="175">
        <f t="shared" si="100"/>
        <v>0</v>
      </c>
      <c r="K877" s="173" t="s">
        <v>1649</v>
      </c>
      <c r="L877" s="37"/>
      <c r="M877" s="177" t="s">
        <v>1524</v>
      </c>
      <c r="N877" s="178" t="s">
        <v>1563</v>
      </c>
      <c r="O877" s="59"/>
      <c r="P877" s="179">
        <f t="shared" si="101"/>
        <v>0</v>
      </c>
      <c r="Q877" s="179">
        <v>0</v>
      </c>
      <c r="R877" s="179">
        <f t="shared" si="102"/>
        <v>0</v>
      </c>
      <c r="S877" s="179">
        <v>0</v>
      </c>
      <c r="T877" s="180">
        <f t="shared" si="103"/>
        <v>0</v>
      </c>
      <c r="AR877" s="16" t="s">
        <v>1678</v>
      </c>
      <c r="AT877" s="16" t="s">
        <v>1645</v>
      </c>
      <c r="AU877" s="16" t="s">
        <v>1651</v>
      </c>
      <c r="AY877" s="16" t="s">
        <v>1642</v>
      </c>
      <c r="BE877" s="181">
        <f t="shared" si="104"/>
        <v>0</v>
      </c>
      <c r="BF877" s="181">
        <f t="shared" si="105"/>
        <v>0</v>
      </c>
      <c r="BG877" s="181">
        <f t="shared" si="106"/>
        <v>0</v>
      </c>
      <c r="BH877" s="181">
        <f t="shared" si="107"/>
        <v>0</v>
      </c>
      <c r="BI877" s="181">
        <f t="shared" si="108"/>
        <v>0</v>
      </c>
      <c r="BJ877" s="16" t="s">
        <v>1651</v>
      </c>
      <c r="BK877" s="181">
        <f t="shared" si="109"/>
        <v>0</v>
      </c>
      <c r="BL877" s="16" t="s">
        <v>1678</v>
      </c>
      <c r="BM877" s="16" t="s">
        <v>1149</v>
      </c>
    </row>
    <row r="878" spans="2:65" s="1" customFormat="1" ht="16.5" customHeight="1">
      <c r="B878" s="33"/>
      <c r="C878" s="194" t="s">
        <v>1150</v>
      </c>
      <c r="D878" s="194" t="s">
        <v>1687</v>
      </c>
      <c r="E878" s="195" t="s">
        <v>1151</v>
      </c>
      <c r="F878" s="196" t="s">
        <v>1152</v>
      </c>
      <c r="G878" s="197" t="s">
        <v>1755</v>
      </c>
      <c r="H878" s="198">
        <v>10</v>
      </c>
      <c r="I878" s="199"/>
      <c r="J878" s="198">
        <f t="shared" si="100"/>
        <v>0</v>
      </c>
      <c r="K878" s="196" t="s">
        <v>1649</v>
      </c>
      <c r="L878" s="200"/>
      <c r="M878" s="201" t="s">
        <v>1524</v>
      </c>
      <c r="N878" s="202" t="s">
        <v>1563</v>
      </c>
      <c r="O878" s="59"/>
      <c r="P878" s="179">
        <f t="shared" si="101"/>
        <v>0</v>
      </c>
      <c r="Q878" s="179">
        <v>0.00022</v>
      </c>
      <c r="R878" s="179">
        <f t="shared" si="102"/>
        <v>0.0022</v>
      </c>
      <c r="S878" s="179">
        <v>0</v>
      </c>
      <c r="T878" s="180">
        <f t="shared" si="103"/>
        <v>0</v>
      </c>
      <c r="AR878" s="16" t="s">
        <v>1690</v>
      </c>
      <c r="AT878" s="16" t="s">
        <v>1687</v>
      </c>
      <c r="AU878" s="16" t="s">
        <v>1651</v>
      </c>
      <c r="AY878" s="16" t="s">
        <v>1642</v>
      </c>
      <c r="BE878" s="181">
        <f t="shared" si="104"/>
        <v>0</v>
      </c>
      <c r="BF878" s="181">
        <f t="shared" si="105"/>
        <v>0</v>
      </c>
      <c r="BG878" s="181">
        <f t="shared" si="106"/>
        <v>0</v>
      </c>
      <c r="BH878" s="181">
        <f t="shared" si="107"/>
        <v>0</v>
      </c>
      <c r="BI878" s="181">
        <f t="shared" si="108"/>
        <v>0</v>
      </c>
      <c r="BJ878" s="16" t="s">
        <v>1651</v>
      </c>
      <c r="BK878" s="181">
        <f t="shared" si="109"/>
        <v>0</v>
      </c>
      <c r="BL878" s="16" t="s">
        <v>1678</v>
      </c>
      <c r="BM878" s="16" t="s">
        <v>1153</v>
      </c>
    </row>
    <row r="879" spans="2:65" s="1" customFormat="1" ht="16.5" customHeight="1">
      <c r="B879" s="33"/>
      <c r="C879" s="171" t="s">
        <v>1154</v>
      </c>
      <c r="D879" s="171" t="s">
        <v>1645</v>
      </c>
      <c r="E879" s="172" t="s">
        <v>1155</v>
      </c>
      <c r="F879" s="173" t="s">
        <v>1156</v>
      </c>
      <c r="G879" s="174" t="s">
        <v>1755</v>
      </c>
      <c r="H879" s="175">
        <v>2</v>
      </c>
      <c r="I879" s="176"/>
      <c r="J879" s="175">
        <f t="shared" si="100"/>
        <v>0</v>
      </c>
      <c r="K879" s="173" t="s">
        <v>1649</v>
      </c>
      <c r="L879" s="37"/>
      <c r="M879" s="177" t="s">
        <v>1524</v>
      </c>
      <c r="N879" s="178" t="s">
        <v>1563</v>
      </c>
      <c r="O879" s="59"/>
      <c r="P879" s="179">
        <f t="shared" si="101"/>
        <v>0</v>
      </c>
      <c r="Q879" s="179">
        <v>0</v>
      </c>
      <c r="R879" s="179">
        <f t="shared" si="102"/>
        <v>0</v>
      </c>
      <c r="S879" s="179">
        <v>0</v>
      </c>
      <c r="T879" s="180">
        <f t="shared" si="103"/>
        <v>0</v>
      </c>
      <c r="AR879" s="16" t="s">
        <v>1678</v>
      </c>
      <c r="AT879" s="16" t="s">
        <v>1645</v>
      </c>
      <c r="AU879" s="16" t="s">
        <v>1651</v>
      </c>
      <c r="AY879" s="16" t="s">
        <v>1642</v>
      </c>
      <c r="BE879" s="181">
        <f t="shared" si="104"/>
        <v>0</v>
      </c>
      <c r="BF879" s="181">
        <f t="shared" si="105"/>
        <v>0</v>
      </c>
      <c r="BG879" s="181">
        <f t="shared" si="106"/>
        <v>0</v>
      </c>
      <c r="BH879" s="181">
        <f t="shared" si="107"/>
        <v>0</v>
      </c>
      <c r="BI879" s="181">
        <f t="shared" si="108"/>
        <v>0</v>
      </c>
      <c r="BJ879" s="16" t="s">
        <v>1651</v>
      </c>
      <c r="BK879" s="181">
        <f t="shared" si="109"/>
        <v>0</v>
      </c>
      <c r="BL879" s="16" t="s">
        <v>1678</v>
      </c>
      <c r="BM879" s="16" t="s">
        <v>1157</v>
      </c>
    </row>
    <row r="880" spans="2:65" s="1" customFormat="1" ht="16.5" customHeight="1">
      <c r="B880" s="33"/>
      <c r="C880" s="194" t="s">
        <v>1158</v>
      </c>
      <c r="D880" s="194" t="s">
        <v>1687</v>
      </c>
      <c r="E880" s="195" t="s">
        <v>1159</v>
      </c>
      <c r="F880" s="196" t="s">
        <v>1160</v>
      </c>
      <c r="G880" s="197" t="s">
        <v>1755</v>
      </c>
      <c r="H880" s="198">
        <v>2</v>
      </c>
      <c r="I880" s="199"/>
      <c r="J880" s="198">
        <f t="shared" si="100"/>
        <v>0</v>
      </c>
      <c r="K880" s="196" t="s">
        <v>1649</v>
      </c>
      <c r="L880" s="200"/>
      <c r="M880" s="201" t="s">
        <v>1524</v>
      </c>
      <c r="N880" s="202" t="s">
        <v>1563</v>
      </c>
      <c r="O880" s="59"/>
      <c r="P880" s="179">
        <f t="shared" si="101"/>
        <v>0</v>
      </c>
      <c r="Q880" s="179">
        <v>0.00028</v>
      </c>
      <c r="R880" s="179">
        <f t="shared" si="102"/>
        <v>0.00056</v>
      </c>
      <c r="S880" s="179">
        <v>0</v>
      </c>
      <c r="T880" s="180">
        <f t="shared" si="103"/>
        <v>0</v>
      </c>
      <c r="AR880" s="16" t="s">
        <v>1690</v>
      </c>
      <c r="AT880" s="16" t="s">
        <v>1687</v>
      </c>
      <c r="AU880" s="16" t="s">
        <v>1651</v>
      </c>
      <c r="AY880" s="16" t="s">
        <v>1642</v>
      </c>
      <c r="BE880" s="181">
        <f t="shared" si="104"/>
        <v>0</v>
      </c>
      <c r="BF880" s="181">
        <f t="shared" si="105"/>
        <v>0</v>
      </c>
      <c r="BG880" s="181">
        <f t="shared" si="106"/>
        <v>0</v>
      </c>
      <c r="BH880" s="181">
        <f t="shared" si="107"/>
        <v>0</v>
      </c>
      <c r="BI880" s="181">
        <f t="shared" si="108"/>
        <v>0</v>
      </c>
      <c r="BJ880" s="16" t="s">
        <v>1651</v>
      </c>
      <c r="BK880" s="181">
        <f t="shared" si="109"/>
        <v>0</v>
      </c>
      <c r="BL880" s="16" t="s">
        <v>1678</v>
      </c>
      <c r="BM880" s="16" t="s">
        <v>1161</v>
      </c>
    </row>
    <row r="881" spans="2:65" s="1" customFormat="1" ht="16.5" customHeight="1">
      <c r="B881" s="33"/>
      <c r="C881" s="171" t="s">
        <v>1162</v>
      </c>
      <c r="D881" s="171" t="s">
        <v>1645</v>
      </c>
      <c r="E881" s="172" t="s">
        <v>1163</v>
      </c>
      <c r="F881" s="173" t="s">
        <v>1164</v>
      </c>
      <c r="G881" s="174" t="s">
        <v>1755</v>
      </c>
      <c r="H881" s="175">
        <v>34</v>
      </c>
      <c r="I881" s="176"/>
      <c r="J881" s="175">
        <f t="shared" si="100"/>
        <v>0</v>
      </c>
      <c r="K881" s="173" t="s">
        <v>1649</v>
      </c>
      <c r="L881" s="37"/>
      <c r="M881" s="177" t="s">
        <v>1524</v>
      </c>
      <c r="N881" s="178" t="s">
        <v>1563</v>
      </c>
      <c r="O881" s="59"/>
      <c r="P881" s="179">
        <f t="shared" si="101"/>
        <v>0</v>
      </c>
      <c r="Q881" s="179">
        <v>0</v>
      </c>
      <c r="R881" s="179">
        <f t="shared" si="102"/>
        <v>0</v>
      </c>
      <c r="S881" s="179">
        <v>0</v>
      </c>
      <c r="T881" s="180">
        <f t="shared" si="103"/>
        <v>0</v>
      </c>
      <c r="AR881" s="16" t="s">
        <v>1678</v>
      </c>
      <c r="AT881" s="16" t="s">
        <v>1645</v>
      </c>
      <c r="AU881" s="16" t="s">
        <v>1651</v>
      </c>
      <c r="AY881" s="16" t="s">
        <v>1642</v>
      </c>
      <c r="BE881" s="181">
        <f t="shared" si="104"/>
        <v>0</v>
      </c>
      <c r="BF881" s="181">
        <f t="shared" si="105"/>
        <v>0</v>
      </c>
      <c r="BG881" s="181">
        <f t="shared" si="106"/>
        <v>0</v>
      </c>
      <c r="BH881" s="181">
        <f t="shared" si="107"/>
        <v>0</v>
      </c>
      <c r="BI881" s="181">
        <f t="shared" si="108"/>
        <v>0</v>
      </c>
      <c r="BJ881" s="16" t="s">
        <v>1651</v>
      </c>
      <c r="BK881" s="181">
        <f t="shared" si="109"/>
        <v>0</v>
      </c>
      <c r="BL881" s="16" t="s">
        <v>1678</v>
      </c>
      <c r="BM881" s="16" t="s">
        <v>1165</v>
      </c>
    </row>
    <row r="882" spans="2:65" s="1" customFormat="1" ht="16.5" customHeight="1">
      <c r="B882" s="33"/>
      <c r="C882" s="194" t="s">
        <v>1166</v>
      </c>
      <c r="D882" s="194" t="s">
        <v>1687</v>
      </c>
      <c r="E882" s="195" t="s">
        <v>1167</v>
      </c>
      <c r="F882" s="196" t="s">
        <v>1168</v>
      </c>
      <c r="G882" s="197" t="s">
        <v>1755</v>
      </c>
      <c r="H882" s="198">
        <v>12</v>
      </c>
      <c r="I882" s="199"/>
      <c r="J882" s="198">
        <f aca="true" t="shared" si="110" ref="J882:J913">ROUND(I882*H882,0)</f>
        <v>0</v>
      </c>
      <c r="K882" s="196" t="s">
        <v>1524</v>
      </c>
      <c r="L882" s="200"/>
      <c r="M882" s="201" t="s">
        <v>1524</v>
      </c>
      <c r="N882" s="202" t="s">
        <v>1563</v>
      </c>
      <c r="O882" s="59"/>
      <c r="P882" s="179">
        <f aca="true" t="shared" si="111" ref="P882:P913">O882*H882</f>
        <v>0</v>
      </c>
      <c r="Q882" s="179">
        <v>0</v>
      </c>
      <c r="R882" s="179">
        <f aca="true" t="shared" si="112" ref="R882:R913">Q882*H882</f>
        <v>0</v>
      </c>
      <c r="S882" s="179">
        <v>0</v>
      </c>
      <c r="T882" s="180">
        <f aca="true" t="shared" si="113" ref="T882:T913">S882*H882</f>
        <v>0</v>
      </c>
      <c r="AR882" s="16" t="s">
        <v>1690</v>
      </c>
      <c r="AT882" s="16" t="s">
        <v>1687</v>
      </c>
      <c r="AU882" s="16" t="s">
        <v>1651</v>
      </c>
      <c r="AY882" s="16" t="s">
        <v>1642</v>
      </c>
      <c r="BE882" s="181">
        <f aca="true" t="shared" si="114" ref="BE882:BE917">IF(N882="základní",J882,0)</f>
        <v>0</v>
      </c>
      <c r="BF882" s="181">
        <f aca="true" t="shared" si="115" ref="BF882:BF917">IF(N882="snížená",J882,0)</f>
        <v>0</v>
      </c>
      <c r="BG882" s="181">
        <f aca="true" t="shared" si="116" ref="BG882:BG917">IF(N882="zákl. přenesená",J882,0)</f>
        <v>0</v>
      </c>
      <c r="BH882" s="181">
        <f aca="true" t="shared" si="117" ref="BH882:BH917">IF(N882="sníž. přenesená",J882,0)</f>
        <v>0</v>
      </c>
      <c r="BI882" s="181">
        <f aca="true" t="shared" si="118" ref="BI882:BI917">IF(N882="nulová",J882,0)</f>
        <v>0</v>
      </c>
      <c r="BJ882" s="16" t="s">
        <v>1651</v>
      </c>
      <c r="BK882" s="181">
        <f aca="true" t="shared" si="119" ref="BK882:BK917">ROUND(I882*H882,0)</f>
        <v>0</v>
      </c>
      <c r="BL882" s="16" t="s">
        <v>1678</v>
      </c>
      <c r="BM882" s="16" t="s">
        <v>1169</v>
      </c>
    </row>
    <row r="883" spans="2:65" s="1" customFormat="1" ht="16.5" customHeight="1">
      <c r="B883" s="33"/>
      <c r="C883" s="194" t="s">
        <v>1170</v>
      </c>
      <c r="D883" s="194" t="s">
        <v>1687</v>
      </c>
      <c r="E883" s="195" t="s">
        <v>1171</v>
      </c>
      <c r="F883" s="196" t="s">
        <v>1172</v>
      </c>
      <c r="G883" s="197" t="s">
        <v>1755</v>
      </c>
      <c r="H883" s="198">
        <v>4</v>
      </c>
      <c r="I883" s="199"/>
      <c r="J883" s="198">
        <f t="shared" si="110"/>
        <v>0</v>
      </c>
      <c r="K883" s="196" t="s">
        <v>1524</v>
      </c>
      <c r="L883" s="200"/>
      <c r="M883" s="201" t="s">
        <v>1524</v>
      </c>
      <c r="N883" s="202" t="s">
        <v>1563</v>
      </c>
      <c r="O883" s="59"/>
      <c r="P883" s="179">
        <f t="shared" si="111"/>
        <v>0</v>
      </c>
      <c r="Q883" s="179">
        <v>0</v>
      </c>
      <c r="R883" s="179">
        <f t="shared" si="112"/>
        <v>0</v>
      </c>
      <c r="S883" s="179">
        <v>0</v>
      </c>
      <c r="T883" s="180">
        <f t="shared" si="113"/>
        <v>0</v>
      </c>
      <c r="AR883" s="16" t="s">
        <v>1690</v>
      </c>
      <c r="AT883" s="16" t="s">
        <v>1687</v>
      </c>
      <c r="AU883" s="16" t="s">
        <v>1651</v>
      </c>
      <c r="AY883" s="16" t="s">
        <v>1642</v>
      </c>
      <c r="BE883" s="181">
        <f t="shared" si="114"/>
        <v>0</v>
      </c>
      <c r="BF883" s="181">
        <f t="shared" si="115"/>
        <v>0</v>
      </c>
      <c r="BG883" s="181">
        <f t="shared" si="116"/>
        <v>0</v>
      </c>
      <c r="BH883" s="181">
        <f t="shared" si="117"/>
        <v>0</v>
      </c>
      <c r="BI883" s="181">
        <f t="shared" si="118"/>
        <v>0</v>
      </c>
      <c r="BJ883" s="16" t="s">
        <v>1651</v>
      </c>
      <c r="BK883" s="181">
        <f t="shared" si="119"/>
        <v>0</v>
      </c>
      <c r="BL883" s="16" t="s">
        <v>1678</v>
      </c>
      <c r="BM883" s="16" t="s">
        <v>1173</v>
      </c>
    </row>
    <row r="884" spans="2:65" s="1" customFormat="1" ht="16.5" customHeight="1">
      <c r="B884" s="33"/>
      <c r="C884" s="194" t="s">
        <v>1174</v>
      </c>
      <c r="D884" s="194" t="s">
        <v>1687</v>
      </c>
      <c r="E884" s="195" t="s">
        <v>1175</v>
      </c>
      <c r="F884" s="196" t="s">
        <v>1176</v>
      </c>
      <c r="G884" s="197" t="s">
        <v>1755</v>
      </c>
      <c r="H884" s="198">
        <v>12</v>
      </c>
      <c r="I884" s="199"/>
      <c r="J884" s="198">
        <f t="shared" si="110"/>
        <v>0</v>
      </c>
      <c r="K884" s="196" t="s">
        <v>1524</v>
      </c>
      <c r="L884" s="200"/>
      <c r="M884" s="201" t="s">
        <v>1524</v>
      </c>
      <c r="N884" s="202" t="s">
        <v>1563</v>
      </c>
      <c r="O884" s="59"/>
      <c r="P884" s="179">
        <f t="shared" si="111"/>
        <v>0</v>
      </c>
      <c r="Q884" s="179">
        <v>0</v>
      </c>
      <c r="R884" s="179">
        <f t="shared" si="112"/>
        <v>0</v>
      </c>
      <c r="S884" s="179">
        <v>0</v>
      </c>
      <c r="T884" s="180">
        <f t="shared" si="113"/>
        <v>0</v>
      </c>
      <c r="AR884" s="16" t="s">
        <v>1690</v>
      </c>
      <c r="AT884" s="16" t="s">
        <v>1687</v>
      </c>
      <c r="AU884" s="16" t="s">
        <v>1651</v>
      </c>
      <c r="AY884" s="16" t="s">
        <v>1642</v>
      </c>
      <c r="BE884" s="181">
        <f t="shared" si="114"/>
        <v>0</v>
      </c>
      <c r="BF884" s="181">
        <f t="shared" si="115"/>
        <v>0</v>
      </c>
      <c r="BG884" s="181">
        <f t="shared" si="116"/>
        <v>0</v>
      </c>
      <c r="BH884" s="181">
        <f t="shared" si="117"/>
        <v>0</v>
      </c>
      <c r="BI884" s="181">
        <f t="shared" si="118"/>
        <v>0</v>
      </c>
      <c r="BJ884" s="16" t="s">
        <v>1651</v>
      </c>
      <c r="BK884" s="181">
        <f t="shared" si="119"/>
        <v>0</v>
      </c>
      <c r="BL884" s="16" t="s">
        <v>1678</v>
      </c>
      <c r="BM884" s="16" t="s">
        <v>1177</v>
      </c>
    </row>
    <row r="885" spans="2:65" s="1" customFormat="1" ht="16.5" customHeight="1">
      <c r="B885" s="33"/>
      <c r="C885" s="194" t="s">
        <v>1178</v>
      </c>
      <c r="D885" s="194" t="s">
        <v>1687</v>
      </c>
      <c r="E885" s="195" t="s">
        <v>1179</v>
      </c>
      <c r="F885" s="196" t="s">
        <v>1180</v>
      </c>
      <c r="G885" s="197" t="s">
        <v>1755</v>
      </c>
      <c r="H885" s="198">
        <v>7</v>
      </c>
      <c r="I885" s="199"/>
      <c r="J885" s="198">
        <f t="shared" si="110"/>
        <v>0</v>
      </c>
      <c r="K885" s="196" t="s">
        <v>1524</v>
      </c>
      <c r="L885" s="200"/>
      <c r="M885" s="201" t="s">
        <v>1524</v>
      </c>
      <c r="N885" s="202" t="s">
        <v>1563</v>
      </c>
      <c r="O885" s="59"/>
      <c r="P885" s="179">
        <f t="shared" si="111"/>
        <v>0</v>
      </c>
      <c r="Q885" s="179">
        <v>0</v>
      </c>
      <c r="R885" s="179">
        <f t="shared" si="112"/>
        <v>0</v>
      </c>
      <c r="S885" s="179">
        <v>0</v>
      </c>
      <c r="T885" s="180">
        <f t="shared" si="113"/>
        <v>0</v>
      </c>
      <c r="AR885" s="16" t="s">
        <v>1690</v>
      </c>
      <c r="AT885" s="16" t="s">
        <v>1687</v>
      </c>
      <c r="AU885" s="16" t="s">
        <v>1651</v>
      </c>
      <c r="AY885" s="16" t="s">
        <v>1642</v>
      </c>
      <c r="BE885" s="181">
        <f t="shared" si="114"/>
        <v>0</v>
      </c>
      <c r="BF885" s="181">
        <f t="shared" si="115"/>
        <v>0</v>
      </c>
      <c r="BG885" s="181">
        <f t="shared" si="116"/>
        <v>0</v>
      </c>
      <c r="BH885" s="181">
        <f t="shared" si="117"/>
        <v>0</v>
      </c>
      <c r="BI885" s="181">
        <f t="shared" si="118"/>
        <v>0</v>
      </c>
      <c r="BJ885" s="16" t="s">
        <v>1651</v>
      </c>
      <c r="BK885" s="181">
        <f t="shared" si="119"/>
        <v>0</v>
      </c>
      <c r="BL885" s="16" t="s">
        <v>1678</v>
      </c>
      <c r="BM885" s="16" t="s">
        <v>1181</v>
      </c>
    </row>
    <row r="886" spans="2:65" s="1" customFormat="1" ht="16.5" customHeight="1">
      <c r="B886" s="33"/>
      <c r="C886" s="194" t="s">
        <v>1182</v>
      </c>
      <c r="D886" s="194" t="s">
        <v>1687</v>
      </c>
      <c r="E886" s="195" t="s">
        <v>1183</v>
      </c>
      <c r="F886" s="196" t="s">
        <v>1184</v>
      </c>
      <c r="G886" s="197" t="s">
        <v>1755</v>
      </c>
      <c r="H886" s="198">
        <v>14</v>
      </c>
      <c r="I886" s="199"/>
      <c r="J886" s="198">
        <f t="shared" si="110"/>
        <v>0</v>
      </c>
      <c r="K886" s="196" t="s">
        <v>1524</v>
      </c>
      <c r="L886" s="200"/>
      <c r="M886" s="201" t="s">
        <v>1524</v>
      </c>
      <c r="N886" s="202" t="s">
        <v>1563</v>
      </c>
      <c r="O886" s="59"/>
      <c r="P886" s="179">
        <f t="shared" si="111"/>
        <v>0</v>
      </c>
      <c r="Q886" s="179">
        <v>0</v>
      </c>
      <c r="R886" s="179">
        <f t="shared" si="112"/>
        <v>0</v>
      </c>
      <c r="S886" s="179">
        <v>0</v>
      </c>
      <c r="T886" s="180">
        <f t="shared" si="113"/>
        <v>0</v>
      </c>
      <c r="AR886" s="16" t="s">
        <v>1690</v>
      </c>
      <c r="AT886" s="16" t="s">
        <v>1687</v>
      </c>
      <c r="AU886" s="16" t="s">
        <v>1651</v>
      </c>
      <c r="AY886" s="16" t="s">
        <v>1642</v>
      </c>
      <c r="BE886" s="181">
        <f t="shared" si="114"/>
        <v>0</v>
      </c>
      <c r="BF886" s="181">
        <f t="shared" si="115"/>
        <v>0</v>
      </c>
      <c r="BG886" s="181">
        <f t="shared" si="116"/>
        <v>0</v>
      </c>
      <c r="BH886" s="181">
        <f t="shared" si="117"/>
        <v>0</v>
      </c>
      <c r="BI886" s="181">
        <f t="shared" si="118"/>
        <v>0</v>
      </c>
      <c r="BJ886" s="16" t="s">
        <v>1651</v>
      </c>
      <c r="BK886" s="181">
        <f t="shared" si="119"/>
        <v>0</v>
      </c>
      <c r="BL886" s="16" t="s">
        <v>1678</v>
      </c>
      <c r="BM886" s="16" t="s">
        <v>1185</v>
      </c>
    </row>
    <row r="887" spans="2:65" s="1" customFormat="1" ht="16.5" customHeight="1">
      <c r="B887" s="33"/>
      <c r="C887" s="194" t="s">
        <v>1186</v>
      </c>
      <c r="D887" s="194" t="s">
        <v>1687</v>
      </c>
      <c r="E887" s="195" t="s">
        <v>1187</v>
      </c>
      <c r="F887" s="196" t="s">
        <v>1188</v>
      </c>
      <c r="G887" s="197" t="s">
        <v>1755</v>
      </c>
      <c r="H887" s="198">
        <v>8</v>
      </c>
      <c r="I887" s="199"/>
      <c r="J887" s="198">
        <f t="shared" si="110"/>
        <v>0</v>
      </c>
      <c r="K887" s="196" t="s">
        <v>1524</v>
      </c>
      <c r="L887" s="200"/>
      <c r="M887" s="201" t="s">
        <v>1524</v>
      </c>
      <c r="N887" s="202" t="s">
        <v>1563</v>
      </c>
      <c r="O887" s="59"/>
      <c r="P887" s="179">
        <f t="shared" si="111"/>
        <v>0</v>
      </c>
      <c r="Q887" s="179">
        <v>0</v>
      </c>
      <c r="R887" s="179">
        <f t="shared" si="112"/>
        <v>0</v>
      </c>
      <c r="S887" s="179">
        <v>0</v>
      </c>
      <c r="T887" s="180">
        <f t="shared" si="113"/>
        <v>0</v>
      </c>
      <c r="AR887" s="16" t="s">
        <v>1690</v>
      </c>
      <c r="AT887" s="16" t="s">
        <v>1687</v>
      </c>
      <c r="AU887" s="16" t="s">
        <v>1651</v>
      </c>
      <c r="AY887" s="16" t="s">
        <v>1642</v>
      </c>
      <c r="BE887" s="181">
        <f t="shared" si="114"/>
        <v>0</v>
      </c>
      <c r="BF887" s="181">
        <f t="shared" si="115"/>
        <v>0</v>
      </c>
      <c r="BG887" s="181">
        <f t="shared" si="116"/>
        <v>0</v>
      </c>
      <c r="BH887" s="181">
        <f t="shared" si="117"/>
        <v>0</v>
      </c>
      <c r="BI887" s="181">
        <f t="shared" si="118"/>
        <v>0</v>
      </c>
      <c r="BJ887" s="16" t="s">
        <v>1651</v>
      </c>
      <c r="BK887" s="181">
        <f t="shared" si="119"/>
        <v>0</v>
      </c>
      <c r="BL887" s="16" t="s">
        <v>1678</v>
      </c>
      <c r="BM887" s="16" t="s">
        <v>1189</v>
      </c>
    </row>
    <row r="888" spans="2:65" s="1" customFormat="1" ht="16.5" customHeight="1">
      <c r="B888" s="33"/>
      <c r="C888" s="194" t="s">
        <v>1190</v>
      </c>
      <c r="D888" s="194" t="s">
        <v>1687</v>
      </c>
      <c r="E888" s="195" t="s">
        <v>1191</v>
      </c>
      <c r="F888" s="196" t="s">
        <v>1192</v>
      </c>
      <c r="G888" s="197" t="s">
        <v>1755</v>
      </c>
      <c r="H888" s="198">
        <v>8</v>
      </c>
      <c r="I888" s="199"/>
      <c r="J888" s="198">
        <f t="shared" si="110"/>
        <v>0</v>
      </c>
      <c r="K888" s="196" t="s">
        <v>1524</v>
      </c>
      <c r="L888" s="200"/>
      <c r="M888" s="201" t="s">
        <v>1524</v>
      </c>
      <c r="N888" s="202" t="s">
        <v>1563</v>
      </c>
      <c r="O888" s="59"/>
      <c r="P888" s="179">
        <f t="shared" si="111"/>
        <v>0</v>
      </c>
      <c r="Q888" s="179">
        <v>0</v>
      </c>
      <c r="R888" s="179">
        <f t="shared" si="112"/>
        <v>0</v>
      </c>
      <c r="S888" s="179">
        <v>0</v>
      </c>
      <c r="T888" s="180">
        <f t="shared" si="113"/>
        <v>0</v>
      </c>
      <c r="AR888" s="16" t="s">
        <v>1690</v>
      </c>
      <c r="AT888" s="16" t="s">
        <v>1687</v>
      </c>
      <c r="AU888" s="16" t="s">
        <v>1651</v>
      </c>
      <c r="AY888" s="16" t="s">
        <v>1642</v>
      </c>
      <c r="BE888" s="181">
        <f t="shared" si="114"/>
        <v>0</v>
      </c>
      <c r="BF888" s="181">
        <f t="shared" si="115"/>
        <v>0</v>
      </c>
      <c r="BG888" s="181">
        <f t="shared" si="116"/>
        <v>0</v>
      </c>
      <c r="BH888" s="181">
        <f t="shared" si="117"/>
        <v>0</v>
      </c>
      <c r="BI888" s="181">
        <f t="shared" si="118"/>
        <v>0</v>
      </c>
      <c r="BJ888" s="16" t="s">
        <v>1651</v>
      </c>
      <c r="BK888" s="181">
        <f t="shared" si="119"/>
        <v>0</v>
      </c>
      <c r="BL888" s="16" t="s">
        <v>1678</v>
      </c>
      <c r="BM888" s="16" t="s">
        <v>1193</v>
      </c>
    </row>
    <row r="889" spans="2:65" s="1" customFormat="1" ht="16.5" customHeight="1">
      <c r="B889" s="33"/>
      <c r="C889" s="194" t="s">
        <v>1194</v>
      </c>
      <c r="D889" s="194" t="s">
        <v>1687</v>
      </c>
      <c r="E889" s="195" t="s">
        <v>1195</v>
      </c>
      <c r="F889" s="196" t="s">
        <v>1196</v>
      </c>
      <c r="G889" s="197" t="s">
        <v>1755</v>
      </c>
      <c r="H889" s="198">
        <v>2</v>
      </c>
      <c r="I889" s="199"/>
      <c r="J889" s="198">
        <f t="shared" si="110"/>
        <v>0</v>
      </c>
      <c r="K889" s="196" t="s">
        <v>1524</v>
      </c>
      <c r="L889" s="200"/>
      <c r="M889" s="201" t="s">
        <v>1524</v>
      </c>
      <c r="N889" s="202" t="s">
        <v>1563</v>
      </c>
      <c r="O889" s="59"/>
      <c r="P889" s="179">
        <f t="shared" si="111"/>
        <v>0</v>
      </c>
      <c r="Q889" s="179">
        <v>0</v>
      </c>
      <c r="R889" s="179">
        <f t="shared" si="112"/>
        <v>0</v>
      </c>
      <c r="S889" s="179">
        <v>0</v>
      </c>
      <c r="T889" s="180">
        <f t="shared" si="113"/>
        <v>0</v>
      </c>
      <c r="AR889" s="16" t="s">
        <v>1690</v>
      </c>
      <c r="AT889" s="16" t="s">
        <v>1687</v>
      </c>
      <c r="AU889" s="16" t="s">
        <v>1651</v>
      </c>
      <c r="AY889" s="16" t="s">
        <v>1642</v>
      </c>
      <c r="BE889" s="181">
        <f t="shared" si="114"/>
        <v>0</v>
      </c>
      <c r="BF889" s="181">
        <f t="shared" si="115"/>
        <v>0</v>
      </c>
      <c r="BG889" s="181">
        <f t="shared" si="116"/>
        <v>0</v>
      </c>
      <c r="BH889" s="181">
        <f t="shared" si="117"/>
        <v>0</v>
      </c>
      <c r="BI889" s="181">
        <f t="shared" si="118"/>
        <v>0</v>
      </c>
      <c r="BJ889" s="16" t="s">
        <v>1651</v>
      </c>
      <c r="BK889" s="181">
        <f t="shared" si="119"/>
        <v>0</v>
      </c>
      <c r="BL889" s="16" t="s">
        <v>1678</v>
      </c>
      <c r="BM889" s="16" t="s">
        <v>1197</v>
      </c>
    </row>
    <row r="890" spans="2:65" s="1" customFormat="1" ht="16.5" customHeight="1">
      <c r="B890" s="33"/>
      <c r="C890" s="171" t="s">
        <v>1198</v>
      </c>
      <c r="D890" s="171" t="s">
        <v>1645</v>
      </c>
      <c r="E890" s="172" t="s">
        <v>1199</v>
      </c>
      <c r="F890" s="173" t="s">
        <v>1200</v>
      </c>
      <c r="G890" s="174" t="s">
        <v>1755</v>
      </c>
      <c r="H890" s="175">
        <v>12</v>
      </c>
      <c r="I890" s="176"/>
      <c r="J890" s="175">
        <f t="shared" si="110"/>
        <v>0</v>
      </c>
      <c r="K890" s="173" t="s">
        <v>1649</v>
      </c>
      <c r="L890" s="37"/>
      <c r="M890" s="177" t="s">
        <v>1524</v>
      </c>
      <c r="N890" s="178" t="s">
        <v>1563</v>
      </c>
      <c r="O890" s="59"/>
      <c r="P890" s="179">
        <f t="shared" si="111"/>
        <v>0</v>
      </c>
      <c r="Q890" s="179">
        <v>0</v>
      </c>
      <c r="R890" s="179">
        <f t="shared" si="112"/>
        <v>0</v>
      </c>
      <c r="S890" s="179">
        <v>0</v>
      </c>
      <c r="T890" s="180">
        <f t="shared" si="113"/>
        <v>0</v>
      </c>
      <c r="AR890" s="16" t="s">
        <v>1678</v>
      </c>
      <c r="AT890" s="16" t="s">
        <v>1645</v>
      </c>
      <c r="AU890" s="16" t="s">
        <v>1651</v>
      </c>
      <c r="AY890" s="16" t="s">
        <v>1642</v>
      </c>
      <c r="BE890" s="181">
        <f t="shared" si="114"/>
        <v>0</v>
      </c>
      <c r="BF890" s="181">
        <f t="shared" si="115"/>
        <v>0</v>
      </c>
      <c r="BG890" s="181">
        <f t="shared" si="116"/>
        <v>0</v>
      </c>
      <c r="BH890" s="181">
        <f t="shared" si="117"/>
        <v>0</v>
      </c>
      <c r="BI890" s="181">
        <f t="shared" si="118"/>
        <v>0</v>
      </c>
      <c r="BJ890" s="16" t="s">
        <v>1651</v>
      </c>
      <c r="BK890" s="181">
        <f t="shared" si="119"/>
        <v>0</v>
      </c>
      <c r="BL890" s="16" t="s">
        <v>1678</v>
      </c>
      <c r="BM890" s="16" t="s">
        <v>1201</v>
      </c>
    </row>
    <row r="891" spans="2:65" s="1" customFormat="1" ht="16.5" customHeight="1">
      <c r="B891" s="33"/>
      <c r="C891" s="171" t="s">
        <v>1202</v>
      </c>
      <c r="D891" s="171" t="s">
        <v>1645</v>
      </c>
      <c r="E891" s="172" t="s">
        <v>1203</v>
      </c>
      <c r="F891" s="173" t="s">
        <v>1204</v>
      </c>
      <c r="G891" s="174" t="s">
        <v>1755</v>
      </c>
      <c r="H891" s="175">
        <v>14</v>
      </c>
      <c r="I891" s="176"/>
      <c r="J891" s="175">
        <f t="shared" si="110"/>
        <v>0</v>
      </c>
      <c r="K891" s="173" t="s">
        <v>1649</v>
      </c>
      <c r="L891" s="37"/>
      <c r="M891" s="177" t="s">
        <v>1524</v>
      </c>
      <c r="N891" s="178" t="s">
        <v>1563</v>
      </c>
      <c r="O891" s="59"/>
      <c r="P891" s="179">
        <f t="shared" si="111"/>
        <v>0</v>
      </c>
      <c r="Q891" s="179">
        <v>0</v>
      </c>
      <c r="R891" s="179">
        <f t="shared" si="112"/>
        <v>0</v>
      </c>
      <c r="S891" s="179">
        <v>0</v>
      </c>
      <c r="T891" s="180">
        <f t="shared" si="113"/>
        <v>0</v>
      </c>
      <c r="AR891" s="16" t="s">
        <v>1678</v>
      </c>
      <c r="AT891" s="16" t="s">
        <v>1645</v>
      </c>
      <c r="AU891" s="16" t="s">
        <v>1651</v>
      </c>
      <c r="AY891" s="16" t="s">
        <v>1642</v>
      </c>
      <c r="BE891" s="181">
        <f t="shared" si="114"/>
        <v>0</v>
      </c>
      <c r="BF891" s="181">
        <f t="shared" si="115"/>
        <v>0</v>
      </c>
      <c r="BG891" s="181">
        <f t="shared" si="116"/>
        <v>0</v>
      </c>
      <c r="BH891" s="181">
        <f t="shared" si="117"/>
        <v>0</v>
      </c>
      <c r="BI891" s="181">
        <f t="shared" si="118"/>
        <v>0</v>
      </c>
      <c r="BJ891" s="16" t="s">
        <v>1651</v>
      </c>
      <c r="BK891" s="181">
        <f t="shared" si="119"/>
        <v>0</v>
      </c>
      <c r="BL891" s="16" t="s">
        <v>1678</v>
      </c>
      <c r="BM891" s="16" t="s">
        <v>1205</v>
      </c>
    </row>
    <row r="892" spans="2:65" s="1" customFormat="1" ht="16.5" customHeight="1">
      <c r="B892" s="33"/>
      <c r="C892" s="171" t="s">
        <v>1206</v>
      </c>
      <c r="D892" s="171" t="s">
        <v>1645</v>
      </c>
      <c r="E892" s="172" t="s">
        <v>1207</v>
      </c>
      <c r="F892" s="173" t="s">
        <v>1208</v>
      </c>
      <c r="G892" s="174" t="s">
        <v>1755</v>
      </c>
      <c r="H892" s="175">
        <v>7</v>
      </c>
      <c r="I892" s="176"/>
      <c r="J892" s="175">
        <f t="shared" si="110"/>
        <v>0</v>
      </c>
      <c r="K892" s="173" t="s">
        <v>1649</v>
      </c>
      <c r="L892" s="37"/>
      <c r="M892" s="177" t="s">
        <v>1524</v>
      </c>
      <c r="N892" s="178" t="s">
        <v>1563</v>
      </c>
      <c r="O892" s="59"/>
      <c r="P892" s="179">
        <f t="shared" si="111"/>
        <v>0</v>
      </c>
      <c r="Q892" s="179">
        <v>0</v>
      </c>
      <c r="R892" s="179">
        <f t="shared" si="112"/>
        <v>0</v>
      </c>
      <c r="S892" s="179">
        <v>0</v>
      </c>
      <c r="T892" s="180">
        <f t="shared" si="113"/>
        <v>0</v>
      </c>
      <c r="AR892" s="16" t="s">
        <v>1678</v>
      </c>
      <c r="AT892" s="16" t="s">
        <v>1645</v>
      </c>
      <c r="AU892" s="16" t="s">
        <v>1651</v>
      </c>
      <c r="AY892" s="16" t="s">
        <v>1642</v>
      </c>
      <c r="BE892" s="181">
        <f t="shared" si="114"/>
        <v>0</v>
      </c>
      <c r="BF892" s="181">
        <f t="shared" si="115"/>
        <v>0</v>
      </c>
      <c r="BG892" s="181">
        <f t="shared" si="116"/>
        <v>0</v>
      </c>
      <c r="BH892" s="181">
        <f t="shared" si="117"/>
        <v>0</v>
      </c>
      <c r="BI892" s="181">
        <f t="shared" si="118"/>
        <v>0</v>
      </c>
      <c r="BJ892" s="16" t="s">
        <v>1651</v>
      </c>
      <c r="BK892" s="181">
        <f t="shared" si="119"/>
        <v>0</v>
      </c>
      <c r="BL892" s="16" t="s">
        <v>1678</v>
      </c>
      <c r="BM892" s="16" t="s">
        <v>1209</v>
      </c>
    </row>
    <row r="893" spans="2:65" s="1" customFormat="1" ht="16.5" customHeight="1">
      <c r="B893" s="33"/>
      <c r="C893" s="171" t="s">
        <v>1210</v>
      </c>
      <c r="D893" s="171" t="s">
        <v>1645</v>
      </c>
      <c r="E893" s="172" t="s">
        <v>1211</v>
      </c>
      <c r="F893" s="173" t="s">
        <v>1212</v>
      </c>
      <c r="G893" s="174" t="s">
        <v>1728</v>
      </c>
      <c r="H893" s="175">
        <v>104</v>
      </c>
      <c r="I893" s="176"/>
      <c r="J893" s="175">
        <f t="shared" si="110"/>
        <v>0</v>
      </c>
      <c r="K893" s="173" t="s">
        <v>1649</v>
      </c>
      <c r="L893" s="37"/>
      <c r="M893" s="177" t="s">
        <v>1524</v>
      </c>
      <c r="N893" s="178" t="s">
        <v>1563</v>
      </c>
      <c r="O893" s="59"/>
      <c r="P893" s="179">
        <f t="shared" si="111"/>
        <v>0</v>
      </c>
      <c r="Q893" s="179">
        <v>0</v>
      </c>
      <c r="R893" s="179">
        <f t="shared" si="112"/>
        <v>0</v>
      </c>
      <c r="S893" s="179">
        <v>0</v>
      </c>
      <c r="T893" s="180">
        <f t="shared" si="113"/>
        <v>0</v>
      </c>
      <c r="AR893" s="16" t="s">
        <v>1678</v>
      </c>
      <c r="AT893" s="16" t="s">
        <v>1645</v>
      </c>
      <c r="AU893" s="16" t="s">
        <v>1651</v>
      </c>
      <c r="AY893" s="16" t="s">
        <v>1642</v>
      </c>
      <c r="BE893" s="181">
        <f t="shared" si="114"/>
        <v>0</v>
      </c>
      <c r="BF893" s="181">
        <f t="shared" si="115"/>
        <v>0</v>
      </c>
      <c r="BG893" s="181">
        <f t="shared" si="116"/>
        <v>0</v>
      </c>
      <c r="BH893" s="181">
        <f t="shared" si="117"/>
        <v>0</v>
      </c>
      <c r="BI893" s="181">
        <f t="shared" si="118"/>
        <v>0</v>
      </c>
      <c r="BJ893" s="16" t="s">
        <v>1651</v>
      </c>
      <c r="BK893" s="181">
        <f t="shared" si="119"/>
        <v>0</v>
      </c>
      <c r="BL893" s="16" t="s">
        <v>1678</v>
      </c>
      <c r="BM893" s="16" t="s">
        <v>1213</v>
      </c>
    </row>
    <row r="894" spans="2:65" s="1" customFormat="1" ht="16.5" customHeight="1">
      <c r="B894" s="33"/>
      <c r="C894" s="194" t="s">
        <v>1214</v>
      </c>
      <c r="D894" s="194" t="s">
        <v>1687</v>
      </c>
      <c r="E894" s="195" t="s">
        <v>1215</v>
      </c>
      <c r="F894" s="196" t="s">
        <v>1216</v>
      </c>
      <c r="G894" s="197" t="s">
        <v>1217</v>
      </c>
      <c r="H894" s="198">
        <v>104</v>
      </c>
      <c r="I894" s="199"/>
      <c r="J894" s="198">
        <f t="shared" si="110"/>
        <v>0</v>
      </c>
      <c r="K894" s="196" t="s">
        <v>1649</v>
      </c>
      <c r="L894" s="200"/>
      <c r="M894" s="201" t="s">
        <v>1524</v>
      </c>
      <c r="N894" s="202" t="s">
        <v>1563</v>
      </c>
      <c r="O894" s="59"/>
      <c r="P894" s="179">
        <f t="shared" si="111"/>
        <v>0</v>
      </c>
      <c r="Q894" s="179">
        <v>0.001</v>
      </c>
      <c r="R894" s="179">
        <f t="shared" si="112"/>
        <v>0.10400000000000001</v>
      </c>
      <c r="S894" s="179">
        <v>0</v>
      </c>
      <c r="T894" s="180">
        <f t="shared" si="113"/>
        <v>0</v>
      </c>
      <c r="AR894" s="16" t="s">
        <v>1690</v>
      </c>
      <c r="AT894" s="16" t="s">
        <v>1687</v>
      </c>
      <c r="AU894" s="16" t="s">
        <v>1651</v>
      </c>
      <c r="AY894" s="16" t="s">
        <v>1642</v>
      </c>
      <c r="BE894" s="181">
        <f t="shared" si="114"/>
        <v>0</v>
      </c>
      <c r="BF894" s="181">
        <f t="shared" si="115"/>
        <v>0</v>
      </c>
      <c r="BG894" s="181">
        <f t="shared" si="116"/>
        <v>0</v>
      </c>
      <c r="BH894" s="181">
        <f t="shared" si="117"/>
        <v>0</v>
      </c>
      <c r="BI894" s="181">
        <f t="shared" si="118"/>
        <v>0</v>
      </c>
      <c r="BJ894" s="16" t="s">
        <v>1651</v>
      </c>
      <c r="BK894" s="181">
        <f t="shared" si="119"/>
        <v>0</v>
      </c>
      <c r="BL894" s="16" t="s">
        <v>1678</v>
      </c>
      <c r="BM894" s="16" t="s">
        <v>1218</v>
      </c>
    </row>
    <row r="895" spans="2:65" s="1" customFormat="1" ht="16.5" customHeight="1">
      <c r="B895" s="33"/>
      <c r="C895" s="171" t="s">
        <v>1219</v>
      </c>
      <c r="D895" s="171" t="s">
        <v>1645</v>
      </c>
      <c r="E895" s="172" t="s">
        <v>1220</v>
      </c>
      <c r="F895" s="173" t="s">
        <v>1221</v>
      </c>
      <c r="G895" s="174" t="s">
        <v>1728</v>
      </c>
      <c r="H895" s="175">
        <v>284</v>
      </c>
      <c r="I895" s="176"/>
      <c r="J895" s="175">
        <f t="shared" si="110"/>
        <v>0</v>
      </c>
      <c r="K895" s="173" t="s">
        <v>1649</v>
      </c>
      <c r="L895" s="37"/>
      <c r="M895" s="177" t="s">
        <v>1524</v>
      </c>
      <c r="N895" s="178" t="s">
        <v>1563</v>
      </c>
      <c r="O895" s="59"/>
      <c r="P895" s="179">
        <f t="shared" si="111"/>
        <v>0</v>
      </c>
      <c r="Q895" s="179">
        <v>0</v>
      </c>
      <c r="R895" s="179">
        <f t="shared" si="112"/>
        <v>0</v>
      </c>
      <c r="S895" s="179">
        <v>0</v>
      </c>
      <c r="T895" s="180">
        <f t="shared" si="113"/>
        <v>0</v>
      </c>
      <c r="AR895" s="16" t="s">
        <v>1678</v>
      </c>
      <c r="AT895" s="16" t="s">
        <v>1645</v>
      </c>
      <c r="AU895" s="16" t="s">
        <v>1651</v>
      </c>
      <c r="AY895" s="16" t="s">
        <v>1642</v>
      </c>
      <c r="BE895" s="181">
        <f t="shared" si="114"/>
        <v>0</v>
      </c>
      <c r="BF895" s="181">
        <f t="shared" si="115"/>
        <v>0</v>
      </c>
      <c r="BG895" s="181">
        <f t="shared" si="116"/>
        <v>0</v>
      </c>
      <c r="BH895" s="181">
        <f t="shared" si="117"/>
        <v>0</v>
      </c>
      <c r="BI895" s="181">
        <f t="shared" si="118"/>
        <v>0</v>
      </c>
      <c r="BJ895" s="16" t="s">
        <v>1651</v>
      </c>
      <c r="BK895" s="181">
        <f t="shared" si="119"/>
        <v>0</v>
      </c>
      <c r="BL895" s="16" t="s">
        <v>1678</v>
      </c>
      <c r="BM895" s="16" t="s">
        <v>1222</v>
      </c>
    </row>
    <row r="896" spans="2:65" s="1" customFormat="1" ht="16.5" customHeight="1">
      <c r="B896" s="33"/>
      <c r="C896" s="194" t="s">
        <v>1223</v>
      </c>
      <c r="D896" s="194" t="s">
        <v>1687</v>
      </c>
      <c r="E896" s="195" t="s">
        <v>1224</v>
      </c>
      <c r="F896" s="196" t="s">
        <v>1225</v>
      </c>
      <c r="G896" s="197" t="s">
        <v>1217</v>
      </c>
      <c r="H896" s="198">
        <v>212</v>
      </c>
      <c r="I896" s="199"/>
      <c r="J896" s="198">
        <f t="shared" si="110"/>
        <v>0</v>
      </c>
      <c r="K896" s="196" t="s">
        <v>1649</v>
      </c>
      <c r="L896" s="200"/>
      <c r="M896" s="201" t="s">
        <v>1524</v>
      </c>
      <c r="N896" s="202" t="s">
        <v>1563</v>
      </c>
      <c r="O896" s="59"/>
      <c r="P896" s="179">
        <f t="shared" si="111"/>
        <v>0</v>
      </c>
      <c r="Q896" s="179">
        <v>0.001</v>
      </c>
      <c r="R896" s="179">
        <f t="shared" si="112"/>
        <v>0.212</v>
      </c>
      <c r="S896" s="179">
        <v>0</v>
      </c>
      <c r="T896" s="180">
        <f t="shared" si="113"/>
        <v>0</v>
      </c>
      <c r="AR896" s="16" t="s">
        <v>1690</v>
      </c>
      <c r="AT896" s="16" t="s">
        <v>1687</v>
      </c>
      <c r="AU896" s="16" t="s">
        <v>1651</v>
      </c>
      <c r="AY896" s="16" t="s">
        <v>1642</v>
      </c>
      <c r="BE896" s="181">
        <f t="shared" si="114"/>
        <v>0</v>
      </c>
      <c r="BF896" s="181">
        <f t="shared" si="115"/>
        <v>0</v>
      </c>
      <c r="BG896" s="181">
        <f t="shared" si="116"/>
        <v>0</v>
      </c>
      <c r="BH896" s="181">
        <f t="shared" si="117"/>
        <v>0</v>
      </c>
      <c r="BI896" s="181">
        <f t="shared" si="118"/>
        <v>0</v>
      </c>
      <c r="BJ896" s="16" t="s">
        <v>1651</v>
      </c>
      <c r="BK896" s="181">
        <f t="shared" si="119"/>
        <v>0</v>
      </c>
      <c r="BL896" s="16" t="s">
        <v>1678</v>
      </c>
      <c r="BM896" s="16" t="s">
        <v>1226</v>
      </c>
    </row>
    <row r="897" spans="2:65" s="1" customFormat="1" ht="16.5" customHeight="1">
      <c r="B897" s="33"/>
      <c r="C897" s="194" t="s">
        <v>1227</v>
      </c>
      <c r="D897" s="194" t="s">
        <v>1687</v>
      </c>
      <c r="E897" s="195" t="s">
        <v>1228</v>
      </c>
      <c r="F897" s="196" t="s">
        <v>1229</v>
      </c>
      <c r="G897" s="197" t="s">
        <v>1755</v>
      </c>
      <c r="H897" s="198">
        <v>12</v>
      </c>
      <c r="I897" s="199"/>
      <c r="J897" s="198">
        <f t="shared" si="110"/>
        <v>0</v>
      </c>
      <c r="K897" s="196" t="s">
        <v>1649</v>
      </c>
      <c r="L897" s="200"/>
      <c r="M897" s="201" t="s">
        <v>1524</v>
      </c>
      <c r="N897" s="202" t="s">
        <v>1563</v>
      </c>
      <c r="O897" s="59"/>
      <c r="P897" s="179">
        <f t="shared" si="111"/>
        <v>0</v>
      </c>
      <c r="Q897" s="179">
        <v>0.00032</v>
      </c>
      <c r="R897" s="179">
        <f t="shared" si="112"/>
        <v>0.0038400000000000005</v>
      </c>
      <c r="S897" s="179">
        <v>0</v>
      </c>
      <c r="T897" s="180">
        <f t="shared" si="113"/>
        <v>0</v>
      </c>
      <c r="AR897" s="16" t="s">
        <v>1690</v>
      </c>
      <c r="AT897" s="16" t="s">
        <v>1687</v>
      </c>
      <c r="AU897" s="16" t="s">
        <v>1651</v>
      </c>
      <c r="AY897" s="16" t="s">
        <v>1642</v>
      </c>
      <c r="BE897" s="181">
        <f t="shared" si="114"/>
        <v>0</v>
      </c>
      <c r="BF897" s="181">
        <f t="shared" si="115"/>
        <v>0</v>
      </c>
      <c r="BG897" s="181">
        <f t="shared" si="116"/>
        <v>0</v>
      </c>
      <c r="BH897" s="181">
        <f t="shared" si="117"/>
        <v>0</v>
      </c>
      <c r="BI897" s="181">
        <f t="shared" si="118"/>
        <v>0</v>
      </c>
      <c r="BJ897" s="16" t="s">
        <v>1651</v>
      </c>
      <c r="BK897" s="181">
        <f t="shared" si="119"/>
        <v>0</v>
      </c>
      <c r="BL897" s="16" t="s">
        <v>1678</v>
      </c>
      <c r="BM897" s="16" t="s">
        <v>1230</v>
      </c>
    </row>
    <row r="898" spans="2:65" s="1" customFormat="1" ht="16.5" customHeight="1">
      <c r="B898" s="33"/>
      <c r="C898" s="194" t="s">
        <v>1231</v>
      </c>
      <c r="D898" s="194" t="s">
        <v>1687</v>
      </c>
      <c r="E898" s="195" t="s">
        <v>1232</v>
      </c>
      <c r="F898" s="196" t="s">
        <v>1233</v>
      </c>
      <c r="G898" s="197" t="s">
        <v>1755</v>
      </c>
      <c r="H898" s="198">
        <v>94</v>
      </c>
      <c r="I898" s="199"/>
      <c r="J898" s="198">
        <f t="shared" si="110"/>
        <v>0</v>
      </c>
      <c r="K898" s="196" t="s">
        <v>1649</v>
      </c>
      <c r="L898" s="200"/>
      <c r="M898" s="201" t="s">
        <v>1524</v>
      </c>
      <c r="N898" s="202" t="s">
        <v>1563</v>
      </c>
      <c r="O898" s="59"/>
      <c r="P898" s="179">
        <f t="shared" si="111"/>
        <v>0</v>
      </c>
      <c r="Q898" s="179">
        <v>0.00014</v>
      </c>
      <c r="R898" s="179">
        <f t="shared" si="112"/>
        <v>0.013159999999999998</v>
      </c>
      <c r="S898" s="179">
        <v>0</v>
      </c>
      <c r="T898" s="180">
        <f t="shared" si="113"/>
        <v>0</v>
      </c>
      <c r="AR898" s="16" t="s">
        <v>1690</v>
      </c>
      <c r="AT898" s="16" t="s">
        <v>1687</v>
      </c>
      <c r="AU898" s="16" t="s">
        <v>1651</v>
      </c>
      <c r="AY898" s="16" t="s">
        <v>1642</v>
      </c>
      <c r="BE898" s="181">
        <f t="shared" si="114"/>
        <v>0</v>
      </c>
      <c r="BF898" s="181">
        <f t="shared" si="115"/>
        <v>0</v>
      </c>
      <c r="BG898" s="181">
        <f t="shared" si="116"/>
        <v>0</v>
      </c>
      <c r="BH898" s="181">
        <f t="shared" si="117"/>
        <v>0</v>
      </c>
      <c r="BI898" s="181">
        <f t="shared" si="118"/>
        <v>0</v>
      </c>
      <c r="BJ898" s="16" t="s">
        <v>1651</v>
      </c>
      <c r="BK898" s="181">
        <f t="shared" si="119"/>
        <v>0</v>
      </c>
      <c r="BL898" s="16" t="s">
        <v>1678</v>
      </c>
      <c r="BM898" s="16" t="s">
        <v>1234</v>
      </c>
    </row>
    <row r="899" spans="2:65" s="1" customFormat="1" ht="16.5" customHeight="1">
      <c r="B899" s="33"/>
      <c r="C899" s="194" t="s">
        <v>1235</v>
      </c>
      <c r="D899" s="194" t="s">
        <v>1687</v>
      </c>
      <c r="E899" s="195" t="s">
        <v>1236</v>
      </c>
      <c r="F899" s="196" t="s">
        <v>1237</v>
      </c>
      <c r="G899" s="197" t="s">
        <v>1755</v>
      </c>
      <c r="H899" s="198">
        <v>358</v>
      </c>
      <c r="I899" s="199"/>
      <c r="J899" s="198">
        <f t="shared" si="110"/>
        <v>0</v>
      </c>
      <c r="K899" s="196" t="s">
        <v>1649</v>
      </c>
      <c r="L899" s="200"/>
      <c r="M899" s="201" t="s">
        <v>1524</v>
      </c>
      <c r="N899" s="202" t="s">
        <v>1563</v>
      </c>
      <c r="O899" s="59"/>
      <c r="P899" s="179">
        <f t="shared" si="111"/>
        <v>0</v>
      </c>
      <c r="Q899" s="179">
        <v>0.00021</v>
      </c>
      <c r="R899" s="179">
        <f t="shared" si="112"/>
        <v>0.07518</v>
      </c>
      <c r="S899" s="179">
        <v>0</v>
      </c>
      <c r="T899" s="180">
        <f t="shared" si="113"/>
        <v>0</v>
      </c>
      <c r="AR899" s="16" t="s">
        <v>1690</v>
      </c>
      <c r="AT899" s="16" t="s">
        <v>1687</v>
      </c>
      <c r="AU899" s="16" t="s">
        <v>1651</v>
      </c>
      <c r="AY899" s="16" t="s">
        <v>1642</v>
      </c>
      <c r="BE899" s="181">
        <f t="shared" si="114"/>
        <v>0</v>
      </c>
      <c r="BF899" s="181">
        <f t="shared" si="115"/>
        <v>0</v>
      </c>
      <c r="BG899" s="181">
        <f t="shared" si="116"/>
        <v>0</v>
      </c>
      <c r="BH899" s="181">
        <f t="shared" si="117"/>
        <v>0</v>
      </c>
      <c r="BI899" s="181">
        <f t="shared" si="118"/>
        <v>0</v>
      </c>
      <c r="BJ899" s="16" t="s">
        <v>1651</v>
      </c>
      <c r="BK899" s="181">
        <f t="shared" si="119"/>
        <v>0</v>
      </c>
      <c r="BL899" s="16" t="s">
        <v>1678</v>
      </c>
      <c r="BM899" s="16" t="s">
        <v>1238</v>
      </c>
    </row>
    <row r="900" spans="2:65" s="1" customFormat="1" ht="16.5" customHeight="1">
      <c r="B900" s="33"/>
      <c r="C900" s="171" t="s">
        <v>1239</v>
      </c>
      <c r="D900" s="171" t="s">
        <v>1645</v>
      </c>
      <c r="E900" s="172" t="s">
        <v>1240</v>
      </c>
      <c r="F900" s="173" t="s">
        <v>1241</v>
      </c>
      <c r="G900" s="174" t="s">
        <v>1755</v>
      </c>
      <c r="H900" s="175">
        <v>68</v>
      </c>
      <c r="I900" s="176"/>
      <c r="J900" s="175">
        <f t="shared" si="110"/>
        <v>0</v>
      </c>
      <c r="K900" s="173" t="s">
        <v>1649</v>
      </c>
      <c r="L900" s="37"/>
      <c r="M900" s="177" t="s">
        <v>1524</v>
      </c>
      <c r="N900" s="178" t="s">
        <v>1563</v>
      </c>
      <c r="O900" s="59"/>
      <c r="P900" s="179">
        <f t="shared" si="111"/>
        <v>0</v>
      </c>
      <c r="Q900" s="179">
        <v>0</v>
      </c>
      <c r="R900" s="179">
        <f t="shared" si="112"/>
        <v>0</v>
      </c>
      <c r="S900" s="179">
        <v>0</v>
      </c>
      <c r="T900" s="180">
        <f t="shared" si="113"/>
        <v>0</v>
      </c>
      <c r="AR900" s="16" t="s">
        <v>1678</v>
      </c>
      <c r="AT900" s="16" t="s">
        <v>1645</v>
      </c>
      <c r="AU900" s="16" t="s">
        <v>1651</v>
      </c>
      <c r="AY900" s="16" t="s">
        <v>1642</v>
      </c>
      <c r="BE900" s="181">
        <f t="shared" si="114"/>
        <v>0</v>
      </c>
      <c r="BF900" s="181">
        <f t="shared" si="115"/>
        <v>0</v>
      </c>
      <c r="BG900" s="181">
        <f t="shared" si="116"/>
        <v>0</v>
      </c>
      <c r="BH900" s="181">
        <f t="shared" si="117"/>
        <v>0</v>
      </c>
      <c r="BI900" s="181">
        <f t="shared" si="118"/>
        <v>0</v>
      </c>
      <c r="BJ900" s="16" t="s">
        <v>1651</v>
      </c>
      <c r="BK900" s="181">
        <f t="shared" si="119"/>
        <v>0</v>
      </c>
      <c r="BL900" s="16" t="s">
        <v>1678</v>
      </c>
      <c r="BM900" s="16" t="s">
        <v>1242</v>
      </c>
    </row>
    <row r="901" spans="2:65" s="1" customFormat="1" ht="16.5" customHeight="1">
      <c r="B901" s="33"/>
      <c r="C901" s="194" t="s">
        <v>1243</v>
      </c>
      <c r="D901" s="194" t="s">
        <v>1687</v>
      </c>
      <c r="E901" s="195" t="s">
        <v>1244</v>
      </c>
      <c r="F901" s="196" t="s">
        <v>1245</v>
      </c>
      <c r="G901" s="197" t="s">
        <v>1755</v>
      </c>
      <c r="H901" s="198">
        <v>12</v>
      </c>
      <c r="I901" s="199"/>
      <c r="J901" s="198">
        <f t="shared" si="110"/>
        <v>0</v>
      </c>
      <c r="K901" s="196" t="s">
        <v>1649</v>
      </c>
      <c r="L901" s="200"/>
      <c r="M901" s="201" t="s">
        <v>1524</v>
      </c>
      <c r="N901" s="202" t="s">
        <v>1563</v>
      </c>
      <c r="O901" s="59"/>
      <c r="P901" s="179">
        <f t="shared" si="111"/>
        <v>0</v>
      </c>
      <c r="Q901" s="179">
        <v>0.00043</v>
      </c>
      <c r="R901" s="179">
        <f t="shared" si="112"/>
        <v>0.00516</v>
      </c>
      <c r="S901" s="179">
        <v>0</v>
      </c>
      <c r="T901" s="180">
        <f t="shared" si="113"/>
        <v>0</v>
      </c>
      <c r="AR901" s="16" t="s">
        <v>1690</v>
      </c>
      <c r="AT901" s="16" t="s">
        <v>1687</v>
      </c>
      <c r="AU901" s="16" t="s">
        <v>1651</v>
      </c>
      <c r="AY901" s="16" t="s">
        <v>1642</v>
      </c>
      <c r="BE901" s="181">
        <f t="shared" si="114"/>
        <v>0</v>
      </c>
      <c r="BF901" s="181">
        <f t="shared" si="115"/>
        <v>0</v>
      </c>
      <c r="BG901" s="181">
        <f t="shared" si="116"/>
        <v>0</v>
      </c>
      <c r="BH901" s="181">
        <f t="shared" si="117"/>
        <v>0</v>
      </c>
      <c r="BI901" s="181">
        <f t="shared" si="118"/>
        <v>0</v>
      </c>
      <c r="BJ901" s="16" t="s">
        <v>1651</v>
      </c>
      <c r="BK901" s="181">
        <f t="shared" si="119"/>
        <v>0</v>
      </c>
      <c r="BL901" s="16" t="s">
        <v>1678</v>
      </c>
      <c r="BM901" s="16" t="s">
        <v>1246</v>
      </c>
    </row>
    <row r="902" spans="2:65" s="1" customFormat="1" ht="16.5" customHeight="1">
      <c r="B902" s="33"/>
      <c r="C902" s="194" t="s">
        <v>1247</v>
      </c>
      <c r="D902" s="194" t="s">
        <v>1687</v>
      </c>
      <c r="E902" s="195" t="s">
        <v>1248</v>
      </c>
      <c r="F902" s="196" t="s">
        <v>1249</v>
      </c>
      <c r="G902" s="197" t="s">
        <v>1755</v>
      </c>
      <c r="H902" s="198">
        <v>16</v>
      </c>
      <c r="I902" s="199"/>
      <c r="J902" s="198">
        <f t="shared" si="110"/>
        <v>0</v>
      </c>
      <c r="K902" s="196" t="s">
        <v>1649</v>
      </c>
      <c r="L902" s="200"/>
      <c r="M902" s="201" t="s">
        <v>1524</v>
      </c>
      <c r="N902" s="202" t="s">
        <v>1563</v>
      </c>
      <c r="O902" s="59"/>
      <c r="P902" s="179">
        <f t="shared" si="111"/>
        <v>0</v>
      </c>
      <c r="Q902" s="179">
        <v>0.00016</v>
      </c>
      <c r="R902" s="179">
        <f t="shared" si="112"/>
        <v>0.00256</v>
      </c>
      <c r="S902" s="179">
        <v>0</v>
      </c>
      <c r="T902" s="180">
        <f t="shared" si="113"/>
        <v>0</v>
      </c>
      <c r="AR902" s="16" t="s">
        <v>1690</v>
      </c>
      <c r="AT902" s="16" t="s">
        <v>1687</v>
      </c>
      <c r="AU902" s="16" t="s">
        <v>1651</v>
      </c>
      <c r="AY902" s="16" t="s">
        <v>1642</v>
      </c>
      <c r="BE902" s="181">
        <f t="shared" si="114"/>
        <v>0</v>
      </c>
      <c r="BF902" s="181">
        <f t="shared" si="115"/>
        <v>0</v>
      </c>
      <c r="BG902" s="181">
        <f t="shared" si="116"/>
        <v>0</v>
      </c>
      <c r="BH902" s="181">
        <f t="shared" si="117"/>
        <v>0</v>
      </c>
      <c r="BI902" s="181">
        <f t="shared" si="118"/>
        <v>0</v>
      </c>
      <c r="BJ902" s="16" t="s">
        <v>1651</v>
      </c>
      <c r="BK902" s="181">
        <f t="shared" si="119"/>
        <v>0</v>
      </c>
      <c r="BL902" s="16" t="s">
        <v>1678</v>
      </c>
      <c r="BM902" s="16" t="s">
        <v>1250</v>
      </c>
    </row>
    <row r="903" spans="2:65" s="1" customFormat="1" ht="16.5" customHeight="1">
      <c r="B903" s="33"/>
      <c r="C903" s="194" t="s">
        <v>1251</v>
      </c>
      <c r="D903" s="194" t="s">
        <v>1687</v>
      </c>
      <c r="E903" s="195" t="s">
        <v>1252</v>
      </c>
      <c r="F903" s="196" t="s">
        <v>1253</v>
      </c>
      <c r="G903" s="197" t="s">
        <v>1755</v>
      </c>
      <c r="H903" s="198">
        <v>8</v>
      </c>
      <c r="I903" s="199"/>
      <c r="J903" s="198">
        <f t="shared" si="110"/>
        <v>0</v>
      </c>
      <c r="K903" s="196" t="s">
        <v>1649</v>
      </c>
      <c r="L903" s="200"/>
      <c r="M903" s="201" t="s">
        <v>1524</v>
      </c>
      <c r="N903" s="202" t="s">
        <v>1563</v>
      </c>
      <c r="O903" s="59"/>
      <c r="P903" s="179">
        <f t="shared" si="111"/>
        <v>0</v>
      </c>
      <c r="Q903" s="179">
        <v>9E-05</v>
      </c>
      <c r="R903" s="179">
        <f t="shared" si="112"/>
        <v>0.00072</v>
      </c>
      <c r="S903" s="179">
        <v>0</v>
      </c>
      <c r="T903" s="180">
        <f t="shared" si="113"/>
        <v>0</v>
      </c>
      <c r="AR903" s="16" t="s">
        <v>1690</v>
      </c>
      <c r="AT903" s="16" t="s">
        <v>1687</v>
      </c>
      <c r="AU903" s="16" t="s">
        <v>1651</v>
      </c>
      <c r="AY903" s="16" t="s">
        <v>1642</v>
      </c>
      <c r="BE903" s="181">
        <f t="shared" si="114"/>
        <v>0</v>
      </c>
      <c r="BF903" s="181">
        <f t="shared" si="115"/>
        <v>0</v>
      </c>
      <c r="BG903" s="181">
        <f t="shared" si="116"/>
        <v>0</v>
      </c>
      <c r="BH903" s="181">
        <f t="shared" si="117"/>
        <v>0</v>
      </c>
      <c r="BI903" s="181">
        <f t="shared" si="118"/>
        <v>0</v>
      </c>
      <c r="BJ903" s="16" t="s">
        <v>1651</v>
      </c>
      <c r="BK903" s="181">
        <f t="shared" si="119"/>
        <v>0</v>
      </c>
      <c r="BL903" s="16" t="s">
        <v>1678</v>
      </c>
      <c r="BM903" s="16" t="s">
        <v>1254</v>
      </c>
    </row>
    <row r="904" spans="2:65" s="1" customFormat="1" ht="16.5" customHeight="1">
      <c r="B904" s="33"/>
      <c r="C904" s="194" t="s">
        <v>1255</v>
      </c>
      <c r="D904" s="194" t="s">
        <v>1687</v>
      </c>
      <c r="E904" s="195" t="s">
        <v>1256</v>
      </c>
      <c r="F904" s="196" t="s">
        <v>1257</v>
      </c>
      <c r="G904" s="197" t="s">
        <v>1755</v>
      </c>
      <c r="H904" s="198">
        <v>8</v>
      </c>
      <c r="I904" s="199"/>
      <c r="J904" s="198">
        <f t="shared" si="110"/>
        <v>0</v>
      </c>
      <c r="K904" s="196" t="s">
        <v>1649</v>
      </c>
      <c r="L904" s="200"/>
      <c r="M904" s="201" t="s">
        <v>1524</v>
      </c>
      <c r="N904" s="202" t="s">
        <v>1563</v>
      </c>
      <c r="O904" s="59"/>
      <c r="P904" s="179">
        <f t="shared" si="111"/>
        <v>0</v>
      </c>
      <c r="Q904" s="179">
        <v>0.00026</v>
      </c>
      <c r="R904" s="179">
        <f t="shared" si="112"/>
        <v>0.00208</v>
      </c>
      <c r="S904" s="179">
        <v>0</v>
      </c>
      <c r="T904" s="180">
        <f t="shared" si="113"/>
        <v>0</v>
      </c>
      <c r="AR904" s="16" t="s">
        <v>1690</v>
      </c>
      <c r="AT904" s="16" t="s">
        <v>1687</v>
      </c>
      <c r="AU904" s="16" t="s">
        <v>1651</v>
      </c>
      <c r="AY904" s="16" t="s">
        <v>1642</v>
      </c>
      <c r="BE904" s="181">
        <f t="shared" si="114"/>
        <v>0</v>
      </c>
      <c r="BF904" s="181">
        <f t="shared" si="115"/>
        <v>0</v>
      </c>
      <c r="BG904" s="181">
        <f t="shared" si="116"/>
        <v>0</v>
      </c>
      <c r="BH904" s="181">
        <f t="shared" si="117"/>
        <v>0</v>
      </c>
      <c r="BI904" s="181">
        <f t="shared" si="118"/>
        <v>0</v>
      </c>
      <c r="BJ904" s="16" t="s">
        <v>1651</v>
      </c>
      <c r="BK904" s="181">
        <f t="shared" si="119"/>
        <v>0</v>
      </c>
      <c r="BL904" s="16" t="s">
        <v>1678</v>
      </c>
      <c r="BM904" s="16" t="s">
        <v>1258</v>
      </c>
    </row>
    <row r="905" spans="2:65" s="1" customFormat="1" ht="16.5" customHeight="1">
      <c r="B905" s="33"/>
      <c r="C905" s="194" t="s">
        <v>1259</v>
      </c>
      <c r="D905" s="194" t="s">
        <v>1687</v>
      </c>
      <c r="E905" s="195" t="s">
        <v>1260</v>
      </c>
      <c r="F905" s="196" t="s">
        <v>1261</v>
      </c>
      <c r="G905" s="197" t="s">
        <v>1755</v>
      </c>
      <c r="H905" s="198">
        <v>14</v>
      </c>
      <c r="I905" s="199"/>
      <c r="J905" s="198">
        <f t="shared" si="110"/>
        <v>0</v>
      </c>
      <c r="K905" s="196" t="s">
        <v>1649</v>
      </c>
      <c r="L905" s="200"/>
      <c r="M905" s="201" t="s">
        <v>1524</v>
      </c>
      <c r="N905" s="202" t="s">
        <v>1563</v>
      </c>
      <c r="O905" s="59"/>
      <c r="P905" s="179">
        <f t="shared" si="111"/>
        <v>0</v>
      </c>
      <c r="Q905" s="179">
        <v>0.0007</v>
      </c>
      <c r="R905" s="179">
        <f t="shared" si="112"/>
        <v>0.0098</v>
      </c>
      <c r="S905" s="179">
        <v>0</v>
      </c>
      <c r="T905" s="180">
        <f t="shared" si="113"/>
        <v>0</v>
      </c>
      <c r="AR905" s="16" t="s">
        <v>1690</v>
      </c>
      <c r="AT905" s="16" t="s">
        <v>1687</v>
      </c>
      <c r="AU905" s="16" t="s">
        <v>1651</v>
      </c>
      <c r="AY905" s="16" t="s">
        <v>1642</v>
      </c>
      <c r="BE905" s="181">
        <f t="shared" si="114"/>
        <v>0</v>
      </c>
      <c r="BF905" s="181">
        <f t="shared" si="115"/>
        <v>0</v>
      </c>
      <c r="BG905" s="181">
        <f t="shared" si="116"/>
        <v>0</v>
      </c>
      <c r="BH905" s="181">
        <f t="shared" si="117"/>
        <v>0</v>
      </c>
      <c r="BI905" s="181">
        <f t="shared" si="118"/>
        <v>0</v>
      </c>
      <c r="BJ905" s="16" t="s">
        <v>1651</v>
      </c>
      <c r="BK905" s="181">
        <f t="shared" si="119"/>
        <v>0</v>
      </c>
      <c r="BL905" s="16" t="s">
        <v>1678</v>
      </c>
      <c r="BM905" s="16" t="s">
        <v>1262</v>
      </c>
    </row>
    <row r="906" spans="2:65" s="1" customFormat="1" ht="16.5" customHeight="1">
      <c r="B906" s="33"/>
      <c r="C906" s="194" t="s">
        <v>1263</v>
      </c>
      <c r="D906" s="194" t="s">
        <v>1687</v>
      </c>
      <c r="E906" s="195" t="s">
        <v>1264</v>
      </c>
      <c r="F906" s="196" t="s">
        <v>1265</v>
      </c>
      <c r="G906" s="197" t="s">
        <v>1755</v>
      </c>
      <c r="H906" s="198">
        <v>24</v>
      </c>
      <c r="I906" s="199"/>
      <c r="J906" s="198">
        <f t="shared" si="110"/>
        <v>0</v>
      </c>
      <c r="K906" s="196" t="s">
        <v>1649</v>
      </c>
      <c r="L906" s="200"/>
      <c r="M906" s="201" t="s">
        <v>1524</v>
      </c>
      <c r="N906" s="202" t="s">
        <v>1563</v>
      </c>
      <c r="O906" s="59"/>
      <c r="P906" s="179">
        <f t="shared" si="111"/>
        <v>0</v>
      </c>
      <c r="Q906" s="179">
        <v>0.00016</v>
      </c>
      <c r="R906" s="179">
        <f t="shared" si="112"/>
        <v>0.0038400000000000005</v>
      </c>
      <c r="S906" s="179">
        <v>0</v>
      </c>
      <c r="T906" s="180">
        <f t="shared" si="113"/>
        <v>0</v>
      </c>
      <c r="AR906" s="16" t="s">
        <v>1690</v>
      </c>
      <c r="AT906" s="16" t="s">
        <v>1687</v>
      </c>
      <c r="AU906" s="16" t="s">
        <v>1651</v>
      </c>
      <c r="AY906" s="16" t="s">
        <v>1642</v>
      </c>
      <c r="BE906" s="181">
        <f t="shared" si="114"/>
        <v>0</v>
      </c>
      <c r="BF906" s="181">
        <f t="shared" si="115"/>
        <v>0</v>
      </c>
      <c r="BG906" s="181">
        <f t="shared" si="116"/>
        <v>0</v>
      </c>
      <c r="BH906" s="181">
        <f t="shared" si="117"/>
        <v>0</v>
      </c>
      <c r="BI906" s="181">
        <f t="shared" si="118"/>
        <v>0</v>
      </c>
      <c r="BJ906" s="16" t="s">
        <v>1651</v>
      </c>
      <c r="BK906" s="181">
        <f t="shared" si="119"/>
        <v>0</v>
      </c>
      <c r="BL906" s="16" t="s">
        <v>1678</v>
      </c>
      <c r="BM906" s="16" t="s">
        <v>1266</v>
      </c>
    </row>
    <row r="907" spans="2:65" s="1" customFormat="1" ht="16.5" customHeight="1">
      <c r="B907" s="33"/>
      <c r="C907" s="194" t="s">
        <v>1267</v>
      </c>
      <c r="D907" s="194" t="s">
        <v>1687</v>
      </c>
      <c r="E907" s="195" t="s">
        <v>1268</v>
      </c>
      <c r="F907" s="196" t="s">
        <v>1269</v>
      </c>
      <c r="G907" s="197" t="s">
        <v>1755</v>
      </c>
      <c r="H907" s="198">
        <v>12</v>
      </c>
      <c r="I907" s="199"/>
      <c r="J907" s="198">
        <f t="shared" si="110"/>
        <v>0</v>
      </c>
      <c r="K907" s="196" t="s">
        <v>1649</v>
      </c>
      <c r="L907" s="200"/>
      <c r="M907" s="201" t="s">
        <v>1524</v>
      </c>
      <c r="N907" s="202" t="s">
        <v>1563</v>
      </c>
      <c r="O907" s="59"/>
      <c r="P907" s="179">
        <f t="shared" si="111"/>
        <v>0</v>
      </c>
      <c r="Q907" s="179">
        <v>0.00013</v>
      </c>
      <c r="R907" s="179">
        <f t="shared" si="112"/>
        <v>0.0015599999999999998</v>
      </c>
      <c r="S907" s="179">
        <v>0</v>
      </c>
      <c r="T907" s="180">
        <f t="shared" si="113"/>
        <v>0</v>
      </c>
      <c r="AR907" s="16" t="s">
        <v>1690</v>
      </c>
      <c r="AT907" s="16" t="s">
        <v>1687</v>
      </c>
      <c r="AU907" s="16" t="s">
        <v>1651</v>
      </c>
      <c r="AY907" s="16" t="s">
        <v>1642</v>
      </c>
      <c r="BE907" s="181">
        <f t="shared" si="114"/>
        <v>0</v>
      </c>
      <c r="BF907" s="181">
        <f t="shared" si="115"/>
        <v>0</v>
      </c>
      <c r="BG907" s="181">
        <f t="shared" si="116"/>
        <v>0</v>
      </c>
      <c r="BH907" s="181">
        <f t="shared" si="117"/>
        <v>0</v>
      </c>
      <c r="BI907" s="181">
        <f t="shared" si="118"/>
        <v>0</v>
      </c>
      <c r="BJ907" s="16" t="s">
        <v>1651</v>
      </c>
      <c r="BK907" s="181">
        <f t="shared" si="119"/>
        <v>0</v>
      </c>
      <c r="BL907" s="16" t="s">
        <v>1678</v>
      </c>
      <c r="BM907" s="16" t="s">
        <v>1270</v>
      </c>
    </row>
    <row r="908" spans="2:65" s="1" customFormat="1" ht="16.5" customHeight="1">
      <c r="B908" s="33"/>
      <c r="C908" s="194" t="s">
        <v>1271</v>
      </c>
      <c r="D908" s="194" t="s">
        <v>1687</v>
      </c>
      <c r="E908" s="195" t="s">
        <v>1272</v>
      </c>
      <c r="F908" s="196" t="s">
        <v>1273</v>
      </c>
      <c r="G908" s="197" t="s">
        <v>1755</v>
      </c>
      <c r="H908" s="198">
        <v>10</v>
      </c>
      <c r="I908" s="199"/>
      <c r="J908" s="198">
        <f t="shared" si="110"/>
        <v>0</v>
      </c>
      <c r="K908" s="196" t="s">
        <v>1649</v>
      </c>
      <c r="L908" s="200"/>
      <c r="M908" s="201" t="s">
        <v>1524</v>
      </c>
      <c r="N908" s="202" t="s">
        <v>1563</v>
      </c>
      <c r="O908" s="59"/>
      <c r="P908" s="179">
        <f t="shared" si="111"/>
        <v>0</v>
      </c>
      <c r="Q908" s="179">
        <v>0.00012</v>
      </c>
      <c r="R908" s="179">
        <f t="shared" si="112"/>
        <v>0.0012000000000000001</v>
      </c>
      <c r="S908" s="179">
        <v>0</v>
      </c>
      <c r="T908" s="180">
        <f t="shared" si="113"/>
        <v>0</v>
      </c>
      <c r="AR908" s="16" t="s">
        <v>1690</v>
      </c>
      <c r="AT908" s="16" t="s">
        <v>1687</v>
      </c>
      <c r="AU908" s="16" t="s">
        <v>1651</v>
      </c>
      <c r="AY908" s="16" t="s">
        <v>1642</v>
      </c>
      <c r="BE908" s="181">
        <f t="shared" si="114"/>
        <v>0</v>
      </c>
      <c r="BF908" s="181">
        <f t="shared" si="115"/>
        <v>0</v>
      </c>
      <c r="BG908" s="181">
        <f t="shared" si="116"/>
        <v>0</v>
      </c>
      <c r="BH908" s="181">
        <f t="shared" si="117"/>
        <v>0</v>
      </c>
      <c r="BI908" s="181">
        <f t="shared" si="118"/>
        <v>0</v>
      </c>
      <c r="BJ908" s="16" t="s">
        <v>1651</v>
      </c>
      <c r="BK908" s="181">
        <f t="shared" si="119"/>
        <v>0</v>
      </c>
      <c r="BL908" s="16" t="s">
        <v>1678</v>
      </c>
      <c r="BM908" s="16" t="s">
        <v>1274</v>
      </c>
    </row>
    <row r="909" spans="2:65" s="1" customFormat="1" ht="16.5" customHeight="1">
      <c r="B909" s="33"/>
      <c r="C909" s="194" t="s">
        <v>1275</v>
      </c>
      <c r="D909" s="194" t="s">
        <v>1687</v>
      </c>
      <c r="E909" s="195" t="s">
        <v>1276</v>
      </c>
      <c r="F909" s="196" t="s">
        <v>1277</v>
      </c>
      <c r="G909" s="197" t="s">
        <v>1755</v>
      </c>
      <c r="H909" s="198">
        <v>6</v>
      </c>
      <c r="I909" s="199"/>
      <c r="J909" s="198">
        <f t="shared" si="110"/>
        <v>0</v>
      </c>
      <c r="K909" s="196" t="s">
        <v>1649</v>
      </c>
      <c r="L909" s="200"/>
      <c r="M909" s="201" t="s">
        <v>1524</v>
      </c>
      <c r="N909" s="202" t="s">
        <v>1563</v>
      </c>
      <c r="O909" s="59"/>
      <c r="P909" s="179">
        <f t="shared" si="111"/>
        <v>0</v>
      </c>
      <c r="Q909" s="179">
        <v>0.0001</v>
      </c>
      <c r="R909" s="179">
        <f t="shared" si="112"/>
        <v>0.0006000000000000001</v>
      </c>
      <c r="S909" s="179">
        <v>0</v>
      </c>
      <c r="T909" s="180">
        <f t="shared" si="113"/>
        <v>0</v>
      </c>
      <c r="AR909" s="16" t="s">
        <v>1690</v>
      </c>
      <c r="AT909" s="16" t="s">
        <v>1687</v>
      </c>
      <c r="AU909" s="16" t="s">
        <v>1651</v>
      </c>
      <c r="AY909" s="16" t="s">
        <v>1642</v>
      </c>
      <c r="BE909" s="181">
        <f t="shared" si="114"/>
        <v>0</v>
      </c>
      <c r="BF909" s="181">
        <f t="shared" si="115"/>
        <v>0</v>
      </c>
      <c r="BG909" s="181">
        <f t="shared" si="116"/>
        <v>0</v>
      </c>
      <c r="BH909" s="181">
        <f t="shared" si="117"/>
        <v>0</v>
      </c>
      <c r="BI909" s="181">
        <f t="shared" si="118"/>
        <v>0</v>
      </c>
      <c r="BJ909" s="16" t="s">
        <v>1651</v>
      </c>
      <c r="BK909" s="181">
        <f t="shared" si="119"/>
        <v>0</v>
      </c>
      <c r="BL909" s="16" t="s">
        <v>1678</v>
      </c>
      <c r="BM909" s="16" t="s">
        <v>1278</v>
      </c>
    </row>
    <row r="910" spans="2:65" s="1" customFormat="1" ht="16.5" customHeight="1">
      <c r="B910" s="33"/>
      <c r="C910" s="194" t="s">
        <v>1279</v>
      </c>
      <c r="D910" s="194" t="s">
        <v>1687</v>
      </c>
      <c r="E910" s="195" t="s">
        <v>1280</v>
      </c>
      <c r="F910" s="196" t="s">
        <v>1281</v>
      </c>
      <c r="G910" s="197" t="s">
        <v>1755</v>
      </c>
      <c r="H910" s="198">
        <v>25</v>
      </c>
      <c r="I910" s="199"/>
      <c r="J910" s="198">
        <f t="shared" si="110"/>
        <v>0</v>
      </c>
      <c r="K910" s="196" t="s">
        <v>1649</v>
      </c>
      <c r="L910" s="200"/>
      <c r="M910" s="201" t="s">
        <v>1524</v>
      </c>
      <c r="N910" s="202" t="s">
        <v>1563</v>
      </c>
      <c r="O910" s="59"/>
      <c r="P910" s="179">
        <f t="shared" si="111"/>
        <v>0</v>
      </c>
      <c r="Q910" s="179">
        <v>0.00025</v>
      </c>
      <c r="R910" s="179">
        <f t="shared" si="112"/>
        <v>0.00625</v>
      </c>
      <c r="S910" s="179">
        <v>0</v>
      </c>
      <c r="T910" s="180">
        <f t="shared" si="113"/>
        <v>0</v>
      </c>
      <c r="AR910" s="16" t="s">
        <v>1690</v>
      </c>
      <c r="AT910" s="16" t="s">
        <v>1687</v>
      </c>
      <c r="AU910" s="16" t="s">
        <v>1651</v>
      </c>
      <c r="AY910" s="16" t="s">
        <v>1642</v>
      </c>
      <c r="BE910" s="181">
        <f t="shared" si="114"/>
        <v>0</v>
      </c>
      <c r="BF910" s="181">
        <f t="shared" si="115"/>
        <v>0</v>
      </c>
      <c r="BG910" s="181">
        <f t="shared" si="116"/>
        <v>0</v>
      </c>
      <c r="BH910" s="181">
        <f t="shared" si="117"/>
        <v>0</v>
      </c>
      <c r="BI910" s="181">
        <f t="shared" si="118"/>
        <v>0</v>
      </c>
      <c r="BJ910" s="16" t="s">
        <v>1651</v>
      </c>
      <c r="BK910" s="181">
        <f t="shared" si="119"/>
        <v>0</v>
      </c>
      <c r="BL910" s="16" t="s">
        <v>1678</v>
      </c>
      <c r="BM910" s="16" t="s">
        <v>1282</v>
      </c>
    </row>
    <row r="911" spans="2:65" s="1" customFormat="1" ht="16.5" customHeight="1">
      <c r="B911" s="33"/>
      <c r="C911" s="171" t="s">
        <v>1283</v>
      </c>
      <c r="D911" s="171" t="s">
        <v>1645</v>
      </c>
      <c r="E911" s="172" t="s">
        <v>1284</v>
      </c>
      <c r="F911" s="173" t="s">
        <v>1285</v>
      </c>
      <c r="G911" s="174" t="s">
        <v>1755</v>
      </c>
      <c r="H911" s="175">
        <v>34</v>
      </c>
      <c r="I911" s="176"/>
      <c r="J911" s="175">
        <f t="shared" si="110"/>
        <v>0</v>
      </c>
      <c r="K911" s="173" t="s">
        <v>1649</v>
      </c>
      <c r="L911" s="37"/>
      <c r="M911" s="177" t="s">
        <v>1524</v>
      </c>
      <c r="N911" s="178" t="s">
        <v>1563</v>
      </c>
      <c r="O911" s="59"/>
      <c r="P911" s="179">
        <f t="shared" si="111"/>
        <v>0</v>
      </c>
      <c r="Q911" s="179">
        <v>0</v>
      </c>
      <c r="R911" s="179">
        <f t="shared" si="112"/>
        <v>0</v>
      </c>
      <c r="S911" s="179">
        <v>0</v>
      </c>
      <c r="T911" s="180">
        <f t="shared" si="113"/>
        <v>0</v>
      </c>
      <c r="AR911" s="16" t="s">
        <v>1678</v>
      </c>
      <c r="AT911" s="16" t="s">
        <v>1645</v>
      </c>
      <c r="AU911" s="16" t="s">
        <v>1651</v>
      </c>
      <c r="AY911" s="16" t="s">
        <v>1642</v>
      </c>
      <c r="BE911" s="181">
        <f t="shared" si="114"/>
        <v>0</v>
      </c>
      <c r="BF911" s="181">
        <f t="shared" si="115"/>
        <v>0</v>
      </c>
      <c r="BG911" s="181">
        <f t="shared" si="116"/>
        <v>0</v>
      </c>
      <c r="BH911" s="181">
        <f t="shared" si="117"/>
        <v>0</v>
      </c>
      <c r="BI911" s="181">
        <f t="shared" si="118"/>
        <v>0</v>
      </c>
      <c r="BJ911" s="16" t="s">
        <v>1651</v>
      </c>
      <c r="BK911" s="181">
        <f t="shared" si="119"/>
        <v>0</v>
      </c>
      <c r="BL911" s="16" t="s">
        <v>1678</v>
      </c>
      <c r="BM911" s="16" t="s">
        <v>1286</v>
      </c>
    </row>
    <row r="912" spans="2:65" s="1" customFormat="1" ht="16.5" customHeight="1">
      <c r="B912" s="33"/>
      <c r="C912" s="171" t="s">
        <v>1287</v>
      </c>
      <c r="D912" s="171" t="s">
        <v>1645</v>
      </c>
      <c r="E912" s="172" t="s">
        <v>1288</v>
      </c>
      <c r="F912" s="173" t="s">
        <v>1289</v>
      </c>
      <c r="G912" s="174" t="s">
        <v>1755</v>
      </c>
      <c r="H912" s="175">
        <v>26</v>
      </c>
      <c r="I912" s="176"/>
      <c r="J912" s="175">
        <f t="shared" si="110"/>
        <v>0</v>
      </c>
      <c r="K912" s="173" t="s">
        <v>1649</v>
      </c>
      <c r="L912" s="37"/>
      <c r="M912" s="177" t="s">
        <v>1524</v>
      </c>
      <c r="N912" s="178" t="s">
        <v>1563</v>
      </c>
      <c r="O912" s="59"/>
      <c r="P912" s="179">
        <f t="shared" si="111"/>
        <v>0</v>
      </c>
      <c r="Q912" s="179">
        <v>0</v>
      </c>
      <c r="R912" s="179">
        <f t="shared" si="112"/>
        <v>0</v>
      </c>
      <c r="S912" s="179">
        <v>0</v>
      </c>
      <c r="T912" s="180">
        <f t="shared" si="113"/>
        <v>0</v>
      </c>
      <c r="AR912" s="16" t="s">
        <v>1678</v>
      </c>
      <c r="AT912" s="16" t="s">
        <v>1645</v>
      </c>
      <c r="AU912" s="16" t="s">
        <v>1651</v>
      </c>
      <c r="AY912" s="16" t="s">
        <v>1642</v>
      </c>
      <c r="BE912" s="181">
        <f t="shared" si="114"/>
        <v>0</v>
      </c>
      <c r="BF912" s="181">
        <f t="shared" si="115"/>
        <v>0</v>
      </c>
      <c r="BG912" s="181">
        <f t="shared" si="116"/>
        <v>0</v>
      </c>
      <c r="BH912" s="181">
        <f t="shared" si="117"/>
        <v>0</v>
      </c>
      <c r="BI912" s="181">
        <f t="shared" si="118"/>
        <v>0</v>
      </c>
      <c r="BJ912" s="16" t="s">
        <v>1651</v>
      </c>
      <c r="BK912" s="181">
        <f t="shared" si="119"/>
        <v>0</v>
      </c>
      <c r="BL912" s="16" t="s">
        <v>1678</v>
      </c>
      <c r="BM912" s="16" t="s">
        <v>1290</v>
      </c>
    </row>
    <row r="913" spans="2:65" s="1" customFormat="1" ht="16.5" customHeight="1">
      <c r="B913" s="33"/>
      <c r="C913" s="171" t="s">
        <v>1291</v>
      </c>
      <c r="D913" s="171" t="s">
        <v>1645</v>
      </c>
      <c r="E913" s="172" t="s">
        <v>1292</v>
      </c>
      <c r="F913" s="173" t="s">
        <v>1293</v>
      </c>
      <c r="G913" s="174" t="s">
        <v>1755</v>
      </c>
      <c r="H913" s="175">
        <v>6</v>
      </c>
      <c r="I913" s="176"/>
      <c r="J913" s="175">
        <f t="shared" si="110"/>
        <v>0</v>
      </c>
      <c r="K913" s="173" t="s">
        <v>1649</v>
      </c>
      <c r="L913" s="37"/>
      <c r="M913" s="177" t="s">
        <v>1524</v>
      </c>
      <c r="N913" s="178" t="s">
        <v>1563</v>
      </c>
      <c r="O913" s="59"/>
      <c r="P913" s="179">
        <f t="shared" si="111"/>
        <v>0</v>
      </c>
      <c r="Q913" s="179">
        <v>0</v>
      </c>
      <c r="R913" s="179">
        <f t="shared" si="112"/>
        <v>0</v>
      </c>
      <c r="S913" s="179">
        <v>0</v>
      </c>
      <c r="T913" s="180">
        <f t="shared" si="113"/>
        <v>0</v>
      </c>
      <c r="AR913" s="16" t="s">
        <v>1678</v>
      </c>
      <c r="AT913" s="16" t="s">
        <v>1645</v>
      </c>
      <c r="AU913" s="16" t="s">
        <v>1651</v>
      </c>
      <c r="AY913" s="16" t="s">
        <v>1642</v>
      </c>
      <c r="BE913" s="181">
        <f t="shared" si="114"/>
        <v>0</v>
      </c>
      <c r="BF913" s="181">
        <f t="shared" si="115"/>
        <v>0</v>
      </c>
      <c r="BG913" s="181">
        <f t="shared" si="116"/>
        <v>0</v>
      </c>
      <c r="BH913" s="181">
        <f t="shared" si="117"/>
        <v>0</v>
      </c>
      <c r="BI913" s="181">
        <f t="shared" si="118"/>
        <v>0</v>
      </c>
      <c r="BJ913" s="16" t="s">
        <v>1651</v>
      </c>
      <c r="BK913" s="181">
        <f t="shared" si="119"/>
        <v>0</v>
      </c>
      <c r="BL913" s="16" t="s">
        <v>1678</v>
      </c>
      <c r="BM913" s="16" t="s">
        <v>1294</v>
      </c>
    </row>
    <row r="914" spans="2:65" s="1" customFormat="1" ht="16.5" customHeight="1">
      <c r="B914" s="33"/>
      <c r="C914" s="194" t="s">
        <v>1295</v>
      </c>
      <c r="D914" s="194" t="s">
        <v>1687</v>
      </c>
      <c r="E914" s="195" t="s">
        <v>1296</v>
      </c>
      <c r="F914" s="196" t="s">
        <v>1297</v>
      </c>
      <c r="G914" s="197" t="s">
        <v>1755</v>
      </c>
      <c r="H914" s="198">
        <v>6</v>
      </c>
      <c r="I914" s="199"/>
      <c r="J914" s="198">
        <f>ROUND(I914*H914,0)</f>
        <v>0</v>
      </c>
      <c r="K914" s="196" t="s">
        <v>1649</v>
      </c>
      <c r="L914" s="200"/>
      <c r="M914" s="201" t="s">
        <v>1524</v>
      </c>
      <c r="N914" s="202" t="s">
        <v>1563</v>
      </c>
      <c r="O914" s="59"/>
      <c r="P914" s="179">
        <f>O914*H914</f>
        <v>0</v>
      </c>
      <c r="Q914" s="179">
        <v>0.0042</v>
      </c>
      <c r="R914" s="179">
        <f>Q914*H914</f>
        <v>0.0252</v>
      </c>
      <c r="S914" s="179">
        <v>0</v>
      </c>
      <c r="T914" s="180">
        <f>S914*H914</f>
        <v>0</v>
      </c>
      <c r="AR914" s="16" t="s">
        <v>1690</v>
      </c>
      <c r="AT914" s="16" t="s">
        <v>1687</v>
      </c>
      <c r="AU914" s="16" t="s">
        <v>1651</v>
      </c>
      <c r="AY914" s="16" t="s">
        <v>1642</v>
      </c>
      <c r="BE914" s="181">
        <f t="shared" si="114"/>
        <v>0</v>
      </c>
      <c r="BF914" s="181">
        <f t="shared" si="115"/>
        <v>0</v>
      </c>
      <c r="BG914" s="181">
        <f t="shared" si="116"/>
        <v>0</v>
      </c>
      <c r="BH914" s="181">
        <f t="shared" si="117"/>
        <v>0</v>
      </c>
      <c r="BI914" s="181">
        <f t="shared" si="118"/>
        <v>0</v>
      </c>
      <c r="BJ914" s="16" t="s">
        <v>1651</v>
      </c>
      <c r="BK914" s="181">
        <f t="shared" si="119"/>
        <v>0</v>
      </c>
      <c r="BL914" s="16" t="s">
        <v>1678</v>
      </c>
      <c r="BM914" s="16" t="s">
        <v>1298</v>
      </c>
    </row>
    <row r="915" spans="2:65" s="1" customFormat="1" ht="16.5" customHeight="1">
      <c r="B915" s="33"/>
      <c r="C915" s="171" t="s">
        <v>1299</v>
      </c>
      <c r="D915" s="171" t="s">
        <v>1645</v>
      </c>
      <c r="E915" s="172" t="s">
        <v>1300</v>
      </c>
      <c r="F915" s="173" t="s">
        <v>1301</v>
      </c>
      <c r="G915" s="174" t="s">
        <v>1755</v>
      </c>
      <c r="H915" s="175">
        <v>6</v>
      </c>
      <c r="I915" s="176"/>
      <c r="J915" s="175">
        <f>ROUND(I915*H915,0)</f>
        <v>0</v>
      </c>
      <c r="K915" s="173" t="s">
        <v>1649</v>
      </c>
      <c r="L915" s="37"/>
      <c r="M915" s="177" t="s">
        <v>1524</v>
      </c>
      <c r="N915" s="178" t="s">
        <v>1563</v>
      </c>
      <c r="O915" s="59"/>
      <c r="P915" s="179">
        <f>O915*H915</f>
        <v>0</v>
      </c>
      <c r="Q915" s="179">
        <v>0</v>
      </c>
      <c r="R915" s="179">
        <f>Q915*H915</f>
        <v>0</v>
      </c>
      <c r="S915" s="179">
        <v>0</v>
      </c>
      <c r="T915" s="180">
        <f>S915*H915</f>
        <v>0</v>
      </c>
      <c r="AR915" s="16" t="s">
        <v>1678</v>
      </c>
      <c r="AT915" s="16" t="s">
        <v>1645</v>
      </c>
      <c r="AU915" s="16" t="s">
        <v>1651</v>
      </c>
      <c r="AY915" s="16" t="s">
        <v>1642</v>
      </c>
      <c r="BE915" s="181">
        <f t="shared" si="114"/>
        <v>0</v>
      </c>
      <c r="BF915" s="181">
        <f t="shared" si="115"/>
        <v>0</v>
      </c>
      <c r="BG915" s="181">
        <f t="shared" si="116"/>
        <v>0</v>
      </c>
      <c r="BH915" s="181">
        <f t="shared" si="117"/>
        <v>0</v>
      </c>
      <c r="BI915" s="181">
        <f t="shared" si="118"/>
        <v>0</v>
      </c>
      <c r="BJ915" s="16" t="s">
        <v>1651</v>
      </c>
      <c r="BK915" s="181">
        <f t="shared" si="119"/>
        <v>0</v>
      </c>
      <c r="BL915" s="16" t="s">
        <v>1678</v>
      </c>
      <c r="BM915" s="16" t="s">
        <v>1302</v>
      </c>
    </row>
    <row r="916" spans="2:65" s="1" customFormat="1" ht="16.5" customHeight="1">
      <c r="B916" s="33"/>
      <c r="C916" s="171" t="s">
        <v>1303</v>
      </c>
      <c r="D916" s="171" t="s">
        <v>1645</v>
      </c>
      <c r="E916" s="172" t="s">
        <v>1304</v>
      </c>
      <c r="F916" s="173" t="s">
        <v>1305</v>
      </c>
      <c r="G916" s="174" t="s">
        <v>1755</v>
      </c>
      <c r="H916" s="175">
        <v>4</v>
      </c>
      <c r="I916" s="176"/>
      <c r="J916" s="175">
        <f>ROUND(I916*H916,0)</f>
        <v>0</v>
      </c>
      <c r="K916" s="173" t="s">
        <v>1649</v>
      </c>
      <c r="L916" s="37"/>
      <c r="M916" s="177" t="s">
        <v>1524</v>
      </c>
      <c r="N916" s="178" t="s">
        <v>1563</v>
      </c>
      <c r="O916" s="59"/>
      <c r="P916" s="179">
        <f>O916*H916</f>
        <v>0</v>
      </c>
      <c r="Q916" s="179">
        <v>0</v>
      </c>
      <c r="R916" s="179">
        <f>Q916*H916</f>
        <v>0</v>
      </c>
      <c r="S916" s="179">
        <v>0</v>
      </c>
      <c r="T916" s="180">
        <f>S916*H916</f>
        <v>0</v>
      </c>
      <c r="AR916" s="16" t="s">
        <v>1678</v>
      </c>
      <c r="AT916" s="16" t="s">
        <v>1645</v>
      </c>
      <c r="AU916" s="16" t="s">
        <v>1651</v>
      </c>
      <c r="AY916" s="16" t="s">
        <v>1642</v>
      </c>
      <c r="BE916" s="181">
        <f t="shared" si="114"/>
        <v>0</v>
      </c>
      <c r="BF916" s="181">
        <f t="shared" si="115"/>
        <v>0</v>
      </c>
      <c r="BG916" s="181">
        <f t="shared" si="116"/>
        <v>0</v>
      </c>
      <c r="BH916" s="181">
        <f t="shared" si="117"/>
        <v>0</v>
      </c>
      <c r="BI916" s="181">
        <f t="shared" si="118"/>
        <v>0</v>
      </c>
      <c r="BJ916" s="16" t="s">
        <v>1651</v>
      </c>
      <c r="BK916" s="181">
        <f t="shared" si="119"/>
        <v>0</v>
      </c>
      <c r="BL916" s="16" t="s">
        <v>1678</v>
      </c>
      <c r="BM916" s="16" t="s">
        <v>1306</v>
      </c>
    </row>
    <row r="917" spans="2:65" s="1" customFormat="1" ht="16.5" customHeight="1">
      <c r="B917" s="33"/>
      <c r="C917" s="194" t="s">
        <v>1307</v>
      </c>
      <c r="D917" s="194" t="s">
        <v>1687</v>
      </c>
      <c r="E917" s="195" t="s">
        <v>1308</v>
      </c>
      <c r="F917" s="196" t="s">
        <v>1309</v>
      </c>
      <c r="G917" s="197" t="s">
        <v>1755</v>
      </c>
      <c r="H917" s="198">
        <v>4</v>
      </c>
      <c r="I917" s="199"/>
      <c r="J917" s="198">
        <f>ROUND(I917*H917,0)</f>
        <v>0</v>
      </c>
      <c r="K917" s="196" t="s">
        <v>1649</v>
      </c>
      <c r="L917" s="200"/>
      <c r="M917" s="201" t="s">
        <v>1524</v>
      </c>
      <c r="N917" s="202" t="s">
        <v>1563</v>
      </c>
      <c r="O917" s="59"/>
      <c r="P917" s="179">
        <f>O917*H917</f>
        <v>0</v>
      </c>
      <c r="Q917" s="179">
        <v>0.00345</v>
      </c>
      <c r="R917" s="179">
        <f>Q917*H917</f>
        <v>0.0138</v>
      </c>
      <c r="S917" s="179">
        <v>0</v>
      </c>
      <c r="T917" s="180">
        <f>S917*H917</f>
        <v>0</v>
      </c>
      <c r="AR917" s="16" t="s">
        <v>1690</v>
      </c>
      <c r="AT917" s="16" t="s">
        <v>1687</v>
      </c>
      <c r="AU917" s="16" t="s">
        <v>1651</v>
      </c>
      <c r="AY917" s="16" t="s">
        <v>1642</v>
      </c>
      <c r="BE917" s="181">
        <f t="shared" si="114"/>
        <v>0</v>
      </c>
      <c r="BF917" s="181">
        <f t="shared" si="115"/>
        <v>0</v>
      </c>
      <c r="BG917" s="181">
        <f t="shared" si="116"/>
        <v>0</v>
      </c>
      <c r="BH917" s="181">
        <f t="shared" si="117"/>
        <v>0</v>
      </c>
      <c r="BI917" s="181">
        <f t="shared" si="118"/>
        <v>0</v>
      </c>
      <c r="BJ917" s="16" t="s">
        <v>1651</v>
      </c>
      <c r="BK917" s="181">
        <f t="shared" si="119"/>
        <v>0</v>
      </c>
      <c r="BL917" s="16" t="s">
        <v>1678</v>
      </c>
      <c r="BM917" s="16" t="s">
        <v>1310</v>
      </c>
    </row>
    <row r="918" spans="2:63" s="10" customFormat="1" ht="22.9" customHeight="1">
      <c r="B918" s="155"/>
      <c r="C918" s="156"/>
      <c r="D918" s="157" t="s">
        <v>1590</v>
      </c>
      <c r="E918" s="169" t="s">
        <v>1672</v>
      </c>
      <c r="F918" s="169" t="s">
        <v>1673</v>
      </c>
      <c r="G918" s="156"/>
      <c r="H918" s="156"/>
      <c r="I918" s="159"/>
      <c r="J918" s="170">
        <f>BK918</f>
        <v>0</v>
      </c>
      <c r="K918" s="156"/>
      <c r="L918" s="161"/>
      <c r="M918" s="162"/>
      <c r="N918" s="163"/>
      <c r="O918" s="163"/>
      <c r="P918" s="164">
        <f>SUM(P919:P935)</f>
        <v>0</v>
      </c>
      <c r="Q918" s="163"/>
      <c r="R918" s="164">
        <f>SUM(R919:R935)</f>
        <v>6.1322606</v>
      </c>
      <c r="S918" s="163"/>
      <c r="T918" s="165">
        <f>SUM(T919:T935)</f>
        <v>20.276200000000003</v>
      </c>
      <c r="AR918" s="166" t="s">
        <v>1651</v>
      </c>
      <c r="AT918" s="167" t="s">
        <v>1590</v>
      </c>
      <c r="AU918" s="167" t="s">
        <v>1531</v>
      </c>
      <c r="AY918" s="166" t="s">
        <v>1642</v>
      </c>
      <c r="BK918" s="168">
        <f>SUM(BK919:BK935)</f>
        <v>0</v>
      </c>
    </row>
    <row r="919" spans="2:65" s="1" customFormat="1" ht="16.5" customHeight="1">
      <c r="B919" s="33"/>
      <c r="C919" s="171" t="s">
        <v>1311</v>
      </c>
      <c r="D919" s="171" t="s">
        <v>1645</v>
      </c>
      <c r="E919" s="172" t="s">
        <v>1312</v>
      </c>
      <c r="F919" s="173" t="s">
        <v>1313</v>
      </c>
      <c r="G919" s="174" t="s">
        <v>1683</v>
      </c>
      <c r="H919" s="175">
        <v>210.6</v>
      </c>
      <c r="I919" s="176"/>
      <c r="J919" s="175">
        <f>ROUND(I919*H919,0)</f>
        <v>0</v>
      </c>
      <c r="K919" s="173" t="s">
        <v>1649</v>
      </c>
      <c r="L919" s="37"/>
      <c r="M919" s="177" t="s">
        <v>1524</v>
      </c>
      <c r="N919" s="178" t="s">
        <v>1563</v>
      </c>
      <c r="O919" s="59"/>
      <c r="P919" s="179">
        <f>O919*H919</f>
        <v>0</v>
      </c>
      <c r="Q919" s="179">
        <v>0</v>
      </c>
      <c r="R919" s="179">
        <f>Q919*H919</f>
        <v>0</v>
      </c>
      <c r="S919" s="179">
        <v>0.077</v>
      </c>
      <c r="T919" s="180">
        <f>S919*H919</f>
        <v>16.2162</v>
      </c>
      <c r="AR919" s="16" t="s">
        <v>1678</v>
      </c>
      <c r="AT919" s="16" t="s">
        <v>1645</v>
      </c>
      <c r="AU919" s="16" t="s">
        <v>1651</v>
      </c>
      <c r="AY919" s="16" t="s">
        <v>1642</v>
      </c>
      <c r="BE919" s="181">
        <f>IF(N919="základní",J919,0)</f>
        <v>0</v>
      </c>
      <c r="BF919" s="181">
        <f>IF(N919="snížená",J919,0)</f>
        <v>0</v>
      </c>
      <c r="BG919" s="181">
        <f>IF(N919="zákl. přenesená",J919,0)</f>
        <v>0</v>
      </c>
      <c r="BH919" s="181">
        <f>IF(N919="sníž. přenesená",J919,0)</f>
        <v>0</v>
      </c>
      <c r="BI919" s="181">
        <f>IF(N919="nulová",J919,0)</f>
        <v>0</v>
      </c>
      <c r="BJ919" s="16" t="s">
        <v>1651</v>
      </c>
      <c r="BK919" s="181">
        <f>ROUND(I919*H919,0)</f>
        <v>0</v>
      </c>
      <c r="BL919" s="16" t="s">
        <v>1678</v>
      </c>
      <c r="BM919" s="16" t="s">
        <v>1314</v>
      </c>
    </row>
    <row r="920" spans="2:51" s="11" customFormat="1" ht="12">
      <c r="B920" s="182"/>
      <c r="C920" s="183"/>
      <c r="D920" s="184" t="s">
        <v>1660</v>
      </c>
      <c r="E920" s="193" t="s">
        <v>1524</v>
      </c>
      <c r="F920" s="185" t="s">
        <v>1315</v>
      </c>
      <c r="G920" s="183"/>
      <c r="H920" s="186">
        <v>135</v>
      </c>
      <c r="I920" s="187"/>
      <c r="J920" s="183"/>
      <c r="K920" s="183"/>
      <c r="L920" s="188"/>
      <c r="M920" s="189"/>
      <c r="N920" s="190"/>
      <c r="O920" s="190"/>
      <c r="P920" s="190"/>
      <c r="Q920" s="190"/>
      <c r="R920" s="190"/>
      <c r="S920" s="190"/>
      <c r="T920" s="191"/>
      <c r="AT920" s="192" t="s">
        <v>1660</v>
      </c>
      <c r="AU920" s="192" t="s">
        <v>1651</v>
      </c>
      <c r="AV920" s="11" t="s">
        <v>1651</v>
      </c>
      <c r="AW920" s="11" t="s">
        <v>1554</v>
      </c>
      <c r="AX920" s="11" t="s">
        <v>1591</v>
      </c>
      <c r="AY920" s="192" t="s">
        <v>1642</v>
      </c>
    </row>
    <row r="921" spans="2:51" s="11" customFormat="1" ht="12">
      <c r="B921" s="182"/>
      <c r="C921" s="183"/>
      <c r="D921" s="184" t="s">
        <v>1660</v>
      </c>
      <c r="E921" s="193" t="s">
        <v>1524</v>
      </c>
      <c r="F921" s="185" t="s">
        <v>1316</v>
      </c>
      <c r="G921" s="183"/>
      <c r="H921" s="186">
        <v>42</v>
      </c>
      <c r="I921" s="187"/>
      <c r="J921" s="183"/>
      <c r="K921" s="183"/>
      <c r="L921" s="188"/>
      <c r="M921" s="189"/>
      <c r="N921" s="190"/>
      <c r="O921" s="190"/>
      <c r="P921" s="190"/>
      <c r="Q921" s="190"/>
      <c r="R921" s="190"/>
      <c r="S921" s="190"/>
      <c r="T921" s="191"/>
      <c r="AT921" s="192" t="s">
        <v>1660</v>
      </c>
      <c r="AU921" s="192" t="s">
        <v>1651</v>
      </c>
      <c r="AV921" s="11" t="s">
        <v>1651</v>
      </c>
      <c r="AW921" s="11" t="s">
        <v>1554</v>
      </c>
      <c r="AX921" s="11" t="s">
        <v>1591</v>
      </c>
      <c r="AY921" s="192" t="s">
        <v>1642</v>
      </c>
    </row>
    <row r="922" spans="2:51" s="11" customFormat="1" ht="12">
      <c r="B922" s="182"/>
      <c r="C922" s="183"/>
      <c r="D922" s="184" t="s">
        <v>1660</v>
      </c>
      <c r="E922" s="193" t="s">
        <v>1524</v>
      </c>
      <c r="F922" s="185" t="s">
        <v>1317</v>
      </c>
      <c r="G922" s="183"/>
      <c r="H922" s="186">
        <v>33.6</v>
      </c>
      <c r="I922" s="187"/>
      <c r="J922" s="183"/>
      <c r="K922" s="183"/>
      <c r="L922" s="188"/>
      <c r="M922" s="189"/>
      <c r="N922" s="190"/>
      <c r="O922" s="190"/>
      <c r="P922" s="190"/>
      <c r="Q922" s="190"/>
      <c r="R922" s="190"/>
      <c r="S922" s="190"/>
      <c r="T922" s="191"/>
      <c r="AT922" s="192" t="s">
        <v>1660</v>
      </c>
      <c r="AU922" s="192" t="s">
        <v>1651</v>
      </c>
      <c r="AV922" s="11" t="s">
        <v>1651</v>
      </c>
      <c r="AW922" s="11" t="s">
        <v>1554</v>
      </c>
      <c r="AX922" s="11" t="s">
        <v>1591</v>
      </c>
      <c r="AY922" s="192" t="s">
        <v>1642</v>
      </c>
    </row>
    <row r="923" spans="2:51" s="12" customFormat="1" ht="12">
      <c r="B923" s="208"/>
      <c r="C923" s="209"/>
      <c r="D923" s="184" t="s">
        <v>1660</v>
      </c>
      <c r="E923" s="210" t="s">
        <v>1524</v>
      </c>
      <c r="F923" s="211" t="s">
        <v>1810</v>
      </c>
      <c r="G923" s="209"/>
      <c r="H923" s="212">
        <v>210.6</v>
      </c>
      <c r="I923" s="213"/>
      <c r="J923" s="209"/>
      <c r="K923" s="209"/>
      <c r="L923" s="214"/>
      <c r="M923" s="215"/>
      <c r="N923" s="216"/>
      <c r="O923" s="216"/>
      <c r="P923" s="216"/>
      <c r="Q923" s="216"/>
      <c r="R923" s="216"/>
      <c r="S923" s="216"/>
      <c r="T923" s="217"/>
      <c r="AT923" s="218" t="s">
        <v>1660</v>
      </c>
      <c r="AU923" s="218" t="s">
        <v>1651</v>
      </c>
      <c r="AV923" s="12" t="s">
        <v>1650</v>
      </c>
      <c r="AW923" s="12" t="s">
        <v>1554</v>
      </c>
      <c r="AX923" s="12" t="s">
        <v>1531</v>
      </c>
      <c r="AY923" s="218" t="s">
        <v>1642</v>
      </c>
    </row>
    <row r="924" spans="2:65" s="1" customFormat="1" ht="16.5" customHeight="1">
      <c r="B924" s="33"/>
      <c r="C924" s="171" t="s">
        <v>1318</v>
      </c>
      <c r="D924" s="171" t="s">
        <v>1645</v>
      </c>
      <c r="E924" s="172" t="s">
        <v>1319</v>
      </c>
      <c r="F924" s="173" t="s">
        <v>1320</v>
      </c>
      <c r="G924" s="174" t="s">
        <v>1683</v>
      </c>
      <c r="H924" s="175">
        <v>29.02</v>
      </c>
      <c r="I924" s="176"/>
      <c r="J924" s="175">
        <f>ROUND(I924*H924,0)</f>
        <v>0</v>
      </c>
      <c r="K924" s="173" t="s">
        <v>1524</v>
      </c>
      <c r="L924" s="37"/>
      <c r="M924" s="177" t="s">
        <v>1524</v>
      </c>
      <c r="N924" s="178" t="s">
        <v>1563</v>
      </c>
      <c r="O924" s="59"/>
      <c r="P924" s="179">
        <f>O924*H924</f>
        <v>0</v>
      </c>
      <c r="Q924" s="179">
        <v>0.04919</v>
      </c>
      <c r="R924" s="179">
        <f>Q924*H924</f>
        <v>1.4274938</v>
      </c>
      <c r="S924" s="179">
        <v>0</v>
      </c>
      <c r="T924" s="180">
        <f>S924*H924</f>
        <v>0</v>
      </c>
      <c r="AR924" s="16" t="s">
        <v>1678</v>
      </c>
      <c r="AT924" s="16" t="s">
        <v>1645</v>
      </c>
      <c r="AU924" s="16" t="s">
        <v>1651</v>
      </c>
      <c r="AY924" s="16" t="s">
        <v>1642</v>
      </c>
      <c r="BE924" s="181">
        <f>IF(N924="základní",J924,0)</f>
        <v>0</v>
      </c>
      <c r="BF924" s="181">
        <f>IF(N924="snížená",J924,0)</f>
        <v>0</v>
      </c>
      <c r="BG924" s="181">
        <f>IF(N924="zákl. přenesená",J924,0)</f>
        <v>0</v>
      </c>
      <c r="BH924" s="181">
        <f>IF(N924="sníž. přenesená",J924,0)</f>
        <v>0</v>
      </c>
      <c r="BI924" s="181">
        <f>IF(N924="nulová",J924,0)</f>
        <v>0</v>
      </c>
      <c r="BJ924" s="16" t="s">
        <v>1651</v>
      </c>
      <c r="BK924" s="181">
        <f>ROUND(I924*H924,0)</f>
        <v>0</v>
      </c>
      <c r="BL924" s="16" t="s">
        <v>1678</v>
      </c>
      <c r="BM924" s="16" t="s">
        <v>1321</v>
      </c>
    </row>
    <row r="925" spans="2:51" s="11" customFormat="1" ht="12">
      <c r="B925" s="182"/>
      <c r="C925" s="183"/>
      <c r="D925" s="184" t="s">
        <v>1660</v>
      </c>
      <c r="E925" s="193" t="s">
        <v>1524</v>
      </c>
      <c r="F925" s="185" t="s">
        <v>400</v>
      </c>
      <c r="G925" s="183"/>
      <c r="H925" s="186">
        <v>14.04</v>
      </c>
      <c r="I925" s="187"/>
      <c r="J925" s="183"/>
      <c r="K925" s="183"/>
      <c r="L925" s="188"/>
      <c r="M925" s="189"/>
      <c r="N925" s="190"/>
      <c r="O925" s="190"/>
      <c r="P925" s="190"/>
      <c r="Q925" s="190"/>
      <c r="R925" s="190"/>
      <c r="S925" s="190"/>
      <c r="T925" s="191"/>
      <c r="AT925" s="192" t="s">
        <v>1660</v>
      </c>
      <c r="AU925" s="192" t="s">
        <v>1651</v>
      </c>
      <c r="AV925" s="11" t="s">
        <v>1651</v>
      </c>
      <c r="AW925" s="11" t="s">
        <v>1554</v>
      </c>
      <c r="AX925" s="11" t="s">
        <v>1591</v>
      </c>
      <c r="AY925" s="192" t="s">
        <v>1642</v>
      </c>
    </row>
    <row r="926" spans="2:51" s="11" customFormat="1" ht="12">
      <c r="B926" s="182"/>
      <c r="C926" s="183"/>
      <c r="D926" s="184" t="s">
        <v>1660</v>
      </c>
      <c r="E926" s="193" t="s">
        <v>1524</v>
      </c>
      <c r="F926" s="185" t="s">
        <v>401</v>
      </c>
      <c r="G926" s="183"/>
      <c r="H926" s="186">
        <v>14.98</v>
      </c>
      <c r="I926" s="187"/>
      <c r="J926" s="183"/>
      <c r="K926" s="183"/>
      <c r="L926" s="188"/>
      <c r="M926" s="189"/>
      <c r="N926" s="190"/>
      <c r="O926" s="190"/>
      <c r="P926" s="190"/>
      <c r="Q926" s="190"/>
      <c r="R926" s="190"/>
      <c r="S926" s="190"/>
      <c r="T926" s="191"/>
      <c r="AT926" s="192" t="s">
        <v>1660</v>
      </c>
      <c r="AU926" s="192" t="s">
        <v>1651</v>
      </c>
      <c r="AV926" s="11" t="s">
        <v>1651</v>
      </c>
      <c r="AW926" s="11" t="s">
        <v>1554</v>
      </c>
      <c r="AX926" s="11" t="s">
        <v>1591</v>
      </c>
      <c r="AY926" s="192" t="s">
        <v>1642</v>
      </c>
    </row>
    <row r="927" spans="2:51" s="12" customFormat="1" ht="12">
      <c r="B927" s="208"/>
      <c r="C927" s="209"/>
      <c r="D927" s="184" t="s">
        <v>1660</v>
      </c>
      <c r="E927" s="210" t="s">
        <v>1524</v>
      </c>
      <c r="F927" s="211" t="s">
        <v>1810</v>
      </c>
      <c r="G927" s="209"/>
      <c r="H927" s="212">
        <v>29.02</v>
      </c>
      <c r="I927" s="213"/>
      <c r="J927" s="209"/>
      <c r="K927" s="209"/>
      <c r="L927" s="214"/>
      <c r="M927" s="215"/>
      <c r="N927" s="216"/>
      <c r="O927" s="216"/>
      <c r="P927" s="216"/>
      <c r="Q927" s="216"/>
      <c r="R927" s="216"/>
      <c r="S927" s="216"/>
      <c r="T927" s="217"/>
      <c r="AT927" s="218" t="s">
        <v>1660</v>
      </c>
      <c r="AU927" s="218" t="s">
        <v>1651</v>
      </c>
      <c r="AV927" s="12" t="s">
        <v>1650</v>
      </c>
      <c r="AW927" s="12" t="s">
        <v>1554</v>
      </c>
      <c r="AX927" s="12" t="s">
        <v>1531</v>
      </c>
      <c r="AY927" s="218" t="s">
        <v>1642</v>
      </c>
    </row>
    <row r="928" spans="2:65" s="1" customFormat="1" ht="16.5" customHeight="1">
      <c r="B928" s="33"/>
      <c r="C928" s="171" t="s">
        <v>1322</v>
      </c>
      <c r="D928" s="171" t="s">
        <v>1645</v>
      </c>
      <c r="E928" s="172" t="s">
        <v>1323</v>
      </c>
      <c r="F928" s="173" t="s">
        <v>1324</v>
      </c>
      <c r="G928" s="174" t="s">
        <v>1683</v>
      </c>
      <c r="H928" s="175">
        <v>240.53</v>
      </c>
      <c r="I928" s="176"/>
      <c r="J928" s="175">
        <f>ROUND(I928*H928,0)</f>
        <v>0</v>
      </c>
      <c r="K928" s="173" t="s">
        <v>1524</v>
      </c>
      <c r="L928" s="37"/>
      <c r="M928" s="177" t="s">
        <v>1524</v>
      </c>
      <c r="N928" s="178" t="s">
        <v>1563</v>
      </c>
      <c r="O928" s="59"/>
      <c r="P928" s="179">
        <f>O928*H928</f>
        <v>0</v>
      </c>
      <c r="Q928" s="179">
        <v>0.01956</v>
      </c>
      <c r="R928" s="179">
        <f>Q928*H928</f>
        <v>4.704766800000001</v>
      </c>
      <c r="S928" s="179">
        <v>0</v>
      </c>
      <c r="T928" s="180">
        <f>S928*H928</f>
        <v>0</v>
      </c>
      <c r="AR928" s="16" t="s">
        <v>1678</v>
      </c>
      <c r="AT928" s="16" t="s">
        <v>1645</v>
      </c>
      <c r="AU928" s="16" t="s">
        <v>1651</v>
      </c>
      <c r="AY928" s="16" t="s">
        <v>1642</v>
      </c>
      <c r="BE928" s="181">
        <f>IF(N928="základní",J928,0)</f>
        <v>0</v>
      </c>
      <c r="BF928" s="181">
        <f>IF(N928="snížená",J928,0)</f>
        <v>0</v>
      </c>
      <c r="BG928" s="181">
        <f>IF(N928="zákl. přenesená",J928,0)</f>
        <v>0</v>
      </c>
      <c r="BH928" s="181">
        <f>IF(N928="sníž. přenesená",J928,0)</f>
        <v>0</v>
      </c>
      <c r="BI928" s="181">
        <f>IF(N928="nulová",J928,0)</f>
        <v>0</v>
      </c>
      <c r="BJ928" s="16" t="s">
        <v>1651</v>
      </c>
      <c r="BK928" s="181">
        <f>ROUND(I928*H928,0)</f>
        <v>0</v>
      </c>
      <c r="BL928" s="16" t="s">
        <v>1678</v>
      </c>
      <c r="BM928" s="16" t="s">
        <v>1325</v>
      </c>
    </row>
    <row r="929" spans="2:51" s="11" customFormat="1" ht="12">
      <c r="B929" s="182"/>
      <c r="C929" s="183"/>
      <c r="D929" s="184" t="s">
        <v>1660</v>
      </c>
      <c r="E929" s="193" t="s">
        <v>1524</v>
      </c>
      <c r="F929" s="185" t="s">
        <v>1326</v>
      </c>
      <c r="G929" s="183"/>
      <c r="H929" s="186">
        <v>133.81</v>
      </c>
      <c r="I929" s="187"/>
      <c r="J929" s="183"/>
      <c r="K929" s="183"/>
      <c r="L929" s="188"/>
      <c r="M929" s="189"/>
      <c r="N929" s="190"/>
      <c r="O929" s="190"/>
      <c r="P929" s="190"/>
      <c r="Q929" s="190"/>
      <c r="R929" s="190"/>
      <c r="S929" s="190"/>
      <c r="T929" s="191"/>
      <c r="AT929" s="192" t="s">
        <v>1660</v>
      </c>
      <c r="AU929" s="192" t="s">
        <v>1651</v>
      </c>
      <c r="AV929" s="11" t="s">
        <v>1651</v>
      </c>
      <c r="AW929" s="11" t="s">
        <v>1554</v>
      </c>
      <c r="AX929" s="11" t="s">
        <v>1591</v>
      </c>
      <c r="AY929" s="192" t="s">
        <v>1642</v>
      </c>
    </row>
    <row r="930" spans="2:51" s="11" customFormat="1" ht="12">
      <c r="B930" s="182"/>
      <c r="C930" s="183"/>
      <c r="D930" s="184" t="s">
        <v>1660</v>
      </c>
      <c r="E930" s="193" t="s">
        <v>1524</v>
      </c>
      <c r="F930" s="185" t="s">
        <v>1327</v>
      </c>
      <c r="G930" s="183"/>
      <c r="H930" s="186">
        <v>42.19</v>
      </c>
      <c r="I930" s="187"/>
      <c r="J930" s="183"/>
      <c r="K930" s="183"/>
      <c r="L930" s="188"/>
      <c r="M930" s="189"/>
      <c r="N930" s="190"/>
      <c r="O930" s="190"/>
      <c r="P930" s="190"/>
      <c r="Q930" s="190"/>
      <c r="R930" s="190"/>
      <c r="S930" s="190"/>
      <c r="T930" s="191"/>
      <c r="AT930" s="192" t="s">
        <v>1660</v>
      </c>
      <c r="AU930" s="192" t="s">
        <v>1651</v>
      </c>
      <c r="AV930" s="11" t="s">
        <v>1651</v>
      </c>
      <c r="AW930" s="11" t="s">
        <v>1554</v>
      </c>
      <c r="AX930" s="11" t="s">
        <v>1591</v>
      </c>
      <c r="AY930" s="192" t="s">
        <v>1642</v>
      </c>
    </row>
    <row r="931" spans="2:51" s="11" customFormat="1" ht="12">
      <c r="B931" s="182"/>
      <c r="C931" s="183"/>
      <c r="D931" s="184" t="s">
        <v>1660</v>
      </c>
      <c r="E931" s="193" t="s">
        <v>1524</v>
      </c>
      <c r="F931" s="185" t="s">
        <v>1328</v>
      </c>
      <c r="G931" s="183"/>
      <c r="H931" s="186">
        <v>64.53</v>
      </c>
      <c r="I931" s="187"/>
      <c r="J931" s="183"/>
      <c r="K931" s="183"/>
      <c r="L931" s="188"/>
      <c r="M931" s="189"/>
      <c r="N931" s="190"/>
      <c r="O931" s="190"/>
      <c r="P931" s="190"/>
      <c r="Q931" s="190"/>
      <c r="R931" s="190"/>
      <c r="S931" s="190"/>
      <c r="T931" s="191"/>
      <c r="AT931" s="192" t="s">
        <v>1660</v>
      </c>
      <c r="AU931" s="192" t="s">
        <v>1651</v>
      </c>
      <c r="AV931" s="11" t="s">
        <v>1651</v>
      </c>
      <c r="AW931" s="11" t="s">
        <v>1554</v>
      </c>
      <c r="AX931" s="11" t="s">
        <v>1591</v>
      </c>
      <c r="AY931" s="192" t="s">
        <v>1642</v>
      </c>
    </row>
    <row r="932" spans="2:51" s="12" customFormat="1" ht="12">
      <c r="B932" s="208"/>
      <c r="C932" s="209"/>
      <c r="D932" s="184" t="s">
        <v>1660</v>
      </c>
      <c r="E932" s="210" t="s">
        <v>1524</v>
      </c>
      <c r="F932" s="211" t="s">
        <v>1810</v>
      </c>
      <c r="G932" s="209"/>
      <c r="H932" s="212">
        <v>240.53</v>
      </c>
      <c r="I932" s="213"/>
      <c r="J932" s="209"/>
      <c r="K932" s="209"/>
      <c r="L932" s="214"/>
      <c r="M932" s="215"/>
      <c r="N932" s="216"/>
      <c r="O932" s="216"/>
      <c r="P932" s="216"/>
      <c r="Q932" s="216"/>
      <c r="R932" s="216"/>
      <c r="S932" s="216"/>
      <c r="T932" s="217"/>
      <c r="AT932" s="218" t="s">
        <v>1660</v>
      </c>
      <c r="AU932" s="218" t="s">
        <v>1651</v>
      </c>
      <c r="AV932" s="12" t="s">
        <v>1650</v>
      </c>
      <c r="AW932" s="12" t="s">
        <v>1554</v>
      </c>
      <c r="AX932" s="12" t="s">
        <v>1531</v>
      </c>
      <c r="AY932" s="218" t="s">
        <v>1642</v>
      </c>
    </row>
    <row r="933" spans="2:65" s="1" customFormat="1" ht="16.5" customHeight="1">
      <c r="B933" s="33"/>
      <c r="C933" s="171" t="s">
        <v>1329</v>
      </c>
      <c r="D933" s="171" t="s">
        <v>1645</v>
      </c>
      <c r="E933" s="172" t="s">
        <v>1330</v>
      </c>
      <c r="F933" s="173" t="s">
        <v>1331</v>
      </c>
      <c r="G933" s="174" t="s">
        <v>1683</v>
      </c>
      <c r="H933" s="175">
        <v>101.5</v>
      </c>
      <c r="I933" s="176"/>
      <c r="J933" s="175">
        <f>ROUND(I933*H933,0)</f>
        <v>0</v>
      </c>
      <c r="K933" s="173" t="s">
        <v>1649</v>
      </c>
      <c r="L933" s="37"/>
      <c r="M933" s="177" t="s">
        <v>1524</v>
      </c>
      <c r="N933" s="178" t="s">
        <v>1563</v>
      </c>
      <c r="O933" s="59"/>
      <c r="P933" s="179">
        <f>O933*H933</f>
        <v>0</v>
      </c>
      <c r="Q933" s="179">
        <v>0</v>
      </c>
      <c r="R933" s="179">
        <f>Q933*H933</f>
        <v>0</v>
      </c>
      <c r="S933" s="179">
        <v>0.04</v>
      </c>
      <c r="T933" s="180">
        <f>S933*H933</f>
        <v>4.0600000000000005</v>
      </c>
      <c r="AR933" s="16" t="s">
        <v>1678</v>
      </c>
      <c r="AT933" s="16" t="s">
        <v>1645</v>
      </c>
      <c r="AU933" s="16" t="s">
        <v>1651</v>
      </c>
      <c r="AY933" s="16" t="s">
        <v>1642</v>
      </c>
      <c r="BE933" s="181">
        <f>IF(N933="základní",J933,0)</f>
        <v>0</v>
      </c>
      <c r="BF933" s="181">
        <f>IF(N933="snížená",J933,0)</f>
        <v>0</v>
      </c>
      <c r="BG933" s="181">
        <f>IF(N933="zákl. přenesená",J933,0)</f>
        <v>0</v>
      </c>
      <c r="BH933" s="181">
        <f>IF(N933="sníž. přenesená",J933,0)</f>
        <v>0</v>
      </c>
      <c r="BI933" s="181">
        <f>IF(N933="nulová",J933,0)</f>
        <v>0</v>
      </c>
      <c r="BJ933" s="16" t="s">
        <v>1651</v>
      </c>
      <c r="BK933" s="181">
        <f>ROUND(I933*H933,0)</f>
        <v>0</v>
      </c>
      <c r="BL933" s="16" t="s">
        <v>1678</v>
      </c>
      <c r="BM933" s="16" t="s">
        <v>1332</v>
      </c>
    </row>
    <row r="934" spans="2:51" s="11" customFormat="1" ht="12">
      <c r="B934" s="182"/>
      <c r="C934" s="183"/>
      <c r="D934" s="184" t="s">
        <v>1660</v>
      </c>
      <c r="E934" s="193" t="s">
        <v>1524</v>
      </c>
      <c r="F934" s="185" t="s">
        <v>1333</v>
      </c>
      <c r="G934" s="183"/>
      <c r="H934" s="186">
        <v>101.5</v>
      </c>
      <c r="I934" s="187"/>
      <c r="J934" s="183"/>
      <c r="K934" s="183"/>
      <c r="L934" s="188"/>
      <c r="M934" s="189"/>
      <c r="N934" s="190"/>
      <c r="O934" s="190"/>
      <c r="P934" s="190"/>
      <c r="Q934" s="190"/>
      <c r="R934" s="190"/>
      <c r="S934" s="190"/>
      <c r="T934" s="191"/>
      <c r="AT934" s="192" t="s">
        <v>1660</v>
      </c>
      <c r="AU934" s="192" t="s">
        <v>1651</v>
      </c>
      <c r="AV934" s="11" t="s">
        <v>1651</v>
      </c>
      <c r="AW934" s="11" t="s">
        <v>1554</v>
      </c>
      <c r="AX934" s="11" t="s">
        <v>1531</v>
      </c>
      <c r="AY934" s="192" t="s">
        <v>1642</v>
      </c>
    </row>
    <row r="935" spans="2:65" s="1" customFormat="1" ht="16.5" customHeight="1">
      <c r="B935" s="33"/>
      <c r="C935" s="171" t="s">
        <v>1334</v>
      </c>
      <c r="D935" s="171" t="s">
        <v>1645</v>
      </c>
      <c r="E935" s="172" t="s">
        <v>1718</v>
      </c>
      <c r="F935" s="173" t="s">
        <v>1719</v>
      </c>
      <c r="G935" s="174" t="s">
        <v>1648</v>
      </c>
      <c r="H935" s="175">
        <v>6.13</v>
      </c>
      <c r="I935" s="176"/>
      <c r="J935" s="175">
        <f>ROUND(I935*H935,0)</f>
        <v>0</v>
      </c>
      <c r="K935" s="173" t="s">
        <v>1649</v>
      </c>
      <c r="L935" s="37"/>
      <c r="M935" s="177" t="s">
        <v>1524</v>
      </c>
      <c r="N935" s="178" t="s">
        <v>1563</v>
      </c>
      <c r="O935" s="59"/>
      <c r="P935" s="179">
        <f>O935*H935</f>
        <v>0</v>
      </c>
      <c r="Q935" s="179">
        <v>0</v>
      </c>
      <c r="R935" s="179">
        <f>Q935*H935</f>
        <v>0</v>
      </c>
      <c r="S935" s="179">
        <v>0</v>
      </c>
      <c r="T935" s="180">
        <f>S935*H935</f>
        <v>0</v>
      </c>
      <c r="AR935" s="16" t="s">
        <v>1678</v>
      </c>
      <c r="AT935" s="16" t="s">
        <v>1645</v>
      </c>
      <c r="AU935" s="16" t="s">
        <v>1651</v>
      </c>
      <c r="AY935" s="16" t="s">
        <v>1642</v>
      </c>
      <c r="BE935" s="181">
        <f>IF(N935="základní",J935,0)</f>
        <v>0</v>
      </c>
      <c r="BF935" s="181">
        <f>IF(N935="snížená",J935,0)</f>
        <v>0</v>
      </c>
      <c r="BG935" s="181">
        <f>IF(N935="zákl. přenesená",J935,0)</f>
        <v>0</v>
      </c>
      <c r="BH935" s="181">
        <f>IF(N935="sníž. přenesená",J935,0)</f>
        <v>0</v>
      </c>
      <c r="BI935" s="181">
        <f>IF(N935="nulová",J935,0)</f>
        <v>0</v>
      </c>
      <c r="BJ935" s="16" t="s">
        <v>1651</v>
      </c>
      <c r="BK935" s="181">
        <f>ROUND(I935*H935,0)</f>
        <v>0</v>
      </c>
      <c r="BL935" s="16" t="s">
        <v>1678</v>
      </c>
      <c r="BM935" s="16" t="s">
        <v>1335</v>
      </c>
    </row>
    <row r="936" spans="2:63" s="10" customFormat="1" ht="22.9" customHeight="1">
      <c r="B936" s="155"/>
      <c r="C936" s="156"/>
      <c r="D936" s="157" t="s">
        <v>1590</v>
      </c>
      <c r="E936" s="169" t="s">
        <v>1336</v>
      </c>
      <c r="F936" s="169" t="s">
        <v>1337</v>
      </c>
      <c r="G936" s="156"/>
      <c r="H936" s="156"/>
      <c r="I936" s="159"/>
      <c r="J936" s="170">
        <f>BK936</f>
        <v>0</v>
      </c>
      <c r="K936" s="156"/>
      <c r="L936" s="161"/>
      <c r="M936" s="162"/>
      <c r="N936" s="163"/>
      <c r="O936" s="163"/>
      <c r="P936" s="164">
        <f>SUM(P937:P1016)</f>
        <v>0</v>
      </c>
      <c r="Q936" s="163"/>
      <c r="R936" s="164">
        <f>SUM(R937:R1016)</f>
        <v>20.033994335471</v>
      </c>
      <c r="S936" s="163"/>
      <c r="T936" s="165">
        <f>SUM(T937:T1016)</f>
        <v>2.2108000000000003</v>
      </c>
      <c r="AR936" s="166" t="s">
        <v>1651</v>
      </c>
      <c r="AT936" s="167" t="s">
        <v>1590</v>
      </c>
      <c r="AU936" s="167" t="s">
        <v>1531</v>
      </c>
      <c r="AY936" s="166" t="s">
        <v>1642</v>
      </c>
      <c r="BK936" s="168">
        <f>SUM(BK937:BK1016)</f>
        <v>0</v>
      </c>
    </row>
    <row r="937" spans="2:65" s="1" customFormat="1" ht="16.5" customHeight="1">
      <c r="B937" s="33"/>
      <c r="C937" s="171" t="s">
        <v>1338</v>
      </c>
      <c r="D937" s="171" t="s">
        <v>1645</v>
      </c>
      <c r="E937" s="172" t="s">
        <v>1339</v>
      </c>
      <c r="F937" s="173" t="s">
        <v>1340</v>
      </c>
      <c r="G937" s="174" t="s">
        <v>1683</v>
      </c>
      <c r="H937" s="175">
        <v>128.83</v>
      </c>
      <c r="I937" s="176"/>
      <c r="J937" s="175">
        <f>ROUND(I937*H937,0)</f>
        <v>0</v>
      </c>
      <c r="K937" s="173" t="s">
        <v>1649</v>
      </c>
      <c r="L937" s="37"/>
      <c r="M937" s="177" t="s">
        <v>1524</v>
      </c>
      <c r="N937" s="178" t="s">
        <v>1563</v>
      </c>
      <c r="O937" s="59"/>
      <c r="P937" s="179">
        <f>O937*H937</f>
        <v>0</v>
      </c>
      <c r="Q937" s="179">
        <v>0.02503</v>
      </c>
      <c r="R937" s="179">
        <f>Q937*H937</f>
        <v>3.2246149</v>
      </c>
      <c r="S937" s="179">
        <v>0</v>
      </c>
      <c r="T937" s="180">
        <f>S937*H937</f>
        <v>0</v>
      </c>
      <c r="AR937" s="16" t="s">
        <v>1678</v>
      </c>
      <c r="AT937" s="16" t="s">
        <v>1645</v>
      </c>
      <c r="AU937" s="16" t="s">
        <v>1651</v>
      </c>
      <c r="AY937" s="16" t="s">
        <v>1642</v>
      </c>
      <c r="BE937" s="181">
        <f>IF(N937="základní",J937,0)</f>
        <v>0</v>
      </c>
      <c r="BF937" s="181">
        <f>IF(N937="snížená",J937,0)</f>
        <v>0</v>
      </c>
      <c r="BG937" s="181">
        <f>IF(N937="zákl. přenesená",J937,0)</f>
        <v>0</v>
      </c>
      <c r="BH937" s="181">
        <f>IF(N937="sníž. přenesená",J937,0)</f>
        <v>0</v>
      </c>
      <c r="BI937" s="181">
        <f>IF(N937="nulová",J937,0)</f>
        <v>0</v>
      </c>
      <c r="BJ937" s="16" t="s">
        <v>1651</v>
      </c>
      <c r="BK937" s="181">
        <f>ROUND(I937*H937,0)</f>
        <v>0</v>
      </c>
      <c r="BL937" s="16" t="s">
        <v>1678</v>
      </c>
      <c r="BM937" s="16" t="s">
        <v>1341</v>
      </c>
    </row>
    <row r="938" spans="2:51" s="11" customFormat="1" ht="22.5">
      <c r="B938" s="182"/>
      <c r="C938" s="183"/>
      <c r="D938" s="184" t="s">
        <v>1660</v>
      </c>
      <c r="E938" s="193" t="s">
        <v>1524</v>
      </c>
      <c r="F938" s="185" t="s">
        <v>1342</v>
      </c>
      <c r="G938" s="183"/>
      <c r="H938" s="186">
        <v>52.31</v>
      </c>
      <c r="I938" s="187"/>
      <c r="J938" s="183"/>
      <c r="K938" s="183"/>
      <c r="L938" s="188"/>
      <c r="M938" s="189"/>
      <c r="N938" s="190"/>
      <c r="O938" s="190"/>
      <c r="P938" s="190"/>
      <c r="Q938" s="190"/>
      <c r="R938" s="190"/>
      <c r="S938" s="190"/>
      <c r="T938" s="191"/>
      <c r="AT938" s="192" t="s">
        <v>1660</v>
      </c>
      <c r="AU938" s="192" t="s">
        <v>1651</v>
      </c>
      <c r="AV938" s="11" t="s">
        <v>1651</v>
      </c>
      <c r="AW938" s="11" t="s">
        <v>1554</v>
      </c>
      <c r="AX938" s="11" t="s">
        <v>1591</v>
      </c>
      <c r="AY938" s="192" t="s">
        <v>1642</v>
      </c>
    </row>
    <row r="939" spans="2:51" s="11" customFormat="1" ht="22.5">
      <c r="B939" s="182"/>
      <c r="C939" s="183"/>
      <c r="D939" s="184" t="s">
        <v>1660</v>
      </c>
      <c r="E939" s="193" t="s">
        <v>1524</v>
      </c>
      <c r="F939" s="185" t="s">
        <v>1343</v>
      </c>
      <c r="G939" s="183"/>
      <c r="H939" s="186">
        <v>47.79</v>
      </c>
      <c r="I939" s="187"/>
      <c r="J939" s="183"/>
      <c r="K939" s="183"/>
      <c r="L939" s="188"/>
      <c r="M939" s="189"/>
      <c r="N939" s="190"/>
      <c r="O939" s="190"/>
      <c r="P939" s="190"/>
      <c r="Q939" s="190"/>
      <c r="R939" s="190"/>
      <c r="S939" s="190"/>
      <c r="T939" s="191"/>
      <c r="AT939" s="192" t="s">
        <v>1660</v>
      </c>
      <c r="AU939" s="192" t="s">
        <v>1651</v>
      </c>
      <c r="AV939" s="11" t="s">
        <v>1651</v>
      </c>
      <c r="AW939" s="11" t="s">
        <v>1554</v>
      </c>
      <c r="AX939" s="11" t="s">
        <v>1591</v>
      </c>
      <c r="AY939" s="192" t="s">
        <v>1642</v>
      </c>
    </row>
    <row r="940" spans="2:51" s="11" customFormat="1" ht="12">
      <c r="B940" s="182"/>
      <c r="C940" s="183"/>
      <c r="D940" s="184" t="s">
        <v>1660</v>
      </c>
      <c r="E940" s="193" t="s">
        <v>1524</v>
      </c>
      <c r="F940" s="185" t="s">
        <v>1344</v>
      </c>
      <c r="G940" s="183"/>
      <c r="H940" s="186">
        <v>28.73</v>
      </c>
      <c r="I940" s="187"/>
      <c r="J940" s="183"/>
      <c r="K940" s="183"/>
      <c r="L940" s="188"/>
      <c r="M940" s="189"/>
      <c r="N940" s="190"/>
      <c r="O940" s="190"/>
      <c r="P940" s="190"/>
      <c r="Q940" s="190"/>
      <c r="R940" s="190"/>
      <c r="S940" s="190"/>
      <c r="T940" s="191"/>
      <c r="AT940" s="192" t="s">
        <v>1660</v>
      </c>
      <c r="AU940" s="192" t="s">
        <v>1651</v>
      </c>
      <c r="AV940" s="11" t="s">
        <v>1651</v>
      </c>
      <c r="AW940" s="11" t="s">
        <v>1554</v>
      </c>
      <c r="AX940" s="11" t="s">
        <v>1591</v>
      </c>
      <c r="AY940" s="192" t="s">
        <v>1642</v>
      </c>
    </row>
    <row r="941" spans="2:51" s="12" customFormat="1" ht="12">
      <c r="B941" s="208"/>
      <c r="C941" s="209"/>
      <c r="D941" s="184" t="s">
        <v>1660</v>
      </c>
      <c r="E941" s="210" t="s">
        <v>1524</v>
      </c>
      <c r="F941" s="211" t="s">
        <v>1810</v>
      </c>
      <c r="G941" s="209"/>
      <c r="H941" s="212">
        <v>128.82999999999998</v>
      </c>
      <c r="I941" s="213"/>
      <c r="J941" s="209"/>
      <c r="K941" s="209"/>
      <c r="L941" s="214"/>
      <c r="M941" s="215"/>
      <c r="N941" s="216"/>
      <c r="O941" s="216"/>
      <c r="P941" s="216"/>
      <c r="Q941" s="216"/>
      <c r="R941" s="216"/>
      <c r="S941" s="216"/>
      <c r="T941" s="217"/>
      <c r="AT941" s="218" t="s">
        <v>1660</v>
      </c>
      <c r="AU941" s="218" t="s">
        <v>1651</v>
      </c>
      <c r="AV941" s="12" t="s">
        <v>1650</v>
      </c>
      <c r="AW941" s="12" t="s">
        <v>1554</v>
      </c>
      <c r="AX941" s="12" t="s">
        <v>1531</v>
      </c>
      <c r="AY941" s="218" t="s">
        <v>1642</v>
      </c>
    </row>
    <row r="942" spans="2:65" s="1" customFormat="1" ht="16.5" customHeight="1">
      <c r="B942" s="33"/>
      <c r="C942" s="171" t="s">
        <v>1345</v>
      </c>
      <c r="D942" s="171" t="s">
        <v>1645</v>
      </c>
      <c r="E942" s="172" t="s">
        <v>1346</v>
      </c>
      <c r="F942" s="173" t="s">
        <v>1347</v>
      </c>
      <c r="G942" s="174" t="s">
        <v>1683</v>
      </c>
      <c r="H942" s="175">
        <v>128.57</v>
      </c>
      <c r="I942" s="176"/>
      <c r="J942" s="175">
        <f>ROUND(I942*H942,0)</f>
        <v>0</v>
      </c>
      <c r="K942" s="173" t="s">
        <v>1649</v>
      </c>
      <c r="L942" s="37"/>
      <c r="M942" s="177" t="s">
        <v>1524</v>
      </c>
      <c r="N942" s="178" t="s">
        <v>1563</v>
      </c>
      <c r="O942" s="59"/>
      <c r="P942" s="179">
        <f>O942*H942</f>
        <v>0</v>
      </c>
      <c r="Q942" s="179">
        <v>0.02566</v>
      </c>
      <c r="R942" s="179">
        <f>Q942*H942</f>
        <v>3.2991061999999998</v>
      </c>
      <c r="S942" s="179">
        <v>0</v>
      </c>
      <c r="T942" s="180">
        <f>S942*H942</f>
        <v>0</v>
      </c>
      <c r="AR942" s="16" t="s">
        <v>1678</v>
      </c>
      <c r="AT942" s="16" t="s">
        <v>1645</v>
      </c>
      <c r="AU942" s="16" t="s">
        <v>1651</v>
      </c>
      <c r="AY942" s="16" t="s">
        <v>1642</v>
      </c>
      <c r="BE942" s="181">
        <f>IF(N942="základní",J942,0)</f>
        <v>0</v>
      </c>
      <c r="BF942" s="181">
        <f>IF(N942="snížená",J942,0)</f>
        <v>0</v>
      </c>
      <c r="BG942" s="181">
        <f>IF(N942="zákl. přenesená",J942,0)</f>
        <v>0</v>
      </c>
      <c r="BH942" s="181">
        <f>IF(N942="sníž. přenesená",J942,0)</f>
        <v>0</v>
      </c>
      <c r="BI942" s="181">
        <f>IF(N942="nulová",J942,0)</f>
        <v>0</v>
      </c>
      <c r="BJ942" s="16" t="s">
        <v>1651</v>
      </c>
      <c r="BK942" s="181">
        <f>ROUND(I942*H942,0)</f>
        <v>0</v>
      </c>
      <c r="BL942" s="16" t="s">
        <v>1678</v>
      </c>
      <c r="BM942" s="16" t="s">
        <v>1348</v>
      </c>
    </row>
    <row r="943" spans="2:51" s="11" customFormat="1" ht="12">
      <c r="B943" s="182"/>
      <c r="C943" s="183"/>
      <c r="D943" s="184" t="s">
        <v>1660</v>
      </c>
      <c r="E943" s="193" t="s">
        <v>1524</v>
      </c>
      <c r="F943" s="185" t="s">
        <v>1349</v>
      </c>
      <c r="G943" s="183"/>
      <c r="H943" s="186">
        <v>45.77</v>
      </c>
      <c r="I943" s="187"/>
      <c r="J943" s="183"/>
      <c r="K943" s="183"/>
      <c r="L943" s="188"/>
      <c r="M943" s="189"/>
      <c r="N943" s="190"/>
      <c r="O943" s="190"/>
      <c r="P943" s="190"/>
      <c r="Q943" s="190"/>
      <c r="R943" s="190"/>
      <c r="S943" s="190"/>
      <c r="T943" s="191"/>
      <c r="AT943" s="192" t="s">
        <v>1660</v>
      </c>
      <c r="AU943" s="192" t="s">
        <v>1651</v>
      </c>
      <c r="AV943" s="11" t="s">
        <v>1651</v>
      </c>
      <c r="AW943" s="11" t="s">
        <v>1554</v>
      </c>
      <c r="AX943" s="11" t="s">
        <v>1591</v>
      </c>
      <c r="AY943" s="192" t="s">
        <v>1642</v>
      </c>
    </row>
    <row r="944" spans="2:51" s="11" customFormat="1" ht="12">
      <c r="B944" s="182"/>
      <c r="C944" s="183"/>
      <c r="D944" s="184" t="s">
        <v>1660</v>
      </c>
      <c r="E944" s="193" t="s">
        <v>1524</v>
      </c>
      <c r="F944" s="185" t="s">
        <v>1350</v>
      </c>
      <c r="G944" s="183"/>
      <c r="H944" s="186">
        <v>47.38</v>
      </c>
      <c r="I944" s="187"/>
      <c r="J944" s="183"/>
      <c r="K944" s="183"/>
      <c r="L944" s="188"/>
      <c r="M944" s="189"/>
      <c r="N944" s="190"/>
      <c r="O944" s="190"/>
      <c r="P944" s="190"/>
      <c r="Q944" s="190"/>
      <c r="R944" s="190"/>
      <c r="S944" s="190"/>
      <c r="T944" s="191"/>
      <c r="AT944" s="192" t="s">
        <v>1660</v>
      </c>
      <c r="AU944" s="192" t="s">
        <v>1651</v>
      </c>
      <c r="AV944" s="11" t="s">
        <v>1651</v>
      </c>
      <c r="AW944" s="11" t="s">
        <v>1554</v>
      </c>
      <c r="AX944" s="11" t="s">
        <v>1591</v>
      </c>
      <c r="AY944" s="192" t="s">
        <v>1642</v>
      </c>
    </row>
    <row r="945" spans="2:51" s="11" customFormat="1" ht="12">
      <c r="B945" s="182"/>
      <c r="C945" s="183"/>
      <c r="D945" s="184" t="s">
        <v>1660</v>
      </c>
      <c r="E945" s="193" t="s">
        <v>1524</v>
      </c>
      <c r="F945" s="185" t="s">
        <v>1351</v>
      </c>
      <c r="G945" s="183"/>
      <c r="H945" s="186">
        <v>35.42</v>
      </c>
      <c r="I945" s="187"/>
      <c r="J945" s="183"/>
      <c r="K945" s="183"/>
      <c r="L945" s="188"/>
      <c r="M945" s="189"/>
      <c r="N945" s="190"/>
      <c r="O945" s="190"/>
      <c r="P945" s="190"/>
      <c r="Q945" s="190"/>
      <c r="R945" s="190"/>
      <c r="S945" s="190"/>
      <c r="T945" s="191"/>
      <c r="AT945" s="192" t="s">
        <v>1660</v>
      </c>
      <c r="AU945" s="192" t="s">
        <v>1651</v>
      </c>
      <c r="AV945" s="11" t="s">
        <v>1651</v>
      </c>
      <c r="AW945" s="11" t="s">
        <v>1554</v>
      </c>
      <c r="AX945" s="11" t="s">
        <v>1591</v>
      </c>
      <c r="AY945" s="192" t="s">
        <v>1642</v>
      </c>
    </row>
    <row r="946" spans="2:51" s="12" customFormat="1" ht="12">
      <c r="B946" s="208"/>
      <c r="C946" s="209"/>
      <c r="D946" s="184" t="s">
        <v>1660</v>
      </c>
      <c r="E946" s="210" t="s">
        <v>1524</v>
      </c>
      <c r="F946" s="211" t="s">
        <v>1810</v>
      </c>
      <c r="G946" s="209"/>
      <c r="H946" s="212">
        <v>128.57</v>
      </c>
      <c r="I946" s="213"/>
      <c r="J946" s="209"/>
      <c r="K946" s="209"/>
      <c r="L946" s="214"/>
      <c r="M946" s="215"/>
      <c r="N946" s="216"/>
      <c r="O946" s="216"/>
      <c r="P946" s="216"/>
      <c r="Q946" s="216"/>
      <c r="R946" s="216"/>
      <c r="S946" s="216"/>
      <c r="T946" s="217"/>
      <c r="AT946" s="218" t="s">
        <v>1660</v>
      </c>
      <c r="AU946" s="218" t="s">
        <v>1651</v>
      </c>
      <c r="AV946" s="12" t="s">
        <v>1650</v>
      </c>
      <c r="AW946" s="12" t="s">
        <v>1554</v>
      </c>
      <c r="AX946" s="12" t="s">
        <v>1531</v>
      </c>
      <c r="AY946" s="218" t="s">
        <v>1642</v>
      </c>
    </row>
    <row r="947" spans="2:65" s="1" customFormat="1" ht="16.5" customHeight="1">
      <c r="B947" s="33"/>
      <c r="C947" s="171" t="s">
        <v>1352</v>
      </c>
      <c r="D947" s="171" t="s">
        <v>1645</v>
      </c>
      <c r="E947" s="172" t="s">
        <v>1353</v>
      </c>
      <c r="F947" s="173" t="s">
        <v>1354</v>
      </c>
      <c r="G947" s="174" t="s">
        <v>1683</v>
      </c>
      <c r="H947" s="175">
        <v>27.02</v>
      </c>
      <c r="I947" s="176"/>
      <c r="J947" s="175">
        <f>ROUND(I947*H947,0)</f>
        <v>0</v>
      </c>
      <c r="K947" s="173" t="s">
        <v>1649</v>
      </c>
      <c r="L947" s="37"/>
      <c r="M947" s="177" t="s">
        <v>1524</v>
      </c>
      <c r="N947" s="178" t="s">
        <v>1563</v>
      </c>
      <c r="O947" s="59"/>
      <c r="P947" s="179">
        <f>O947*H947</f>
        <v>0</v>
      </c>
      <c r="Q947" s="179">
        <v>0.0525</v>
      </c>
      <c r="R947" s="179">
        <f>Q947*H947</f>
        <v>1.41855</v>
      </c>
      <c r="S947" s="179">
        <v>0</v>
      </c>
      <c r="T947" s="180">
        <f>S947*H947</f>
        <v>0</v>
      </c>
      <c r="AR947" s="16" t="s">
        <v>1678</v>
      </c>
      <c r="AT947" s="16" t="s">
        <v>1645</v>
      </c>
      <c r="AU947" s="16" t="s">
        <v>1651</v>
      </c>
      <c r="AY947" s="16" t="s">
        <v>1642</v>
      </c>
      <c r="BE947" s="181">
        <f>IF(N947="základní",J947,0)</f>
        <v>0</v>
      </c>
      <c r="BF947" s="181">
        <f>IF(N947="snížená",J947,0)</f>
        <v>0</v>
      </c>
      <c r="BG947" s="181">
        <f>IF(N947="zákl. přenesená",J947,0)</f>
        <v>0</v>
      </c>
      <c r="BH947" s="181">
        <f>IF(N947="sníž. přenesená",J947,0)</f>
        <v>0</v>
      </c>
      <c r="BI947" s="181">
        <f>IF(N947="nulová",J947,0)</f>
        <v>0</v>
      </c>
      <c r="BJ947" s="16" t="s">
        <v>1651</v>
      </c>
      <c r="BK947" s="181">
        <f>ROUND(I947*H947,0)</f>
        <v>0</v>
      </c>
      <c r="BL947" s="16" t="s">
        <v>1678</v>
      </c>
      <c r="BM947" s="16" t="s">
        <v>1355</v>
      </c>
    </row>
    <row r="948" spans="2:51" s="11" customFormat="1" ht="12">
      <c r="B948" s="182"/>
      <c r="C948" s="183"/>
      <c r="D948" s="184" t="s">
        <v>1660</v>
      </c>
      <c r="E948" s="193" t="s">
        <v>1524</v>
      </c>
      <c r="F948" s="185" t="s">
        <v>1356</v>
      </c>
      <c r="G948" s="183"/>
      <c r="H948" s="186">
        <v>27.02</v>
      </c>
      <c r="I948" s="187"/>
      <c r="J948" s="183"/>
      <c r="K948" s="183"/>
      <c r="L948" s="188"/>
      <c r="M948" s="189"/>
      <c r="N948" s="190"/>
      <c r="O948" s="190"/>
      <c r="P948" s="190"/>
      <c r="Q948" s="190"/>
      <c r="R948" s="190"/>
      <c r="S948" s="190"/>
      <c r="T948" s="191"/>
      <c r="AT948" s="192" t="s">
        <v>1660</v>
      </c>
      <c r="AU948" s="192" t="s">
        <v>1651</v>
      </c>
      <c r="AV948" s="11" t="s">
        <v>1651</v>
      </c>
      <c r="AW948" s="11" t="s">
        <v>1554</v>
      </c>
      <c r="AX948" s="11" t="s">
        <v>1531</v>
      </c>
      <c r="AY948" s="192" t="s">
        <v>1642</v>
      </c>
    </row>
    <row r="949" spans="2:65" s="1" customFormat="1" ht="16.5" customHeight="1">
      <c r="B949" s="33"/>
      <c r="C949" s="171" t="s">
        <v>1357</v>
      </c>
      <c r="D949" s="171" t="s">
        <v>1645</v>
      </c>
      <c r="E949" s="172" t="s">
        <v>1358</v>
      </c>
      <c r="F949" s="173" t="s">
        <v>1359</v>
      </c>
      <c r="G949" s="174" t="s">
        <v>1683</v>
      </c>
      <c r="H949" s="175">
        <v>4.03</v>
      </c>
      <c r="I949" s="176"/>
      <c r="J949" s="175">
        <f>ROUND(I949*H949,0)</f>
        <v>0</v>
      </c>
      <c r="K949" s="173" t="s">
        <v>1649</v>
      </c>
      <c r="L949" s="37"/>
      <c r="M949" s="177" t="s">
        <v>1524</v>
      </c>
      <c r="N949" s="178" t="s">
        <v>1563</v>
      </c>
      <c r="O949" s="59"/>
      <c r="P949" s="179">
        <f>O949*H949</f>
        <v>0</v>
      </c>
      <c r="Q949" s="179">
        <v>0.0525</v>
      </c>
      <c r="R949" s="179">
        <f>Q949*H949</f>
        <v>0.211575</v>
      </c>
      <c r="S949" s="179">
        <v>0</v>
      </c>
      <c r="T949" s="180">
        <f>S949*H949</f>
        <v>0</v>
      </c>
      <c r="AR949" s="16" t="s">
        <v>1678</v>
      </c>
      <c r="AT949" s="16" t="s">
        <v>1645</v>
      </c>
      <c r="AU949" s="16" t="s">
        <v>1651</v>
      </c>
      <c r="AY949" s="16" t="s">
        <v>1642</v>
      </c>
      <c r="BE949" s="181">
        <f>IF(N949="základní",J949,0)</f>
        <v>0</v>
      </c>
      <c r="BF949" s="181">
        <f>IF(N949="snížená",J949,0)</f>
        <v>0</v>
      </c>
      <c r="BG949" s="181">
        <f>IF(N949="zákl. přenesená",J949,0)</f>
        <v>0</v>
      </c>
      <c r="BH949" s="181">
        <f>IF(N949="sníž. přenesená",J949,0)</f>
        <v>0</v>
      </c>
      <c r="BI949" s="181">
        <f>IF(N949="nulová",J949,0)</f>
        <v>0</v>
      </c>
      <c r="BJ949" s="16" t="s">
        <v>1651</v>
      </c>
      <c r="BK949" s="181">
        <f>ROUND(I949*H949,0)</f>
        <v>0</v>
      </c>
      <c r="BL949" s="16" t="s">
        <v>1678</v>
      </c>
      <c r="BM949" s="16" t="s">
        <v>1360</v>
      </c>
    </row>
    <row r="950" spans="2:51" s="11" customFormat="1" ht="12">
      <c r="B950" s="182"/>
      <c r="C950" s="183"/>
      <c r="D950" s="184" t="s">
        <v>1660</v>
      </c>
      <c r="E950" s="193" t="s">
        <v>1524</v>
      </c>
      <c r="F950" s="185" t="s">
        <v>1361</v>
      </c>
      <c r="G950" s="183"/>
      <c r="H950" s="186">
        <v>4.03</v>
      </c>
      <c r="I950" s="187"/>
      <c r="J950" s="183"/>
      <c r="K950" s="183"/>
      <c r="L950" s="188"/>
      <c r="M950" s="189"/>
      <c r="N950" s="190"/>
      <c r="O950" s="190"/>
      <c r="P950" s="190"/>
      <c r="Q950" s="190"/>
      <c r="R950" s="190"/>
      <c r="S950" s="190"/>
      <c r="T950" s="191"/>
      <c r="AT950" s="192" t="s">
        <v>1660</v>
      </c>
      <c r="AU950" s="192" t="s">
        <v>1651</v>
      </c>
      <c r="AV950" s="11" t="s">
        <v>1651</v>
      </c>
      <c r="AW950" s="11" t="s">
        <v>1554</v>
      </c>
      <c r="AX950" s="11" t="s">
        <v>1531</v>
      </c>
      <c r="AY950" s="192" t="s">
        <v>1642</v>
      </c>
    </row>
    <row r="951" spans="2:65" s="1" customFormat="1" ht="16.5" customHeight="1">
      <c r="B951" s="33"/>
      <c r="C951" s="171" t="s">
        <v>1362</v>
      </c>
      <c r="D951" s="171" t="s">
        <v>1645</v>
      </c>
      <c r="E951" s="172" t="s">
        <v>1363</v>
      </c>
      <c r="F951" s="173" t="s">
        <v>1364</v>
      </c>
      <c r="G951" s="174" t="s">
        <v>1683</v>
      </c>
      <c r="H951" s="175">
        <v>662.8</v>
      </c>
      <c r="I951" s="176"/>
      <c r="J951" s="175">
        <f>ROUND(I951*H951,0)</f>
        <v>0</v>
      </c>
      <c r="K951" s="173" t="s">
        <v>1649</v>
      </c>
      <c r="L951" s="37"/>
      <c r="M951" s="177" t="s">
        <v>1524</v>
      </c>
      <c r="N951" s="178" t="s">
        <v>1563</v>
      </c>
      <c r="O951" s="59"/>
      <c r="P951" s="179">
        <f>O951*H951</f>
        <v>0</v>
      </c>
      <c r="Q951" s="179">
        <v>0.0002</v>
      </c>
      <c r="R951" s="179">
        <f>Q951*H951</f>
        <v>0.13255999999999998</v>
      </c>
      <c r="S951" s="179">
        <v>0</v>
      </c>
      <c r="T951" s="180">
        <f>S951*H951</f>
        <v>0</v>
      </c>
      <c r="AR951" s="16" t="s">
        <v>1678</v>
      </c>
      <c r="AT951" s="16" t="s">
        <v>1645</v>
      </c>
      <c r="AU951" s="16" t="s">
        <v>1651</v>
      </c>
      <c r="AY951" s="16" t="s">
        <v>1642</v>
      </c>
      <c r="BE951" s="181">
        <f>IF(N951="základní",J951,0)</f>
        <v>0</v>
      </c>
      <c r="BF951" s="181">
        <f>IF(N951="snížená",J951,0)</f>
        <v>0</v>
      </c>
      <c r="BG951" s="181">
        <f>IF(N951="zákl. přenesená",J951,0)</f>
        <v>0</v>
      </c>
      <c r="BH951" s="181">
        <f>IF(N951="sníž. přenesená",J951,0)</f>
        <v>0</v>
      </c>
      <c r="BI951" s="181">
        <f>IF(N951="nulová",J951,0)</f>
        <v>0</v>
      </c>
      <c r="BJ951" s="16" t="s">
        <v>1651</v>
      </c>
      <c r="BK951" s="181">
        <f>ROUND(I951*H951,0)</f>
        <v>0</v>
      </c>
      <c r="BL951" s="16" t="s">
        <v>1678</v>
      </c>
      <c r="BM951" s="16" t="s">
        <v>1365</v>
      </c>
    </row>
    <row r="952" spans="2:51" s="11" customFormat="1" ht="12">
      <c r="B952" s="182"/>
      <c r="C952" s="183"/>
      <c r="D952" s="184" t="s">
        <v>1660</v>
      </c>
      <c r="E952" s="193" t="s">
        <v>1524</v>
      </c>
      <c r="F952" s="185" t="s">
        <v>1366</v>
      </c>
      <c r="G952" s="183"/>
      <c r="H952" s="186">
        <v>662.8</v>
      </c>
      <c r="I952" s="187"/>
      <c r="J952" s="183"/>
      <c r="K952" s="183"/>
      <c r="L952" s="188"/>
      <c r="M952" s="189"/>
      <c r="N952" s="190"/>
      <c r="O952" s="190"/>
      <c r="P952" s="190"/>
      <c r="Q952" s="190"/>
      <c r="R952" s="190"/>
      <c r="S952" s="190"/>
      <c r="T952" s="191"/>
      <c r="AT952" s="192" t="s">
        <v>1660</v>
      </c>
      <c r="AU952" s="192" t="s">
        <v>1651</v>
      </c>
      <c r="AV952" s="11" t="s">
        <v>1651</v>
      </c>
      <c r="AW952" s="11" t="s">
        <v>1554</v>
      </c>
      <c r="AX952" s="11" t="s">
        <v>1531</v>
      </c>
      <c r="AY952" s="192" t="s">
        <v>1642</v>
      </c>
    </row>
    <row r="953" spans="2:65" s="1" customFormat="1" ht="16.5" customHeight="1">
      <c r="B953" s="33"/>
      <c r="C953" s="171" t="s">
        <v>1367</v>
      </c>
      <c r="D953" s="171" t="s">
        <v>1645</v>
      </c>
      <c r="E953" s="172" t="s">
        <v>1368</v>
      </c>
      <c r="F953" s="173" t="s">
        <v>1369</v>
      </c>
      <c r="G953" s="174" t="s">
        <v>1755</v>
      </c>
      <c r="H953" s="175">
        <v>33</v>
      </c>
      <c r="I953" s="176"/>
      <c r="J953" s="175">
        <f>ROUND(I953*H953,0)</f>
        <v>0</v>
      </c>
      <c r="K953" s="173" t="s">
        <v>1649</v>
      </c>
      <c r="L953" s="37"/>
      <c r="M953" s="177" t="s">
        <v>1524</v>
      </c>
      <c r="N953" s="178" t="s">
        <v>1563</v>
      </c>
      <c r="O953" s="59"/>
      <c r="P953" s="179">
        <f>O953*H953</f>
        <v>0</v>
      </c>
      <c r="Q953" s="179">
        <v>0.00951</v>
      </c>
      <c r="R953" s="179">
        <f>Q953*H953</f>
        <v>0.31383</v>
      </c>
      <c r="S953" s="179">
        <v>0.0636</v>
      </c>
      <c r="T953" s="180">
        <f>S953*H953</f>
        <v>2.0988</v>
      </c>
      <c r="AR953" s="16" t="s">
        <v>1678</v>
      </c>
      <c r="AT953" s="16" t="s">
        <v>1645</v>
      </c>
      <c r="AU953" s="16" t="s">
        <v>1651</v>
      </c>
      <c r="AY953" s="16" t="s">
        <v>1642</v>
      </c>
      <c r="BE953" s="181">
        <f>IF(N953="základní",J953,0)</f>
        <v>0</v>
      </c>
      <c r="BF953" s="181">
        <f>IF(N953="snížená",J953,0)</f>
        <v>0</v>
      </c>
      <c r="BG953" s="181">
        <f>IF(N953="zákl. přenesená",J953,0)</f>
        <v>0</v>
      </c>
      <c r="BH953" s="181">
        <f>IF(N953="sníž. přenesená",J953,0)</f>
        <v>0</v>
      </c>
      <c r="BI953" s="181">
        <f>IF(N953="nulová",J953,0)</f>
        <v>0</v>
      </c>
      <c r="BJ953" s="16" t="s">
        <v>1651</v>
      </c>
      <c r="BK953" s="181">
        <f>ROUND(I953*H953,0)</f>
        <v>0</v>
      </c>
      <c r="BL953" s="16" t="s">
        <v>1678</v>
      </c>
      <c r="BM953" s="16" t="s">
        <v>1370</v>
      </c>
    </row>
    <row r="954" spans="2:51" s="11" customFormat="1" ht="12">
      <c r="B954" s="182"/>
      <c r="C954" s="183"/>
      <c r="D954" s="184" t="s">
        <v>1660</v>
      </c>
      <c r="E954" s="193" t="s">
        <v>1524</v>
      </c>
      <c r="F954" s="185" t="s">
        <v>1371</v>
      </c>
      <c r="G954" s="183"/>
      <c r="H954" s="186">
        <v>11</v>
      </c>
      <c r="I954" s="187"/>
      <c r="J954" s="183"/>
      <c r="K954" s="183"/>
      <c r="L954" s="188"/>
      <c r="M954" s="189"/>
      <c r="N954" s="190"/>
      <c r="O954" s="190"/>
      <c r="P954" s="190"/>
      <c r="Q954" s="190"/>
      <c r="R954" s="190"/>
      <c r="S954" s="190"/>
      <c r="T954" s="191"/>
      <c r="AT954" s="192" t="s">
        <v>1660</v>
      </c>
      <c r="AU954" s="192" t="s">
        <v>1651</v>
      </c>
      <c r="AV954" s="11" t="s">
        <v>1651</v>
      </c>
      <c r="AW954" s="11" t="s">
        <v>1554</v>
      </c>
      <c r="AX954" s="11" t="s">
        <v>1591</v>
      </c>
      <c r="AY954" s="192" t="s">
        <v>1642</v>
      </c>
    </row>
    <row r="955" spans="2:51" s="11" customFormat="1" ht="12">
      <c r="B955" s="182"/>
      <c r="C955" s="183"/>
      <c r="D955" s="184" t="s">
        <v>1660</v>
      </c>
      <c r="E955" s="193" t="s">
        <v>1524</v>
      </c>
      <c r="F955" s="185" t="s">
        <v>1372</v>
      </c>
      <c r="G955" s="183"/>
      <c r="H955" s="186">
        <v>11</v>
      </c>
      <c r="I955" s="187"/>
      <c r="J955" s="183"/>
      <c r="K955" s="183"/>
      <c r="L955" s="188"/>
      <c r="M955" s="189"/>
      <c r="N955" s="190"/>
      <c r="O955" s="190"/>
      <c r="P955" s="190"/>
      <c r="Q955" s="190"/>
      <c r="R955" s="190"/>
      <c r="S955" s="190"/>
      <c r="T955" s="191"/>
      <c r="AT955" s="192" t="s">
        <v>1660</v>
      </c>
      <c r="AU955" s="192" t="s">
        <v>1651</v>
      </c>
      <c r="AV955" s="11" t="s">
        <v>1651</v>
      </c>
      <c r="AW955" s="11" t="s">
        <v>1554</v>
      </c>
      <c r="AX955" s="11" t="s">
        <v>1591</v>
      </c>
      <c r="AY955" s="192" t="s">
        <v>1642</v>
      </c>
    </row>
    <row r="956" spans="2:51" s="11" customFormat="1" ht="12">
      <c r="B956" s="182"/>
      <c r="C956" s="183"/>
      <c r="D956" s="184" t="s">
        <v>1660</v>
      </c>
      <c r="E956" s="193" t="s">
        <v>1524</v>
      </c>
      <c r="F956" s="185" t="s">
        <v>1373</v>
      </c>
      <c r="G956" s="183"/>
      <c r="H956" s="186">
        <v>11</v>
      </c>
      <c r="I956" s="187"/>
      <c r="J956" s="183"/>
      <c r="K956" s="183"/>
      <c r="L956" s="188"/>
      <c r="M956" s="189"/>
      <c r="N956" s="190"/>
      <c r="O956" s="190"/>
      <c r="P956" s="190"/>
      <c r="Q956" s="190"/>
      <c r="R956" s="190"/>
      <c r="S956" s="190"/>
      <c r="T956" s="191"/>
      <c r="AT956" s="192" t="s">
        <v>1660</v>
      </c>
      <c r="AU956" s="192" t="s">
        <v>1651</v>
      </c>
      <c r="AV956" s="11" t="s">
        <v>1651</v>
      </c>
      <c r="AW956" s="11" t="s">
        <v>1554</v>
      </c>
      <c r="AX956" s="11" t="s">
        <v>1591</v>
      </c>
      <c r="AY956" s="192" t="s">
        <v>1642</v>
      </c>
    </row>
    <row r="957" spans="2:51" s="12" customFormat="1" ht="12">
      <c r="B957" s="208"/>
      <c r="C957" s="209"/>
      <c r="D957" s="184" t="s">
        <v>1660</v>
      </c>
      <c r="E957" s="210" t="s">
        <v>1524</v>
      </c>
      <c r="F957" s="211" t="s">
        <v>1810</v>
      </c>
      <c r="G957" s="209"/>
      <c r="H957" s="212">
        <v>33</v>
      </c>
      <c r="I957" s="213"/>
      <c r="J957" s="209"/>
      <c r="K957" s="209"/>
      <c r="L957" s="214"/>
      <c r="M957" s="215"/>
      <c r="N957" s="216"/>
      <c r="O957" s="216"/>
      <c r="P957" s="216"/>
      <c r="Q957" s="216"/>
      <c r="R957" s="216"/>
      <c r="S957" s="216"/>
      <c r="T957" s="217"/>
      <c r="AT957" s="218" t="s">
        <v>1660</v>
      </c>
      <c r="AU957" s="218" t="s">
        <v>1651</v>
      </c>
      <c r="AV957" s="12" t="s">
        <v>1650</v>
      </c>
      <c r="AW957" s="12" t="s">
        <v>1554</v>
      </c>
      <c r="AX957" s="12" t="s">
        <v>1531</v>
      </c>
      <c r="AY957" s="218" t="s">
        <v>1642</v>
      </c>
    </row>
    <row r="958" spans="2:65" s="1" customFormat="1" ht="16.5" customHeight="1">
      <c r="B958" s="33"/>
      <c r="C958" s="171" t="s">
        <v>1374</v>
      </c>
      <c r="D958" s="171" t="s">
        <v>1645</v>
      </c>
      <c r="E958" s="172" t="s">
        <v>1375</v>
      </c>
      <c r="F958" s="173" t="s">
        <v>1376</v>
      </c>
      <c r="G958" s="174" t="s">
        <v>1755</v>
      </c>
      <c r="H958" s="175">
        <v>1</v>
      </c>
      <c r="I958" s="176"/>
      <c r="J958" s="175">
        <f>ROUND(I958*H958,0)</f>
        <v>0</v>
      </c>
      <c r="K958" s="173" t="s">
        <v>1649</v>
      </c>
      <c r="L958" s="37"/>
      <c r="M958" s="177" t="s">
        <v>1524</v>
      </c>
      <c r="N958" s="178" t="s">
        <v>1563</v>
      </c>
      <c r="O958" s="59"/>
      <c r="P958" s="179">
        <f>O958*H958</f>
        <v>0</v>
      </c>
      <c r="Q958" s="179">
        <v>0.01073</v>
      </c>
      <c r="R958" s="179">
        <f>Q958*H958</f>
        <v>0.01073</v>
      </c>
      <c r="S958" s="179">
        <v>0.112</v>
      </c>
      <c r="T958" s="180">
        <f>S958*H958</f>
        <v>0.112</v>
      </c>
      <c r="AR958" s="16" t="s">
        <v>1678</v>
      </c>
      <c r="AT958" s="16" t="s">
        <v>1645</v>
      </c>
      <c r="AU958" s="16" t="s">
        <v>1651</v>
      </c>
      <c r="AY958" s="16" t="s">
        <v>1642</v>
      </c>
      <c r="BE958" s="181">
        <f>IF(N958="základní",J958,0)</f>
        <v>0</v>
      </c>
      <c r="BF958" s="181">
        <f>IF(N958="snížená",J958,0)</f>
        <v>0</v>
      </c>
      <c r="BG958" s="181">
        <f>IF(N958="zákl. přenesená",J958,0)</f>
        <v>0</v>
      </c>
      <c r="BH958" s="181">
        <f>IF(N958="sníž. přenesená",J958,0)</f>
        <v>0</v>
      </c>
      <c r="BI958" s="181">
        <f>IF(N958="nulová",J958,0)</f>
        <v>0</v>
      </c>
      <c r="BJ958" s="16" t="s">
        <v>1651</v>
      </c>
      <c r="BK958" s="181">
        <f>ROUND(I958*H958,0)</f>
        <v>0</v>
      </c>
      <c r="BL958" s="16" t="s">
        <v>1678</v>
      </c>
      <c r="BM958" s="16" t="s">
        <v>1377</v>
      </c>
    </row>
    <row r="959" spans="2:51" s="11" customFormat="1" ht="12">
      <c r="B959" s="182"/>
      <c r="C959" s="183"/>
      <c r="D959" s="184" t="s">
        <v>1660</v>
      </c>
      <c r="E959" s="193" t="s">
        <v>1524</v>
      </c>
      <c r="F959" s="185" t="s">
        <v>1378</v>
      </c>
      <c r="G959" s="183"/>
      <c r="H959" s="186">
        <v>1</v>
      </c>
      <c r="I959" s="187"/>
      <c r="J959" s="183"/>
      <c r="K959" s="183"/>
      <c r="L959" s="188"/>
      <c r="M959" s="189"/>
      <c r="N959" s="190"/>
      <c r="O959" s="190"/>
      <c r="P959" s="190"/>
      <c r="Q959" s="190"/>
      <c r="R959" s="190"/>
      <c r="S959" s="190"/>
      <c r="T959" s="191"/>
      <c r="AT959" s="192" t="s">
        <v>1660</v>
      </c>
      <c r="AU959" s="192" t="s">
        <v>1651</v>
      </c>
      <c r="AV959" s="11" t="s">
        <v>1651</v>
      </c>
      <c r="AW959" s="11" t="s">
        <v>1554</v>
      </c>
      <c r="AX959" s="11" t="s">
        <v>1531</v>
      </c>
      <c r="AY959" s="192" t="s">
        <v>1642</v>
      </c>
    </row>
    <row r="960" spans="2:65" s="1" customFormat="1" ht="22.5" customHeight="1">
      <c r="B960" s="33"/>
      <c r="C960" s="171" t="s">
        <v>1379</v>
      </c>
      <c r="D960" s="171" t="s">
        <v>1645</v>
      </c>
      <c r="E960" s="172" t="s">
        <v>1380</v>
      </c>
      <c r="F960" s="173" t="s">
        <v>1381</v>
      </c>
      <c r="G960" s="174" t="s">
        <v>1683</v>
      </c>
      <c r="H960" s="175">
        <v>15.45</v>
      </c>
      <c r="I960" s="176"/>
      <c r="J960" s="175">
        <f>ROUND(I960*H960,0)</f>
        <v>0</v>
      </c>
      <c r="K960" s="173" t="s">
        <v>1524</v>
      </c>
      <c r="L960" s="37"/>
      <c r="M960" s="177" t="s">
        <v>1524</v>
      </c>
      <c r="N960" s="178" t="s">
        <v>1563</v>
      </c>
      <c r="O960" s="59"/>
      <c r="P960" s="179">
        <f>O960*H960</f>
        <v>0</v>
      </c>
      <c r="Q960" s="179">
        <v>0.052363289</v>
      </c>
      <c r="R960" s="179">
        <f>Q960*H960</f>
        <v>0.80901281505</v>
      </c>
      <c r="S960" s="179">
        <v>0</v>
      </c>
      <c r="T960" s="180">
        <f>S960*H960</f>
        <v>0</v>
      </c>
      <c r="AR960" s="16" t="s">
        <v>1678</v>
      </c>
      <c r="AT960" s="16" t="s">
        <v>1645</v>
      </c>
      <c r="AU960" s="16" t="s">
        <v>1651</v>
      </c>
      <c r="AY960" s="16" t="s">
        <v>1642</v>
      </c>
      <c r="BE960" s="181">
        <f>IF(N960="základní",J960,0)</f>
        <v>0</v>
      </c>
      <c r="BF960" s="181">
        <f>IF(N960="snížená",J960,0)</f>
        <v>0</v>
      </c>
      <c r="BG960" s="181">
        <f>IF(N960="zákl. přenesená",J960,0)</f>
        <v>0</v>
      </c>
      <c r="BH960" s="181">
        <f>IF(N960="sníž. přenesená",J960,0)</f>
        <v>0</v>
      </c>
      <c r="BI960" s="181">
        <f>IF(N960="nulová",J960,0)</f>
        <v>0</v>
      </c>
      <c r="BJ960" s="16" t="s">
        <v>1651</v>
      </c>
      <c r="BK960" s="181">
        <f>ROUND(I960*H960,0)</f>
        <v>0</v>
      </c>
      <c r="BL960" s="16" t="s">
        <v>1678</v>
      </c>
      <c r="BM960" s="16" t="s">
        <v>1382</v>
      </c>
    </row>
    <row r="961" spans="2:51" s="11" customFormat="1" ht="12">
      <c r="B961" s="182"/>
      <c r="C961" s="183"/>
      <c r="D961" s="184" t="s">
        <v>1660</v>
      </c>
      <c r="E961" s="193" t="s">
        <v>1524</v>
      </c>
      <c r="F961" s="185" t="s">
        <v>1383</v>
      </c>
      <c r="G961" s="183"/>
      <c r="H961" s="186">
        <v>7.91</v>
      </c>
      <c r="I961" s="187"/>
      <c r="J961" s="183"/>
      <c r="K961" s="183"/>
      <c r="L961" s="188"/>
      <c r="M961" s="189"/>
      <c r="N961" s="190"/>
      <c r="O961" s="190"/>
      <c r="P961" s="190"/>
      <c r="Q961" s="190"/>
      <c r="R961" s="190"/>
      <c r="S961" s="190"/>
      <c r="T961" s="191"/>
      <c r="AT961" s="192" t="s">
        <v>1660</v>
      </c>
      <c r="AU961" s="192" t="s">
        <v>1651</v>
      </c>
      <c r="AV961" s="11" t="s">
        <v>1651</v>
      </c>
      <c r="AW961" s="11" t="s">
        <v>1554</v>
      </c>
      <c r="AX961" s="11" t="s">
        <v>1591</v>
      </c>
      <c r="AY961" s="192" t="s">
        <v>1642</v>
      </c>
    </row>
    <row r="962" spans="2:51" s="11" customFormat="1" ht="12">
      <c r="B962" s="182"/>
      <c r="C962" s="183"/>
      <c r="D962" s="184" t="s">
        <v>1660</v>
      </c>
      <c r="E962" s="193" t="s">
        <v>1524</v>
      </c>
      <c r="F962" s="185" t="s">
        <v>1384</v>
      </c>
      <c r="G962" s="183"/>
      <c r="H962" s="186">
        <v>7.54</v>
      </c>
      <c r="I962" s="187"/>
      <c r="J962" s="183"/>
      <c r="K962" s="183"/>
      <c r="L962" s="188"/>
      <c r="M962" s="189"/>
      <c r="N962" s="190"/>
      <c r="O962" s="190"/>
      <c r="P962" s="190"/>
      <c r="Q962" s="190"/>
      <c r="R962" s="190"/>
      <c r="S962" s="190"/>
      <c r="T962" s="191"/>
      <c r="AT962" s="192" t="s">
        <v>1660</v>
      </c>
      <c r="AU962" s="192" t="s">
        <v>1651</v>
      </c>
      <c r="AV962" s="11" t="s">
        <v>1651</v>
      </c>
      <c r="AW962" s="11" t="s">
        <v>1554</v>
      </c>
      <c r="AX962" s="11" t="s">
        <v>1591</v>
      </c>
      <c r="AY962" s="192" t="s">
        <v>1642</v>
      </c>
    </row>
    <row r="963" spans="2:51" s="12" customFormat="1" ht="12">
      <c r="B963" s="208"/>
      <c r="C963" s="209"/>
      <c r="D963" s="184" t="s">
        <v>1660</v>
      </c>
      <c r="E963" s="210" t="s">
        <v>1524</v>
      </c>
      <c r="F963" s="211" t="s">
        <v>1810</v>
      </c>
      <c r="G963" s="209"/>
      <c r="H963" s="212">
        <v>15.45</v>
      </c>
      <c r="I963" s="213"/>
      <c r="J963" s="209"/>
      <c r="K963" s="209"/>
      <c r="L963" s="214"/>
      <c r="M963" s="215"/>
      <c r="N963" s="216"/>
      <c r="O963" s="216"/>
      <c r="P963" s="216"/>
      <c r="Q963" s="216"/>
      <c r="R963" s="216"/>
      <c r="S963" s="216"/>
      <c r="T963" s="217"/>
      <c r="AT963" s="218" t="s">
        <v>1660</v>
      </c>
      <c r="AU963" s="218" t="s">
        <v>1651</v>
      </c>
      <c r="AV963" s="12" t="s">
        <v>1650</v>
      </c>
      <c r="AW963" s="12" t="s">
        <v>1554</v>
      </c>
      <c r="AX963" s="12" t="s">
        <v>1531</v>
      </c>
      <c r="AY963" s="218" t="s">
        <v>1642</v>
      </c>
    </row>
    <row r="964" spans="2:65" s="1" customFormat="1" ht="16.5" customHeight="1">
      <c r="B964" s="33"/>
      <c r="C964" s="171" t="s">
        <v>1385</v>
      </c>
      <c r="D964" s="171" t="s">
        <v>1645</v>
      </c>
      <c r="E964" s="172" t="s">
        <v>1386</v>
      </c>
      <c r="F964" s="173" t="s">
        <v>1387</v>
      </c>
      <c r="G964" s="174" t="s">
        <v>1683</v>
      </c>
      <c r="H964" s="175">
        <v>27.5</v>
      </c>
      <c r="I964" s="176"/>
      <c r="J964" s="175">
        <f>ROUND(I964*H964,0)</f>
        <v>0</v>
      </c>
      <c r="K964" s="173" t="s">
        <v>1524</v>
      </c>
      <c r="L964" s="37"/>
      <c r="M964" s="177" t="s">
        <v>1524</v>
      </c>
      <c r="N964" s="178" t="s">
        <v>1563</v>
      </c>
      <c r="O964" s="59"/>
      <c r="P964" s="179">
        <f>O964*H964</f>
        <v>0</v>
      </c>
      <c r="Q964" s="179">
        <v>0.05236</v>
      </c>
      <c r="R964" s="179">
        <f>Q964*H964</f>
        <v>1.4399</v>
      </c>
      <c r="S964" s="179">
        <v>0</v>
      </c>
      <c r="T964" s="180">
        <f>S964*H964</f>
        <v>0</v>
      </c>
      <c r="AR964" s="16" t="s">
        <v>1678</v>
      </c>
      <c r="AT964" s="16" t="s">
        <v>1645</v>
      </c>
      <c r="AU964" s="16" t="s">
        <v>1651</v>
      </c>
      <c r="AY964" s="16" t="s">
        <v>1642</v>
      </c>
      <c r="BE964" s="181">
        <f>IF(N964="základní",J964,0)</f>
        <v>0</v>
      </c>
      <c r="BF964" s="181">
        <f>IF(N964="snížená",J964,0)</f>
        <v>0</v>
      </c>
      <c r="BG964" s="181">
        <f>IF(N964="zákl. přenesená",J964,0)</f>
        <v>0</v>
      </c>
      <c r="BH964" s="181">
        <f>IF(N964="sníž. přenesená",J964,0)</f>
        <v>0</v>
      </c>
      <c r="BI964" s="181">
        <f>IF(N964="nulová",J964,0)</f>
        <v>0</v>
      </c>
      <c r="BJ964" s="16" t="s">
        <v>1651</v>
      </c>
      <c r="BK964" s="181">
        <f>ROUND(I964*H964,0)</f>
        <v>0</v>
      </c>
      <c r="BL964" s="16" t="s">
        <v>1678</v>
      </c>
      <c r="BM964" s="16" t="s">
        <v>1388</v>
      </c>
    </row>
    <row r="965" spans="2:51" s="11" customFormat="1" ht="12">
      <c r="B965" s="182"/>
      <c r="C965" s="183"/>
      <c r="D965" s="184" t="s">
        <v>1660</v>
      </c>
      <c r="E965" s="193" t="s">
        <v>1524</v>
      </c>
      <c r="F965" s="185" t="s">
        <v>1389</v>
      </c>
      <c r="G965" s="183"/>
      <c r="H965" s="186">
        <v>11.18</v>
      </c>
      <c r="I965" s="187"/>
      <c r="J965" s="183"/>
      <c r="K965" s="183"/>
      <c r="L965" s="188"/>
      <c r="M965" s="189"/>
      <c r="N965" s="190"/>
      <c r="O965" s="190"/>
      <c r="P965" s="190"/>
      <c r="Q965" s="190"/>
      <c r="R965" s="190"/>
      <c r="S965" s="190"/>
      <c r="T965" s="191"/>
      <c r="AT965" s="192" t="s">
        <v>1660</v>
      </c>
      <c r="AU965" s="192" t="s">
        <v>1651</v>
      </c>
      <c r="AV965" s="11" t="s">
        <v>1651</v>
      </c>
      <c r="AW965" s="11" t="s">
        <v>1554</v>
      </c>
      <c r="AX965" s="11" t="s">
        <v>1591</v>
      </c>
      <c r="AY965" s="192" t="s">
        <v>1642</v>
      </c>
    </row>
    <row r="966" spans="2:51" s="11" customFormat="1" ht="12">
      <c r="B966" s="182"/>
      <c r="C966" s="183"/>
      <c r="D966" s="184" t="s">
        <v>1660</v>
      </c>
      <c r="E966" s="193" t="s">
        <v>1524</v>
      </c>
      <c r="F966" s="185" t="s">
        <v>1390</v>
      </c>
      <c r="G966" s="183"/>
      <c r="H966" s="186">
        <v>13.35</v>
      </c>
      <c r="I966" s="187"/>
      <c r="J966" s="183"/>
      <c r="K966" s="183"/>
      <c r="L966" s="188"/>
      <c r="M966" s="189"/>
      <c r="N966" s="190"/>
      <c r="O966" s="190"/>
      <c r="P966" s="190"/>
      <c r="Q966" s="190"/>
      <c r="R966" s="190"/>
      <c r="S966" s="190"/>
      <c r="T966" s="191"/>
      <c r="AT966" s="192" t="s">
        <v>1660</v>
      </c>
      <c r="AU966" s="192" t="s">
        <v>1651</v>
      </c>
      <c r="AV966" s="11" t="s">
        <v>1651</v>
      </c>
      <c r="AW966" s="11" t="s">
        <v>1554</v>
      </c>
      <c r="AX966" s="11" t="s">
        <v>1591</v>
      </c>
      <c r="AY966" s="192" t="s">
        <v>1642</v>
      </c>
    </row>
    <row r="967" spans="2:51" s="11" customFormat="1" ht="12">
      <c r="B967" s="182"/>
      <c r="C967" s="183"/>
      <c r="D967" s="184" t="s">
        <v>1660</v>
      </c>
      <c r="E967" s="193" t="s">
        <v>1524</v>
      </c>
      <c r="F967" s="185" t="s">
        <v>1391</v>
      </c>
      <c r="G967" s="183"/>
      <c r="H967" s="186">
        <v>2.97</v>
      </c>
      <c r="I967" s="187"/>
      <c r="J967" s="183"/>
      <c r="K967" s="183"/>
      <c r="L967" s="188"/>
      <c r="M967" s="189"/>
      <c r="N967" s="190"/>
      <c r="O967" s="190"/>
      <c r="P967" s="190"/>
      <c r="Q967" s="190"/>
      <c r="R967" s="190"/>
      <c r="S967" s="190"/>
      <c r="T967" s="191"/>
      <c r="AT967" s="192" t="s">
        <v>1660</v>
      </c>
      <c r="AU967" s="192" t="s">
        <v>1651</v>
      </c>
      <c r="AV967" s="11" t="s">
        <v>1651</v>
      </c>
      <c r="AW967" s="11" t="s">
        <v>1554</v>
      </c>
      <c r="AX967" s="11" t="s">
        <v>1591</v>
      </c>
      <c r="AY967" s="192" t="s">
        <v>1642</v>
      </c>
    </row>
    <row r="968" spans="2:51" s="12" customFormat="1" ht="12">
      <c r="B968" s="208"/>
      <c r="C968" s="209"/>
      <c r="D968" s="184" t="s">
        <v>1660</v>
      </c>
      <c r="E968" s="210" t="s">
        <v>1524</v>
      </c>
      <c r="F968" s="211" t="s">
        <v>1810</v>
      </c>
      <c r="G968" s="209"/>
      <c r="H968" s="212">
        <v>27.5</v>
      </c>
      <c r="I968" s="213"/>
      <c r="J968" s="209"/>
      <c r="K968" s="209"/>
      <c r="L968" s="214"/>
      <c r="M968" s="215"/>
      <c r="N968" s="216"/>
      <c r="O968" s="216"/>
      <c r="P968" s="216"/>
      <c r="Q968" s="216"/>
      <c r="R968" s="216"/>
      <c r="S968" s="216"/>
      <c r="T968" s="217"/>
      <c r="AT968" s="218" t="s">
        <v>1660</v>
      </c>
      <c r="AU968" s="218" t="s">
        <v>1651</v>
      </c>
      <c r="AV968" s="12" t="s">
        <v>1650</v>
      </c>
      <c r="AW968" s="12" t="s">
        <v>1554</v>
      </c>
      <c r="AX968" s="12" t="s">
        <v>1531</v>
      </c>
      <c r="AY968" s="218" t="s">
        <v>1642</v>
      </c>
    </row>
    <row r="969" spans="2:65" s="1" customFormat="1" ht="16.5" customHeight="1">
      <c r="B969" s="33"/>
      <c r="C969" s="171" t="s">
        <v>1392</v>
      </c>
      <c r="D969" s="171" t="s">
        <v>1645</v>
      </c>
      <c r="E969" s="172" t="s">
        <v>1393</v>
      </c>
      <c r="F969" s="173" t="s">
        <v>1394</v>
      </c>
      <c r="G969" s="174" t="s">
        <v>1683</v>
      </c>
      <c r="H969" s="175">
        <v>35.3</v>
      </c>
      <c r="I969" s="176"/>
      <c r="J969" s="175">
        <f>ROUND(I969*H969,0)</f>
        <v>0</v>
      </c>
      <c r="K969" s="173" t="s">
        <v>1524</v>
      </c>
      <c r="L969" s="37"/>
      <c r="M969" s="177" t="s">
        <v>1524</v>
      </c>
      <c r="N969" s="178" t="s">
        <v>1563</v>
      </c>
      <c r="O969" s="59"/>
      <c r="P969" s="179">
        <f>O969*H969</f>
        <v>0</v>
      </c>
      <c r="Q969" s="179">
        <v>0.01574</v>
      </c>
      <c r="R969" s="179">
        <f>Q969*H969</f>
        <v>0.555622</v>
      </c>
      <c r="S969" s="179">
        <v>0</v>
      </c>
      <c r="T969" s="180">
        <f>S969*H969</f>
        <v>0</v>
      </c>
      <c r="AR969" s="16" t="s">
        <v>1678</v>
      </c>
      <c r="AT969" s="16" t="s">
        <v>1645</v>
      </c>
      <c r="AU969" s="16" t="s">
        <v>1651</v>
      </c>
      <c r="AY969" s="16" t="s">
        <v>1642</v>
      </c>
      <c r="BE969" s="181">
        <f>IF(N969="základní",J969,0)</f>
        <v>0</v>
      </c>
      <c r="BF969" s="181">
        <f>IF(N969="snížená",J969,0)</f>
        <v>0</v>
      </c>
      <c r="BG969" s="181">
        <f>IF(N969="zákl. přenesená",J969,0)</f>
        <v>0</v>
      </c>
      <c r="BH969" s="181">
        <f>IF(N969="sníž. přenesená",J969,0)</f>
        <v>0</v>
      </c>
      <c r="BI969" s="181">
        <f>IF(N969="nulová",J969,0)</f>
        <v>0</v>
      </c>
      <c r="BJ969" s="16" t="s">
        <v>1651</v>
      </c>
      <c r="BK969" s="181">
        <f>ROUND(I969*H969,0)</f>
        <v>0</v>
      </c>
      <c r="BL969" s="16" t="s">
        <v>1678</v>
      </c>
      <c r="BM969" s="16" t="s">
        <v>1395</v>
      </c>
    </row>
    <row r="970" spans="2:51" s="11" customFormat="1" ht="12">
      <c r="B970" s="182"/>
      <c r="C970" s="183"/>
      <c r="D970" s="184" t="s">
        <v>1660</v>
      </c>
      <c r="E970" s="193" t="s">
        <v>1524</v>
      </c>
      <c r="F970" s="185" t="s">
        <v>1396</v>
      </c>
      <c r="G970" s="183"/>
      <c r="H970" s="186">
        <v>13.4</v>
      </c>
      <c r="I970" s="187"/>
      <c r="J970" s="183"/>
      <c r="K970" s="183"/>
      <c r="L970" s="188"/>
      <c r="M970" s="189"/>
      <c r="N970" s="190"/>
      <c r="O970" s="190"/>
      <c r="P970" s="190"/>
      <c r="Q970" s="190"/>
      <c r="R970" s="190"/>
      <c r="S970" s="190"/>
      <c r="T970" s="191"/>
      <c r="AT970" s="192" t="s">
        <v>1660</v>
      </c>
      <c r="AU970" s="192" t="s">
        <v>1651</v>
      </c>
      <c r="AV970" s="11" t="s">
        <v>1651</v>
      </c>
      <c r="AW970" s="11" t="s">
        <v>1554</v>
      </c>
      <c r="AX970" s="11" t="s">
        <v>1591</v>
      </c>
      <c r="AY970" s="192" t="s">
        <v>1642</v>
      </c>
    </row>
    <row r="971" spans="2:51" s="11" customFormat="1" ht="12">
      <c r="B971" s="182"/>
      <c r="C971" s="183"/>
      <c r="D971" s="184" t="s">
        <v>1660</v>
      </c>
      <c r="E971" s="193" t="s">
        <v>1524</v>
      </c>
      <c r="F971" s="185" t="s">
        <v>1397</v>
      </c>
      <c r="G971" s="183"/>
      <c r="H971" s="186">
        <v>12.76</v>
      </c>
      <c r="I971" s="187"/>
      <c r="J971" s="183"/>
      <c r="K971" s="183"/>
      <c r="L971" s="188"/>
      <c r="M971" s="189"/>
      <c r="N971" s="190"/>
      <c r="O971" s="190"/>
      <c r="P971" s="190"/>
      <c r="Q971" s="190"/>
      <c r="R971" s="190"/>
      <c r="S971" s="190"/>
      <c r="T971" s="191"/>
      <c r="AT971" s="192" t="s">
        <v>1660</v>
      </c>
      <c r="AU971" s="192" t="s">
        <v>1651</v>
      </c>
      <c r="AV971" s="11" t="s">
        <v>1651</v>
      </c>
      <c r="AW971" s="11" t="s">
        <v>1554</v>
      </c>
      <c r="AX971" s="11" t="s">
        <v>1591</v>
      </c>
      <c r="AY971" s="192" t="s">
        <v>1642</v>
      </c>
    </row>
    <row r="972" spans="2:51" s="11" customFormat="1" ht="12">
      <c r="B972" s="182"/>
      <c r="C972" s="183"/>
      <c r="D972" s="184" t="s">
        <v>1660</v>
      </c>
      <c r="E972" s="193" t="s">
        <v>1524</v>
      </c>
      <c r="F972" s="185" t="s">
        <v>1398</v>
      </c>
      <c r="G972" s="183"/>
      <c r="H972" s="186">
        <v>9.14</v>
      </c>
      <c r="I972" s="187"/>
      <c r="J972" s="183"/>
      <c r="K972" s="183"/>
      <c r="L972" s="188"/>
      <c r="M972" s="189"/>
      <c r="N972" s="190"/>
      <c r="O972" s="190"/>
      <c r="P972" s="190"/>
      <c r="Q972" s="190"/>
      <c r="R972" s="190"/>
      <c r="S972" s="190"/>
      <c r="T972" s="191"/>
      <c r="AT972" s="192" t="s">
        <v>1660</v>
      </c>
      <c r="AU972" s="192" t="s">
        <v>1651</v>
      </c>
      <c r="AV972" s="11" t="s">
        <v>1651</v>
      </c>
      <c r="AW972" s="11" t="s">
        <v>1554</v>
      </c>
      <c r="AX972" s="11" t="s">
        <v>1591</v>
      </c>
      <c r="AY972" s="192" t="s">
        <v>1642</v>
      </c>
    </row>
    <row r="973" spans="2:51" s="12" customFormat="1" ht="12">
      <c r="B973" s="208"/>
      <c r="C973" s="209"/>
      <c r="D973" s="184" t="s">
        <v>1660</v>
      </c>
      <c r="E973" s="210" t="s">
        <v>1524</v>
      </c>
      <c r="F973" s="211" t="s">
        <v>1810</v>
      </c>
      <c r="G973" s="209"/>
      <c r="H973" s="212">
        <v>35.3</v>
      </c>
      <c r="I973" s="213"/>
      <c r="J973" s="209"/>
      <c r="K973" s="209"/>
      <c r="L973" s="214"/>
      <c r="M973" s="215"/>
      <c r="N973" s="216"/>
      <c r="O973" s="216"/>
      <c r="P973" s="216"/>
      <c r="Q973" s="216"/>
      <c r="R973" s="216"/>
      <c r="S973" s="216"/>
      <c r="T973" s="217"/>
      <c r="AT973" s="218" t="s">
        <v>1660</v>
      </c>
      <c r="AU973" s="218" t="s">
        <v>1651</v>
      </c>
      <c r="AV973" s="12" t="s">
        <v>1650</v>
      </c>
      <c r="AW973" s="12" t="s">
        <v>1554</v>
      </c>
      <c r="AX973" s="12" t="s">
        <v>1531</v>
      </c>
      <c r="AY973" s="218" t="s">
        <v>1642</v>
      </c>
    </row>
    <row r="974" spans="2:65" s="1" customFormat="1" ht="16.5" customHeight="1">
      <c r="B974" s="33"/>
      <c r="C974" s="171" t="s">
        <v>1399</v>
      </c>
      <c r="D974" s="171" t="s">
        <v>1645</v>
      </c>
      <c r="E974" s="172" t="s">
        <v>1400</v>
      </c>
      <c r="F974" s="173" t="s">
        <v>1401</v>
      </c>
      <c r="G974" s="174" t="s">
        <v>1683</v>
      </c>
      <c r="H974" s="175">
        <v>5.46</v>
      </c>
      <c r="I974" s="176"/>
      <c r="J974" s="175">
        <f>ROUND(I974*H974,0)</f>
        <v>0</v>
      </c>
      <c r="K974" s="173" t="s">
        <v>1524</v>
      </c>
      <c r="L974" s="37"/>
      <c r="M974" s="177" t="s">
        <v>1524</v>
      </c>
      <c r="N974" s="178" t="s">
        <v>1563</v>
      </c>
      <c r="O974" s="59"/>
      <c r="P974" s="179">
        <f>O974*H974</f>
        <v>0</v>
      </c>
      <c r="Q974" s="179">
        <v>0.0218553788</v>
      </c>
      <c r="R974" s="179">
        <f>Q974*H974</f>
        <v>0.11933036824799999</v>
      </c>
      <c r="S974" s="179">
        <v>0</v>
      </c>
      <c r="T974" s="180">
        <f>S974*H974</f>
        <v>0</v>
      </c>
      <c r="AR974" s="16" t="s">
        <v>1678</v>
      </c>
      <c r="AT974" s="16" t="s">
        <v>1645</v>
      </c>
      <c r="AU974" s="16" t="s">
        <v>1651</v>
      </c>
      <c r="AY974" s="16" t="s">
        <v>1642</v>
      </c>
      <c r="BE974" s="181">
        <f>IF(N974="základní",J974,0)</f>
        <v>0</v>
      </c>
      <c r="BF974" s="181">
        <f>IF(N974="snížená",J974,0)</f>
        <v>0</v>
      </c>
      <c r="BG974" s="181">
        <f>IF(N974="zákl. přenesená",J974,0)</f>
        <v>0</v>
      </c>
      <c r="BH974" s="181">
        <f>IF(N974="sníž. přenesená",J974,0)</f>
        <v>0</v>
      </c>
      <c r="BI974" s="181">
        <f>IF(N974="nulová",J974,0)</f>
        <v>0</v>
      </c>
      <c r="BJ974" s="16" t="s">
        <v>1651</v>
      </c>
      <c r="BK974" s="181">
        <f>ROUND(I974*H974,0)</f>
        <v>0</v>
      </c>
      <c r="BL974" s="16" t="s">
        <v>1678</v>
      </c>
      <c r="BM974" s="16" t="s">
        <v>1402</v>
      </c>
    </row>
    <row r="975" spans="2:51" s="11" customFormat="1" ht="12">
      <c r="B975" s="182"/>
      <c r="C975" s="183"/>
      <c r="D975" s="184" t="s">
        <v>1660</v>
      </c>
      <c r="E975" s="193" t="s">
        <v>1524</v>
      </c>
      <c r="F975" s="185" t="s">
        <v>1403</v>
      </c>
      <c r="G975" s="183"/>
      <c r="H975" s="186">
        <v>5.46</v>
      </c>
      <c r="I975" s="187"/>
      <c r="J975" s="183"/>
      <c r="K975" s="183"/>
      <c r="L975" s="188"/>
      <c r="M975" s="189"/>
      <c r="N975" s="190"/>
      <c r="O975" s="190"/>
      <c r="P975" s="190"/>
      <c r="Q975" s="190"/>
      <c r="R975" s="190"/>
      <c r="S975" s="190"/>
      <c r="T975" s="191"/>
      <c r="AT975" s="192" t="s">
        <v>1660</v>
      </c>
      <c r="AU975" s="192" t="s">
        <v>1651</v>
      </c>
      <c r="AV975" s="11" t="s">
        <v>1651</v>
      </c>
      <c r="AW975" s="11" t="s">
        <v>1554</v>
      </c>
      <c r="AX975" s="11" t="s">
        <v>1531</v>
      </c>
      <c r="AY975" s="192" t="s">
        <v>1642</v>
      </c>
    </row>
    <row r="976" spans="2:65" s="1" customFormat="1" ht="16.5" customHeight="1">
      <c r="B976" s="33"/>
      <c r="C976" s="171" t="s">
        <v>1404</v>
      </c>
      <c r="D976" s="171" t="s">
        <v>1645</v>
      </c>
      <c r="E976" s="172" t="s">
        <v>1405</v>
      </c>
      <c r="F976" s="173" t="s">
        <v>1406</v>
      </c>
      <c r="G976" s="174" t="s">
        <v>1683</v>
      </c>
      <c r="H976" s="175">
        <v>16.82</v>
      </c>
      <c r="I976" s="176"/>
      <c r="J976" s="175">
        <f>ROUND(I976*H976,0)</f>
        <v>0</v>
      </c>
      <c r="K976" s="173" t="s">
        <v>1524</v>
      </c>
      <c r="L976" s="37"/>
      <c r="M976" s="177" t="s">
        <v>1524</v>
      </c>
      <c r="N976" s="178" t="s">
        <v>1563</v>
      </c>
      <c r="O976" s="59"/>
      <c r="P976" s="179">
        <f>O976*H976</f>
        <v>0</v>
      </c>
      <c r="Q976" s="179">
        <v>0.0337900394</v>
      </c>
      <c r="R976" s="179">
        <f>Q976*H976</f>
        <v>0.568348462708</v>
      </c>
      <c r="S976" s="179">
        <v>0</v>
      </c>
      <c r="T976" s="180">
        <f>S976*H976</f>
        <v>0</v>
      </c>
      <c r="AR976" s="16" t="s">
        <v>1678</v>
      </c>
      <c r="AT976" s="16" t="s">
        <v>1645</v>
      </c>
      <c r="AU976" s="16" t="s">
        <v>1651</v>
      </c>
      <c r="AY976" s="16" t="s">
        <v>1642</v>
      </c>
      <c r="BE976" s="181">
        <f>IF(N976="základní",J976,0)</f>
        <v>0</v>
      </c>
      <c r="BF976" s="181">
        <f>IF(N976="snížená",J976,0)</f>
        <v>0</v>
      </c>
      <c r="BG976" s="181">
        <f>IF(N976="zákl. přenesená",J976,0)</f>
        <v>0</v>
      </c>
      <c r="BH976" s="181">
        <f>IF(N976="sníž. přenesená",J976,0)</f>
        <v>0</v>
      </c>
      <c r="BI976" s="181">
        <f>IF(N976="nulová",J976,0)</f>
        <v>0</v>
      </c>
      <c r="BJ976" s="16" t="s">
        <v>1651</v>
      </c>
      <c r="BK976" s="181">
        <f>ROUND(I976*H976,0)</f>
        <v>0</v>
      </c>
      <c r="BL976" s="16" t="s">
        <v>1678</v>
      </c>
      <c r="BM976" s="16" t="s">
        <v>1407</v>
      </c>
    </row>
    <row r="977" spans="2:51" s="11" customFormat="1" ht="12">
      <c r="B977" s="182"/>
      <c r="C977" s="183"/>
      <c r="D977" s="184" t="s">
        <v>1660</v>
      </c>
      <c r="E977" s="193" t="s">
        <v>1524</v>
      </c>
      <c r="F977" s="185" t="s">
        <v>1408</v>
      </c>
      <c r="G977" s="183"/>
      <c r="H977" s="186">
        <v>16.82</v>
      </c>
      <c r="I977" s="187"/>
      <c r="J977" s="183"/>
      <c r="K977" s="183"/>
      <c r="L977" s="188"/>
      <c r="M977" s="189"/>
      <c r="N977" s="190"/>
      <c r="O977" s="190"/>
      <c r="P977" s="190"/>
      <c r="Q977" s="190"/>
      <c r="R977" s="190"/>
      <c r="S977" s="190"/>
      <c r="T977" s="191"/>
      <c r="AT977" s="192" t="s">
        <v>1660</v>
      </c>
      <c r="AU977" s="192" t="s">
        <v>1651</v>
      </c>
      <c r="AV977" s="11" t="s">
        <v>1651</v>
      </c>
      <c r="AW977" s="11" t="s">
        <v>1554</v>
      </c>
      <c r="AX977" s="11" t="s">
        <v>1531</v>
      </c>
      <c r="AY977" s="192" t="s">
        <v>1642</v>
      </c>
    </row>
    <row r="978" spans="2:65" s="1" customFormat="1" ht="16.5" customHeight="1">
      <c r="B978" s="33"/>
      <c r="C978" s="171" t="s">
        <v>1409</v>
      </c>
      <c r="D978" s="171" t="s">
        <v>1645</v>
      </c>
      <c r="E978" s="172" t="s">
        <v>1410</v>
      </c>
      <c r="F978" s="173" t="s">
        <v>1411</v>
      </c>
      <c r="G978" s="174" t="s">
        <v>1683</v>
      </c>
      <c r="H978" s="175">
        <v>86.96</v>
      </c>
      <c r="I978" s="176"/>
      <c r="J978" s="175">
        <f>ROUND(I978*H978,0)</f>
        <v>0</v>
      </c>
      <c r="K978" s="173" t="s">
        <v>1649</v>
      </c>
      <c r="L978" s="37"/>
      <c r="M978" s="177" t="s">
        <v>1524</v>
      </c>
      <c r="N978" s="178" t="s">
        <v>1563</v>
      </c>
      <c r="O978" s="59"/>
      <c r="P978" s="179">
        <f>O978*H978</f>
        <v>0</v>
      </c>
      <c r="Q978" s="179">
        <v>0.02767</v>
      </c>
      <c r="R978" s="179">
        <f>Q978*H978</f>
        <v>2.4061831999999996</v>
      </c>
      <c r="S978" s="179">
        <v>0</v>
      </c>
      <c r="T978" s="180">
        <f>S978*H978</f>
        <v>0</v>
      </c>
      <c r="AR978" s="16" t="s">
        <v>1678</v>
      </c>
      <c r="AT978" s="16" t="s">
        <v>1645</v>
      </c>
      <c r="AU978" s="16" t="s">
        <v>1651</v>
      </c>
      <c r="AY978" s="16" t="s">
        <v>1642</v>
      </c>
      <c r="BE978" s="181">
        <f>IF(N978="základní",J978,0)</f>
        <v>0</v>
      </c>
      <c r="BF978" s="181">
        <f>IF(N978="snížená",J978,0)</f>
        <v>0</v>
      </c>
      <c r="BG978" s="181">
        <f>IF(N978="zákl. přenesená",J978,0)</f>
        <v>0</v>
      </c>
      <c r="BH978" s="181">
        <f>IF(N978="sníž. přenesená",J978,0)</f>
        <v>0</v>
      </c>
      <c r="BI978" s="181">
        <f>IF(N978="nulová",J978,0)</f>
        <v>0</v>
      </c>
      <c r="BJ978" s="16" t="s">
        <v>1651</v>
      </c>
      <c r="BK978" s="181">
        <f>ROUND(I978*H978,0)</f>
        <v>0</v>
      </c>
      <c r="BL978" s="16" t="s">
        <v>1678</v>
      </c>
      <c r="BM978" s="16" t="s">
        <v>1412</v>
      </c>
    </row>
    <row r="979" spans="2:51" s="11" customFormat="1" ht="12">
      <c r="B979" s="182"/>
      <c r="C979" s="183"/>
      <c r="D979" s="184" t="s">
        <v>1660</v>
      </c>
      <c r="E979" s="193" t="s">
        <v>1524</v>
      </c>
      <c r="F979" s="185" t="s">
        <v>1413</v>
      </c>
      <c r="G979" s="183"/>
      <c r="H979" s="186">
        <v>32.3</v>
      </c>
      <c r="I979" s="187"/>
      <c r="J979" s="183"/>
      <c r="K979" s="183"/>
      <c r="L979" s="188"/>
      <c r="M979" s="189"/>
      <c r="N979" s="190"/>
      <c r="O979" s="190"/>
      <c r="P979" s="190"/>
      <c r="Q979" s="190"/>
      <c r="R979" s="190"/>
      <c r="S979" s="190"/>
      <c r="T979" s="191"/>
      <c r="AT979" s="192" t="s">
        <v>1660</v>
      </c>
      <c r="AU979" s="192" t="s">
        <v>1651</v>
      </c>
      <c r="AV979" s="11" t="s">
        <v>1651</v>
      </c>
      <c r="AW979" s="11" t="s">
        <v>1554</v>
      </c>
      <c r="AX979" s="11" t="s">
        <v>1591</v>
      </c>
      <c r="AY979" s="192" t="s">
        <v>1642</v>
      </c>
    </row>
    <row r="980" spans="2:51" s="11" customFormat="1" ht="12">
      <c r="B980" s="182"/>
      <c r="C980" s="183"/>
      <c r="D980" s="184" t="s">
        <v>1660</v>
      </c>
      <c r="E980" s="193" t="s">
        <v>1524</v>
      </c>
      <c r="F980" s="185" t="s">
        <v>1414</v>
      </c>
      <c r="G980" s="183"/>
      <c r="H980" s="186">
        <v>32.3</v>
      </c>
      <c r="I980" s="187"/>
      <c r="J980" s="183"/>
      <c r="K980" s="183"/>
      <c r="L980" s="188"/>
      <c r="M980" s="189"/>
      <c r="N980" s="190"/>
      <c r="O980" s="190"/>
      <c r="P980" s="190"/>
      <c r="Q980" s="190"/>
      <c r="R980" s="190"/>
      <c r="S980" s="190"/>
      <c r="T980" s="191"/>
      <c r="AT980" s="192" t="s">
        <v>1660</v>
      </c>
      <c r="AU980" s="192" t="s">
        <v>1651</v>
      </c>
      <c r="AV980" s="11" t="s">
        <v>1651</v>
      </c>
      <c r="AW980" s="11" t="s">
        <v>1554</v>
      </c>
      <c r="AX980" s="11" t="s">
        <v>1591</v>
      </c>
      <c r="AY980" s="192" t="s">
        <v>1642</v>
      </c>
    </row>
    <row r="981" spans="2:51" s="11" customFormat="1" ht="12">
      <c r="B981" s="182"/>
      <c r="C981" s="183"/>
      <c r="D981" s="184" t="s">
        <v>1660</v>
      </c>
      <c r="E981" s="193" t="s">
        <v>1524</v>
      </c>
      <c r="F981" s="185" t="s">
        <v>1415</v>
      </c>
      <c r="G981" s="183"/>
      <c r="H981" s="186">
        <v>22.36</v>
      </c>
      <c r="I981" s="187"/>
      <c r="J981" s="183"/>
      <c r="K981" s="183"/>
      <c r="L981" s="188"/>
      <c r="M981" s="189"/>
      <c r="N981" s="190"/>
      <c r="O981" s="190"/>
      <c r="P981" s="190"/>
      <c r="Q981" s="190"/>
      <c r="R981" s="190"/>
      <c r="S981" s="190"/>
      <c r="T981" s="191"/>
      <c r="AT981" s="192" t="s">
        <v>1660</v>
      </c>
      <c r="AU981" s="192" t="s">
        <v>1651</v>
      </c>
      <c r="AV981" s="11" t="s">
        <v>1651</v>
      </c>
      <c r="AW981" s="11" t="s">
        <v>1554</v>
      </c>
      <c r="AX981" s="11" t="s">
        <v>1591</v>
      </c>
      <c r="AY981" s="192" t="s">
        <v>1642</v>
      </c>
    </row>
    <row r="982" spans="2:51" s="12" customFormat="1" ht="12">
      <c r="B982" s="208"/>
      <c r="C982" s="209"/>
      <c r="D982" s="184" t="s">
        <v>1660</v>
      </c>
      <c r="E982" s="210" t="s">
        <v>1524</v>
      </c>
      <c r="F982" s="211" t="s">
        <v>1810</v>
      </c>
      <c r="G982" s="209"/>
      <c r="H982" s="212">
        <v>86.96</v>
      </c>
      <c r="I982" s="213"/>
      <c r="J982" s="209"/>
      <c r="K982" s="209"/>
      <c r="L982" s="214"/>
      <c r="M982" s="215"/>
      <c r="N982" s="216"/>
      <c r="O982" s="216"/>
      <c r="P982" s="216"/>
      <c r="Q982" s="216"/>
      <c r="R982" s="216"/>
      <c r="S982" s="216"/>
      <c r="T982" s="217"/>
      <c r="AT982" s="218" t="s">
        <v>1660</v>
      </c>
      <c r="AU982" s="218" t="s">
        <v>1651</v>
      </c>
      <c r="AV982" s="12" t="s">
        <v>1650</v>
      </c>
      <c r="AW982" s="12" t="s">
        <v>1554</v>
      </c>
      <c r="AX982" s="12" t="s">
        <v>1531</v>
      </c>
      <c r="AY982" s="218" t="s">
        <v>1642</v>
      </c>
    </row>
    <row r="983" spans="2:65" s="1" customFormat="1" ht="16.5" customHeight="1">
      <c r="B983" s="33"/>
      <c r="C983" s="171" t="s">
        <v>1416</v>
      </c>
      <c r="D983" s="171" t="s">
        <v>1645</v>
      </c>
      <c r="E983" s="172" t="s">
        <v>1417</v>
      </c>
      <c r="F983" s="173" t="s">
        <v>1418</v>
      </c>
      <c r="G983" s="174" t="s">
        <v>1683</v>
      </c>
      <c r="H983" s="175">
        <v>144.54</v>
      </c>
      <c r="I983" s="176"/>
      <c r="J983" s="175">
        <f>ROUND(I983*H983,0)</f>
        <v>0</v>
      </c>
      <c r="K983" s="173" t="s">
        <v>1649</v>
      </c>
      <c r="L983" s="37"/>
      <c r="M983" s="177" t="s">
        <v>1524</v>
      </c>
      <c r="N983" s="178" t="s">
        <v>1563</v>
      </c>
      <c r="O983" s="59"/>
      <c r="P983" s="179">
        <f>O983*H983</f>
        <v>0</v>
      </c>
      <c r="Q983" s="179">
        <v>0.0001</v>
      </c>
      <c r="R983" s="179">
        <f>Q983*H983</f>
        <v>0.014454</v>
      </c>
      <c r="S983" s="179">
        <v>0</v>
      </c>
      <c r="T983" s="180">
        <f>S983*H983</f>
        <v>0</v>
      </c>
      <c r="AR983" s="16" t="s">
        <v>1678</v>
      </c>
      <c r="AT983" s="16" t="s">
        <v>1645</v>
      </c>
      <c r="AU983" s="16" t="s">
        <v>1651</v>
      </c>
      <c r="AY983" s="16" t="s">
        <v>1642</v>
      </c>
      <c r="BE983" s="181">
        <f>IF(N983="základní",J983,0)</f>
        <v>0</v>
      </c>
      <c r="BF983" s="181">
        <f>IF(N983="snížená",J983,0)</f>
        <v>0</v>
      </c>
      <c r="BG983" s="181">
        <f>IF(N983="zákl. přenesená",J983,0)</f>
        <v>0</v>
      </c>
      <c r="BH983" s="181">
        <f>IF(N983="sníž. přenesená",J983,0)</f>
        <v>0</v>
      </c>
      <c r="BI983" s="181">
        <f>IF(N983="nulová",J983,0)</f>
        <v>0</v>
      </c>
      <c r="BJ983" s="16" t="s">
        <v>1651</v>
      </c>
      <c r="BK983" s="181">
        <f>ROUND(I983*H983,0)</f>
        <v>0</v>
      </c>
      <c r="BL983" s="16" t="s">
        <v>1678</v>
      </c>
      <c r="BM983" s="16" t="s">
        <v>1419</v>
      </c>
    </row>
    <row r="984" spans="2:51" s="11" customFormat="1" ht="12">
      <c r="B984" s="182"/>
      <c r="C984" s="183"/>
      <c r="D984" s="184" t="s">
        <v>1660</v>
      </c>
      <c r="E984" s="193" t="s">
        <v>1524</v>
      </c>
      <c r="F984" s="185" t="s">
        <v>1420</v>
      </c>
      <c r="G984" s="183"/>
      <c r="H984" s="186">
        <v>144.54</v>
      </c>
      <c r="I984" s="187"/>
      <c r="J984" s="183"/>
      <c r="K984" s="183"/>
      <c r="L984" s="188"/>
      <c r="M984" s="189"/>
      <c r="N984" s="190"/>
      <c r="O984" s="190"/>
      <c r="P984" s="190"/>
      <c r="Q984" s="190"/>
      <c r="R984" s="190"/>
      <c r="S984" s="190"/>
      <c r="T984" s="191"/>
      <c r="AT984" s="192" t="s">
        <v>1660</v>
      </c>
      <c r="AU984" s="192" t="s">
        <v>1651</v>
      </c>
      <c r="AV984" s="11" t="s">
        <v>1651</v>
      </c>
      <c r="AW984" s="11" t="s">
        <v>1554</v>
      </c>
      <c r="AX984" s="11" t="s">
        <v>1531</v>
      </c>
      <c r="AY984" s="192" t="s">
        <v>1642</v>
      </c>
    </row>
    <row r="985" spans="2:65" s="1" customFormat="1" ht="16.5" customHeight="1">
      <c r="B985" s="33"/>
      <c r="C985" s="171" t="s">
        <v>1421</v>
      </c>
      <c r="D985" s="171" t="s">
        <v>1645</v>
      </c>
      <c r="E985" s="172" t="s">
        <v>1422</v>
      </c>
      <c r="F985" s="173" t="s">
        <v>1423</v>
      </c>
      <c r="G985" s="174" t="s">
        <v>1683</v>
      </c>
      <c r="H985" s="175">
        <v>46.35</v>
      </c>
      <c r="I985" s="176"/>
      <c r="J985" s="175">
        <f>ROUND(I985*H985,0)</f>
        <v>0</v>
      </c>
      <c r="K985" s="173" t="s">
        <v>1649</v>
      </c>
      <c r="L985" s="37"/>
      <c r="M985" s="177" t="s">
        <v>1524</v>
      </c>
      <c r="N985" s="178" t="s">
        <v>1563</v>
      </c>
      <c r="O985" s="59"/>
      <c r="P985" s="179">
        <f>O985*H985</f>
        <v>0</v>
      </c>
      <c r="Q985" s="179">
        <v>0.0158</v>
      </c>
      <c r="R985" s="179">
        <f>Q985*H985</f>
        <v>0.7323300000000001</v>
      </c>
      <c r="S985" s="179">
        <v>0</v>
      </c>
      <c r="T985" s="180">
        <f>S985*H985</f>
        <v>0</v>
      </c>
      <c r="AR985" s="16" t="s">
        <v>1678</v>
      </c>
      <c r="AT985" s="16" t="s">
        <v>1645</v>
      </c>
      <c r="AU985" s="16" t="s">
        <v>1651</v>
      </c>
      <c r="AY985" s="16" t="s">
        <v>1642</v>
      </c>
      <c r="BE985" s="181">
        <f>IF(N985="základní",J985,0)</f>
        <v>0</v>
      </c>
      <c r="BF985" s="181">
        <f>IF(N985="snížená",J985,0)</f>
        <v>0</v>
      </c>
      <c r="BG985" s="181">
        <f>IF(N985="zákl. přenesená",J985,0)</f>
        <v>0</v>
      </c>
      <c r="BH985" s="181">
        <f>IF(N985="sníž. přenesená",J985,0)</f>
        <v>0</v>
      </c>
      <c r="BI985" s="181">
        <f>IF(N985="nulová",J985,0)</f>
        <v>0</v>
      </c>
      <c r="BJ985" s="16" t="s">
        <v>1651</v>
      </c>
      <c r="BK985" s="181">
        <f>ROUND(I985*H985,0)</f>
        <v>0</v>
      </c>
      <c r="BL985" s="16" t="s">
        <v>1678</v>
      </c>
      <c r="BM985" s="16" t="s">
        <v>1424</v>
      </c>
    </row>
    <row r="986" spans="2:51" s="11" customFormat="1" ht="12">
      <c r="B986" s="182"/>
      <c r="C986" s="183"/>
      <c r="D986" s="184" t="s">
        <v>1660</v>
      </c>
      <c r="E986" s="193" t="s">
        <v>1524</v>
      </c>
      <c r="F986" s="185" t="s">
        <v>1425</v>
      </c>
      <c r="G986" s="183"/>
      <c r="H986" s="186">
        <v>24.68</v>
      </c>
      <c r="I986" s="187"/>
      <c r="J986" s="183"/>
      <c r="K986" s="183"/>
      <c r="L986" s="188"/>
      <c r="M986" s="189"/>
      <c r="N986" s="190"/>
      <c r="O986" s="190"/>
      <c r="P986" s="190"/>
      <c r="Q986" s="190"/>
      <c r="R986" s="190"/>
      <c r="S986" s="190"/>
      <c r="T986" s="191"/>
      <c r="AT986" s="192" t="s">
        <v>1660</v>
      </c>
      <c r="AU986" s="192" t="s">
        <v>1651</v>
      </c>
      <c r="AV986" s="11" t="s">
        <v>1651</v>
      </c>
      <c r="AW986" s="11" t="s">
        <v>1554</v>
      </c>
      <c r="AX986" s="11" t="s">
        <v>1591</v>
      </c>
      <c r="AY986" s="192" t="s">
        <v>1642</v>
      </c>
    </row>
    <row r="987" spans="2:51" s="11" customFormat="1" ht="12">
      <c r="B987" s="182"/>
      <c r="C987" s="183"/>
      <c r="D987" s="184" t="s">
        <v>1660</v>
      </c>
      <c r="E987" s="193" t="s">
        <v>1524</v>
      </c>
      <c r="F987" s="185" t="s">
        <v>1426</v>
      </c>
      <c r="G987" s="183"/>
      <c r="H987" s="186">
        <v>21.67</v>
      </c>
      <c r="I987" s="187"/>
      <c r="J987" s="183"/>
      <c r="K987" s="183"/>
      <c r="L987" s="188"/>
      <c r="M987" s="189"/>
      <c r="N987" s="190"/>
      <c r="O987" s="190"/>
      <c r="P987" s="190"/>
      <c r="Q987" s="190"/>
      <c r="R987" s="190"/>
      <c r="S987" s="190"/>
      <c r="T987" s="191"/>
      <c r="AT987" s="192" t="s">
        <v>1660</v>
      </c>
      <c r="AU987" s="192" t="s">
        <v>1651</v>
      </c>
      <c r="AV987" s="11" t="s">
        <v>1651</v>
      </c>
      <c r="AW987" s="11" t="s">
        <v>1554</v>
      </c>
      <c r="AX987" s="11" t="s">
        <v>1591</v>
      </c>
      <c r="AY987" s="192" t="s">
        <v>1642</v>
      </c>
    </row>
    <row r="988" spans="2:51" s="12" customFormat="1" ht="12">
      <c r="B988" s="208"/>
      <c r="C988" s="209"/>
      <c r="D988" s="184" t="s">
        <v>1660</v>
      </c>
      <c r="E988" s="210" t="s">
        <v>1524</v>
      </c>
      <c r="F988" s="211" t="s">
        <v>1810</v>
      </c>
      <c r="G988" s="209"/>
      <c r="H988" s="212">
        <v>46.35</v>
      </c>
      <c r="I988" s="213"/>
      <c r="J988" s="209"/>
      <c r="K988" s="209"/>
      <c r="L988" s="214"/>
      <c r="M988" s="215"/>
      <c r="N988" s="216"/>
      <c r="O988" s="216"/>
      <c r="P988" s="216"/>
      <c r="Q988" s="216"/>
      <c r="R988" s="216"/>
      <c r="S988" s="216"/>
      <c r="T988" s="217"/>
      <c r="AT988" s="218" t="s">
        <v>1660</v>
      </c>
      <c r="AU988" s="218" t="s">
        <v>1651</v>
      </c>
      <c r="AV988" s="12" t="s">
        <v>1650</v>
      </c>
      <c r="AW988" s="12" t="s">
        <v>1554</v>
      </c>
      <c r="AX988" s="12" t="s">
        <v>1531</v>
      </c>
      <c r="AY988" s="218" t="s">
        <v>1642</v>
      </c>
    </row>
    <row r="989" spans="2:65" s="1" customFormat="1" ht="16.5" customHeight="1">
      <c r="B989" s="33"/>
      <c r="C989" s="171" t="s">
        <v>1427</v>
      </c>
      <c r="D989" s="171" t="s">
        <v>1645</v>
      </c>
      <c r="E989" s="172" t="s">
        <v>1428</v>
      </c>
      <c r="F989" s="173" t="s">
        <v>1429</v>
      </c>
      <c r="G989" s="174" t="s">
        <v>1683</v>
      </c>
      <c r="H989" s="175">
        <v>28.12</v>
      </c>
      <c r="I989" s="176"/>
      <c r="J989" s="175">
        <f>ROUND(I989*H989,0)</f>
        <v>0</v>
      </c>
      <c r="K989" s="173" t="s">
        <v>1649</v>
      </c>
      <c r="L989" s="37"/>
      <c r="M989" s="177" t="s">
        <v>1524</v>
      </c>
      <c r="N989" s="178" t="s">
        <v>1563</v>
      </c>
      <c r="O989" s="59"/>
      <c r="P989" s="179">
        <f>O989*H989</f>
        <v>0</v>
      </c>
      <c r="Q989" s="179">
        <v>0.01611</v>
      </c>
      <c r="R989" s="179">
        <f>Q989*H989</f>
        <v>0.4530132</v>
      </c>
      <c r="S989" s="179">
        <v>0</v>
      </c>
      <c r="T989" s="180">
        <f>S989*H989</f>
        <v>0</v>
      </c>
      <c r="AR989" s="16" t="s">
        <v>1678</v>
      </c>
      <c r="AT989" s="16" t="s">
        <v>1645</v>
      </c>
      <c r="AU989" s="16" t="s">
        <v>1651</v>
      </c>
      <c r="AY989" s="16" t="s">
        <v>1642</v>
      </c>
      <c r="BE989" s="181">
        <f>IF(N989="základní",J989,0)</f>
        <v>0</v>
      </c>
      <c r="BF989" s="181">
        <f>IF(N989="snížená",J989,0)</f>
        <v>0</v>
      </c>
      <c r="BG989" s="181">
        <f>IF(N989="zákl. přenesená",J989,0)</f>
        <v>0</v>
      </c>
      <c r="BH989" s="181">
        <f>IF(N989="sníž. přenesená",J989,0)</f>
        <v>0</v>
      </c>
      <c r="BI989" s="181">
        <f>IF(N989="nulová",J989,0)</f>
        <v>0</v>
      </c>
      <c r="BJ989" s="16" t="s">
        <v>1651</v>
      </c>
      <c r="BK989" s="181">
        <f>ROUND(I989*H989,0)</f>
        <v>0</v>
      </c>
      <c r="BL989" s="16" t="s">
        <v>1678</v>
      </c>
      <c r="BM989" s="16" t="s">
        <v>1430</v>
      </c>
    </row>
    <row r="990" spans="2:51" s="11" customFormat="1" ht="12">
      <c r="B990" s="182"/>
      <c r="C990" s="183"/>
      <c r="D990" s="184" t="s">
        <v>1660</v>
      </c>
      <c r="E990" s="193" t="s">
        <v>1524</v>
      </c>
      <c r="F990" s="185" t="s">
        <v>399</v>
      </c>
      <c r="G990" s="183"/>
      <c r="H990" s="186">
        <v>14.08</v>
      </c>
      <c r="I990" s="187"/>
      <c r="J990" s="183"/>
      <c r="K990" s="183"/>
      <c r="L990" s="188"/>
      <c r="M990" s="189"/>
      <c r="N990" s="190"/>
      <c r="O990" s="190"/>
      <c r="P990" s="190"/>
      <c r="Q990" s="190"/>
      <c r="R990" s="190"/>
      <c r="S990" s="190"/>
      <c r="T990" s="191"/>
      <c r="AT990" s="192" t="s">
        <v>1660</v>
      </c>
      <c r="AU990" s="192" t="s">
        <v>1651</v>
      </c>
      <c r="AV990" s="11" t="s">
        <v>1651</v>
      </c>
      <c r="AW990" s="11" t="s">
        <v>1554</v>
      </c>
      <c r="AX990" s="11" t="s">
        <v>1591</v>
      </c>
      <c r="AY990" s="192" t="s">
        <v>1642</v>
      </c>
    </row>
    <row r="991" spans="2:51" s="11" customFormat="1" ht="12">
      <c r="B991" s="182"/>
      <c r="C991" s="183"/>
      <c r="D991" s="184" t="s">
        <v>1660</v>
      </c>
      <c r="E991" s="193" t="s">
        <v>1524</v>
      </c>
      <c r="F991" s="185" t="s">
        <v>400</v>
      </c>
      <c r="G991" s="183"/>
      <c r="H991" s="186">
        <v>14.04</v>
      </c>
      <c r="I991" s="187"/>
      <c r="J991" s="183"/>
      <c r="K991" s="183"/>
      <c r="L991" s="188"/>
      <c r="M991" s="189"/>
      <c r="N991" s="190"/>
      <c r="O991" s="190"/>
      <c r="P991" s="190"/>
      <c r="Q991" s="190"/>
      <c r="R991" s="190"/>
      <c r="S991" s="190"/>
      <c r="T991" s="191"/>
      <c r="AT991" s="192" t="s">
        <v>1660</v>
      </c>
      <c r="AU991" s="192" t="s">
        <v>1651</v>
      </c>
      <c r="AV991" s="11" t="s">
        <v>1651</v>
      </c>
      <c r="AW991" s="11" t="s">
        <v>1554</v>
      </c>
      <c r="AX991" s="11" t="s">
        <v>1591</v>
      </c>
      <c r="AY991" s="192" t="s">
        <v>1642</v>
      </c>
    </row>
    <row r="992" spans="2:51" s="12" customFormat="1" ht="12">
      <c r="B992" s="208"/>
      <c r="C992" s="209"/>
      <c r="D992" s="184" t="s">
        <v>1660</v>
      </c>
      <c r="E992" s="210" t="s">
        <v>1524</v>
      </c>
      <c r="F992" s="211" t="s">
        <v>1810</v>
      </c>
      <c r="G992" s="209"/>
      <c r="H992" s="212">
        <v>28.119999999999997</v>
      </c>
      <c r="I992" s="213"/>
      <c r="J992" s="209"/>
      <c r="K992" s="209"/>
      <c r="L992" s="214"/>
      <c r="M992" s="215"/>
      <c r="N992" s="216"/>
      <c r="O992" s="216"/>
      <c r="P992" s="216"/>
      <c r="Q992" s="216"/>
      <c r="R992" s="216"/>
      <c r="S992" s="216"/>
      <c r="T992" s="217"/>
      <c r="AT992" s="218" t="s">
        <v>1660</v>
      </c>
      <c r="AU992" s="218" t="s">
        <v>1651</v>
      </c>
      <c r="AV992" s="12" t="s">
        <v>1650</v>
      </c>
      <c r="AW992" s="12" t="s">
        <v>1554</v>
      </c>
      <c r="AX992" s="12" t="s">
        <v>1531</v>
      </c>
      <c r="AY992" s="218" t="s">
        <v>1642</v>
      </c>
    </row>
    <row r="993" spans="2:65" s="1" customFormat="1" ht="16.5" customHeight="1">
      <c r="B993" s="33"/>
      <c r="C993" s="171" t="s">
        <v>1431</v>
      </c>
      <c r="D993" s="171" t="s">
        <v>1645</v>
      </c>
      <c r="E993" s="172" t="s">
        <v>1432</v>
      </c>
      <c r="F993" s="173" t="s">
        <v>1433</v>
      </c>
      <c r="G993" s="174" t="s">
        <v>1683</v>
      </c>
      <c r="H993" s="175">
        <v>231.78</v>
      </c>
      <c r="I993" s="176"/>
      <c r="J993" s="175">
        <f>ROUND(I993*H993,0)</f>
        <v>0</v>
      </c>
      <c r="K993" s="173" t="s">
        <v>1649</v>
      </c>
      <c r="L993" s="37"/>
      <c r="M993" s="177" t="s">
        <v>1524</v>
      </c>
      <c r="N993" s="178" t="s">
        <v>1563</v>
      </c>
      <c r="O993" s="59"/>
      <c r="P993" s="179">
        <f>O993*H993</f>
        <v>0</v>
      </c>
      <c r="Q993" s="179">
        <v>0.0001</v>
      </c>
      <c r="R993" s="179">
        <f>Q993*H993</f>
        <v>0.023178</v>
      </c>
      <c r="S993" s="179">
        <v>0</v>
      </c>
      <c r="T993" s="180">
        <f>S993*H993</f>
        <v>0</v>
      </c>
      <c r="AR993" s="16" t="s">
        <v>1678</v>
      </c>
      <c r="AT993" s="16" t="s">
        <v>1645</v>
      </c>
      <c r="AU993" s="16" t="s">
        <v>1651</v>
      </c>
      <c r="AY993" s="16" t="s">
        <v>1642</v>
      </c>
      <c r="BE993" s="181">
        <f>IF(N993="základní",J993,0)</f>
        <v>0</v>
      </c>
      <c r="BF993" s="181">
        <f>IF(N993="snížená",J993,0)</f>
        <v>0</v>
      </c>
      <c r="BG993" s="181">
        <f>IF(N993="zákl. přenesená",J993,0)</f>
        <v>0</v>
      </c>
      <c r="BH993" s="181">
        <f>IF(N993="sníž. přenesená",J993,0)</f>
        <v>0</v>
      </c>
      <c r="BI993" s="181">
        <f>IF(N993="nulová",J993,0)</f>
        <v>0</v>
      </c>
      <c r="BJ993" s="16" t="s">
        <v>1651</v>
      </c>
      <c r="BK993" s="181">
        <f>ROUND(I993*H993,0)</f>
        <v>0</v>
      </c>
      <c r="BL993" s="16" t="s">
        <v>1678</v>
      </c>
      <c r="BM993" s="16" t="s">
        <v>1434</v>
      </c>
    </row>
    <row r="994" spans="2:51" s="11" customFormat="1" ht="12">
      <c r="B994" s="182"/>
      <c r="C994" s="183"/>
      <c r="D994" s="184" t="s">
        <v>1660</v>
      </c>
      <c r="E994" s="193" t="s">
        <v>1524</v>
      </c>
      <c r="F994" s="185" t="s">
        <v>1435</v>
      </c>
      <c r="G994" s="183"/>
      <c r="H994" s="186">
        <v>231.78</v>
      </c>
      <c r="I994" s="187"/>
      <c r="J994" s="183"/>
      <c r="K994" s="183"/>
      <c r="L994" s="188"/>
      <c r="M994" s="189"/>
      <c r="N994" s="190"/>
      <c r="O994" s="190"/>
      <c r="P994" s="190"/>
      <c r="Q994" s="190"/>
      <c r="R994" s="190"/>
      <c r="S994" s="190"/>
      <c r="T994" s="191"/>
      <c r="AT994" s="192" t="s">
        <v>1660</v>
      </c>
      <c r="AU994" s="192" t="s">
        <v>1651</v>
      </c>
      <c r="AV994" s="11" t="s">
        <v>1651</v>
      </c>
      <c r="AW994" s="11" t="s">
        <v>1554</v>
      </c>
      <c r="AX994" s="11" t="s">
        <v>1531</v>
      </c>
      <c r="AY994" s="192" t="s">
        <v>1642</v>
      </c>
    </row>
    <row r="995" spans="2:65" s="1" customFormat="1" ht="16.5" customHeight="1">
      <c r="B995" s="33"/>
      <c r="C995" s="171" t="s">
        <v>1436</v>
      </c>
      <c r="D995" s="171" t="s">
        <v>1645</v>
      </c>
      <c r="E995" s="172" t="s">
        <v>1437</v>
      </c>
      <c r="F995" s="173" t="s">
        <v>1438</v>
      </c>
      <c r="G995" s="174" t="s">
        <v>1683</v>
      </c>
      <c r="H995" s="175">
        <v>161.3</v>
      </c>
      <c r="I995" s="176"/>
      <c r="J995" s="175">
        <f>ROUND(I995*H995,0)</f>
        <v>0</v>
      </c>
      <c r="K995" s="173" t="s">
        <v>1649</v>
      </c>
      <c r="L995" s="37"/>
      <c r="M995" s="177" t="s">
        <v>1524</v>
      </c>
      <c r="N995" s="178" t="s">
        <v>1563</v>
      </c>
      <c r="O995" s="59"/>
      <c r="P995" s="179">
        <f>O995*H995</f>
        <v>0</v>
      </c>
      <c r="Q995" s="179">
        <v>0</v>
      </c>
      <c r="R995" s="179">
        <f>Q995*H995</f>
        <v>0</v>
      </c>
      <c r="S995" s="179">
        <v>0</v>
      </c>
      <c r="T995" s="180">
        <f>S995*H995</f>
        <v>0</v>
      </c>
      <c r="AR995" s="16" t="s">
        <v>1678</v>
      </c>
      <c r="AT995" s="16" t="s">
        <v>1645</v>
      </c>
      <c r="AU995" s="16" t="s">
        <v>1651</v>
      </c>
      <c r="AY995" s="16" t="s">
        <v>1642</v>
      </c>
      <c r="BE995" s="181">
        <f>IF(N995="základní",J995,0)</f>
        <v>0</v>
      </c>
      <c r="BF995" s="181">
        <f>IF(N995="snížená",J995,0)</f>
        <v>0</v>
      </c>
      <c r="BG995" s="181">
        <f>IF(N995="zákl. přenesená",J995,0)</f>
        <v>0</v>
      </c>
      <c r="BH995" s="181">
        <f>IF(N995="sníž. přenesená",J995,0)</f>
        <v>0</v>
      </c>
      <c r="BI995" s="181">
        <f>IF(N995="nulová",J995,0)</f>
        <v>0</v>
      </c>
      <c r="BJ995" s="16" t="s">
        <v>1651</v>
      </c>
      <c r="BK995" s="181">
        <f>ROUND(I995*H995,0)</f>
        <v>0</v>
      </c>
      <c r="BL995" s="16" t="s">
        <v>1678</v>
      </c>
      <c r="BM995" s="16" t="s">
        <v>1439</v>
      </c>
    </row>
    <row r="996" spans="2:51" s="11" customFormat="1" ht="12">
      <c r="B996" s="182"/>
      <c r="C996" s="183"/>
      <c r="D996" s="184" t="s">
        <v>1660</v>
      </c>
      <c r="E996" s="193" t="s">
        <v>1524</v>
      </c>
      <c r="F996" s="185" t="s">
        <v>1440</v>
      </c>
      <c r="G996" s="183"/>
      <c r="H996" s="186">
        <v>3.99</v>
      </c>
      <c r="I996" s="187"/>
      <c r="J996" s="183"/>
      <c r="K996" s="183"/>
      <c r="L996" s="188"/>
      <c r="M996" s="189"/>
      <c r="N996" s="190"/>
      <c r="O996" s="190"/>
      <c r="P996" s="190"/>
      <c r="Q996" s="190"/>
      <c r="R996" s="190"/>
      <c r="S996" s="190"/>
      <c r="T996" s="191"/>
      <c r="AT996" s="192" t="s">
        <v>1660</v>
      </c>
      <c r="AU996" s="192" t="s">
        <v>1651</v>
      </c>
      <c r="AV996" s="11" t="s">
        <v>1651</v>
      </c>
      <c r="AW996" s="11" t="s">
        <v>1554</v>
      </c>
      <c r="AX996" s="11" t="s">
        <v>1591</v>
      </c>
      <c r="AY996" s="192" t="s">
        <v>1642</v>
      </c>
    </row>
    <row r="997" spans="2:51" s="11" customFormat="1" ht="12">
      <c r="B997" s="182"/>
      <c r="C997" s="183"/>
      <c r="D997" s="184" t="s">
        <v>1660</v>
      </c>
      <c r="E997" s="193" t="s">
        <v>1524</v>
      </c>
      <c r="F997" s="185" t="s">
        <v>1441</v>
      </c>
      <c r="G997" s="183"/>
      <c r="H997" s="186">
        <v>109.71</v>
      </c>
      <c r="I997" s="187"/>
      <c r="J997" s="183"/>
      <c r="K997" s="183"/>
      <c r="L997" s="188"/>
      <c r="M997" s="189"/>
      <c r="N997" s="190"/>
      <c r="O997" s="190"/>
      <c r="P997" s="190"/>
      <c r="Q997" s="190"/>
      <c r="R997" s="190"/>
      <c r="S997" s="190"/>
      <c r="T997" s="191"/>
      <c r="AT997" s="192" t="s">
        <v>1660</v>
      </c>
      <c r="AU997" s="192" t="s">
        <v>1651</v>
      </c>
      <c r="AV997" s="11" t="s">
        <v>1651</v>
      </c>
      <c r="AW997" s="11" t="s">
        <v>1554</v>
      </c>
      <c r="AX997" s="11" t="s">
        <v>1591</v>
      </c>
      <c r="AY997" s="192" t="s">
        <v>1642</v>
      </c>
    </row>
    <row r="998" spans="2:51" s="11" customFormat="1" ht="12">
      <c r="B998" s="182"/>
      <c r="C998" s="183"/>
      <c r="D998" s="184" t="s">
        <v>1660</v>
      </c>
      <c r="E998" s="193" t="s">
        <v>1524</v>
      </c>
      <c r="F998" s="185" t="s">
        <v>1442</v>
      </c>
      <c r="G998" s="183"/>
      <c r="H998" s="186">
        <v>16.46</v>
      </c>
      <c r="I998" s="187"/>
      <c r="J998" s="183"/>
      <c r="K998" s="183"/>
      <c r="L998" s="188"/>
      <c r="M998" s="189"/>
      <c r="N998" s="190"/>
      <c r="O998" s="190"/>
      <c r="P998" s="190"/>
      <c r="Q998" s="190"/>
      <c r="R998" s="190"/>
      <c r="S998" s="190"/>
      <c r="T998" s="191"/>
      <c r="AT998" s="192" t="s">
        <v>1660</v>
      </c>
      <c r="AU998" s="192" t="s">
        <v>1651</v>
      </c>
      <c r="AV998" s="11" t="s">
        <v>1651</v>
      </c>
      <c r="AW998" s="11" t="s">
        <v>1554</v>
      </c>
      <c r="AX998" s="11" t="s">
        <v>1591</v>
      </c>
      <c r="AY998" s="192" t="s">
        <v>1642</v>
      </c>
    </row>
    <row r="999" spans="2:51" s="11" customFormat="1" ht="12">
      <c r="B999" s="182"/>
      <c r="C999" s="183"/>
      <c r="D999" s="184" t="s">
        <v>1660</v>
      </c>
      <c r="E999" s="193" t="s">
        <v>1524</v>
      </c>
      <c r="F999" s="185" t="s">
        <v>1443</v>
      </c>
      <c r="G999" s="183"/>
      <c r="H999" s="186">
        <v>27.08</v>
      </c>
      <c r="I999" s="187"/>
      <c r="J999" s="183"/>
      <c r="K999" s="183"/>
      <c r="L999" s="188"/>
      <c r="M999" s="189"/>
      <c r="N999" s="190"/>
      <c r="O999" s="190"/>
      <c r="P999" s="190"/>
      <c r="Q999" s="190"/>
      <c r="R999" s="190"/>
      <c r="S999" s="190"/>
      <c r="T999" s="191"/>
      <c r="AT999" s="192" t="s">
        <v>1660</v>
      </c>
      <c r="AU999" s="192" t="s">
        <v>1651</v>
      </c>
      <c r="AV999" s="11" t="s">
        <v>1651</v>
      </c>
      <c r="AW999" s="11" t="s">
        <v>1554</v>
      </c>
      <c r="AX999" s="11" t="s">
        <v>1591</v>
      </c>
      <c r="AY999" s="192" t="s">
        <v>1642</v>
      </c>
    </row>
    <row r="1000" spans="2:51" s="11" customFormat="1" ht="12">
      <c r="B1000" s="182"/>
      <c r="C1000" s="183"/>
      <c r="D1000" s="184" t="s">
        <v>1660</v>
      </c>
      <c r="E1000" s="193" t="s">
        <v>1524</v>
      </c>
      <c r="F1000" s="185" t="s">
        <v>1444</v>
      </c>
      <c r="G1000" s="183"/>
      <c r="H1000" s="186">
        <v>4.06</v>
      </c>
      <c r="I1000" s="187"/>
      <c r="J1000" s="183"/>
      <c r="K1000" s="183"/>
      <c r="L1000" s="188"/>
      <c r="M1000" s="189"/>
      <c r="N1000" s="190"/>
      <c r="O1000" s="190"/>
      <c r="P1000" s="190"/>
      <c r="Q1000" s="190"/>
      <c r="R1000" s="190"/>
      <c r="S1000" s="190"/>
      <c r="T1000" s="191"/>
      <c r="AT1000" s="192" t="s">
        <v>1660</v>
      </c>
      <c r="AU1000" s="192" t="s">
        <v>1651</v>
      </c>
      <c r="AV1000" s="11" t="s">
        <v>1651</v>
      </c>
      <c r="AW1000" s="11" t="s">
        <v>1554</v>
      </c>
      <c r="AX1000" s="11" t="s">
        <v>1591</v>
      </c>
      <c r="AY1000" s="192" t="s">
        <v>1642</v>
      </c>
    </row>
    <row r="1001" spans="2:51" s="12" customFormat="1" ht="12">
      <c r="B1001" s="208"/>
      <c r="C1001" s="209"/>
      <c r="D1001" s="184" t="s">
        <v>1660</v>
      </c>
      <c r="E1001" s="210" t="s">
        <v>1524</v>
      </c>
      <c r="F1001" s="211" t="s">
        <v>1810</v>
      </c>
      <c r="G1001" s="209"/>
      <c r="H1001" s="212">
        <v>161.3</v>
      </c>
      <c r="I1001" s="213"/>
      <c r="J1001" s="209"/>
      <c r="K1001" s="209"/>
      <c r="L1001" s="214"/>
      <c r="M1001" s="215"/>
      <c r="N1001" s="216"/>
      <c r="O1001" s="216"/>
      <c r="P1001" s="216"/>
      <c r="Q1001" s="216"/>
      <c r="R1001" s="216"/>
      <c r="S1001" s="216"/>
      <c r="T1001" s="217"/>
      <c r="AT1001" s="218" t="s">
        <v>1660</v>
      </c>
      <c r="AU1001" s="218" t="s">
        <v>1651</v>
      </c>
      <c r="AV1001" s="12" t="s">
        <v>1650</v>
      </c>
      <c r="AW1001" s="12" t="s">
        <v>1554</v>
      </c>
      <c r="AX1001" s="12" t="s">
        <v>1531</v>
      </c>
      <c r="AY1001" s="218" t="s">
        <v>1642</v>
      </c>
    </row>
    <row r="1002" spans="2:65" s="1" customFormat="1" ht="16.5" customHeight="1">
      <c r="B1002" s="33"/>
      <c r="C1002" s="194" t="s">
        <v>1445</v>
      </c>
      <c r="D1002" s="194" t="s">
        <v>1687</v>
      </c>
      <c r="E1002" s="195" t="s">
        <v>1446</v>
      </c>
      <c r="F1002" s="196" t="s">
        <v>1447</v>
      </c>
      <c r="G1002" s="197" t="s">
        <v>1683</v>
      </c>
      <c r="H1002" s="198">
        <v>177.43</v>
      </c>
      <c r="I1002" s="199"/>
      <c r="J1002" s="198">
        <f>ROUND(I1002*H1002,0)</f>
        <v>0</v>
      </c>
      <c r="K1002" s="196" t="s">
        <v>1649</v>
      </c>
      <c r="L1002" s="200"/>
      <c r="M1002" s="201" t="s">
        <v>1524</v>
      </c>
      <c r="N1002" s="202" t="s">
        <v>1563</v>
      </c>
      <c r="O1002" s="59"/>
      <c r="P1002" s="179">
        <f>O1002*H1002</f>
        <v>0</v>
      </c>
      <c r="Q1002" s="179">
        <v>8E-05</v>
      </c>
      <c r="R1002" s="179">
        <f>Q1002*H1002</f>
        <v>0.014194400000000001</v>
      </c>
      <c r="S1002" s="179">
        <v>0</v>
      </c>
      <c r="T1002" s="180">
        <f>S1002*H1002</f>
        <v>0</v>
      </c>
      <c r="AR1002" s="16" t="s">
        <v>1690</v>
      </c>
      <c r="AT1002" s="16" t="s">
        <v>1687</v>
      </c>
      <c r="AU1002" s="16" t="s">
        <v>1651</v>
      </c>
      <c r="AY1002" s="16" t="s">
        <v>1642</v>
      </c>
      <c r="BE1002" s="181">
        <f>IF(N1002="základní",J1002,0)</f>
        <v>0</v>
      </c>
      <c r="BF1002" s="181">
        <f>IF(N1002="snížená",J1002,0)</f>
        <v>0</v>
      </c>
      <c r="BG1002" s="181">
        <f>IF(N1002="zákl. přenesená",J1002,0)</f>
        <v>0</v>
      </c>
      <c r="BH1002" s="181">
        <f>IF(N1002="sníž. přenesená",J1002,0)</f>
        <v>0</v>
      </c>
      <c r="BI1002" s="181">
        <f>IF(N1002="nulová",J1002,0)</f>
        <v>0</v>
      </c>
      <c r="BJ1002" s="16" t="s">
        <v>1651</v>
      </c>
      <c r="BK1002" s="181">
        <f>ROUND(I1002*H1002,0)</f>
        <v>0</v>
      </c>
      <c r="BL1002" s="16" t="s">
        <v>1678</v>
      </c>
      <c r="BM1002" s="16" t="s">
        <v>1448</v>
      </c>
    </row>
    <row r="1003" spans="2:51" s="11" customFormat="1" ht="12">
      <c r="B1003" s="182"/>
      <c r="C1003" s="183"/>
      <c r="D1003" s="184" t="s">
        <v>1660</v>
      </c>
      <c r="E1003" s="183"/>
      <c r="F1003" s="185" t="s">
        <v>1449</v>
      </c>
      <c r="G1003" s="183"/>
      <c r="H1003" s="186">
        <v>177.43</v>
      </c>
      <c r="I1003" s="187"/>
      <c r="J1003" s="183"/>
      <c r="K1003" s="183"/>
      <c r="L1003" s="188"/>
      <c r="M1003" s="189"/>
      <c r="N1003" s="190"/>
      <c r="O1003" s="190"/>
      <c r="P1003" s="190"/>
      <c r="Q1003" s="190"/>
      <c r="R1003" s="190"/>
      <c r="S1003" s="190"/>
      <c r="T1003" s="191"/>
      <c r="AT1003" s="192" t="s">
        <v>1660</v>
      </c>
      <c r="AU1003" s="192" t="s">
        <v>1651</v>
      </c>
      <c r="AV1003" s="11" t="s">
        <v>1651</v>
      </c>
      <c r="AW1003" s="11" t="s">
        <v>1527</v>
      </c>
      <c r="AX1003" s="11" t="s">
        <v>1531</v>
      </c>
      <c r="AY1003" s="192" t="s">
        <v>1642</v>
      </c>
    </row>
    <row r="1004" spans="2:65" s="1" customFormat="1" ht="16.5" customHeight="1">
      <c r="B1004" s="33"/>
      <c r="C1004" s="171" t="s">
        <v>1450</v>
      </c>
      <c r="D1004" s="171" t="s">
        <v>1645</v>
      </c>
      <c r="E1004" s="172" t="s">
        <v>1451</v>
      </c>
      <c r="F1004" s="173" t="s">
        <v>1452</v>
      </c>
      <c r="G1004" s="174" t="s">
        <v>1683</v>
      </c>
      <c r="H1004" s="175">
        <v>3.99</v>
      </c>
      <c r="I1004" s="176"/>
      <c r="J1004" s="175">
        <f>ROUND(I1004*H1004,0)</f>
        <v>0</v>
      </c>
      <c r="K1004" s="173" t="s">
        <v>1649</v>
      </c>
      <c r="L1004" s="37"/>
      <c r="M1004" s="177" t="s">
        <v>1524</v>
      </c>
      <c r="N1004" s="178" t="s">
        <v>1563</v>
      </c>
      <c r="O1004" s="59"/>
      <c r="P1004" s="179">
        <f>O1004*H1004</f>
        <v>0</v>
      </c>
      <c r="Q1004" s="179">
        <v>0</v>
      </c>
      <c r="R1004" s="179">
        <f>Q1004*H1004</f>
        <v>0</v>
      </c>
      <c r="S1004" s="179">
        <v>0</v>
      </c>
      <c r="T1004" s="180">
        <f>S1004*H1004</f>
        <v>0</v>
      </c>
      <c r="AR1004" s="16" t="s">
        <v>1678</v>
      </c>
      <c r="AT1004" s="16" t="s">
        <v>1645</v>
      </c>
      <c r="AU1004" s="16" t="s">
        <v>1651</v>
      </c>
      <c r="AY1004" s="16" t="s">
        <v>1642</v>
      </c>
      <c r="BE1004" s="181">
        <f>IF(N1004="základní",J1004,0)</f>
        <v>0</v>
      </c>
      <c r="BF1004" s="181">
        <f>IF(N1004="snížená",J1004,0)</f>
        <v>0</v>
      </c>
      <c r="BG1004" s="181">
        <f>IF(N1004="zákl. přenesená",J1004,0)</f>
        <v>0</v>
      </c>
      <c r="BH1004" s="181">
        <f>IF(N1004="sníž. přenesená",J1004,0)</f>
        <v>0</v>
      </c>
      <c r="BI1004" s="181">
        <f>IF(N1004="nulová",J1004,0)</f>
        <v>0</v>
      </c>
      <c r="BJ1004" s="16" t="s">
        <v>1651</v>
      </c>
      <c r="BK1004" s="181">
        <f>ROUND(I1004*H1004,0)</f>
        <v>0</v>
      </c>
      <c r="BL1004" s="16" t="s">
        <v>1678</v>
      </c>
      <c r="BM1004" s="16" t="s">
        <v>1453</v>
      </c>
    </row>
    <row r="1005" spans="2:51" s="11" customFormat="1" ht="12">
      <c r="B1005" s="182"/>
      <c r="C1005" s="183"/>
      <c r="D1005" s="184" t="s">
        <v>1660</v>
      </c>
      <c r="E1005" s="193" t="s">
        <v>1524</v>
      </c>
      <c r="F1005" s="185" t="s">
        <v>1440</v>
      </c>
      <c r="G1005" s="183"/>
      <c r="H1005" s="186">
        <v>3.99</v>
      </c>
      <c r="I1005" s="187"/>
      <c r="J1005" s="183"/>
      <c r="K1005" s="183"/>
      <c r="L1005" s="188"/>
      <c r="M1005" s="189"/>
      <c r="N1005" s="190"/>
      <c r="O1005" s="190"/>
      <c r="P1005" s="190"/>
      <c r="Q1005" s="190"/>
      <c r="R1005" s="190"/>
      <c r="S1005" s="190"/>
      <c r="T1005" s="191"/>
      <c r="AT1005" s="192" t="s">
        <v>1660</v>
      </c>
      <c r="AU1005" s="192" t="s">
        <v>1651</v>
      </c>
      <c r="AV1005" s="11" t="s">
        <v>1651</v>
      </c>
      <c r="AW1005" s="11" t="s">
        <v>1554</v>
      </c>
      <c r="AX1005" s="11" t="s">
        <v>1531</v>
      </c>
      <c r="AY1005" s="192" t="s">
        <v>1642</v>
      </c>
    </row>
    <row r="1006" spans="2:65" s="1" customFormat="1" ht="16.5" customHeight="1">
      <c r="B1006" s="33"/>
      <c r="C1006" s="194" t="s">
        <v>1454</v>
      </c>
      <c r="D1006" s="194" t="s">
        <v>1687</v>
      </c>
      <c r="E1006" s="195" t="s">
        <v>1455</v>
      </c>
      <c r="F1006" s="196" t="s">
        <v>1456</v>
      </c>
      <c r="G1006" s="197" t="s">
        <v>1683</v>
      </c>
      <c r="H1006" s="198">
        <v>4.07</v>
      </c>
      <c r="I1006" s="199"/>
      <c r="J1006" s="198">
        <f>ROUND(I1006*H1006,0)</f>
        <v>0</v>
      </c>
      <c r="K1006" s="196" t="s">
        <v>1524</v>
      </c>
      <c r="L1006" s="200"/>
      <c r="M1006" s="201" t="s">
        <v>1524</v>
      </c>
      <c r="N1006" s="202" t="s">
        <v>1563</v>
      </c>
      <c r="O1006" s="59"/>
      <c r="P1006" s="179">
        <f>O1006*H1006</f>
        <v>0</v>
      </c>
      <c r="Q1006" s="179">
        <v>0.0028</v>
      </c>
      <c r="R1006" s="179">
        <f>Q1006*H1006</f>
        <v>0.011396</v>
      </c>
      <c r="S1006" s="179">
        <v>0</v>
      </c>
      <c r="T1006" s="180">
        <f>S1006*H1006</f>
        <v>0</v>
      </c>
      <c r="AR1006" s="16" t="s">
        <v>1690</v>
      </c>
      <c r="AT1006" s="16" t="s">
        <v>1687</v>
      </c>
      <c r="AU1006" s="16" t="s">
        <v>1651</v>
      </c>
      <c r="AY1006" s="16" t="s">
        <v>1642</v>
      </c>
      <c r="BE1006" s="181">
        <f>IF(N1006="základní",J1006,0)</f>
        <v>0</v>
      </c>
      <c r="BF1006" s="181">
        <f>IF(N1006="snížená",J1006,0)</f>
        <v>0</v>
      </c>
      <c r="BG1006" s="181">
        <f>IF(N1006="zákl. přenesená",J1006,0)</f>
        <v>0</v>
      </c>
      <c r="BH1006" s="181">
        <f>IF(N1006="sníž. přenesená",J1006,0)</f>
        <v>0</v>
      </c>
      <c r="BI1006" s="181">
        <f>IF(N1006="nulová",J1006,0)</f>
        <v>0</v>
      </c>
      <c r="BJ1006" s="16" t="s">
        <v>1651</v>
      </c>
      <c r="BK1006" s="181">
        <f>ROUND(I1006*H1006,0)</f>
        <v>0</v>
      </c>
      <c r="BL1006" s="16" t="s">
        <v>1678</v>
      </c>
      <c r="BM1006" s="16" t="s">
        <v>1457</v>
      </c>
    </row>
    <row r="1007" spans="2:51" s="11" customFormat="1" ht="12">
      <c r="B1007" s="182"/>
      <c r="C1007" s="183"/>
      <c r="D1007" s="184" t="s">
        <v>1660</v>
      </c>
      <c r="E1007" s="183"/>
      <c r="F1007" s="185" t="s">
        <v>1458</v>
      </c>
      <c r="G1007" s="183"/>
      <c r="H1007" s="186">
        <v>4.07</v>
      </c>
      <c r="I1007" s="187"/>
      <c r="J1007" s="183"/>
      <c r="K1007" s="183"/>
      <c r="L1007" s="188"/>
      <c r="M1007" s="189"/>
      <c r="N1007" s="190"/>
      <c r="O1007" s="190"/>
      <c r="P1007" s="190"/>
      <c r="Q1007" s="190"/>
      <c r="R1007" s="190"/>
      <c r="S1007" s="190"/>
      <c r="T1007" s="191"/>
      <c r="AT1007" s="192" t="s">
        <v>1660</v>
      </c>
      <c r="AU1007" s="192" t="s">
        <v>1651</v>
      </c>
      <c r="AV1007" s="11" t="s">
        <v>1651</v>
      </c>
      <c r="AW1007" s="11" t="s">
        <v>1527</v>
      </c>
      <c r="AX1007" s="11" t="s">
        <v>1531</v>
      </c>
      <c r="AY1007" s="192" t="s">
        <v>1642</v>
      </c>
    </row>
    <row r="1008" spans="2:65" s="1" customFormat="1" ht="16.5" customHeight="1">
      <c r="B1008" s="33"/>
      <c r="C1008" s="171" t="s">
        <v>1459</v>
      </c>
      <c r="D1008" s="171" t="s">
        <v>1645</v>
      </c>
      <c r="E1008" s="172" t="s">
        <v>1460</v>
      </c>
      <c r="F1008" s="173" t="s">
        <v>1461</v>
      </c>
      <c r="G1008" s="174" t="s">
        <v>1683</v>
      </c>
      <c r="H1008" s="175">
        <v>126.17</v>
      </c>
      <c r="I1008" s="176"/>
      <c r="J1008" s="175">
        <f>ROUND(I1008*H1008,0)</f>
        <v>0</v>
      </c>
      <c r="K1008" s="173" t="s">
        <v>1524</v>
      </c>
      <c r="L1008" s="37"/>
      <c r="M1008" s="177" t="s">
        <v>1524</v>
      </c>
      <c r="N1008" s="178" t="s">
        <v>1563</v>
      </c>
      <c r="O1008" s="59"/>
      <c r="P1008" s="179">
        <f>O1008*H1008</f>
        <v>0</v>
      </c>
      <c r="Q1008" s="179">
        <v>0.0285328515</v>
      </c>
      <c r="R1008" s="179">
        <f>Q1008*H1008</f>
        <v>3.5999898737550002</v>
      </c>
      <c r="S1008" s="179">
        <v>0</v>
      </c>
      <c r="T1008" s="180">
        <f>S1008*H1008</f>
        <v>0</v>
      </c>
      <c r="AR1008" s="16" t="s">
        <v>1678</v>
      </c>
      <c r="AT1008" s="16" t="s">
        <v>1645</v>
      </c>
      <c r="AU1008" s="16" t="s">
        <v>1651</v>
      </c>
      <c r="AY1008" s="16" t="s">
        <v>1642</v>
      </c>
      <c r="BE1008" s="181">
        <f>IF(N1008="základní",J1008,0)</f>
        <v>0</v>
      </c>
      <c r="BF1008" s="181">
        <f>IF(N1008="snížená",J1008,0)</f>
        <v>0</v>
      </c>
      <c r="BG1008" s="181">
        <f>IF(N1008="zákl. přenesená",J1008,0)</f>
        <v>0</v>
      </c>
      <c r="BH1008" s="181">
        <f>IF(N1008="sníž. přenesená",J1008,0)</f>
        <v>0</v>
      </c>
      <c r="BI1008" s="181">
        <f>IF(N1008="nulová",J1008,0)</f>
        <v>0</v>
      </c>
      <c r="BJ1008" s="16" t="s">
        <v>1651</v>
      </c>
      <c r="BK1008" s="181">
        <f>ROUND(I1008*H1008,0)</f>
        <v>0</v>
      </c>
      <c r="BL1008" s="16" t="s">
        <v>1678</v>
      </c>
      <c r="BM1008" s="16" t="s">
        <v>1462</v>
      </c>
    </row>
    <row r="1009" spans="2:51" s="11" customFormat="1" ht="12">
      <c r="B1009" s="182"/>
      <c r="C1009" s="183"/>
      <c r="D1009" s="184" t="s">
        <v>1660</v>
      </c>
      <c r="E1009" s="193" t="s">
        <v>1524</v>
      </c>
      <c r="F1009" s="185" t="s">
        <v>1441</v>
      </c>
      <c r="G1009" s="183"/>
      <c r="H1009" s="186">
        <v>109.71</v>
      </c>
      <c r="I1009" s="187"/>
      <c r="J1009" s="183"/>
      <c r="K1009" s="183"/>
      <c r="L1009" s="188"/>
      <c r="M1009" s="189"/>
      <c r="N1009" s="190"/>
      <c r="O1009" s="190"/>
      <c r="P1009" s="190"/>
      <c r="Q1009" s="190"/>
      <c r="R1009" s="190"/>
      <c r="S1009" s="190"/>
      <c r="T1009" s="191"/>
      <c r="AT1009" s="192" t="s">
        <v>1660</v>
      </c>
      <c r="AU1009" s="192" t="s">
        <v>1651</v>
      </c>
      <c r="AV1009" s="11" t="s">
        <v>1651</v>
      </c>
      <c r="AW1009" s="11" t="s">
        <v>1554</v>
      </c>
      <c r="AX1009" s="11" t="s">
        <v>1591</v>
      </c>
      <c r="AY1009" s="192" t="s">
        <v>1642</v>
      </c>
    </row>
    <row r="1010" spans="2:51" s="11" customFormat="1" ht="12">
      <c r="B1010" s="182"/>
      <c r="C1010" s="183"/>
      <c r="D1010" s="184" t="s">
        <v>1660</v>
      </c>
      <c r="E1010" s="193" t="s">
        <v>1524</v>
      </c>
      <c r="F1010" s="185" t="s">
        <v>1442</v>
      </c>
      <c r="G1010" s="183"/>
      <c r="H1010" s="186">
        <v>16.46</v>
      </c>
      <c r="I1010" s="187"/>
      <c r="J1010" s="183"/>
      <c r="K1010" s="183"/>
      <c r="L1010" s="188"/>
      <c r="M1010" s="189"/>
      <c r="N1010" s="190"/>
      <c r="O1010" s="190"/>
      <c r="P1010" s="190"/>
      <c r="Q1010" s="190"/>
      <c r="R1010" s="190"/>
      <c r="S1010" s="190"/>
      <c r="T1010" s="191"/>
      <c r="AT1010" s="192" t="s">
        <v>1660</v>
      </c>
      <c r="AU1010" s="192" t="s">
        <v>1651</v>
      </c>
      <c r="AV1010" s="11" t="s">
        <v>1651</v>
      </c>
      <c r="AW1010" s="11" t="s">
        <v>1554</v>
      </c>
      <c r="AX1010" s="11" t="s">
        <v>1591</v>
      </c>
      <c r="AY1010" s="192" t="s">
        <v>1642</v>
      </c>
    </row>
    <row r="1011" spans="2:51" s="12" customFormat="1" ht="12">
      <c r="B1011" s="208"/>
      <c r="C1011" s="209"/>
      <c r="D1011" s="184" t="s">
        <v>1660</v>
      </c>
      <c r="E1011" s="210" t="s">
        <v>1524</v>
      </c>
      <c r="F1011" s="211" t="s">
        <v>1810</v>
      </c>
      <c r="G1011" s="209"/>
      <c r="H1011" s="212">
        <v>126.16999999999999</v>
      </c>
      <c r="I1011" s="213"/>
      <c r="J1011" s="209"/>
      <c r="K1011" s="209"/>
      <c r="L1011" s="214"/>
      <c r="M1011" s="215"/>
      <c r="N1011" s="216"/>
      <c r="O1011" s="216"/>
      <c r="P1011" s="216"/>
      <c r="Q1011" s="216"/>
      <c r="R1011" s="216"/>
      <c r="S1011" s="216"/>
      <c r="T1011" s="217"/>
      <c r="AT1011" s="218" t="s">
        <v>1660</v>
      </c>
      <c r="AU1011" s="218" t="s">
        <v>1651</v>
      </c>
      <c r="AV1011" s="12" t="s">
        <v>1650</v>
      </c>
      <c r="AW1011" s="12" t="s">
        <v>1554</v>
      </c>
      <c r="AX1011" s="12" t="s">
        <v>1531</v>
      </c>
      <c r="AY1011" s="218" t="s">
        <v>1642</v>
      </c>
    </row>
    <row r="1012" spans="2:65" s="1" customFormat="1" ht="16.5" customHeight="1">
      <c r="B1012" s="33"/>
      <c r="C1012" s="171" t="s">
        <v>1463</v>
      </c>
      <c r="D1012" s="171" t="s">
        <v>1645</v>
      </c>
      <c r="E1012" s="172" t="s">
        <v>1464</v>
      </c>
      <c r="F1012" s="173" t="s">
        <v>1465</v>
      </c>
      <c r="G1012" s="174" t="s">
        <v>1683</v>
      </c>
      <c r="H1012" s="175">
        <v>31.14</v>
      </c>
      <c r="I1012" s="176"/>
      <c r="J1012" s="175">
        <f>ROUND(I1012*H1012,0)</f>
        <v>0</v>
      </c>
      <c r="K1012" s="173" t="s">
        <v>1524</v>
      </c>
      <c r="L1012" s="37"/>
      <c r="M1012" s="177" t="s">
        <v>1524</v>
      </c>
      <c r="N1012" s="178" t="s">
        <v>1563</v>
      </c>
      <c r="O1012" s="59"/>
      <c r="P1012" s="179">
        <f>O1012*H1012</f>
        <v>0</v>
      </c>
      <c r="Q1012" s="179">
        <v>0.0217108515</v>
      </c>
      <c r="R1012" s="179">
        <f>Q1012*H1012</f>
        <v>0.67607591571</v>
      </c>
      <c r="S1012" s="179">
        <v>0</v>
      </c>
      <c r="T1012" s="180">
        <f>S1012*H1012</f>
        <v>0</v>
      </c>
      <c r="AR1012" s="16" t="s">
        <v>1678</v>
      </c>
      <c r="AT1012" s="16" t="s">
        <v>1645</v>
      </c>
      <c r="AU1012" s="16" t="s">
        <v>1651</v>
      </c>
      <c r="AY1012" s="16" t="s">
        <v>1642</v>
      </c>
      <c r="BE1012" s="181">
        <f>IF(N1012="základní",J1012,0)</f>
        <v>0</v>
      </c>
      <c r="BF1012" s="181">
        <f>IF(N1012="snížená",J1012,0)</f>
        <v>0</v>
      </c>
      <c r="BG1012" s="181">
        <f>IF(N1012="zákl. přenesená",J1012,0)</f>
        <v>0</v>
      </c>
      <c r="BH1012" s="181">
        <f>IF(N1012="sníž. přenesená",J1012,0)</f>
        <v>0</v>
      </c>
      <c r="BI1012" s="181">
        <f>IF(N1012="nulová",J1012,0)</f>
        <v>0</v>
      </c>
      <c r="BJ1012" s="16" t="s">
        <v>1651</v>
      </c>
      <c r="BK1012" s="181">
        <f>ROUND(I1012*H1012,0)</f>
        <v>0</v>
      </c>
      <c r="BL1012" s="16" t="s">
        <v>1678</v>
      </c>
      <c r="BM1012" s="16" t="s">
        <v>1466</v>
      </c>
    </row>
    <row r="1013" spans="2:51" s="11" customFormat="1" ht="12">
      <c r="B1013" s="182"/>
      <c r="C1013" s="183"/>
      <c r="D1013" s="184" t="s">
        <v>1660</v>
      </c>
      <c r="E1013" s="193" t="s">
        <v>1524</v>
      </c>
      <c r="F1013" s="185" t="s">
        <v>1443</v>
      </c>
      <c r="G1013" s="183"/>
      <c r="H1013" s="186">
        <v>27.08</v>
      </c>
      <c r="I1013" s="187"/>
      <c r="J1013" s="183"/>
      <c r="K1013" s="183"/>
      <c r="L1013" s="188"/>
      <c r="M1013" s="189"/>
      <c r="N1013" s="190"/>
      <c r="O1013" s="190"/>
      <c r="P1013" s="190"/>
      <c r="Q1013" s="190"/>
      <c r="R1013" s="190"/>
      <c r="S1013" s="190"/>
      <c r="T1013" s="191"/>
      <c r="AT1013" s="192" t="s">
        <v>1660</v>
      </c>
      <c r="AU1013" s="192" t="s">
        <v>1651</v>
      </c>
      <c r="AV1013" s="11" t="s">
        <v>1651</v>
      </c>
      <c r="AW1013" s="11" t="s">
        <v>1554</v>
      </c>
      <c r="AX1013" s="11" t="s">
        <v>1591</v>
      </c>
      <c r="AY1013" s="192" t="s">
        <v>1642</v>
      </c>
    </row>
    <row r="1014" spans="2:51" s="11" customFormat="1" ht="12">
      <c r="B1014" s="182"/>
      <c r="C1014" s="183"/>
      <c r="D1014" s="184" t="s">
        <v>1660</v>
      </c>
      <c r="E1014" s="193" t="s">
        <v>1524</v>
      </c>
      <c r="F1014" s="185" t="s">
        <v>1444</v>
      </c>
      <c r="G1014" s="183"/>
      <c r="H1014" s="186">
        <v>4.06</v>
      </c>
      <c r="I1014" s="187"/>
      <c r="J1014" s="183"/>
      <c r="K1014" s="183"/>
      <c r="L1014" s="188"/>
      <c r="M1014" s="189"/>
      <c r="N1014" s="190"/>
      <c r="O1014" s="190"/>
      <c r="P1014" s="190"/>
      <c r="Q1014" s="190"/>
      <c r="R1014" s="190"/>
      <c r="S1014" s="190"/>
      <c r="T1014" s="191"/>
      <c r="AT1014" s="192" t="s">
        <v>1660</v>
      </c>
      <c r="AU1014" s="192" t="s">
        <v>1651</v>
      </c>
      <c r="AV1014" s="11" t="s">
        <v>1651</v>
      </c>
      <c r="AW1014" s="11" t="s">
        <v>1554</v>
      </c>
      <c r="AX1014" s="11" t="s">
        <v>1591</v>
      </c>
      <c r="AY1014" s="192" t="s">
        <v>1642</v>
      </c>
    </row>
    <row r="1015" spans="2:51" s="12" customFormat="1" ht="12">
      <c r="B1015" s="208"/>
      <c r="C1015" s="209"/>
      <c r="D1015" s="184" t="s">
        <v>1660</v>
      </c>
      <c r="E1015" s="210" t="s">
        <v>1524</v>
      </c>
      <c r="F1015" s="211" t="s">
        <v>1810</v>
      </c>
      <c r="G1015" s="209"/>
      <c r="H1015" s="212">
        <v>31.139999999999997</v>
      </c>
      <c r="I1015" s="213"/>
      <c r="J1015" s="209"/>
      <c r="K1015" s="209"/>
      <c r="L1015" s="214"/>
      <c r="M1015" s="215"/>
      <c r="N1015" s="216"/>
      <c r="O1015" s="216"/>
      <c r="P1015" s="216"/>
      <c r="Q1015" s="216"/>
      <c r="R1015" s="216"/>
      <c r="S1015" s="216"/>
      <c r="T1015" s="217"/>
      <c r="AT1015" s="218" t="s">
        <v>1660</v>
      </c>
      <c r="AU1015" s="218" t="s">
        <v>1651</v>
      </c>
      <c r="AV1015" s="12" t="s">
        <v>1650</v>
      </c>
      <c r="AW1015" s="12" t="s">
        <v>1554</v>
      </c>
      <c r="AX1015" s="12" t="s">
        <v>1531</v>
      </c>
      <c r="AY1015" s="218" t="s">
        <v>1642</v>
      </c>
    </row>
    <row r="1016" spans="2:65" s="1" customFormat="1" ht="16.5" customHeight="1">
      <c r="B1016" s="33"/>
      <c r="C1016" s="171" t="s">
        <v>1467</v>
      </c>
      <c r="D1016" s="171" t="s">
        <v>1645</v>
      </c>
      <c r="E1016" s="172" t="s">
        <v>1468</v>
      </c>
      <c r="F1016" s="173" t="s">
        <v>1469</v>
      </c>
      <c r="G1016" s="174" t="s">
        <v>1648</v>
      </c>
      <c r="H1016" s="175">
        <v>20.03</v>
      </c>
      <c r="I1016" s="176"/>
      <c r="J1016" s="175">
        <f>ROUND(I1016*H1016,0)</f>
        <v>0</v>
      </c>
      <c r="K1016" s="173" t="s">
        <v>1649</v>
      </c>
      <c r="L1016" s="37"/>
      <c r="M1016" s="177" t="s">
        <v>1524</v>
      </c>
      <c r="N1016" s="178" t="s">
        <v>1563</v>
      </c>
      <c r="O1016" s="59"/>
      <c r="P1016" s="179">
        <f>O1016*H1016</f>
        <v>0</v>
      </c>
      <c r="Q1016" s="179">
        <v>0</v>
      </c>
      <c r="R1016" s="179">
        <f>Q1016*H1016</f>
        <v>0</v>
      </c>
      <c r="S1016" s="179">
        <v>0</v>
      </c>
      <c r="T1016" s="180">
        <f>S1016*H1016</f>
        <v>0</v>
      </c>
      <c r="AR1016" s="16" t="s">
        <v>1678</v>
      </c>
      <c r="AT1016" s="16" t="s">
        <v>1645</v>
      </c>
      <c r="AU1016" s="16" t="s">
        <v>1651</v>
      </c>
      <c r="AY1016" s="16" t="s">
        <v>1642</v>
      </c>
      <c r="BE1016" s="181">
        <f>IF(N1016="základní",J1016,0)</f>
        <v>0</v>
      </c>
      <c r="BF1016" s="181">
        <f>IF(N1016="snížená",J1016,0)</f>
        <v>0</v>
      </c>
      <c r="BG1016" s="181">
        <f>IF(N1016="zákl. přenesená",J1016,0)</f>
        <v>0</v>
      </c>
      <c r="BH1016" s="181">
        <f>IF(N1016="sníž. přenesená",J1016,0)</f>
        <v>0</v>
      </c>
      <c r="BI1016" s="181">
        <f>IF(N1016="nulová",J1016,0)</f>
        <v>0</v>
      </c>
      <c r="BJ1016" s="16" t="s">
        <v>1651</v>
      </c>
      <c r="BK1016" s="181">
        <f>ROUND(I1016*H1016,0)</f>
        <v>0</v>
      </c>
      <c r="BL1016" s="16" t="s">
        <v>1678</v>
      </c>
      <c r="BM1016" s="16" t="s">
        <v>1470</v>
      </c>
    </row>
    <row r="1017" spans="2:63" s="10" customFormat="1" ht="22.9" customHeight="1">
      <c r="B1017" s="155"/>
      <c r="C1017" s="156"/>
      <c r="D1017" s="157" t="s">
        <v>1590</v>
      </c>
      <c r="E1017" s="169" t="s">
        <v>1471</v>
      </c>
      <c r="F1017" s="169" t="s">
        <v>1472</v>
      </c>
      <c r="G1017" s="156"/>
      <c r="H1017" s="156"/>
      <c r="I1017" s="159"/>
      <c r="J1017" s="170">
        <f>BK1017</f>
        <v>0</v>
      </c>
      <c r="K1017" s="156"/>
      <c r="L1017" s="161"/>
      <c r="M1017" s="162"/>
      <c r="N1017" s="163"/>
      <c r="O1017" s="163"/>
      <c r="P1017" s="164">
        <f>SUM(P1018:P1113)</f>
        <v>0</v>
      </c>
      <c r="Q1017" s="163"/>
      <c r="R1017" s="164">
        <f>SUM(R1018:R1113)</f>
        <v>0</v>
      </c>
      <c r="S1017" s="163"/>
      <c r="T1017" s="165">
        <f>SUM(T1018:T1113)</f>
        <v>0</v>
      </c>
      <c r="AR1017" s="166" t="s">
        <v>1651</v>
      </c>
      <c r="AT1017" s="167" t="s">
        <v>1590</v>
      </c>
      <c r="AU1017" s="167" t="s">
        <v>1531</v>
      </c>
      <c r="AY1017" s="166" t="s">
        <v>1642</v>
      </c>
      <c r="BK1017" s="168">
        <f>SUM(BK1018:BK1113)</f>
        <v>0</v>
      </c>
    </row>
    <row r="1018" spans="2:65" s="1" customFormat="1" ht="22.5" customHeight="1">
      <c r="B1018" s="33"/>
      <c r="C1018" s="171" t="s">
        <v>1473</v>
      </c>
      <c r="D1018" s="171" t="s">
        <v>1645</v>
      </c>
      <c r="E1018" s="172" t="s">
        <v>1474</v>
      </c>
      <c r="F1018" s="173" t="s">
        <v>1475</v>
      </c>
      <c r="G1018" s="174" t="s">
        <v>1755</v>
      </c>
      <c r="H1018" s="175">
        <v>1</v>
      </c>
      <c r="I1018" s="176"/>
      <c r="J1018" s="175">
        <f aca="true" t="shared" si="120" ref="J1018:J1049">ROUND(I1018*H1018,0)</f>
        <v>0</v>
      </c>
      <c r="K1018" s="173" t="s">
        <v>1524</v>
      </c>
      <c r="L1018" s="37"/>
      <c r="M1018" s="177" t="s">
        <v>1524</v>
      </c>
      <c r="N1018" s="178" t="s">
        <v>1563</v>
      </c>
      <c r="O1018" s="59"/>
      <c r="P1018" s="179">
        <f aca="true" t="shared" si="121" ref="P1018:P1049">O1018*H1018</f>
        <v>0</v>
      </c>
      <c r="Q1018" s="179">
        <v>0</v>
      </c>
      <c r="R1018" s="179">
        <f aca="true" t="shared" si="122" ref="R1018:R1049">Q1018*H1018</f>
        <v>0</v>
      </c>
      <c r="S1018" s="179">
        <v>0</v>
      </c>
      <c r="T1018" s="180">
        <f aca="true" t="shared" si="123" ref="T1018:T1049">S1018*H1018</f>
        <v>0</v>
      </c>
      <c r="AR1018" s="16" t="s">
        <v>1678</v>
      </c>
      <c r="AT1018" s="16" t="s">
        <v>1645</v>
      </c>
      <c r="AU1018" s="16" t="s">
        <v>1651</v>
      </c>
      <c r="AY1018" s="16" t="s">
        <v>1642</v>
      </c>
      <c r="BE1018" s="181">
        <f aca="true" t="shared" si="124" ref="BE1018:BE1049">IF(N1018="základní",J1018,0)</f>
        <v>0</v>
      </c>
      <c r="BF1018" s="181">
        <f aca="true" t="shared" si="125" ref="BF1018:BF1049">IF(N1018="snížená",J1018,0)</f>
        <v>0</v>
      </c>
      <c r="BG1018" s="181">
        <f aca="true" t="shared" si="126" ref="BG1018:BG1049">IF(N1018="zákl. přenesená",J1018,0)</f>
        <v>0</v>
      </c>
      <c r="BH1018" s="181">
        <f aca="true" t="shared" si="127" ref="BH1018:BH1049">IF(N1018="sníž. přenesená",J1018,0)</f>
        <v>0</v>
      </c>
      <c r="BI1018" s="181">
        <f aca="true" t="shared" si="128" ref="BI1018:BI1049">IF(N1018="nulová",J1018,0)</f>
        <v>0</v>
      </c>
      <c r="BJ1018" s="16" t="s">
        <v>1651</v>
      </c>
      <c r="BK1018" s="181">
        <f aca="true" t="shared" si="129" ref="BK1018:BK1049">ROUND(I1018*H1018,0)</f>
        <v>0</v>
      </c>
      <c r="BL1018" s="16" t="s">
        <v>1678</v>
      </c>
      <c r="BM1018" s="16" t="s">
        <v>1476</v>
      </c>
    </row>
    <row r="1019" spans="2:65" s="1" customFormat="1" ht="22.5" customHeight="1">
      <c r="B1019" s="33"/>
      <c r="C1019" s="171" t="s">
        <v>1477</v>
      </c>
      <c r="D1019" s="171" t="s">
        <v>1645</v>
      </c>
      <c r="E1019" s="172" t="s">
        <v>1478</v>
      </c>
      <c r="F1019" s="173" t="s">
        <v>1479</v>
      </c>
      <c r="G1019" s="174" t="s">
        <v>1755</v>
      </c>
      <c r="H1019" s="175">
        <v>1</v>
      </c>
      <c r="I1019" s="176"/>
      <c r="J1019" s="175">
        <f t="shared" si="120"/>
        <v>0</v>
      </c>
      <c r="K1019" s="173" t="s">
        <v>1524</v>
      </c>
      <c r="L1019" s="37"/>
      <c r="M1019" s="177" t="s">
        <v>1524</v>
      </c>
      <c r="N1019" s="178" t="s">
        <v>1563</v>
      </c>
      <c r="O1019" s="59"/>
      <c r="P1019" s="179">
        <f t="shared" si="121"/>
        <v>0</v>
      </c>
      <c r="Q1019" s="179">
        <v>0</v>
      </c>
      <c r="R1019" s="179">
        <f t="shared" si="122"/>
        <v>0</v>
      </c>
      <c r="S1019" s="179">
        <v>0</v>
      </c>
      <c r="T1019" s="180">
        <f t="shared" si="123"/>
        <v>0</v>
      </c>
      <c r="AR1019" s="16" t="s">
        <v>1678</v>
      </c>
      <c r="AT1019" s="16" t="s">
        <v>1645</v>
      </c>
      <c r="AU1019" s="16" t="s">
        <v>1651</v>
      </c>
      <c r="AY1019" s="16" t="s">
        <v>1642</v>
      </c>
      <c r="BE1019" s="181">
        <f t="shared" si="124"/>
        <v>0</v>
      </c>
      <c r="BF1019" s="181">
        <f t="shared" si="125"/>
        <v>0</v>
      </c>
      <c r="BG1019" s="181">
        <f t="shared" si="126"/>
        <v>0</v>
      </c>
      <c r="BH1019" s="181">
        <f t="shared" si="127"/>
        <v>0</v>
      </c>
      <c r="BI1019" s="181">
        <f t="shared" si="128"/>
        <v>0</v>
      </c>
      <c r="BJ1019" s="16" t="s">
        <v>1651</v>
      </c>
      <c r="BK1019" s="181">
        <f t="shared" si="129"/>
        <v>0</v>
      </c>
      <c r="BL1019" s="16" t="s">
        <v>1678</v>
      </c>
      <c r="BM1019" s="16" t="s">
        <v>1480</v>
      </c>
    </row>
    <row r="1020" spans="2:65" s="1" customFormat="1" ht="22.5" customHeight="1">
      <c r="B1020" s="33"/>
      <c r="C1020" s="171" t="s">
        <v>1481</v>
      </c>
      <c r="D1020" s="171" t="s">
        <v>1645</v>
      </c>
      <c r="E1020" s="172" t="s">
        <v>1482</v>
      </c>
      <c r="F1020" s="173" t="s">
        <v>1483</v>
      </c>
      <c r="G1020" s="174" t="s">
        <v>1755</v>
      </c>
      <c r="H1020" s="175">
        <v>1</v>
      </c>
      <c r="I1020" s="176"/>
      <c r="J1020" s="175">
        <f t="shared" si="120"/>
        <v>0</v>
      </c>
      <c r="K1020" s="173" t="s">
        <v>1524</v>
      </c>
      <c r="L1020" s="37"/>
      <c r="M1020" s="177" t="s">
        <v>1524</v>
      </c>
      <c r="N1020" s="178" t="s">
        <v>1563</v>
      </c>
      <c r="O1020" s="59"/>
      <c r="P1020" s="179">
        <f t="shared" si="121"/>
        <v>0</v>
      </c>
      <c r="Q1020" s="179">
        <v>0</v>
      </c>
      <c r="R1020" s="179">
        <f t="shared" si="122"/>
        <v>0</v>
      </c>
      <c r="S1020" s="179">
        <v>0</v>
      </c>
      <c r="T1020" s="180">
        <f t="shared" si="123"/>
        <v>0</v>
      </c>
      <c r="AR1020" s="16" t="s">
        <v>1678</v>
      </c>
      <c r="AT1020" s="16" t="s">
        <v>1645</v>
      </c>
      <c r="AU1020" s="16" t="s">
        <v>1651</v>
      </c>
      <c r="AY1020" s="16" t="s">
        <v>1642</v>
      </c>
      <c r="BE1020" s="181">
        <f t="shared" si="124"/>
        <v>0</v>
      </c>
      <c r="BF1020" s="181">
        <f t="shared" si="125"/>
        <v>0</v>
      </c>
      <c r="BG1020" s="181">
        <f t="shared" si="126"/>
        <v>0</v>
      </c>
      <c r="BH1020" s="181">
        <f t="shared" si="127"/>
        <v>0</v>
      </c>
      <c r="BI1020" s="181">
        <f t="shared" si="128"/>
        <v>0</v>
      </c>
      <c r="BJ1020" s="16" t="s">
        <v>1651</v>
      </c>
      <c r="BK1020" s="181">
        <f t="shared" si="129"/>
        <v>0</v>
      </c>
      <c r="BL1020" s="16" t="s">
        <v>1678</v>
      </c>
      <c r="BM1020" s="16" t="s">
        <v>1484</v>
      </c>
    </row>
    <row r="1021" spans="2:65" s="1" customFormat="1" ht="22.5" customHeight="1">
      <c r="B1021" s="33"/>
      <c r="C1021" s="171" t="s">
        <v>1485</v>
      </c>
      <c r="D1021" s="171" t="s">
        <v>1645</v>
      </c>
      <c r="E1021" s="172" t="s">
        <v>1486</v>
      </c>
      <c r="F1021" s="173" t="s">
        <v>1487</v>
      </c>
      <c r="G1021" s="174" t="s">
        <v>1755</v>
      </c>
      <c r="H1021" s="175">
        <v>1</v>
      </c>
      <c r="I1021" s="176"/>
      <c r="J1021" s="175">
        <f t="shared" si="120"/>
        <v>0</v>
      </c>
      <c r="K1021" s="173" t="s">
        <v>1524</v>
      </c>
      <c r="L1021" s="37"/>
      <c r="M1021" s="177" t="s">
        <v>1524</v>
      </c>
      <c r="N1021" s="178" t="s">
        <v>1563</v>
      </c>
      <c r="O1021" s="59"/>
      <c r="P1021" s="179">
        <f t="shared" si="121"/>
        <v>0</v>
      </c>
      <c r="Q1021" s="179">
        <v>0</v>
      </c>
      <c r="R1021" s="179">
        <f t="shared" si="122"/>
        <v>0</v>
      </c>
      <c r="S1021" s="179">
        <v>0</v>
      </c>
      <c r="T1021" s="180">
        <f t="shared" si="123"/>
        <v>0</v>
      </c>
      <c r="AR1021" s="16" t="s">
        <v>1678</v>
      </c>
      <c r="AT1021" s="16" t="s">
        <v>1645</v>
      </c>
      <c r="AU1021" s="16" t="s">
        <v>1651</v>
      </c>
      <c r="AY1021" s="16" t="s">
        <v>1642</v>
      </c>
      <c r="BE1021" s="181">
        <f t="shared" si="124"/>
        <v>0</v>
      </c>
      <c r="BF1021" s="181">
        <f t="shared" si="125"/>
        <v>0</v>
      </c>
      <c r="BG1021" s="181">
        <f t="shared" si="126"/>
        <v>0</v>
      </c>
      <c r="BH1021" s="181">
        <f t="shared" si="127"/>
        <v>0</v>
      </c>
      <c r="BI1021" s="181">
        <f t="shared" si="128"/>
        <v>0</v>
      </c>
      <c r="BJ1021" s="16" t="s">
        <v>1651</v>
      </c>
      <c r="BK1021" s="181">
        <f t="shared" si="129"/>
        <v>0</v>
      </c>
      <c r="BL1021" s="16" t="s">
        <v>1678</v>
      </c>
      <c r="BM1021" s="16" t="s">
        <v>1488</v>
      </c>
    </row>
    <row r="1022" spans="2:65" s="1" customFormat="1" ht="22.5" customHeight="1">
      <c r="B1022" s="33"/>
      <c r="C1022" s="171" t="s">
        <v>1489</v>
      </c>
      <c r="D1022" s="171" t="s">
        <v>1645</v>
      </c>
      <c r="E1022" s="172" t="s">
        <v>1490</v>
      </c>
      <c r="F1022" s="173" t="s">
        <v>1491</v>
      </c>
      <c r="G1022" s="174" t="s">
        <v>1755</v>
      </c>
      <c r="H1022" s="175">
        <v>1</v>
      </c>
      <c r="I1022" s="176"/>
      <c r="J1022" s="175">
        <f t="shared" si="120"/>
        <v>0</v>
      </c>
      <c r="K1022" s="173" t="s">
        <v>1524</v>
      </c>
      <c r="L1022" s="37"/>
      <c r="M1022" s="177" t="s">
        <v>1524</v>
      </c>
      <c r="N1022" s="178" t="s">
        <v>1563</v>
      </c>
      <c r="O1022" s="59"/>
      <c r="P1022" s="179">
        <f t="shared" si="121"/>
        <v>0</v>
      </c>
      <c r="Q1022" s="179">
        <v>0</v>
      </c>
      <c r="R1022" s="179">
        <f t="shared" si="122"/>
        <v>0</v>
      </c>
      <c r="S1022" s="179">
        <v>0</v>
      </c>
      <c r="T1022" s="180">
        <f t="shared" si="123"/>
        <v>0</v>
      </c>
      <c r="AR1022" s="16" t="s">
        <v>1678</v>
      </c>
      <c r="AT1022" s="16" t="s">
        <v>1645</v>
      </c>
      <c r="AU1022" s="16" t="s">
        <v>1651</v>
      </c>
      <c r="AY1022" s="16" t="s">
        <v>1642</v>
      </c>
      <c r="BE1022" s="181">
        <f t="shared" si="124"/>
        <v>0</v>
      </c>
      <c r="BF1022" s="181">
        <f t="shared" si="125"/>
        <v>0</v>
      </c>
      <c r="BG1022" s="181">
        <f t="shared" si="126"/>
        <v>0</v>
      </c>
      <c r="BH1022" s="181">
        <f t="shared" si="127"/>
        <v>0</v>
      </c>
      <c r="BI1022" s="181">
        <f t="shared" si="128"/>
        <v>0</v>
      </c>
      <c r="BJ1022" s="16" t="s">
        <v>1651</v>
      </c>
      <c r="BK1022" s="181">
        <f t="shared" si="129"/>
        <v>0</v>
      </c>
      <c r="BL1022" s="16" t="s">
        <v>1678</v>
      </c>
      <c r="BM1022" s="16" t="s">
        <v>1492</v>
      </c>
    </row>
    <row r="1023" spans="2:65" s="1" customFormat="1" ht="22.5" customHeight="1">
      <c r="B1023" s="33"/>
      <c r="C1023" s="171" t="s">
        <v>1493</v>
      </c>
      <c r="D1023" s="171" t="s">
        <v>1645</v>
      </c>
      <c r="E1023" s="172" t="s">
        <v>1494</v>
      </c>
      <c r="F1023" s="173" t="s">
        <v>1491</v>
      </c>
      <c r="G1023" s="174" t="s">
        <v>1755</v>
      </c>
      <c r="H1023" s="175">
        <v>1</v>
      </c>
      <c r="I1023" s="176"/>
      <c r="J1023" s="175">
        <f t="shared" si="120"/>
        <v>0</v>
      </c>
      <c r="K1023" s="173" t="s">
        <v>1524</v>
      </c>
      <c r="L1023" s="37"/>
      <c r="M1023" s="177" t="s">
        <v>1524</v>
      </c>
      <c r="N1023" s="178" t="s">
        <v>1563</v>
      </c>
      <c r="O1023" s="59"/>
      <c r="P1023" s="179">
        <f t="shared" si="121"/>
        <v>0</v>
      </c>
      <c r="Q1023" s="179">
        <v>0</v>
      </c>
      <c r="R1023" s="179">
        <f t="shared" si="122"/>
        <v>0</v>
      </c>
      <c r="S1023" s="179">
        <v>0</v>
      </c>
      <c r="T1023" s="180">
        <f t="shared" si="123"/>
        <v>0</v>
      </c>
      <c r="AR1023" s="16" t="s">
        <v>1678</v>
      </c>
      <c r="AT1023" s="16" t="s">
        <v>1645</v>
      </c>
      <c r="AU1023" s="16" t="s">
        <v>1651</v>
      </c>
      <c r="AY1023" s="16" t="s">
        <v>1642</v>
      </c>
      <c r="BE1023" s="181">
        <f t="shared" si="124"/>
        <v>0</v>
      </c>
      <c r="BF1023" s="181">
        <f t="shared" si="125"/>
        <v>0</v>
      </c>
      <c r="BG1023" s="181">
        <f t="shared" si="126"/>
        <v>0</v>
      </c>
      <c r="BH1023" s="181">
        <f t="shared" si="127"/>
        <v>0</v>
      </c>
      <c r="BI1023" s="181">
        <f t="shared" si="128"/>
        <v>0</v>
      </c>
      <c r="BJ1023" s="16" t="s">
        <v>1651</v>
      </c>
      <c r="BK1023" s="181">
        <f t="shared" si="129"/>
        <v>0</v>
      </c>
      <c r="BL1023" s="16" t="s">
        <v>1678</v>
      </c>
      <c r="BM1023" s="16" t="s">
        <v>1495</v>
      </c>
    </row>
    <row r="1024" spans="2:65" s="1" customFormat="1" ht="22.5" customHeight="1">
      <c r="B1024" s="33"/>
      <c r="C1024" s="171" t="s">
        <v>1496</v>
      </c>
      <c r="D1024" s="171" t="s">
        <v>1645</v>
      </c>
      <c r="E1024" s="172" t="s">
        <v>1497</v>
      </c>
      <c r="F1024" s="173" t="s">
        <v>1483</v>
      </c>
      <c r="G1024" s="174" t="s">
        <v>1755</v>
      </c>
      <c r="H1024" s="175">
        <v>1</v>
      </c>
      <c r="I1024" s="176"/>
      <c r="J1024" s="175">
        <f t="shared" si="120"/>
        <v>0</v>
      </c>
      <c r="K1024" s="173" t="s">
        <v>1524</v>
      </c>
      <c r="L1024" s="37"/>
      <c r="M1024" s="177" t="s">
        <v>1524</v>
      </c>
      <c r="N1024" s="178" t="s">
        <v>1563</v>
      </c>
      <c r="O1024" s="59"/>
      <c r="P1024" s="179">
        <f t="shared" si="121"/>
        <v>0</v>
      </c>
      <c r="Q1024" s="179">
        <v>0</v>
      </c>
      <c r="R1024" s="179">
        <f t="shared" si="122"/>
        <v>0</v>
      </c>
      <c r="S1024" s="179">
        <v>0</v>
      </c>
      <c r="T1024" s="180">
        <f t="shared" si="123"/>
        <v>0</v>
      </c>
      <c r="AR1024" s="16" t="s">
        <v>1678</v>
      </c>
      <c r="AT1024" s="16" t="s">
        <v>1645</v>
      </c>
      <c r="AU1024" s="16" t="s">
        <v>1651</v>
      </c>
      <c r="AY1024" s="16" t="s">
        <v>1642</v>
      </c>
      <c r="BE1024" s="181">
        <f t="shared" si="124"/>
        <v>0</v>
      </c>
      <c r="BF1024" s="181">
        <f t="shared" si="125"/>
        <v>0</v>
      </c>
      <c r="BG1024" s="181">
        <f t="shared" si="126"/>
        <v>0</v>
      </c>
      <c r="BH1024" s="181">
        <f t="shared" si="127"/>
        <v>0</v>
      </c>
      <c r="BI1024" s="181">
        <f t="shared" si="128"/>
        <v>0</v>
      </c>
      <c r="BJ1024" s="16" t="s">
        <v>1651</v>
      </c>
      <c r="BK1024" s="181">
        <f t="shared" si="129"/>
        <v>0</v>
      </c>
      <c r="BL1024" s="16" t="s">
        <v>1678</v>
      </c>
      <c r="BM1024" s="16" t="s">
        <v>1498</v>
      </c>
    </row>
    <row r="1025" spans="2:65" s="1" customFormat="1" ht="22.5" customHeight="1">
      <c r="B1025" s="33"/>
      <c r="C1025" s="171" t="s">
        <v>1499</v>
      </c>
      <c r="D1025" s="171" t="s">
        <v>1645</v>
      </c>
      <c r="E1025" s="172" t="s">
        <v>1500</v>
      </c>
      <c r="F1025" s="173" t="s">
        <v>1487</v>
      </c>
      <c r="G1025" s="174" t="s">
        <v>1755</v>
      </c>
      <c r="H1025" s="175">
        <v>1</v>
      </c>
      <c r="I1025" s="176"/>
      <c r="J1025" s="175">
        <f t="shared" si="120"/>
        <v>0</v>
      </c>
      <c r="K1025" s="173" t="s">
        <v>1524</v>
      </c>
      <c r="L1025" s="37"/>
      <c r="M1025" s="177" t="s">
        <v>1524</v>
      </c>
      <c r="N1025" s="178" t="s">
        <v>1563</v>
      </c>
      <c r="O1025" s="59"/>
      <c r="P1025" s="179">
        <f t="shared" si="121"/>
        <v>0</v>
      </c>
      <c r="Q1025" s="179">
        <v>0</v>
      </c>
      <c r="R1025" s="179">
        <f t="shared" si="122"/>
        <v>0</v>
      </c>
      <c r="S1025" s="179">
        <v>0</v>
      </c>
      <c r="T1025" s="180">
        <f t="shared" si="123"/>
        <v>0</v>
      </c>
      <c r="AR1025" s="16" t="s">
        <v>1678</v>
      </c>
      <c r="AT1025" s="16" t="s">
        <v>1645</v>
      </c>
      <c r="AU1025" s="16" t="s">
        <v>1651</v>
      </c>
      <c r="AY1025" s="16" t="s">
        <v>1642</v>
      </c>
      <c r="BE1025" s="181">
        <f t="shared" si="124"/>
        <v>0</v>
      </c>
      <c r="BF1025" s="181">
        <f t="shared" si="125"/>
        <v>0</v>
      </c>
      <c r="BG1025" s="181">
        <f t="shared" si="126"/>
        <v>0</v>
      </c>
      <c r="BH1025" s="181">
        <f t="shared" si="127"/>
        <v>0</v>
      </c>
      <c r="BI1025" s="181">
        <f t="shared" si="128"/>
        <v>0</v>
      </c>
      <c r="BJ1025" s="16" t="s">
        <v>1651</v>
      </c>
      <c r="BK1025" s="181">
        <f t="shared" si="129"/>
        <v>0</v>
      </c>
      <c r="BL1025" s="16" t="s">
        <v>1678</v>
      </c>
      <c r="BM1025" s="16" t="s">
        <v>1501</v>
      </c>
    </row>
    <row r="1026" spans="2:65" s="1" customFormat="1" ht="22.5" customHeight="1">
      <c r="B1026" s="33"/>
      <c r="C1026" s="171" t="s">
        <v>1502</v>
      </c>
      <c r="D1026" s="171" t="s">
        <v>1645</v>
      </c>
      <c r="E1026" s="172" t="s">
        <v>1503</v>
      </c>
      <c r="F1026" s="173" t="s">
        <v>1491</v>
      </c>
      <c r="G1026" s="174" t="s">
        <v>1755</v>
      </c>
      <c r="H1026" s="175">
        <v>1</v>
      </c>
      <c r="I1026" s="176"/>
      <c r="J1026" s="175">
        <f t="shared" si="120"/>
        <v>0</v>
      </c>
      <c r="K1026" s="173" t="s">
        <v>1524</v>
      </c>
      <c r="L1026" s="37"/>
      <c r="M1026" s="177" t="s">
        <v>1524</v>
      </c>
      <c r="N1026" s="178" t="s">
        <v>1563</v>
      </c>
      <c r="O1026" s="59"/>
      <c r="P1026" s="179">
        <f t="shared" si="121"/>
        <v>0</v>
      </c>
      <c r="Q1026" s="179">
        <v>0</v>
      </c>
      <c r="R1026" s="179">
        <f t="shared" si="122"/>
        <v>0</v>
      </c>
      <c r="S1026" s="179">
        <v>0</v>
      </c>
      <c r="T1026" s="180">
        <f t="shared" si="123"/>
        <v>0</v>
      </c>
      <c r="AR1026" s="16" t="s">
        <v>1678</v>
      </c>
      <c r="AT1026" s="16" t="s">
        <v>1645</v>
      </c>
      <c r="AU1026" s="16" t="s">
        <v>1651</v>
      </c>
      <c r="AY1026" s="16" t="s">
        <v>1642</v>
      </c>
      <c r="BE1026" s="181">
        <f t="shared" si="124"/>
        <v>0</v>
      </c>
      <c r="BF1026" s="181">
        <f t="shared" si="125"/>
        <v>0</v>
      </c>
      <c r="BG1026" s="181">
        <f t="shared" si="126"/>
        <v>0</v>
      </c>
      <c r="BH1026" s="181">
        <f t="shared" si="127"/>
        <v>0</v>
      </c>
      <c r="BI1026" s="181">
        <f t="shared" si="128"/>
        <v>0</v>
      </c>
      <c r="BJ1026" s="16" t="s">
        <v>1651</v>
      </c>
      <c r="BK1026" s="181">
        <f t="shared" si="129"/>
        <v>0</v>
      </c>
      <c r="BL1026" s="16" t="s">
        <v>1678</v>
      </c>
      <c r="BM1026" s="16" t="s">
        <v>1504</v>
      </c>
    </row>
    <row r="1027" spans="2:65" s="1" customFormat="1" ht="22.5" customHeight="1">
      <c r="B1027" s="33"/>
      <c r="C1027" s="171" t="s">
        <v>1505</v>
      </c>
      <c r="D1027" s="171" t="s">
        <v>1645</v>
      </c>
      <c r="E1027" s="172" t="s">
        <v>1506</v>
      </c>
      <c r="F1027" s="173" t="s">
        <v>1491</v>
      </c>
      <c r="G1027" s="174" t="s">
        <v>1755</v>
      </c>
      <c r="H1027" s="175">
        <v>1</v>
      </c>
      <c r="I1027" s="176"/>
      <c r="J1027" s="175">
        <f t="shared" si="120"/>
        <v>0</v>
      </c>
      <c r="K1027" s="173" t="s">
        <v>1524</v>
      </c>
      <c r="L1027" s="37"/>
      <c r="M1027" s="177" t="s">
        <v>1524</v>
      </c>
      <c r="N1027" s="178" t="s">
        <v>1563</v>
      </c>
      <c r="O1027" s="59"/>
      <c r="P1027" s="179">
        <f t="shared" si="121"/>
        <v>0</v>
      </c>
      <c r="Q1027" s="179">
        <v>0</v>
      </c>
      <c r="R1027" s="179">
        <f t="shared" si="122"/>
        <v>0</v>
      </c>
      <c r="S1027" s="179">
        <v>0</v>
      </c>
      <c r="T1027" s="180">
        <f t="shared" si="123"/>
        <v>0</v>
      </c>
      <c r="AR1027" s="16" t="s">
        <v>1678</v>
      </c>
      <c r="AT1027" s="16" t="s">
        <v>1645</v>
      </c>
      <c r="AU1027" s="16" t="s">
        <v>1651</v>
      </c>
      <c r="AY1027" s="16" t="s">
        <v>1642</v>
      </c>
      <c r="BE1027" s="181">
        <f t="shared" si="124"/>
        <v>0</v>
      </c>
      <c r="BF1027" s="181">
        <f t="shared" si="125"/>
        <v>0</v>
      </c>
      <c r="BG1027" s="181">
        <f t="shared" si="126"/>
        <v>0</v>
      </c>
      <c r="BH1027" s="181">
        <f t="shared" si="127"/>
        <v>0</v>
      </c>
      <c r="BI1027" s="181">
        <f t="shared" si="128"/>
        <v>0</v>
      </c>
      <c r="BJ1027" s="16" t="s">
        <v>1651</v>
      </c>
      <c r="BK1027" s="181">
        <f t="shared" si="129"/>
        <v>0</v>
      </c>
      <c r="BL1027" s="16" t="s">
        <v>1678</v>
      </c>
      <c r="BM1027" s="16" t="s">
        <v>1507</v>
      </c>
    </row>
    <row r="1028" spans="2:65" s="1" customFormat="1" ht="22.5" customHeight="1">
      <c r="B1028" s="33"/>
      <c r="C1028" s="171" t="s">
        <v>1508</v>
      </c>
      <c r="D1028" s="171" t="s">
        <v>1645</v>
      </c>
      <c r="E1028" s="172" t="s">
        <v>1509</v>
      </c>
      <c r="F1028" s="173" t="s">
        <v>1483</v>
      </c>
      <c r="G1028" s="174" t="s">
        <v>1755</v>
      </c>
      <c r="H1028" s="175">
        <v>1</v>
      </c>
      <c r="I1028" s="176"/>
      <c r="J1028" s="175">
        <f t="shared" si="120"/>
        <v>0</v>
      </c>
      <c r="K1028" s="173" t="s">
        <v>1524</v>
      </c>
      <c r="L1028" s="37"/>
      <c r="M1028" s="177" t="s">
        <v>1524</v>
      </c>
      <c r="N1028" s="178" t="s">
        <v>1563</v>
      </c>
      <c r="O1028" s="59"/>
      <c r="P1028" s="179">
        <f t="shared" si="121"/>
        <v>0</v>
      </c>
      <c r="Q1028" s="179">
        <v>0</v>
      </c>
      <c r="R1028" s="179">
        <f t="shared" si="122"/>
        <v>0</v>
      </c>
      <c r="S1028" s="179">
        <v>0</v>
      </c>
      <c r="T1028" s="180">
        <f t="shared" si="123"/>
        <v>0</v>
      </c>
      <c r="AR1028" s="16" t="s">
        <v>1678</v>
      </c>
      <c r="AT1028" s="16" t="s">
        <v>1645</v>
      </c>
      <c r="AU1028" s="16" t="s">
        <v>1651</v>
      </c>
      <c r="AY1028" s="16" t="s">
        <v>1642</v>
      </c>
      <c r="BE1028" s="181">
        <f t="shared" si="124"/>
        <v>0</v>
      </c>
      <c r="BF1028" s="181">
        <f t="shared" si="125"/>
        <v>0</v>
      </c>
      <c r="BG1028" s="181">
        <f t="shared" si="126"/>
        <v>0</v>
      </c>
      <c r="BH1028" s="181">
        <f t="shared" si="127"/>
        <v>0</v>
      </c>
      <c r="BI1028" s="181">
        <f t="shared" si="128"/>
        <v>0</v>
      </c>
      <c r="BJ1028" s="16" t="s">
        <v>1651</v>
      </c>
      <c r="BK1028" s="181">
        <f t="shared" si="129"/>
        <v>0</v>
      </c>
      <c r="BL1028" s="16" t="s">
        <v>1678</v>
      </c>
      <c r="BM1028" s="16" t="s">
        <v>1510</v>
      </c>
    </row>
    <row r="1029" spans="2:65" s="1" customFormat="1" ht="22.5" customHeight="1">
      <c r="B1029" s="33"/>
      <c r="C1029" s="171" t="s">
        <v>1511</v>
      </c>
      <c r="D1029" s="171" t="s">
        <v>1645</v>
      </c>
      <c r="E1029" s="172" t="s">
        <v>1512</v>
      </c>
      <c r="F1029" s="173" t="s">
        <v>1487</v>
      </c>
      <c r="G1029" s="174" t="s">
        <v>1755</v>
      </c>
      <c r="H1029" s="175">
        <v>1</v>
      </c>
      <c r="I1029" s="176"/>
      <c r="J1029" s="175">
        <f t="shared" si="120"/>
        <v>0</v>
      </c>
      <c r="K1029" s="173" t="s">
        <v>1524</v>
      </c>
      <c r="L1029" s="37"/>
      <c r="M1029" s="177" t="s">
        <v>1524</v>
      </c>
      <c r="N1029" s="178" t="s">
        <v>1563</v>
      </c>
      <c r="O1029" s="59"/>
      <c r="P1029" s="179">
        <f t="shared" si="121"/>
        <v>0</v>
      </c>
      <c r="Q1029" s="179">
        <v>0</v>
      </c>
      <c r="R1029" s="179">
        <f t="shared" si="122"/>
        <v>0</v>
      </c>
      <c r="S1029" s="179">
        <v>0</v>
      </c>
      <c r="T1029" s="180">
        <f t="shared" si="123"/>
        <v>0</v>
      </c>
      <c r="AR1029" s="16" t="s">
        <v>1678</v>
      </c>
      <c r="AT1029" s="16" t="s">
        <v>1645</v>
      </c>
      <c r="AU1029" s="16" t="s">
        <v>1651</v>
      </c>
      <c r="AY1029" s="16" t="s">
        <v>1642</v>
      </c>
      <c r="BE1029" s="181">
        <f t="shared" si="124"/>
        <v>0</v>
      </c>
      <c r="BF1029" s="181">
        <f t="shared" si="125"/>
        <v>0</v>
      </c>
      <c r="BG1029" s="181">
        <f t="shared" si="126"/>
        <v>0</v>
      </c>
      <c r="BH1029" s="181">
        <f t="shared" si="127"/>
        <v>0</v>
      </c>
      <c r="BI1029" s="181">
        <f t="shared" si="128"/>
        <v>0</v>
      </c>
      <c r="BJ1029" s="16" t="s">
        <v>1651</v>
      </c>
      <c r="BK1029" s="181">
        <f t="shared" si="129"/>
        <v>0</v>
      </c>
      <c r="BL1029" s="16" t="s">
        <v>1678</v>
      </c>
      <c r="BM1029" s="16" t="s">
        <v>1513</v>
      </c>
    </row>
    <row r="1030" spans="2:65" s="1" customFormat="1" ht="22.5" customHeight="1">
      <c r="B1030" s="33"/>
      <c r="C1030" s="171" t="s">
        <v>1514</v>
      </c>
      <c r="D1030" s="171" t="s">
        <v>1645</v>
      </c>
      <c r="E1030" s="172" t="s">
        <v>1515</v>
      </c>
      <c r="F1030" s="173" t="s">
        <v>1491</v>
      </c>
      <c r="G1030" s="174" t="s">
        <v>1755</v>
      </c>
      <c r="H1030" s="175">
        <v>1</v>
      </c>
      <c r="I1030" s="176"/>
      <c r="J1030" s="175">
        <f t="shared" si="120"/>
        <v>0</v>
      </c>
      <c r="K1030" s="173" t="s">
        <v>1524</v>
      </c>
      <c r="L1030" s="37"/>
      <c r="M1030" s="177" t="s">
        <v>1524</v>
      </c>
      <c r="N1030" s="178" t="s">
        <v>1563</v>
      </c>
      <c r="O1030" s="59"/>
      <c r="P1030" s="179">
        <f t="shared" si="121"/>
        <v>0</v>
      </c>
      <c r="Q1030" s="179">
        <v>0</v>
      </c>
      <c r="R1030" s="179">
        <f t="shared" si="122"/>
        <v>0</v>
      </c>
      <c r="S1030" s="179">
        <v>0</v>
      </c>
      <c r="T1030" s="180">
        <f t="shared" si="123"/>
        <v>0</v>
      </c>
      <c r="AR1030" s="16" t="s">
        <v>1678</v>
      </c>
      <c r="AT1030" s="16" t="s">
        <v>1645</v>
      </c>
      <c r="AU1030" s="16" t="s">
        <v>1651</v>
      </c>
      <c r="AY1030" s="16" t="s">
        <v>1642</v>
      </c>
      <c r="BE1030" s="181">
        <f t="shared" si="124"/>
        <v>0</v>
      </c>
      <c r="BF1030" s="181">
        <f t="shared" si="125"/>
        <v>0</v>
      </c>
      <c r="BG1030" s="181">
        <f t="shared" si="126"/>
        <v>0</v>
      </c>
      <c r="BH1030" s="181">
        <f t="shared" si="127"/>
        <v>0</v>
      </c>
      <c r="BI1030" s="181">
        <f t="shared" si="128"/>
        <v>0</v>
      </c>
      <c r="BJ1030" s="16" t="s">
        <v>1651</v>
      </c>
      <c r="BK1030" s="181">
        <f t="shared" si="129"/>
        <v>0</v>
      </c>
      <c r="BL1030" s="16" t="s">
        <v>1678</v>
      </c>
      <c r="BM1030" s="16" t="s">
        <v>1516</v>
      </c>
    </row>
    <row r="1031" spans="2:65" s="1" customFormat="1" ht="22.5" customHeight="1">
      <c r="B1031" s="33"/>
      <c r="C1031" s="171" t="s">
        <v>1517</v>
      </c>
      <c r="D1031" s="171" t="s">
        <v>1645</v>
      </c>
      <c r="E1031" s="172" t="s">
        <v>1518</v>
      </c>
      <c r="F1031" s="173" t="s">
        <v>1519</v>
      </c>
      <c r="G1031" s="174" t="s">
        <v>1755</v>
      </c>
      <c r="H1031" s="175">
        <v>1</v>
      </c>
      <c r="I1031" s="176"/>
      <c r="J1031" s="175">
        <f t="shared" si="120"/>
        <v>0</v>
      </c>
      <c r="K1031" s="173" t="s">
        <v>1524</v>
      </c>
      <c r="L1031" s="37"/>
      <c r="M1031" s="177" t="s">
        <v>1524</v>
      </c>
      <c r="N1031" s="178" t="s">
        <v>1563</v>
      </c>
      <c r="O1031" s="59"/>
      <c r="P1031" s="179">
        <f t="shared" si="121"/>
        <v>0</v>
      </c>
      <c r="Q1031" s="179">
        <v>0</v>
      </c>
      <c r="R1031" s="179">
        <f t="shared" si="122"/>
        <v>0</v>
      </c>
      <c r="S1031" s="179">
        <v>0</v>
      </c>
      <c r="T1031" s="180">
        <f t="shared" si="123"/>
        <v>0</v>
      </c>
      <c r="AR1031" s="16" t="s">
        <v>1678</v>
      </c>
      <c r="AT1031" s="16" t="s">
        <v>1645</v>
      </c>
      <c r="AU1031" s="16" t="s">
        <v>1651</v>
      </c>
      <c r="AY1031" s="16" t="s">
        <v>1642</v>
      </c>
      <c r="BE1031" s="181">
        <f t="shared" si="124"/>
        <v>0</v>
      </c>
      <c r="BF1031" s="181">
        <f t="shared" si="125"/>
        <v>0</v>
      </c>
      <c r="BG1031" s="181">
        <f t="shared" si="126"/>
        <v>0</v>
      </c>
      <c r="BH1031" s="181">
        <f t="shared" si="127"/>
        <v>0</v>
      </c>
      <c r="BI1031" s="181">
        <f t="shared" si="128"/>
        <v>0</v>
      </c>
      <c r="BJ1031" s="16" t="s">
        <v>1651</v>
      </c>
      <c r="BK1031" s="181">
        <f t="shared" si="129"/>
        <v>0</v>
      </c>
      <c r="BL1031" s="16" t="s">
        <v>1678</v>
      </c>
      <c r="BM1031" s="16" t="s">
        <v>1520</v>
      </c>
    </row>
    <row r="1032" spans="2:65" s="1" customFormat="1" ht="22.5" customHeight="1">
      <c r="B1032" s="33"/>
      <c r="C1032" s="171" t="s">
        <v>1521</v>
      </c>
      <c r="D1032" s="171" t="s">
        <v>1645</v>
      </c>
      <c r="E1032" s="172" t="s">
        <v>1522</v>
      </c>
      <c r="F1032" s="173" t="s">
        <v>1945</v>
      </c>
      <c r="G1032" s="174" t="s">
        <v>1755</v>
      </c>
      <c r="H1032" s="175">
        <v>1</v>
      </c>
      <c r="I1032" s="176"/>
      <c r="J1032" s="175">
        <f t="shared" si="120"/>
        <v>0</v>
      </c>
      <c r="K1032" s="173" t="s">
        <v>1524</v>
      </c>
      <c r="L1032" s="37"/>
      <c r="M1032" s="177" t="s">
        <v>1524</v>
      </c>
      <c r="N1032" s="178" t="s">
        <v>1563</v>
      </c>
      <c r="O1032" s="59"/>
      <c r="P1032" s="179">
        <f t="shared" si="121"/>
        <v>0</v>
      </c>
      <c r="Q1032" s="179">
        <v>0</v>
      </c>
      <c r="R1032" s="179">
        <f t="shared" si="122"/>
        <v>0</v>
      </c>
      <c r="S1032" s="179">
        <v>0</v>
      </c>
      <c r="T1032" s="180">
        <f t="shared" si="123"/>
        <v>0</v>
      </c>
      <c r="AR1032" s="16" t="s">
        <v>1678</v>
      </c>
      <c r="AT1032" s="16" t="s">
        <v>1645</v>
      </c>
      <c r="AU1032" s="16" t="s">
        <v>1651</v>
      </c>
      <c r="AY1032" s="16" t="s">
        <v>1642</v>
      </c>
      <c r="BE1032" s="181">
        <f t="shared" si="124"/>
        <v>0</v>
      </c>
      <c r="BF1032" s="181">
        <f t="shared" si="125"/>
        <v>0</v>
      </c>
      <c r="BG1032" s="181">
        <f t="shared" si="126"/>
        <v>0</v>
      </c>
      <c r="BH1032" s="181">
        <f t="shared" si="127"/>
        <v>0</v>
      </c>
      <c r="BI1032" s="181">
        <f t="shared" si="128"/>
        <v>0</v>
      </c>
      <c r="BJ1032" s="16" t="s">
        <v>1651</v>
      </c>
      <c r="BK1032" s="181">
        <f t="shared" si="129"/>
        <v>0</v>
      </c>
      <c r="BL1032" s="16" t="s">
        <v>1678</v>
      </c>
      <c r="BM1032" s="16" t="s">
        <v>1946</v>
      </c>
    </row>
    <row r="1033" spans="2:65" s="1" customFormat="1" ht="22.5" customHeight="1">
      <c r="B1033" s="33"/>
      <c r="C1033" s="171" t="s">
        <v>1947</v>
      </c>
      <c r="D1033" s="171" t="s">
        <v>1645</v>
      </c>
      <c r="E1033" s="172" t="s">
        <v>1948</v>
      </c>
      <c r="F1033" s="173" t="s">
        <v>1949</v>
      </c>
      <c r="G1033" s="174" t="s">
        <v>1755</v>
      </c>
      <c r="H1033" s="175">
        <v>1</v>
      </c>
      <c r="I1033" s="176"/>
      <c r="J1033" s="175">
        <f t="shared" si="120"/>
        <v>0</v>
      </c>
      <c r="K1033" s="173" t="s">
        <v>1524</v>
      </c>
      <c r="L1033" s="37"/>
      <c r="M1033" s="177" t="s">
        <v>1524</v>
      </c>
      <c r="N1033" s="178" t="s">
        <v>1563</v>
      </c>
      <c r="O1033" s="59"/>
      <c r="P1033" s="179">
        <f t="shared" si="121"/>
        <v>0</v>
      </c>
      <c r="Q1033" s="179">
        <v>0</v>
      </c>
      <c r="R1033" s="179">
        <f t="shared" si="122"/>
        <v>0</v>
      </c>
      <c r="S1033" s="179">
        <v>0</v>
      </c>
      <c r="T1033" s="180">
        <f t="shared" si="123"/>
        <v>0</v>
      </c>
      <c r="AR1033" s="16" t="s">
        <v>1678</v>
      </c>
      <c r="AT1033" s="16" t="s">
        <v>1645</v>
      </c>
      <c r="AU1033" s="16" t="s">
        <v>1651</v>
      </c>
      <c r="AY1033" s="16" t="s">
        <v>1642</v>
      </c>
      <c r="BE1033" s="181">
        <f t="shared" si="124"/>
        <v>0</v>
      </c>
      <c r="BF1033" s="181">
        <f t="shared" si="125"/>
        <v>0</v>
      </c>
      <c r="BG1033" s="181">
        <f t="shared" si="126"/>
        <v>0</v>
      </c>
      <c r="BH1033" s="181">
        <f t="shared" si="127"/>
        <v>0</v>
      </c>
      <c r="BI1033" s="181">
        <f t="shared" si="128"/>
        <v>0</v>
      </c>
      <c r="BJ1033" s="16" t="s">
        <v>1651</v>
      </c>
      <c r="BK1033" s="181">
        <f t="shared" si="129"/>
        <v>0</v>
      </c>
      <c r="BL1033" s="16" t="s">
        <v>1678</v>
      </c>
      <c r="BM1033" s="16" t="s">
        <v>1950</v>
      </c>
    </row>
    <row r="1034" spans="2:65" s="1" customFormat="1" ht="22.5" customHeight="1">
      <c r="B1034" s="33"/>
      <c r="C1034" s="171" t="s">
        <v>1951</v>
      </c>
      <c r="D1034" s="171" t="s">
        <v>1645</v>
      </c>
      <c r="E1034" s="172" t="s">
        <v>1952</v>
      </c>
      <c r="F1034" s="173" t="s">
        <v>1953</v>
      </c>
      <c r="G1034" s="174" t="s">
        <v>1755</v>
      </c>
      <c r="H1034" s="175">
        <v>1</v>
      </c>
      <c r="I1034" s="176"/>
      <c r="J1034" s="175">
        <f t="shared" si="120"/>
        <v>0</v>
      </c>
      <c r="K1034" s="173" t="s">
        <v>1524</v>
      </c>
      <c r="L1034" s="37"/>
      <c r="M1034" s="177" t="s">
        <v>1524</v>
      </c>
      <c r="N1034" s="178" t="s">
        <v>1563</v>
      </c>
      <c r="O1034" s="59"/>
      <c r="P1034" s="179">
        <f t="shared" si="121"/>
        <v>0</v>
      </c>
      <c r="Q1034" s="179">
        <v>0</v>
      </c>
      <c r="R1034" s="179">
        <f t="shared" si="122"/>
        <v>0</v>
      </c>
      <c r="S1034" s="179">
        <v>0</v>
      </c>
      <c r="T1034" s="180">
        <f t="shared" si="123"/>
        <v>0</v>
      </c>
      <c r="AR1034" s="16" t="s">
        <v>1678</v>
      </c>
      <c r="AT1034" s="16" t="s">
        <v>1645</v>
      </c>
      <c r="AU1034" s="16" t="s">
        <v>1651</v>
      </c>
      <c r="AY1034" s="16" t="s">
        <v>1642</v>
      </c>
      <c r="BE1034" s="181">
        <f t="shared" si="124"/>
        <v>0</v>
      </c>
      <c r="BF1034" s="181">
        <f t="shared" si="125"/>
        <v>0</v>
      </c>
      <c r="BG1034" s="181">
        <f t="shared" si="126"/>
        <v>0</v>
      </c>
      <c r="BH1034" s="181">
        <f t="shared" si="127"/>
        <v>0</v>
      </c>
      <c r="BI1034" s="181">
        <f t="shared" si="128"/>
        <v>0</v>
      </c>
      <c r="BJ1034" s="16" t="s">
        <v>1651</v>
      </c>
      <c r="BK1034" s="181">
        <f t="shared" si="129"/>
        <v>0</v>
      </c>
      <c r="BL1034" s="16" t="s">
        <v>1678</v>
      </c>
      <c r="BM1034" s="16" t="s">
        <v>1954</v>
      </c>
    </row>
    <row r="1035" spans="2:65" s="1" customFormat="1" ht="22.5" customHeight="1">
      <c r="B1035" s="33"/>
      <c r="C1035" s="171" t="s">
        <v>1955</v>
      </c>
      <c r="D1035" s="171" t="s">
        <v>1645</v>
      </c>
      <c r="E1035" s="172" t="s">
        <v>1956</v>
      </c>
      <c r="F1035" s="173" t="s">
        <v>1953</v>
      </c>
      <c r="G1035" s="174" t="s">
        <v>1755</v>
      </c>
      <c r="H1035" s="175">
        <v>1</v>
      </c>
      <c r="I1035" s="176"/>
      <c r="J1035" s="175">
        <f t="shared" si="120"/>
        <v>0</v>
      </c>
      <c r="K1035" s="173" t="s">
        <v>1524</v>
      </c>
      <c r="L1035" s="37"/>
      <c r="M1035" s="177" t="s">
        <v>1524</v>
      </c>
      <c r="N1035" s="178" t="s">
        <v>1563</v>
      </c>
      <c r="O1035" s="59"/>
      <c r="P1035" s="179">
        <f t="shared" si="121"/>
        <v>0</v>
      </c>
      <c r="Q1035" s="179">
        <v>0</v>
      </c>
      <c r="R1035" s="179">
        <f t="shared" si="122"/>
        <v>0</v>
      </c>
      <c r="S1035" s="179">
        <v>0</v>
      </c>
      <c r="T1035" s="180">
        <f t="shared" si="123"/>
        <v>0</v>
      </c>
      <c r="AR1035" s="16" t="s">
        <v>1678</v>
      </c>
      <c r="AT1035" s="16" t="s">
        <v>1645</v>
      </c>
      <c r="AU1035" s="16" t="s">
        <v>1651</v>
      </c>
      <c r="AY1035" s="16" t="s">
        <v>1642</v>
      </c>
      <c r="BE1035" s="181">
        <f t="shared" si="124"/>
        <v>0</v>
      </c>
      <c r="BF1035" s="181">
        <f t="shared" si="125"/>
        <v>0</v>
      </c>
      <c r="BG1035" s="181">
        <f t="shared" si="126"/>
        <v>0</v>
      </c>
      <c r="BH1035" s="181">
        <f t="shared" si="127"/>
        <v>0</v>
      </c>
      <c r="BI1035" s="181">
        <f t="shared" si="128"/>
        <v>0</v>
      </c>
      <c r="BJ1035" s="16" t="s">
        <v>1651</v>
      </c>
      <c r="BK1035" s="181">
        <f t="shared" si="129"/>
        <v>0</v>
      </c>
      <c r="BL1035" s="16" t="s">
        <v>1678</v>
      </c>
      <c r="BM1035" s="16" t="s">
        <v>1957</v>
      </c>
    </row>
    <row r="1036" spans="2:65" s="1" customFormat="1" ht="22.5" customHeight="1">
      <c r="B1036" s="33"/>
      <c r="C1036" s="171" t="s">
        <v>1958</v>
      </c>
      <c r="D1036" s="171" t="s">
        <v>1645</v>
      </c>
      <c r="E1036" s="172" t="s">
        <v>1959</v>
      </c>
      <c r="F1036" s="173" t="s">
        <v>1483</v>
      </c>
      <c r="G1036" s="174" t="s">
        <v>1755</v>
      </c>
      <c r="H1036" s="175">
        <v>1</v>
      </c>
      <c r="I1036" s="176"/>
      <c r="J1036" s="175">
        <f t="shared" si="120"/>
        <v>0</v>
      </c>
      <c r="K1036" s="173" t="s">
        <v>1524</v>
      </c>
      <c r="L1036" s="37"/>
      <c r="M1036" s="177" t="s">
        <v>1524</v>
      </c>
      <c r="N1036" s="178" t="s">
        <v>1563</v>
      </c>
      <c r="O1036" s="59"/>
      <c r="P1036" s="179">
        <f t="shared" si="121"/>
        <v>0</v>
      </c>
      <c r="Q1036" s="179">
        <v>0</v>
      </c>
      <c r="R1036" s="179">
        <f t="shared" si="122"/>
        <v>0</v>
      </c>
      <c r="S1036" s="179">
        <v>0</v>
      </c>
      <c r="T1036" s="180">
        <f t="shared" si="123"/>
        <v>0</v>
      </c>
      <c r="AR1036" s="16" t="s">
        <v>1678</v>
      </c>
      <c r="AT1036" s="16" t="s">
        <v>1645</v>
      </c>
      <c r="AU1036" s="16" t="s">
        <v>1651</v>
      </c>
      <c r="AY1036" s="16" t="s">
        <v>1642</v>
      </c>
      <c r="BE1036" s="181">
        <f t="shared" si="124"/>
        <v>0</v>
      </c>
      <c r="BF1036" s="181">
        <f t="shared" si="125"/>
        <v>0</v>
      </c>
      <c r="BG1036" s="181">
        <f t="shared" si="126"/>
        <v>0</v>
      </c>
      <c r="BH1036" s="181">
        <f t="shared" si="127"/>
        <v>0</v>
      </c>
      <c r="BI1036" s="181">
        <f t="shared" si="128"/>
        <v>0</v>
      </c>
      <c r="BJ1036" s="16" t="s">
        <v>1651</v>
      </c>
      <c r="BK1036" s="181">
        <f t="shared" si="129"/>
        <v>0</v>
      </c>
      <c r="BL1036" s="16" t="s">
        <v>1678</v>
      </c>
      <c r="BM1036" s="16" t="s">
        <v>1960</v>
      </c>
    </row>
    <row r="1037" spans="2:65" s="1" customFormat="1" ht="22.5" customHeight="1">
      <c r="B1037" s="33"/>
      <c r="C1037" s="171" t="s">
        <v>1961</v>
      </c>
      <c r="D1037" s="171" t="s">
        <v>1645</v>
      </c>
      <c r="E1037" s="172" t="s">
        <v>1962</v>
      </c>
      <c r="F1037" s="173" t="s">
        <v>1487</v>
      </c>
      <c r="G1037" s="174" t="s">
        <v>1755</v>
      </c>
      <c r="H1037" s="175">
        <v>1</v>
      </c>
      <c r="I1037" s="176"/>
      <c r="J1037" s="175">
        <f t="shared" si="120"/>
        <v>0</v>
      </c>
      <c r="K1037" s="173" t="s">
        <v>1524</v>
      </c>
      <c r="L1037" s="37"/>
      <c r="M1037" s="177" t="s">
        <v>1524</v>
      </c>
      <c r="N1037" s="178" t="s">
        <v>1563</v>
      </c>
      <c r="O1037" s="59"/>
      <c r="P1037" s="179">
        <f t="shared" si="121"/>
        <v>0</v>
      </c>
      <c r="Q1037" s="179">
        <v>0</v>
      </c>
      <c r="R1037" s="179">
        <f t="shared" si="122"/>
        <v>0</v>
      </c>
      <c r="S1037" s="179">
        <v>0</v>
      </c>
      <c r="T1037" s="180">
        <f t="shared" si="123"/>
        <v>0</v>
      </c>
      <c r="AR1037" s="16" t="s">
        <v>1678</v>
      </c>
      <c r="AT1037" s="16" t="s">
        <v>1645</v>
      </c>
      <c r="AU1037" s="16" t="s">
        <v>1651</v>
      </c>
      <c r="AY1037" s="16" t="s">
        <v>1642</v>
      </c>
      <c r="BE1037" s="181">
        <f t="shared" si="124"/>
        <v>0</v>
      </c>
      <c r="BF1037" s="181">
        <f t="shared" si="125"/>
        <v>0</v>
      </c>
      <c r="BG1037" s="181">
        <f t="shared" si="126"/>
        <v>0</v>
      </c>
      <c r="BH1037" s="181">
        <f t="shared" si="127"/>
        <v>0</v>
      </c>
      <c r="BI1037" s="181">
        <f t="shared" si="128"/>
        <v>0</v>
      </c>
      <c r="BJ1037" s="16" t="s">
        <v>1651</v>
      </c>
      <c r="BK1037" s="181">
        <f t="shared" si="129"/>
        <v>0</v>
      </c>
      <c r="BL1037" s="16" t="s">
        <v>1678</v>
      </c>
      <c r="BM1037" s="16" t="s">
        <v>1963</v>
      </c>
    </row>
    <row r="1038" spans="2:65" s="1" customFormat="1" ht="22.5" customHeight="1">
      <c r="B1038" s="33"/>
      <c r="C1038" s="171" t="s">
        <v>1964</v>
      </c>
      <c r="D1038" s="171" t="s">
        <v>1645</v>
      </c>
      <c r="E1038" s="172" t="s">
        <v>1965</v>
      </c>
      <c r="F1038" s="173" t="s">
        <v>1491</v>
      </c>
      <c r="G1038" s="174" t="s">
        <v>1755</v>
      </c>
      <c r="H1038" s="175">
        <v>1</v>
      </c>
      <c r="I1038" s="176"/>
      <c r="J1038" s="175">
        <f t="shared" si="120"/>
        <v>0</v>
      </c>
      <c r="K1038" s="173" t="s">
        <v>1524</v>
      </c>
      <c r="L1038" s="37"/>
      <c r="M1038" s="177" t="s">
        <v>1524</v>
      </c>
      <c r="N1038" s="178" t="s">
        <v>1563</v>
      </c>
      <c r="O1038" s="59"/>
      <c r="P1038" s="179">
        <f t="shared" si="121"/>
        <v>0</v>
      </c>
      <c r="Q1038" s="179">
        <v>0</v>
      </c>
      <c r="R1038" s="179">
        <f t="shared" si="122"/>
        <v>0</v>
      </c>
      <c r="S1038" s="179">
        <v>0</v>
      </c>
      <c r="T1038" s="180">
        <f t="shared" si="123"/>
        <v>0</v>
      </c>
      <c r="AR1038" s="16" t="s">
        <v>1678</v>
      </c>
      <c r="AT1038" s="16" t="s">
        <v>1645</v>
      </c>
      <c r="AU1038" s="16" t="s">
        <v>1651</v>
      </c>
      <c r="AY1038" s="16" t="s">
        <v>1642</v>
      </c>
      <c r="BE1038" s="181">
        <f t="shared" si="124"/>
        <v>0</v>
      </c>
      <c r="BF1038" s="181">
        <f t="shared" si="125"/>
        <v>0</v>
      </c>
      <c r="BG1038" s="181">
        <f t="shared" si="126"/>
        <v>0</v>
      </c>
      <c r="BH1038" s="181">
        <f t="shared" si="127"/>
        <v>0</v>
      </c>
      <c r="BI1038" s="181">
        <f t="shared" si="128"/>
        <v>0</v>
      </c>
      <c r="BJ1038" s="16" t="s">
        <v>1651</v>
      </c>
      <c r="BK1038" s="181">
        <f t="shared" si="129"/>
        <v>0</v>
      </c>
      <c r="BL1038" s="16" t="s">
        <v>1678</v>
      </c>
      <c r="BM1038" s="16" t="s">
        <v>1966</v>
      </c>
    </row>
    <row r="1039" spans="2:65" s="1" customFormat="1" ht="22.5" customHeight="1">
      <c r="B1039" s="33"/>
      <c r="C1039" s="171" t="s">
        <v>1967</v>
      </c>
      <c r="D1039" s="171" t="s">
        <v>1645</v>
      </c>
      <c r="E1039" s="172" t="s">
        <v>1968</v>
      </c>
      <c r="F1039" s="173" t="s">
        <v>1491</v>
      </c>
      <c r="G1039" s="174" t="s">
        <v>1755</v>
      </c>
      <c r="H1039" s="175">
        <v>1</v>
      </c>
      <c r="I1039" s="176"/>
      <c r="J1039" s="175">
        <f t="shared" si="120"/>
        <v>0</v>
      </c>
      <c r="K1039" s="173" t="s">
        <v>1524</v>
      </c>
      <c r="L1039" s="37"/>
      <c r="M1039" s="177" t="s">
        <v>1524</v>
      </c>
      <c r="N1039" s="178" t="s">
        <v>1563</v>
      </c>
      <c r="O1039" s="59"/>
      <c r="P1039" s="179">
        <f t="shared" si="121"/>
        <v>0</v>
      </c>
      <c r="Q1039" s="179">
        <v>0</v>
      </c>
      <c r="R1039" s="179">
        <f t="shared" si="122"/>
        <v>0</v>
      </c>
      <c r="S1039" s="179">
        <v>0</v>
      </c>
      <c r="T1039" s="180">
        <f t="shared" si="123"/>
        <v>0</v>
      </c>
      <c r="AR1039" s="16" t="s">
        <v>1678</v>
      </c>
      <c r="AT1039" s="16" t="s">
        <v>1645</v>
      </c>
      <c r="AU1039" s="16" t="s">
        <v>1651</v>
      </c>
      <c r="AY1039" s="16" t="s">
        <v>1642</v>
      </c>
      <c r="BE1039" s="181">
        <f t="shared" si="124"/>
        <v>0</v>
      </c>
      <c r="BF1039" s="181">
        <f t="shared" si="125"/>
        <v>0</v>
      </c>
      <c r="BG1039" s="181">
        <f t="shared" si="126"/>
        <v>0</v>
      </c>
      <c r="BH1039" s="181">
        <f t="shared" si="127"/>
        <v>0</v>
      </c>
      <c r="BI1039" s="181">
        <f t="shared" si="128"/>
        <v>0</v>
      </c>
      <c r="BJ1039" s="16" t="s">
        <v>1651</v>
      </c>
      <c r="BK1039" s="181">
        <f t="shared" si="129"/>
        <v>0</v>
      </c>
      <c r="BL1039" s="16" t="s">
        <v>1678</v>
      </c>
      <c r="BM1039" s="16" t="s">
        <v>1969</v>
      </c>
    </row>
    <row r="1040" spans="2:65" s="1" customFormat="1" ht="22.5" customHeight="1">
      <c r="B1040" s="33"/>
      <c r="C1040" s="171" t="s">
        <v>1970</v>
      </c>
      <c r="D1040" s="171" t="s">
        <v>1645</v>
      </c>
      <c r="E1040" s="172" t="s">
        <v>1971</v>
      </c>
      <c r="F1040" s="173" t="s">
        <v>1483</v>
      </c>
      <c r="G1040" s="174" t="s">
        <v>1755</v>
      </c>
      <c r="H1040" s="175">
        <v>1</v>
      </c>
      <c r="I1040" s="176"/>
      <c r="J1040" s="175">
        <f t="shared" si="120"/>
        <v>0</v>
      </c>
      <c r="K1040" s="173" t="s">
        <v>1524</v>
      </c>
      <c r="L1040" s="37"/>
      <c r="M1040" s="177" t="s">
        <v>1524</v>
      </c>
      <c r="N1040" s="178" t="s">
        <v>1563</v>
      </c>
      <c r="O1040" s="59"/>
      <c r="P1040" s="179">
        <f t="shared" si="121"/>
        <v>0</v>
      </c>
      <c r="Q1040" s="179">
        <v>0</v>
      </c>
      <c r="R1040" s="179">
        <f t="shared" si="122"/>
        <v>0</v>
      </c>
      <c r="S1040" s="179">
        <v>0</v>
      </c>
      <c r="T1040" s="180">
        <f t="shared" si="123"/>
        <v>0</v>
      </c>
      <c r="AR1040" s="16" t="s">
        <v>1678</v>
      </c>
      <c r="AT1040" s="16" t="s">
        <v>1645</v>
      </c>
      <c r="AU1040" s="16" t="s">
        <v>1651</v>
      </c>
      <c r="AY1040" s="16" t="s">
        <v>1642</v>
      </c>
      <c r="BE1040" s="181">
        <f t="shared" si="124"/>
        <v>0</v>
      </c>
      <c r="BF1040" s="181">
        <f t="shared" si="125"/>
        <v>0</v>
      </c>
      <c r="BG1040" s="181">
        <f t="shared" si="126"/>
        <v>0</v>
      </c>
      <c r="BH1040" s="181">
        <f t="shared" si="127"/>
        <v>0</v>
      </c>
      <c r="BI1040" s="181">
        <f t="shared" si="128"/>
        <v>0</v>
      </c>
      <c r="BJ1040" s="16" t="s">
        <v>1651</v>
      </c>
      <c r="BK1040" s="181">
        <f t="shared" si="129"/>
        <v>0</v>
      </c>
      <c r="BL1040" s="16" t="s">
        <v>1678</v>
      </c>
      <c r="BM1040" s="16" t="s">
        <v>1972</v>
      </c>
    </row>
    <row r="1041" spans="2:65" s="1" customFormat="1" ht="22.5" customHeight="1">
      <c r="B1041" s="33"/>
      <c r="C1041" s="171" t="s">
        <v>1973</v>
      </c>
      <c r="D1041" s="171" t="s">
        <v>1645</v>
      </c>
      <c r="E1041" s="172" t="s">
        <v>1974</v>
      </c>
      <c r="F1041" s="173" t="s">
        <v>1487</v>
      </c>
      <c r="G1041" s="174" t="s">
        <v>1755</v>
      </c>
      <c r="H1041" s="175">
        <v>1</v>
      </c>
      <c r="I1041" s="176"/>
      <c r="J1041" s="175">
        <f t="shared" si="120"/>
        <v>0</v>
      </c>
      <c r="K1041" s="173" t="s">
        <v>1524</v>
      </c>
      <c r="L1041" s="37"/>
      <c r="M1041" s="177" t="s">
        <v>1524</v>
      </c>
      <c r="N1041" s="178" t="s">
        <v>1563</v>
      </c>
      <c r="O1041" s="59"/>
      <c r="P1041" s="179">
        <f t="shared" si="121"/>
        <v>0</v>
      </c>
      <c r="Q1041" s="179">
        <v>0</v>
      </c>
      <c r="R1041" s="179">
        <f t="shared" si="122"/>
        <v>0</v>
      </c>
      <c r="S1041" s="179">
        <v>0</v>
      </c>
      <c r="T1041" s="180">
        <f t="shared" si="123"/>
        <v>0</v>
      </c>
      <c r="AR1041" s="16" t="s">
        <v>1678</v>
      </c>
      <c r="AT1041" s="16" t="s">
        <v>1645</v>
      </c>
      <c r="AU1041" s="16" t="s">
        <v>1651</v>
      </c>
      <c r="AY1041" s="16" t="s">
        <v>1642</v>
      </c>
      <c r="BE1041" s="181">
        <f t="shared" si="124"/>
        <v>0</v>
      </c>
      <c r="BF1041" s="181">
        <f t="shared" si="125"/>
        <v>0</v>
      </c>
      <c r="BG1041" s="181">
        <f t="shared" si="126"/>
        <v>0</v>
      </c>
      <c r="BH1041" s="181">
        <f t="shared" si="127"/>
        <v>0</v>
      </c>
      <c r="BI1041" s="181">
        <f t="shared" si="128"/>
        <v>0</v>
      </c>
      <c r="BJ1041" s="16" t="s">
        <v>1651</v>
      </c>
      <c r="BK1041" s="181">
        <f t="shared" si="129"/>
        <v>0</v>
      </c>
      <c r="BL1041" s="16" t="s">
        <v>1678</v>
      </c>
      <c r="BM1041" s="16" t="s">
        <v>1975</v>
      </c>
    </row>
    <row r="1042" spans="2:65" s="1" customFormat="1" ht="22.5" customHeight="1">
      <c r="B1042" s="33"/>
      <c r="C1042" s="171" t="s">
        <v>1976</v>
      </c>
      <c r="D1042" s="171" t="s">
        <v>1645</v>
      </c>
      <c r="E1042" s="172" t="s">
        <v>1977</v>
      </c>
      <c r="F1042" s="173" t="s">
        <v>1491</v>
      </c>
      <c r="G1042" s="174" t="s">
        <v>1755</v>
      </c>
      <c r="H1042" s="175">
        <v>1</v>
      </c>
      <c r="I1042" s="176"/>
      <c r="J1042" s="175">
        <f t="shared" si="120"/>
        <v>0</v>
      </c>
      <c r="K1042" s="173" t="s">
        <v>1524</v>
      </c>
      <c r="L1042" s="37"/>
      <c r="M1042" s="177" t="s">
        <v>1524</v>
      </c>
      <c r="N1042" s="178" t="s">
        <v>1563</v>
      </c>
      <c r="O1042" s="59"/>
      <c r="P1042" s="179">
        <f t="shared" si="121"/>
        <v>0</v>
      </c>
      <c r="Q1042" s="179">
        <v>0</v>
      </c>
      <c r="R1042" s="179">
        <f t="shared" si="122"/>
        <v>0</v>
      </c>
      <c r="S1042" s="179">
        <v>0</v>
      </c>
      <c r="T1042" s="180">
        <f t="shared" si="123"/>
        <v>0</v>
      </c>
      <c r="AR1042" s="16" t="s">
        <v>1678</v>
      </c>
      <c r="AT1042" s="16" t="s">
        <v>1645</v>
      </c>
      <c r="AU1042" s="16" t="s">
        <v>1651</v>
      </c>
      <c r="AY1042" s="16" t="s">
        <v>1642</v>
      </c>
      <c r="BE1042" s="181">
        <f t="shared" si="124"/>
        <v>0</v>
      </c>
      <c r="BF1042" s="181">
        <f t="shared" si="125"/>
        <v>0</v>
      </c>
      <c r="BG1042" s="181">
        <f t="shared" si="126"/>
        <v>0</v>
      </c>
      <c r="BH1042" s="181">
        <f t="shared" si="127"/>
        <v>0</v>
      </c>
      <c r="BI1042" s="181">
        <f t="shared" si="128"/>
        <v>0</v>
      </c>
      <c r="BJ1042" s="16" t="s">
        <v>1651</v>
      </c>
      <c r="BK1042" s="181">
        <f t="shared" si="129"/>
        <v>0</v>
      </c>
      <c r="BL1042" s="16" t="s">
        <v>1678</v>
      </c>
      <c r="BM1042" s="16" t="s">
        <v>1978</v>
      </c>
    </row>
    <row r="1043" spans="2:65" s="1" customFormat="1" ht="22.5" customHeight="1">
      <c r="B1043" s="33"/>
      <c r="C1043" s="171" t="s">
        <v>1979</v>
      </c>
      <c r="D1043" s="171" t="s">
        <v>1645</v>
      </c>
      <c r="E1043" s="172" t="s">
        <v>1980</v>
      </c>
      <c r="F1043" s="173" t="s">
        <v>1491</v>
      </c>
      <c r="G1043" s="174" t="s">
        <v>1755</v>
      </c>
      <c r="H1043" s="175">
        <v>1</v>
      </c>
      <c r="I1043" s="176"/>
      <c r="J1043" s="175">
        <f t="shared" si="120"/>
        <v>0</v>
      </c>
      <c r="K1043" s="173" t="s">
        <v>1524</v>
      </c>
      <c r="L1043" s="37"/>
      <c r="M1043" s="177" t="s">
        <v>1524</v>
      </c>
      <c r="N1043" s="178" t="s">
        <v>1563</v>
      </c>
      <c r="O1043" s="59"/>
      <c r="P1043" s="179">
        <f t="shared" si="121"/>
        <v>0</v>
      </c>
      <c r="Q1043" s="179">
        <v>0</v>
      </c>
      <c r="R1043" s="179">
        <f t="shared" si="122"/>
        <v>0</v>
      </c>
      <c r="S1043" s="179">
        <v>0</v>
      </c>
      <c r="T1043" s="180">
        <f t="shared" si="123"/>
        <v>0</v>
      </c>
      <c r="AR1043" s="16" t="s">
        <v>1678</v>
      </c>
      <c r="AT1043" s="16" t="s">
        <v>1645</v>
      </c>
      <c r="AU1043" s="16" t="s">
        <v>1651</v>
      </c>
      <c r="AY1043" s="16" t="s">
        <v>1642</v>
      </c>
      <c r="BE1043" s="181">
        <f t="shared" si="124"/>
        <v>0</v>
      </c>
      <c r="BF1043" s="181">
        <f t="shared" si="125"/>
        <v>0</v>
      </c>
      <c r="BG1043" s="181">
        <f t="shared" si="126"/>
        <v>0</v>
      </c>
      <c r="BH1043" s="181">
        <f t="shared" si="127"/>
        <v>0</v>
      </c>
      <c r="BI1043" s="181">
        <f t="shared" si="128"/>
        <v>0</v>
      </c>
      <c r="BJ1043" s="16" t="s">
        <v>1651</v>
      </c>
      <c r="BK1043" s="181">
        <f t="shared" si="129"/>
        <v>0</v>
      </c>
      <c r="BL1043" s="16" t="s">
        <v>1678</v>
      </c>
      <c r="BM1043" s="16" t="s">
        <v>1981</v>
      </c>
    </row>
    <row r="1044" spans="2:65" s="1" customFormat="1" ht="22.5" customHeight="1">
      <c r="B1044" s="33"/>
      <c r="C1044" s="171" t="s">
        <v>1982</v>
      </c>
      <c r="D1044" s="171" t="s">
        <v>1645</v>
      </c>
      <c r="E1044" s="172" t="s">
        <v>1983</v>
      </c>
      <c r="F1044" s="173" t="s">
        <v>1483</v>
      </c>
      <c r="G1044" s="174" t="s">
        <v>1755</v>
      </c>
      <c r="H1044" s="175">
        <v>1</v>
      </c>
      <c r="I1044" s="176"/>
      <c r="J1044" s="175">
        <f t="shared" si="120"/>
        <v>0</v>
      </c>
      <c r="K1044" s="173" t="s">
        <v>1524</v>
      </c>
      <c r="L1044" s="37"/>
      <c r="M1044" s="177" t="s">
        <v>1524</v>
      </c>
      <c r="N1044" s="178" t="s">
        <v>1563</v>
      </c>
      <c r="O1044" s="59"/>
      <c r="P1044" s="179">
        <f t="shared" si="121"/>
        <v>0</v>
      </c>
      <c r="Q1044" s="179">
        <v>0</v>
      </c>
      <c r="R1044" s="179">
        <f t="shared" si="122"/>
        <v>0</v>
      </c>
      <c r="S1044" s="179">
        <v>0</v>
      </c>
      <c r="T1044" s="180">
        <f t="shared" si="123"/>
        <v>0</v>
      </c>
      <c r="AR1044" s="16" t="s">
        <v>1678</v>
      </c>
      <c r="AT1044" s="16" t="s">
        <v>1645</v>
      </c>
      <c r="AU1044" s="16" t="s">
        <v>1651</v>
      </c>
      <c r="AY1044" s="16" t="s">
        <v>1642</v>
      </c>
      <c r="BE1044" s="181">
        <f t="shared" si="124"/>
        <v>0</v>
      </c>
      <c r="BF1044" s="181">
        <f t="shared" si="125"/>
        <v>0</v>
      </c>
      <c r="BG1044" s="181">
        <f t="shared" si="126"/>
        <v>0</v>
      </c>
      <c r="BH1044" s="181">
        <f t="shared" si="127"/>
        <v>0</v>
      </c>
      <c r="BI1044" s="181">
        <f t="shared" si="128"/>
        <v>0</v>
      </c>
      <c r="BJ1044" s="16" t="s">
        <v>1651</v>
      </c>
      <c r="BK1044" s="181">
        <f t="shared" si="129"/>
        <v>0</v>
      </c>
      <c r="BL1044" s="16" t="s">
        <v>1678</v>
      </c>
      <c r="BM1044" s="16" t="s">
        <v>1984</v>
      </c>
    </row>
    <row r="1045" spans="2:65" s="1" customFormat="1" ht="22.5" customHeight="1">
      <c r="B1045" s="33"/>
      <c r="C1045" s="171" t="s">
        <v>1985</v>
      </c>
      <c r="D1045" s="171" t="s">
        <v>1645</v>
      </c>
      <c r="E1045" s="172" t="s">
        <v>1986</v>
      </c>
      <c r="F1045" s="173" t="s">
        <v>1487</v>
      </c>
      <c r="G1045" s="174" t="s">
        <v>1755</v>
      </c>
      <c r="H1045" s="175">
        <v>1</v>
      </c>
      <c r="I1045" s="176"/>
      <c r="J1045" s="175">
        <f t="shared" si="120"/>
        <v>0</v>
      </c>
      <c r="K1045" s="173" t="s">
        <v>1524</v>
      </c>
      <c r="L1045" s="37"/>
      <c r="M1045" s="177" t="s">
        <v>1524</v>
      </c>
      <c r="N1045" s="178" t="s">
        <v>1563</v>
      </c>
      <c r="O1045" s="59"/>
      <c r="P1045" s="179">
        <f t="shared" si="121"/>
        <v>0</v>
      </c>
      <c r="Q1045" s="179">
        <v>0</v>
      </c>
      <c r="R1045" s="179">
        <f t="shared" si="122"/>
        <v>0</v>
      </c>
      <c r="S1045" s="179">
        <v>0</v>
      </c>
      <c r="T1045" s="180">
        <f t="shared" si="123"/>
        <v>0</v>
      </c>
      <c r="AR1045" s="16" t="s">
        <v>1678</v>
      </c>
      <c r="AT1045" s="16" t="s">
        <v>1645</v>
      </c>
      <c r="AU1045" s="16" t="s">
        <v>1651</v>
      </c>
      <c r="AY1045" s="16" t="s">
        <v>1642</v>
      </c>
      <c r="BE1045" s="181">
        <f t="shared" si="124"/>
        <v>0</v>
      </c>
      <c r="BF1045" s="181">
        <f t="shared" si="125"/>
        <v>0</v>
      </c>
      <c r="BG1045" s="181">
        <f t="shared" si="126"/>
        <v>0</v>
      </c>
      <c r="BH1045" s="181">
        <f t="shared" si="127"/>
        <v>0</v>
      </c>
      <c r="BI1045" s="181">
        <f t="shared" si="128"/>
        <v>0</v>
      </c>
      <c r="BJ1045" s="16" t="s">
        <v>1651</v>
      </c>
      <c r="BK1045" s="181">
        <f t="shared" si="129"/>
        <v>0</v>
      </c>
      <c r="BL1045" s="16" t="s">
        <v>1678</v>
      </c>
      <c r="BM1045" s="16" t="s">
        <v>1987</v>
      </c>
    </row>
    <row r="1046" spans="2:65" s="1" customFormat="1" ht="22.5" customHeight="1">
      <c r="B1046" s="33"/>
      <c r="C1046" s="171" t="s">
        <v>1988</v>
      </c>
      <c r="D1046" s="171" t="s">
        <v>1645</v>
      </c>
      <c r="E1046" s="172" t="s">
        <v>1989</v>
      </c>
      <c r="F1046" s="173" t="s">
        <v>1491</v>
      </c>
      <c r="G1046" s="174" t="s">
        <v>1755</v>
      </c>
      <c r="H1046" s="175">
        <v>1</v>
      </c>
      <c r="I1046" s="176"/>
      <c r="J1046" s="175">
        <f t="shared" si="120"/>
        <v>0</v>
      </c>
      <c r="K1046" s="173" t="s">
        <v>1524</v>
      </c>
      <c r="L1046" s="37"/>
      <c r="M1046" s="177" t="s">
        <v>1524</v>
      </c>
      <c r="N1046" s="178" t="s">
        <v>1563</v>
      </c>
      <c r="O1046" s="59"/>
      <c r="P1046" s="179">
        <f t="shared" si="121"/>
        <v>0</v>
      </c>
      <c r="Q1046" s="179">
        <v>0</v>
      </c>
      <c r="R1046" s="179">
        <f t="shared" si="122"/>
        <v>0</v>
      </c>
      <c r="S1046" s="179">
        <v>0</v>
      </c>
      <c r="T1046" s="180">
        <f t="shared" si="123"/>
        <v>0</v>
      </c>
      <c r="AR1046" s="16" t="s">
        <v>1678</v>
      </c>
      <c r="AT1046" s="16" t="s">
        <v>1645</v>
      </c>
      <c r="AU1046" s="16" t="s">
        <v>1651</v>
      </c>
      <c r="AY1046" s="16" t="s">
        <v>1642</v>
      </c>
      <c r="BE1046" s="181">
        <f t="shared" si="124"/>
        <v>0</v>
      </c>
      <c r="BF1046" s="181">
        <f t="shared" si="125"/>
        <v>0</v>
      </c>
      <c r="BG1046" s="181">
        <f t="shared" si="126"/>
        <v>0</v>
      </c>
      <c r="BH1046" s="181">
        <f t="shared" si="127"/>
        <v>0</v>
      </c>
      <c r="BI1046" s="181">
        <f t="shared" si="128"/>
        <v>0</v>
      </c>
      <c r="BJ1046" s="16" t="s">
        <v>1651</v>
      </c>
      <c r="BK1046" s="181">
        <f t="shared" si="129"/>
        <v>0</v>
      </c>
      <c r="BL1046" s="16" t="s">
        <v>1678</v>
      </c>
      <c r="BM1046" s="16" t="s">
        <v>1990</v>
      </c>
    </row>
    <row r="1047" spans="2:65" s="1" customFormat="1" ht="22.5" customHeight="1">
      <c r="B1047" s="33"/>
      <c r="C1047" s="171" t="s">
        <v>1991</v>
      </c>
      <c r="D1047" s="171" t="s">
        <v>1645</v>
      </c>
      <c r="E1047" s="172" t="s">
        <v>1992</v>
      </c>
      <c r="F1047" s="173" t="s">
        <v>1953</v>
      </c>
      <c r="G1047" s="174" t="s">
        <v>1755</v>
      </c>
      <c r="H1047" s="175">
        <v>1</v>
      </c>
      <c r="I1047" s="176"/>
      <c r="J1047" s="175">
        <f t="shared" si="120"/>
        <v>0</v>
      </c>
      <c r="K1047" s="173" t="s">
        <v>1524</v>
      </c>
      <c r="L1047" s="37"/>
      <c r="M1047" s="177" t="s">
        <v>1524</v>
      </c>
      <c r="N1047" s="178" t="s">
        <v>1563</v>
      </c>
      <c r="O1047" s="59"/>
      <c r="P1047" s="179">
        <f t="shared" si="121"/>
        <v>0</v>
      </c>
      <c r="Q1047" s="179">
        <v>0</v>
      </c>
      <c r="R1047" s="179">
        <f t="shared" si="122"/>
        <v>0</v>
      </c>
      <c r="S1047" s="179">
        <v>0</v>
      </c>
      <c r="T1047" s="180">
        <f t="shared" si="123"/>
        <v>0</v>
      </c>
      <c r="AR1047" s="16" t="s">
        <v>1678</v>
      </c>
      <c r="AT1047" s="16" t="s">
        <v>1645</v>
      </c>
      <c r="AU1047" s="16" t="s">
        <v>1651</v>
      </c>
      <c r="AY1047" s="16" t="s">
        <v>1642</v>
      </c>
      <c r="BE1047" s="181">
        <f t="shared" si="124"/>
        <v>0</v>
      </c>
      <c r="BF1047" s="181">
        <f t="shared" si="125"/>
        <v>0</v>
      </c>
      <c r="BG1047" s="181">
        <f t="shared" si="126"/>
        <v>0</v>
      </c>
      <c r="BH1047" s="181">
        <f t="shared" si="127"/>
        <v>0</v>
      </c>
      <c r="BI1047" s="181">
        <f t="shared" si="128"/>
        <v>0</v>
      </c>
      <c r="BJ1047" s="16" t="s">
        <v>1651</v>
      </c>
      <c r="BK1047" s="181">
        <f t="shared" si="129"/>
        <v>0</v>
      </c>
      <c r="BL1047" s="16" t="s">
        <v>1678</v>
      </c>
      <c r="BM1047" s="16" t="s">
        <v>1993</v>
      </c>
    </row>
    <row r="1048" spans="2:65" s="1" customFormat="1" ht="22.5" customHeight="1">
      <c r="B1048" s="33"/>
      <c r="C1048" s="171" t="s">
        <v>1994</v>
      </c>
      <c r="D1048" s="171" t="s">
        <v>1645</v>
      </c>
      <c r="E1048" s="172" t="s">
        <v>1995</v>
      </c>
      <c r="F1048" s="173" t="s">
        <v>1483</v>
      </c>
      <c r="G1048" s="174" t="s">
        <v>1755</v>
      </c>
      <c r="H1048" s="175">
        <v>1</v>
      </c>
      <c r="I1048" s="176"/>
      <c r="J1048" s="175">
        <f t="shared" si="120"/>
        <v>0</v>
      </c>
      <c r="K1048" s="173" t="s">
        <v>1524</v>
      </c>
      <c r="L1048" s="37"/>
      <c r="M1048" s="177" t="s">
        <v>1524</v>
      </c>
      <c r="N1048" s="178" t="s">
        <v>1563</v>
      </c>
      <c r="O1048" s="59"/>
      <c r="P1048" s="179">
        <f t="shared" si="121"/>
        <v>0</v>
      </c>
      <c r="Q1048" s="179">
        <v>0</v>
      </c>
      <c r="R1048" s="179">
        <f t="shared" si="122"/>
        <v>0</v>
      </c>
      <c r="S1048" s="179">
        <v>0</v>
      </c>
      <c r="T1048" s="180">
        <f t="shared" si="123"/>
        <v>0</v>
      </c>
      <c r="AR1048" s="16" t="s">
        <v>1678</v>
      </c>
      <c r="AT1048" s="16" t="s">
        <v>1645</v>
      </c>
      <c r="AU1048" s="16" t="s">
        <v>1651</v>
      </c>
      <c r="AY1048" s="16" t="s">
        <v>1642</v>
      </c>
      <c r="BE1048" s="181">
        <f t="shared" si="124"/>
        <v>0</v>
      </c>
      <c r="BF1048" s="181">
        <f t="shared" si="125"/>
        <v>0</v>
      </c>
      <c r="BG1048" s="181">
        <f t="shared" si="126"/>
        <v>0</v>
      </c>
      <c r="BH1048" s="181">
        <f t="shared" si="127"/>
        <v>0</v>
      </c>
      <c r="BI1048" s="181">
        <f t="shared" si="128"/>
        <v>0</v>
      </c>
      <c r="BJ1048" s="16" t="s">
        <v>1651</v>
      </c>
      <c r="BK1048" s="181">
        <f t="shared" si="129"/>
        <v>0</v>
      </c>
      <c r="BL1048" s="16" t="s">
        <v>1678</v>
      </c>
      <c r="BM1048" s="16" t="s">
        <v>1996</v>
      </c>
    </row>
    <row r="1049" spans="2:65" s="1" customFormat="1" ht="22.5" customHeight="1">
      <c r="B1049" s="33"/>
      <c r="C1049" s="171" t="s">
        <v>1997</v>
      </c>
      <c r="D1049" s="171" t="s">
        <v>1645</v>
      </c>
      <c r="E1049" s="172" t="s">
        <v>1998</v>
      </c>
      <c r="F1049" s="173" t="s">
        <v>1487</v>
      </c>
      <c r="G1049" s="174" t="s">
        <v>1755</v>
      </c>
      <c r="H1049" s="175">
        <v>1</v>
      </c>
      <c r="I1049" s="176"/>
      <c r="J1049" s="175">
        <f t="shared" si="120"/>
        <v>0</v>
      </c>
      <c r="K1049" s="173" t="s">
        <v>1524</v>
      </c>
      <c r="L1049" s="37"/>
      <c r="M1049" s="177" t="s">
        <v>1524</v>
      </c>
      <c r="N1049" s="178" t="s">
        <v>1563</v>
      </c>
      <c r="O1049" s="59"/>
      <c r="P1049" s="179">
        <f t="shared" si="121"/>
        <v>0</v>
      </c>
      <c r="Q1049" s="179">
        <v>0</v>
      </c>
      <c r="R1049" s="179">
        <f t="shared" si="122"/>
        <v>0</v>
      </c>
      <c r="S1049" s="179">
        <v>0</v>
      </c>
      <c r="T1049" s="180">
        <f t="shared" si="123"/>
        <v>0</v>
      </c>
      <c r="AR1049" s="16" t="s">
        <v>1678</v>
      </c>
      <c r="AT1049" s="16" t="s">
        <v>1645</v>
      </c>
      <c r="AU1049" s="16" t="s">
        <v>1651</v>
      </c>
      <c r="AY1049" s="16" t="s">
        <v>1642</v>
      </c>
      <c r="BE1049" s="181">
        <f t="shared" si="124"/>
        <v>0</v>
      </c>
      <c r="BF1049" s="181">
        <f t="shared" si="125"/>
        <v>0</v>
      </c>
      <c r="BG1049" s="181">
        <f t="shared" si="126"/>
        <v>0</v>
      </c>
      <c r="BH1049" s="181">
        <f t="shared" si="127"/>
        <v>0</v>
      </c>
      <c r="BI1049" s="181">
        <f t="shared" si="128"/>
        <v>0</v>
      </c>
      <c r="BJ1049" s="16" t="s">
        <v>1651</v>
      </c>
      <c r="BK1049" s="181">
        <f t="shared" si="129"/>
        <v>0</v>
      </c>
      <c r="BL1049" s="16" t="s">
        <v>1678</v>
      </c>
      <c r="BM1049" s="16" t="s">
        <v>1999</v>
      </c>
    </row>
    <row r="1050" spans="2:65" s="1" customFormat="1" ht="22.5" customHeight="1">
      <c r="B1050" s="33"/>
      <c r="C1050" s="171" t="s">
        <v>2000</v>
      </c>
      <c r="D1050" s="171" t="s">
        <v>1645</v>
      </c>
      <c r="E1050" s="172" t="s">
        <v>2001</v>
      </c>
      <c r="F1050" s="173" t="s">
        <v>1491</v>
      </c>
      <c r="G1050" s="174" t="s">
        <v>1755</v>
      </c>
      <c r="H1050" s="175">
        <v>1</v>
      </c>
      <c r="I1050" s="176"/>
      <c r="J1050" s="175">
        <f aca="true" t="shared" si="130" ref="J1050:J1081">ROUND(I1050*H1050,0)</f>
        <v>0</v>
      </c>
      <c r="K1050" s="173" t="s">
        <v>1524</v>
      </c>
      <c r="L1050" s="37"/>
      <c r="M1050" s="177" t="s">
        <v>1524</v>
      </c>
      <c r="N1050" s="178" t="s">
        <v>1563</v>
      </c>
      <c r="O1050" s="59"/>
      <c r="P1050" s="179">
        <f aca="true" t="shared" si="131" ref="P1050:P1081">O1050*H1050</f>
        <v>0</v>
      </c>
      <c r="Q1050" s="179">
        <v>0</v>
      </c>
      <c r="R1050" s="179">
        <f aca="true" t="shared" si="132" ref="R1050:R1081">Q1050*H1050</f>
        <v>0</v>
      </c>
      <c r="S1050" s="179">
        <v>0</v>
      </c>
      <c r="T1050" s="180">
        <f aca="true" t="shared" si="133" ref="T1050:T1081">S1050*H1050</f>
        <v>0</v>
      </c>
      <c r="AR1050" s="16" t="s">
        <v>1678</v>
      </c>
      <c r="AT1050" s="16" t="s">
        <v>1645</v>
      </c>
      <c r="AU1050" s="16" t="s">
        <v>1651</v>
      </c>
      <c r="AY1050" s="16" t="s">
        <v>1642</v>
      </c>
      <c r="BE1050" s="181">
        <f aca="true" t="shared" si="134" ref="BE1050:BE1081">IF(N1050="základní",J1050,0)</f>
        <v>0</v>
      </c>
      <c r="BF1050" s="181">
        <f aca="true" t="shared" si="135" ref="BF1050:BF1081">IF(N1050="snížená",J1050,0)</f>
        <v>0</v>
      </c>
      <c r="BG1050" s="181">
        <f aca="true" t="shared" si="136" ref="BG1050:BG1081">IF(N1050="zákl. přenesená",J1050,0)</f>
        <v>0</v>
      </c>
      <c r="BH1050" s="181">
        <f aca="true" t="shared" si="137" ref="BH1050:BH1081">IF(N1050="sníž. přenesená",J1050,0)</f>
        <v>0</v>
      </c>
      <c r="BI1050" s="181">
        <f aca="true" t="shared" si="138" ref="BI1050:BI1081">IF(N1050="nulová",J1050,0)</f>
        <v>0</v>
      </c>
      <c r="BJ1050" s="16" t="s">
        <v>1651</v>
      </c>
      <c r="BK1050" s="181">
        <f aca="true" t="shared" si="139" ref="BK1050:BK1081">ROUND(I1050*H1050,0)</f>
        <v>0</v>
      </c>
      <c r="BL1050" s="16" t="s">
        <v>1678</v>
      </c>
      <c r="BM1050" s="16" t="s">
        <v>2002</v>
      </c>
    </row>
    <row r="1051" spans="2:65" s="1" customFormat="1" ht="22.5" customHeight="1">
      <c r="B1051" s="33"/>
      <c r="C1051" s="171" t="s">
        <v>2003</v>
      </c>
      <c r="D1051" s="171" t="s">
        <v>1645</v>
      </c>
      <c r="E1051" s="172" t="s">
        <v>2004</v>
      </c>
      <c r="F1051" s="173" t="s">
        <v>1491</v>
      </c>
      <c r="G1051" s="174" t="s">
        <v>1755</v>
      </c>
      <c r="H1051" s="175">
        <v>1</v>
      </c>
      <c r="I1051" s="176"/>
      <c r="J1051" s="175">
        <f t="shared" si="130"/>
        <v>0</v>
      </c>
      <c r="K1051" s="173" t="s">
        <v>1524</v>
      </c>
      <c r="L1051" s="37"/>
      <c r="M1051" s="177" t="s">
        <v>1524</v>
      </c>
      <c r="N1051" s="178" t="s">
        <v>1563</v>
      </c>
      <c r="O1051" s="59"/>
      <c r="P1051" s="179">
        <f t="shared" si="131"/>
        <v>0</v>
      </c>
      <c r="Q1051" s="179">
        <v>0</v>
      </c>
      <c r="R1051" s="179">
        <f t="shared" si="132"/>
        <v>0</v>
      </c>
      <c r="S1051" s="179">
        <v>0</v>
      </c>
      <c r="T1051" s="180">
        <f t="shared" si="133"/>
        <v>0</v>
      </c>
      <c r="AR1051" s="16" t="s">
        <v>1678</v>
      </c>
      <c r="AT1051" s="16" t="s">
        <v>1645</v>
      </c>
      <c r="AU1051" s="16" t="s">
        <v>1651</v>
      </c>
      <c r="AY1051" s="16" t="s">
        <v>1642</v>
      </c>
      <c r="BE1051" s="181">
        <f t="shared" si="134"/>
        <v>0</v>
      </c>
      <c r="BF1051" s="181">
        <f t="shared" si="135"/>
        <v>0</v>
      </c>
      <c r="BG1051" s="181">
        <f t="shared" si="136"/>
        <v>0</v>
      </c>
      <c r="BH1051" s="181">
        <f t="shared" si="137"/>
        <v>0</v>
      </c>
      <c r="BI1051" s="181">
        <f t="shared" si="138"/>
        <v>0</v>
      </c>
      <c r="BJ1051" s="16" t="s">
        <v>1651</v>
      </c>
      <c r="BK1051" s="181">
        <f t="shared" si="139"/>
        <v>0</v>
      </c>
      <c r="BL1051" s="16" t="s">
        <v>1678</v>
      </c>
      <c r="BM1051" s="16" t="s">
        <v>2005</v>
      </c>
    </row>
    <row r="1052" spans="2:65" s="1" customFormat="1" ht="22.5" customHeight="1">
      <c r="B1052" s="33"/>
      <c r="C1052" s="171" t="s">
        <v>2006</v>
      </c>
      <c r="D1052" s="171" t="s">
        <v>1645</v>
      </c>
      <c r="E1052" s="172" t="s">
        <v>2007</v>
      </c>
      <c r="F1052" s="173" t="s">
        <v>1483</v>
      </c>
      <c r="G1052" s="174" t="s">
        <v>1755</v>
      </c>
      <c r="H1052" s="175">
        <v>1</v>
      </c>
      <c r="I1052" s="176"/>
      <c r="J1052" s="175">
        <f t="shared" si="130"/>
        <v>0</v>
      </c>
      <c r="K1052" s="173" t="s">
        <v>1524</v>
      </c>
      <c r="L1052" s="37"/>
      <c r="M1052" s="177" t="s">
        <v>1524</v>
      </c>
      <c r="N1052" s="178" t="s">
        <v>1563</v>
      </c>
      <c r="O1052" s="59"/>
      <c r="P1052" s="179">
        <f t="shared" si="131"/>
        <v>0</v>
      </c>
      <c r="Q1052" s="179">
        <v>0</v>
      </c>
      <c r="R1052" s="179">
        <f t="shared" si="132"/>
        <v>0</v>
      </c>
      <c r="S1052" s="179">
        <v>0</v>
      </c>
      <c r="T1052" s="180">
        <f t="shared" si="133"/>
        <v>0</v>
      </c>
      <c r="AR1052" s="16" t="s">
        <v>1678</v>
      </c>
      <c r="AT1052" s="16" t="s">
        <v>1645</v>
      </c>
      <c r="AU1052" s="16" t="s">
        <v>1651</v>
      </c>
      <c r="AY1052" s="16" t="s">
        <v>1642</v>
      </c>
      <c r="BE1052" s="181">
        <f t="shared" si="134"/>
        <v>0</v>
      </c>
      <c r="BF1052" s="181">
        <f t="shared" si="135"/>
        <v>0</v>
      </c>
      <c r="BG1052" s="181">
        <f t="shared" si="136"/>
        <v>0</v>
      </c>
      <c r="BH1052" s="181">
        <f t="shared" si="137"/>
        <v>0</v>
      </c>
      <c r="BI1052" s="181">
        <f t="shared" si="138"/>
        <v>0</v>
      </c>
      <c r="BJ1052" s="16" t="s">
        <v>1651</v>
      </c>
      <c r="BK1052" s="181">
        <f t="shared" si="139"/>
        <v>0</v>
      </c>
      <c r="BL1052" s="16" t="s">
        <v>1678</v>
      </c>
      <c r="BM1052" s="16" t="s">
        <v>2008</v>
      </c>
    </row>
    <row r="1053" spans="2:65" s="1" customFormat="1" ht="22.5" customHeight="1">
      <c r="B1053" s="33"/>
      <c r="C1053" s="171" t="s">
        <v>2009</v>
      </c>
      <c r="D1053" s="171" t="s">
        <v>1645</v>
      </c>
      <c r="E1053" s="172" t="s">
        <v>2010</v>
      </c>
      <c r="F1053" s="173" t="s">
        <v>1487</v>
      </c>
      <c r="G1053" s="174" t="s">
        <v>1755</v>
      </c>
      <c r="H1053" s="175">
        <v>1</v>
      </c>
      <c r="I1053" s="176"/>
      <c r="J1053" s="175">
        <f t="shared" si="130"/>
        <v>0</v>
      </c>
      <c r="K1053" s="173" t="s">
        <v>1524</v>
      </c>
      <c r="L1053" s="37"/>
      <c r="M1053" s="177" t="s">
        <v>1524</v>
      </c>
      <c r="N1053" s="178" t="s">
        <v>1563</v>
      </c>
      <c r="O1053" s="59"/>
      <c r="P1053" s="179">
        <f t="shared" si="131"/>
        <v>0</v>
      </c>
      <c r="Q1053" s="179">
        <v>0</v>
      </c>
      <c r="R1053" s="179">
        <f t="shared" si="132"/>
        <v>0</v>
      </c>
      <c r="S1053" s="179">
        <v>0</v>
      </c>
      <c r="T1053" s="180">
        <f t="shared" si="133"/>
        <v>0</v>
      </c>
      <c r="AR1053" s="16" t="s">
        <v>1678</v>
      </c>
      <c r="AT1053" s="16" t="s">
        <v>1645</v>
      </c>
      <c r="AU1053" s="16" t="s">
        <v>1651</v>
      </c>
      <c r="AY1053" s="16" t="s">
        <v>1642</v>
      </c>
      <c r="BE1053" s="181">
        <f t="shared" si="134"/>
        <v>0</v>
      </c>
      <c r="BF1053" s="181">
        <f t="shared" si="135"/>
        <v>0</v>
      </c>
      <c r="BG1053" s="181">
        <f t="shared" si="136"/>
        <v>0</v>
      </c>
      <c r="BH1053" s="181">
        <f t="shared" si="137"/>
        <v>0</v>
      </c>
      <c r="BI1053" s="181">
        <f t="shared" si="138"/>
        <v>0</v>
      </c>
      <c r="BJ1053" s="16" t="s">
        <v>1651</v>
      </c>
      <c r="BK1053" s="181">
        <f t="shared" si="139"/>
        <v>0</v>
      </c>
      <c r="BL1053" s="16" t="s">
        <v>1678</v>
      </c>
      <c r="BM1053" s="16" t="s">
        <v>2011</v>
      </c>
    </row>
    <row r="1054" spans="2:65" s="1" customFormat="1" ht="22.5" customHeight="1">
      <c r="B1054" s="33"/>
      <c r="C1054" s="171" t="s">
        <v>2012</v>
      </c>
      <c r="D1054" s="171" t="s">
        <v>1645</v>
      </c>
      <c r="E1054" s="172" t="s">
        <v>2013</v>
      </c>
      <c r="F1054" s="173" t="s">
        <v>1491</v>
      </c>
      <c r="G1054" s="174" t="s">
        <v>1755</v>
      </c>
      <c r="H1054" s="175">
        <v>1</v>
      </c>
      <c r="I1054" s="176"/>
      <c r="J1054" s="175">
        <f t="shared" si="130"/>
        <v>0</v>
      </c>
      <c r="K1054" s="173" t="s">
        <v>1524</v>
      </c>
      <c r="L1054" s="37"/>
      <c r="M1054" s="177" t="s">
        <v>1524</v>
      </c>
      <c r="N1054" s="178" t="s">
        <v>1563</v>
      </c>
      <c r="O1054" s="59"/>
      <c r="P1054" s="179">
        <f t="shared" si="131"/>
        <v>0</v>
      </c>
      <c r="Q1054" s="179">
        <v>0</v>
      </c>
      <c r="R1054" s="179">
        <f t="shared" si="132"/>
        <v>0</v>
      </c>
      <c r="S1054" s="179">
        <v>0</v>
      </c>
      <c r="T1054" s="180">
        <f t="shared" si="133"/>
        <v>0</v>
      </c>
      <c r="AR1054" s="16" t="s">
        <v>1678</v>
      </c>
      <c r="AT1054" s="16" t="s">
        <v>1645</v>
      </c>
      <c r="AU1054" s="16" t="s">
        <v>1651</v>
      </c>
      <c r="AY1054" s="16" t="s">
        <v>1642</v>
      </c>
      <c r="BE1054" s="181">
        <f t="shared" si="134"/>
        <v>0</v>
      </c>
      <c r="BF1054" s="181">
        <f t="shared" si="135"/>
        <v>0</v>
      </c>
      <c r="BG1054" s="181">
        <f t="shared" si="136"/>
        <v>0</v>
      </c>
      <c r="BH1054" s="181">
        <f t="shared" si="137"/>
        <v>0</v>
      </c>
      <c r="BI1054" s="181">
        <f t="shared" si="138"/>
        <v>0</v>
      </c>
      <c r="BJ1054" s="16" t="s">
        <v>1651</v>
      </c>
      <c r="BK1054" s="181">
        <f t="shared" si="139"/>
        <v>0</v>
      </c>
      <c r="BL1054" s="16" t="s">
        <v>1678</v>
      </c>
      <c r="BM1054" s="16" t="s">
        <v>2014</v>
      </c>
    </row>
    <row r="1055" spans="2:65" s="1" customFormat="1" ht="22.5" customHeight="1">
      <c r="B1055" s="33"/>
      <c r="C1055" s="171" t="s">
        <v>2015</v>
      </c>
      <c r="D1055" s="171" t="s">
        <v>1645</v>
      </c>
      <c r="E1055" s="172" t="s">
        <v>2016</v>
      </c>
      <c r="F1055" s="173" t="s">
        <v>1491</v>
      </c>
      <c r="G1055" s="174" t="s">
        <v>1755</v>
      </c>
      <c r="H1055" s="175">
        <v>1</v>
      </c>
      <c r="I1055" s="176"/>
      <c r="J1055" s="175">
        <f t="shared" si="130"/>
        <v>0</v>
      </c>
      <c r="K1055" s="173" t="s">
        <v>1524</v>
      </c>
      <c r="L1055" s="37"/>
      <c r="M1055" s="177" t="s">
        <v>1524</v>
      </c>
      <c r="N1055" s="178" t="s">
        <v>1563</v>
      </c>
      <c r="O1055" s="59"/>
      <c r="P1055" s="179">
        <f t="shared" si="131"/>
        <v>0</v>
      </c>
      <c r="Q1055" s="179">
        <v>0</v>
      </c>
      <c r="R1055" s="179">
        <f t="shared" si="132"/>
        <v>0</v>
      </c>
      <c r="S1055" s="179">
        <v>0</v>
      </c>
      <c r="T1055" s="180">
        <f t="shared" si="133"/>
        <v>0</v>
      </c>
      <c r="AR1055" s="16" t="s">
        <v>1678</v>
      </c>
      <c r="AT1055" s="16" t="s">
        <v>1645</v>
      </c>
      <c r="AU1055" s="16" t="s">
        <v>1651</v>
      </c>
      <c r="AY1055" s="16" t="s">
        <v>1642</v>
      </c>
      <c r="BE1055" s="181">
        <f t="shared" si="134"/>
        <v>0</v>
      </c>
      <c r="BF1055" s="181">
        <f t="shared" si="135"/>
        <v>0</v>
      </c>
      <c r="BG1055" s="181">
        <f t="shared" si="136"/>
        <v>0</v>
      </c>
      <c r="BH1055" s="181">
        <f t="shared" si="137"/>
        <v>0</v>
      </c>
      <c r="BI1055" s="181">
        <f t="shared" si="138"/>
        <v>0</v>
      </c>
      <c r="BJ1055" s="16" t="s">
        <v>1651</v>
      </c>
      <c r="BK1055" s="181">
        <f t="shared" si="139"/>
        <v>0</v>
      </c>
      <c r="BL1055" s="16" t="s">
        <v>1678</v>
      </c>
      <c r="BM1055" s="16" t="s">
        <v>2017</v>
      </c>
    </row>
    <row r="1056" spans="2:65" s="1" customFormat="1" ht="22.5" customHeight="1">
      <c r="B1056" s="33"/>
      <c r="C1056" s="171" t="s">
        <v>2018</v>
      </c>
      <c r="D1056" s="171" t="s">
        <v>1645</v>
      </c>
      <c r="E1056" s="172" t="s">
        <v>2019</v>
      </c>
      <c r="F1056" s="173" t="s">
        <v>2020</v>
      </c>
      <c r="G1056" s="174" t="s">
        <v>1755</v>
      </c>
      <c r="H1056" s="175">
        <v>1</v>
      </c>
      <c r="I1056" s="176"/>
      <c r="J1056" s="175">
        <f t="shared" si="130"/>
        <v>0</v>
      </c>
      <c r="K1056" s="173" t="s">
        <v>1524</v>
      </c>
      <c r="L1056" s="37"/>
      <c r="M1056" s="177" t="s">
        <v>1524</v>
      </c>
      <c r="N1056" s="178" t="s">
        <v>1563</v>
      </c>
      <c r="O1056" s="59"/>
      <c r="P1056" s="179">
        <f t="shared" si="131"/>
        <v>0</v>
      </c>
      <c r="Q1056" s="179">
        <v>0</v>
      </c>
      <c r="R1056" s="179">
        <f t="shared" si="132"/>
        <v>0</v>
      </c>
      <c r="S1056" s="179">
        <v>0</v>
      </c>
      <c r="T1056" s="180">
        <f t="shared" si="133"/>
        <v>0</v>
      </c>
      <c r="AR1056" s="16" t="s">
        <v>1678</v>
      </c>
      <c r="AT1056" s="16" t="s">
        <v>1645</v>
      </c>
      <c r="AU1056" s="16" t="s">
        <v>1651</v>
      </c>
      <c r="AY1056" s="16" t="s">
        <v>1642</v>
      </c>
      <c r="BE1056" s="181">
        <f t="shared" si="134"/>
        <v>0</v>
      </c>
      <c r="BF1056" s="181">
        <f t="shared" si="135"/>
        <v>0</v>
      </c>
      <c r="BG1056" s="181">
        <f t="shared" si="136"/>
        <v>0</v>
      </c>
      <c r="BH1056" s="181">
        <f t="shared" si="137"/>
        <v>0</v>
      </c>
      <c r="BI1056" s="181">
        <f t="shared" si="138"/>
        <v>0</v>
      </c>
      <c r="BJ1056" s="16" t="s">
        <v>1651</v>
      </c>
      <c r="BK1056" s="181">
        <f t="shared" si="139"/>
        <v>0</v>
      </c>
      <c r="BL1056" s="16" t="s">
        <v>1678</v>
      </c>
      <c r="BM1056" s="16" t="s">
        <v>2021</v>
      </c>
    </row>
    <row r="1057" spans="2:65" s="1" customFormat="1" ht="22.5" customHeight="1">
      <c r="B1057" s="33"/>
      <c r="C1057" s="171" t="s">
        <v>2022</v>
      </c>
      <c r="D1057" s="171" t="s">
        <v>1645</v>
      </c>
      <c r="E1057" s="172" t="s">
        <v>2023</v>
      </c>
      <c r="F1057" s="173" t="s">
        <v>2020</v>
      </c>
      <c r="G1057" s="174" t="s">
        <v>1755</v>
      </c>
      <c r="H1057" s="175">
        <v>1</v>
      </c>
      <c r="I1057" s="176"/>
      <c r="J1057" s="175">
        <f t="shared" si="130"/>
        <v>0</v>
      </c>
      <c r="K1057" s="173" t="s">
        <v>1524</v>
      </c>
      <c r="L1057" s="37"/>
      <c r="M1057" s="177" t="s">
        <v>1524</v>
      </c>
      <c r="N1057" s="178" t="s">
        <v>1563</v>
      </c>
      <c r="O1057" s="59"/>
      <c r="P1057" s="179">
        <f t="shared" si="131"/>
        <v>0</v>
      </c>
      <c r="Q1057" s="179">
        <v>0</v>
      </c>
      <c r="R1057" s="179">
        <f t="shared" si="132"/>
        <v>0</v>
      </c>
      <c r="S1057" s="179">
        <v>0</v>
      </c>
      <c r="T1057" s="180">
        <f t="shared" si="133"/>
        <v>0</v>
      </c>
      <c r="AR1057" s="16" t="s">
        <v>1678</v>
      </c>
      <c r="AT1057" s="16" t="s">
        <v>1645</v>
      </c>
      <c r="AU1057" s="16" t="s">
        <v>1651</v>
      </c>
      <c r="AY1057" s="16" t="s">
        <v>1642</v>
      </c>
      <c r="BE1057" s="181">
        <f t="shared" si="134"/>
        <v>0</v>
      </c>
      <c r="BF1057" s="181">
        <f t="shared" si="135"/>
        <v>0</v>
      </c>
      <c r="BG1057" s="181">
        <f t="shared" si="136"/>
        <v>0</v>
      </c>
      <c r="BH1057" s="181">
        <f t="shared" si="137"/>
        <v>0</v>
      </c>
      <c r="BI1057" s="181">
        <f t="shared" si="138"/>
        <v>0</v>
      </c>
      <c r="BJ1057" s="16" t="s">
        <v>1651</v>
      </c>
      <c r="BK1057" s="181">
        <f t="shared" si="139"/>
        <v>0</v>
      </c>
      <c r="BL1057" s="16" t="s">
        <v>1678</v>
      </c>
      <c r="BM1057" s="16" t="s">
        <v>2024</v>
      </c>
    </row>
    <row r="1058" spans="2:65" s="1" customFormat="1" ht="22.5" customHeight="1">
      <c r="B1058" s="33"/>
      <c r="C1058" s="171" t="s">
        <v>2025</v>
      </c>
      <c r="D1058" s="171" t="s">
        <v>1645</v>
      </c>
      <c r="E1058" s="172" t="s">
        <v>2026</v>
      </c>
      <c r="F1058" s="173" t="s">
        <v>1487</v>
      </c>
      <c r="G1058" s="174" t="s">
        <v>1755</v>
      </c>
      <c r="H1058" s="175">
        <v>1</v>
      </c>
      <c r="I1058" s="176"/>
      <c r="J1058" s="175">
        <f t="shared" si="130"/>
        <v>0</v>
      </c>
      <c r="K1058" s="173" t="s">
        <v>1524</v>
      </c>
      <c r="L1058" s="37"/>
      <c r="M1058" s="177" t="s">
        <v>1524</v>
      </c>
      <c r="N1058" s="178" t="s">
        <v>1563</v>
      </c>
      <c r="O1058" s="59"/>
      <c r="P1058" s="179">
        <f t="shared" si="131"/>
        <v>0</v>
      </c>
      <c r="Q1058" s="179">
        <v>0</v>
      </c>
      <c r="R1058" s="179">
        <f t="shared" si="132"/>
        <v>0</v>
      </c>
      <c r="S1058" s="179">
        <v>0</v>
      </c>
      <c r="T1058" s="180">
        <f t="shared" si="133"/>
        <v>0</v>
      </c>
      <c r="AR1058" s="16" t="s">
        <v>1678</v>
      </c>
      <c r="AT1058" s="16" t="s">
        <v>1645</v>
      </c>
      <c r="AU1058" s="16" t="s">
        <v>1651</v>
      </c>
      <c r="AY1058" s="16" t="s">
        <v>1642</v>
      </c>
      <c r="BE1058" s="181">
        <f t="shared" si="134"/>
        <v>0</v>
      </c>
      <c r="BF1058" s="181">
        <f t="shared" si="135"/>
        <v>0</v>
      </c>
      <c r="BG1058" s="181">
        <f t="shared" si="136"/>
        <v>0</v>
      </c>
      <c r="BH1058" s="181">
        <f t="shared" si="137"/>
        <v>0</v>
      </c>
      <c r="BI1058" s="181">
        <f t="shared" si="138"/>
        <v>0</v>
      </c>
      <c r="BJ1058" s="16" t="s">
        <v>1651</v>
      </c>
      <c r="BK1058" s="181">
        <f t="shared" si="139"/>
        <v>0</v>
      </c>
      <c r="BL1058" s="16" t="s">
        <v>1678</v>
      </c>
      <c r="BM1058" s="16" t="s">
        <v>2027</v>
      </c>
    </row>
    <row r="1059" spans="2:65" s="1" customFormat="1" ht="22.5" customHeight="1">
      <c r="B1059" s="33"/>
      <c r="C1059" s="171" t="s">
        <v>2028</v>
      </c>
      <c r="D1059" s="171" t="s">
        <v>1645</v>
      </c>
      <c r="E1059" s="172" t="s">
        <v>2029</v>
      </c>
      <c r="F1059" s="173" t="s">
        <v>2020</v>
      </c>
      <c r="G1059" s="174" t="s">
        <v>1755</v>
      </c>
      <c r="H1059" s="175">
        <v>1</v>
      </c>
      <c r="I1059" s="176"/>
      <c r="J1059" s="175">
        <f t="shared" si="130"/>
        <v>0</v>
      </c>
      <c r="K1059" s="173" t="s">
        <v>1524</v>
      </c>
      <c r="L1059" s="37"/>
      <c r="M1059" s="177" t="s">
        <v>1524</v>
      </c>
      <c r="N1059" s="178" t="s">
        <v>1563</v>
      </c>
      <c r="O1059" s="59"/>
      <c r="P1059" s="179">
        <f t="shared" si="131"/>
        <v>0</v>
      </c>
      <c r="Q1059" s="179">
        <v>0</v>
      </c>
      <c r="R1059" s="179">
        <f t="shared" si="132"/>
        <v>0</v>
      </c>
      <c r="S1059" s="179">
        <v>0</v>
      </c>
      <c r="T1059" s="180">
        <f t="shared" si="133"/>
        <v>0</v>
      </c>
      <c r="AR1059" s="16" t="s">
        <v>1678</v>
      </c>
      <c r="AT1059" s="16" t="s">
        <v>1645</v>
      </c>
      <c r="AU1059" s="16" t="s">
        <v>1651</v>
      </c>
      <c r="AY1059" s="16" t="s">
        <v>1642</v>
      </c>
      <c r="BE1059" s="181">
        <f t="shared" si="134"/>
        <v>0</v>
      </c>
      <c r="BF1059" s="181">
        <f t="shared" si="135"/>
        <v>0</v>
      </c>
      <c r="BG1059" s="181">
        <f t="shared" si="136"/>
        <v>0</v>
      </c>
      <c r="BH1059" s="181">
        <f t="shared" si="137"/>
        <v>0</v>
      </c>
      <c r="BI1059" s="181">
        <f t="shared" si="138"/>
        <v>0</v>
      </c>
      <c r="BJ1059" s="16" t="s">
        <v>1651</v>
      </c>
      <c r="BK1059" s="181">
        <f t="shared" si="139"/>
        <v>0</v>
      </c>
      <c r="BL1059" s="16" t="s">
        <v>1678</v>
      </c>
      <c r="BM1059" s="16" t="s">
        <v>2030</v>
      </c>
    </row>
    <row r="1060" spans="2:65" s="1" customFormat="1" ht="22.5" customHeight="1">
      <c r="B1060" s="33"/>
      <c r="C1060" s="171" t="s">
        <v>2031</v>
      </c>
      <c r="D1060" s="171" t="s">
        <v>1645</v>
      </c>
      <c r="E1060" s="172" t="s">
        <v>2032</v>
      </c>
      <c r="F1060" s="173" t="s">
        <v>2033</v>
      </c>
      <c r="G1060" s="174" t="s">
        <v>1755</v>
      </c>
      <c r="H1060" s="175">
        <v>1</v>
      </c>
      <c r="I1060" s="176"/>
      <c r="J1060" s="175">
        <f t="shared" si="130"/>
        <v>0</v>
      </c>
      <c r="K1060" s="173" t="s">
        <v>1524</v>
      </c>
      <c r="L1060" s="37"/>
      <c r="M1060" s="177" t="s">
        <v>1524</v>
      </c>
      <c r="N1060" s="178" t="s">
        <v>1563</v>
      </c>
      <c r="O1060" s="59"/>
      <c r="P1060" s="179">
        <f t="shared" si="131"/>
        <v>0</v>
      </c>
      <c r="Q1060" s="179">
        <v>0</v>
      </c>
      <c r="R1060" s="179">
        <f t="shared" si="132"/>
        <v>0</v>
      </c>
      <c r="S1060" s="179">
        <v>0</v>
      </c>
      <c r="T1060" s="180">
        <f t="shared" si="133"/>
        <v>0</v>
      </c>
      <c r="AR1060" s="16" t="s">
        <v>1678</v>
      </c>
      <c r="AT1060" s="16" t="s">
        <v>1645</v>
      </c>
      <c r="AU1060" s="16" t="s">
        <v>1651</v>
      </c>
      <c r="AY1060" s="16" t="s">
        <v>1642</v>
      </c>
      <c r="BE1060" s="181">
        <f t="shared" si="134"/>
        <v>0</v>
      </c>
      <c r="BF1060" s="181">
        <f t="shared" si="135"/>
        <v>0</v>
      </c>
      <c r="BG1060" s="181">
        <f t="shared" si="136"/>
        <v>0</v>
      </c>
      <c r="BH1060" s="181">
        <f t="shared" si="137"/>
        <v>0</v>
      </c>
      <c r="BI1060" s="181">
        <f t="shared" si="138"/>
        <v>0</v>
      </c>
      <c r="BJ1060" s="16" t="s">
        <v>1651</v>
      </c>
      <c r="BK1060" s="181">
        <f t="shared" si="139"/>
        <v>0</v>
      </c>
      <c r="BL1060" s="16" t="s">
        <v>1678</v>
      </c>
      <c r="BM1060" s="16" t="s">
        <v>2034</v>
      </c>
    </row>
    <row r="1061" spans="2:65" s="1" customFormat="1" ht="22.5" customHeight="1">
      <c r="B1061" s="33"/>
      <c r="C1061" s="171" t="s">
        <v>2035</v>
      </c>
      <c r="D1061" s="171" t="s">
        <v>1645</v>
      </c>
      <c r="E1061" s="172" t="s">
        <v>2036</v>
      </c>
      <c r="F1061" s="173" t="s">
        <v>2037</v>
      </c>
      <c r="G1061" s="174" t="s">
        <v>1755</v>
      </c>
      <c r="H1061" s="175">
        <v>1</v>
      </c>
      <c r="I1061" s="176"/>
      <c r="J1061" s="175">
        <f t="shared" si="130"/>
        <v>0</v>
      </c>
      <c r="K1061" s="173" t="s">
        <v>1524</v>
      </c>
      <c r="L1061" s="37"/>
      <c r="M1061" s="177" t="s">
        <v>1524</v>
      </c>
      <c r="N1061" s="178" t="s">
        <v>1563</v>
      </c>
      <c r="O1061" s="59"/>
      <c r="P1061" s="179">
        <f t="shared" si="131"/>
        <v>0</v>
      </c>
      <c r="Q1061" s="179">
        <v>0</v>
      </c>
      <c r="R1061" s="179">
        <f t="shared" si="132"/>
        <v>0</v>
      </c>
      <c r="S1061" s="179">
        <v>0</v>
      </c>
      <c r="T1061" s="180">
        <f t="shared" si="133"/>
        <v>0</v>
      </c>
      <c r="AR1061" s="16" t="s">
        <v>1678</v>
      </c>
      <c r="AT1061" s="16" t="s">
        <v>1645</v>
      </c>
      <c r="AU1061" s="16" t="s">
        <v>1651</v>
      </c>
      <c r="AY1061" s="16" t="s">
        <v>1642</v>
      </c>
      <c r="BE1061" s="181">
        <f t="shared" si="134"/>
        <v>0</v>
      </c>
      <c r="BF1061" s="181">
        <f t="shared" si="135"/>
        <v>0</v>
      </c>
      <c r="BG1061" s="181">
        <f t="shared" si="136"/>
        <v>0</v>
      </c>
      <c r="BH1061" s="181">
        <f t="shared" si="137"/>
        <v>0</v>
      </c>
      <c r="BI1061" s="181">
        <f t="shared" si="138"/>
        <v>0</v>
      </c>
      <c r="BJ1061" s="16" t="s">
        <v>1651</v>
      </c>
      <c r="BK1061" s="181">
        <f t="shared" si="139"/>
        <v>0</v>
      </c>
      <c r="BL1061" s="16" t="s">
        <v>1678</v>
      </c>
      <c r="BM1061" s="16" t="s">
        <v>2038</v>
      </c>
    </row>
    <row r="1062" spans="2:65" s="1" customFormat="1" ht="22.5" customHeight="1">
      <c r="B1062" s="33"/>
      <c r="C1062" s="171" t="s">
        <v>2039</v>
      </c>
      <c r="D1062" s="171" t="s">
        <v>1645</v>
      </c>
      <c r="E1062" s="172" t="s">
        <v>2040</v>
      </c>
      <c r="F1062" s="173" t="s">
        <v>2041</v>
      </c>
      <c r="G1062" s="174" t="s">
        <v>1755</v>
      </c>
      <c r="H1062" s="175">
        <v>1</v>
      </c>
      <c r="I1062" s="176"/>
      <c r="J1062" s="175">
        <f t="shared" si="130"/>
        <v>0</v>
      </c>
      <c r="K1062" s="173" t="s">
        <v>1524</v>
      </c>
      <c r="L1062" s="37"/>
      <c r="M1062" s="177" t="s">
        <v>1524</v>
      </c>
      <c r="N1062" s="178" t="s">
        <v>1563</v>
      </c>
      <c r="O1062" s="59"/>
      <c r="P1062" s="179">
        <f t="shared" si="131"/>
        <v>0</v>
      </c>
      <c r="Q1062" s="179">
        <v>0</v>
      </c>
      <c r="R1062" s="179">
        <f t="shared" si="132"/>
        <v>0</v>
      </c>
      <c r="S1062" s="179">
        <v>0</v>
      </c>
      <c r="T1062" s="180">
        <f t="shared" si="133"/>
        <v>0</v>
      </c>
      <c r="AR1062" s="16" t="s">
        <v>1678</v>
      </c>
      <c r="AT1062" s="16" t="s">
        <v>1645</v>
      </c>
      <c r="AU1062" s="16" t="s">
        <v>1651</v>
      </c>
      <c r="AY1062" s="16" t="s">
        <v>1642</v>
      </c>
      <c r="BE1062" s="181">
        <f t="shared" si="134"/>
        <v>0</v>
      </c>
      <c r="BF1062" s="181">
        <f t="shared" si="135"/>
        <v>0</v>
      </c>
      <c r="BG1062" s="181">
        <f t="shared" si="136"/>
        <v>0</v>
      </c>
      <c r="BH1062" s="181">
        <f t="shared" si="137"/>
        <v>0</v>
      </c>
      <c r="BI1062" s="181">
        <f t="shared" si="138"/>
        <v>0</v>
      </c>
      <c r="BJ1062" s="16" t="s">
        <v>1651</v>
      </c>
      <c r="BK1062" s="181">
        <f t="shared" si="139"/>
        <v>0</v>
      </c>
      <c r="BL1062" s="16" t="s">
        <v>1678</v>
      </c>
      <c r="BM1062" s="16" t="s">
        <v>2042</v>
      </c>
    </row>
    <row r="1063" spans="2:65" s="1" customFormat="1" ht="22.5" customHeight="1">
      <c r="B1063" s="33"/>
      <c r="C1063" s="171" t="s">
        <v>2043</v>
      </c>
      <c r="D1063" s="171" t="s">
        <v>1645</v>
      </c>
      <c r="E1063" s="172" t="s">
        <v>2044</v>
      </c>
      <c r="F1063" s="173" t="s">
        <v>2045</v>
      </c>
      <c r="G1063" s="174" t="s">
        <v>1755</v>
      </c>
      <c r="H1063" s="175">
        <v>1</v>
      </c>
      <c r="I1063" s="176"/>
      <c r="J1063" s="175">
        <f t="shared" si="130"/>
        <v>0</v>
      </c>
      <c r="K1063" s="173" t="s">
        <v>1524</v>
      </c>
      <c r="L1063" s="37"/>
      <c r="M1063" s="177" t="s">
        <v>1524</v>
      </c>
      <c r="N1063" s="178" t="s">
        <v>1563</v>
      </c>
      <c r="O1063" s="59"/>
      <c r="P1063" s="179">
        <f t="shared" si="131"/>
        <v>0</v>
      </c>
      <c r="Q1063" s="179">
        <v>0</v>
      </c>
      <c r="R1063" s="179">
        <f t="shared" si="132"/>
        <v>0</v>
      </c>
      <c r="S1063" s="179">
        <v>0</v>
      </c>
      <c r="T1063" s="180">
        <f t="shared" si="133"/>
        <v>0</v>
      </c>
      <c r="AR1063" s="16" t="s">
        <v>1678</v>
      </c>
      <c r="AT1063" s="16" t="s">
        <v>1645</v>
      </c>
      <c r="AU1063" s="16" t="s">
        <v>1651</v>
      </c>
      <c r="AY1063" s="16" t="s">
        <v>1642</v>
      </c>
      <c r="BE1063" s="181">
        <f t="shared" si="134"/>
        <v>0</v>
      </c>
      <c r="BF1063" s="181">
        <f t="shared" si="135"/>
        <v>0</v>
      </c>
      <c r="BG1063" s="181">
        <f t="shared" si="136"/>
        <v>0</v>
      </c>
      <c r="BH1063" s="181">
        <f t="shared" si="137"/>
        <v>0</v>
      </c>
      <c r="BI1063" s="181">
        <f t="shared" si="138"/>
        <v>0</v>
      </c>
      <c r="BJ1063" s="16" t="s">
        <v>1651</v>
      </c>
      <c r="BK1063" s="181">
        <f t="shared" si="139"/>
        <v>0</v>
      </c>
      <c r="BL1063" s="16" t="s">
        <v>1678</v>
      </c>
      <c r="BM1063" s="16" t="s">
        <v>2046</v>
      </c>
    </row>
    <row r="1064" spans="2:65" s="1" customFormat="1" ht="22.5" customHeight="1">
      <c r="B1064" s="33"/>
      <c r="C1064" s="171" t="s">
        <v>2047</v>
      </c>
      <c r="D1064" s="171" t="s">
        <v>1645</v>
      </c>
      <c r="E1064" s="172" t="s">
        <v>2048</v>
      </c>
      <c r="F1064" s="173" t="s">
        <v>2049</v>
      </c>
      <c r="G1064" s="174" t="s">
        <v>1755</v>
      </c>
      <c r="H1064" s="175">
        <v>1</v>
      </c>
      <c r="I1064" s="176"/>
      <c r="J1064" s="175">
        <f t="shared" si="130"/>
        <v>0</v>
      </c>
      <c r="K1064" s="173" t="s">
        <v>1524</v>
      </c>
      <c r="L1064" s="37"/>
      <c r="M1064" s="177" t="s">
        <v>1524</v>
      </c>
      <c r="N1064" s="178" t="s">
        <v>1563</v>
      </c>
      <c r="O1064" s="59"/>
      <c r="P1064" s="179">
        <f t="shared" si="131"/>
        <v>0</v>
      </c>
      <c r="Q1064" s="179">
        <v>0</v>
      </c>
      <c r="R1064" s="179">
        <f t="shared" si="132"/>
        <v>0</v>
      </c>
      <c r="S1064" s="179">
        <v>0</v>
      </c>
      <c r="T1064" s="180">
        <f t="shared" si="133"/>
        <v>0</v>
      </c>
      <c r="AR1064" s="16" t="s">
        <v>1678</v>
      </c>
      <c r="AT1064" s="16" t="s">
        <v>1645</v>
      </c>
      <c r="AU1064" s="16" t="s">
        <v>1651</v>
      </c>
      <c r="AY1064" s="16" t="s">
        <v>1642</v>
      </c>
      <c r="BE1064" s="181">
        <f t="shared" si="134"/>
        <v>0</v>
      </c>
      <c r="BF1064" s="181">
        <f t="shared" si="135"/>
        <v>0</v>
      </c>
      <c r="BG1064" s="181">
        <f t="shared" si="136"/>
        <v>0</v>
      </c>
      <c r="BH1064" s="181">
        <f t="shared" si="137"/>
        <v>0</v>
      </c>
      <c r="BI1064" s="181">
        <f t="shared" si="138"/>
        <v>0</v>
      </c>
      <c r="BJ1064" s="16" t="s">
        <v>1651</v>
      </c>
      <c r="BK1064" s="181">
        <f t="shared" si="139"/>
        <v>0</v>
      </c>
      <c r="BL1064" s="16" t="s">
        <v>1678</v>
      </c>
      <c r="BM1064" s="16" t="s">
        <v>2050</v>
      </c>
    </row>
    <row r="1065" spans="2:65" s="1" customFormat="1" ht="22.5" customHeight="1">
      <c r="B1065" s="33"/>
      <c r="C1065" s="171" t="s">
        <v>2051</v>
      </c>
      <c r="D1065" s="171" t="s">
        <v>1645</v>
      </c>
      <c r="E1065" s="172" t="s">
        <v>2052</v>
      </c>
      <c r="F1065" s="173" t="s">
        <v>2053</v>
      </c>
      <c r="G1065" s="174" t="s">
        <v>1755</v>
      </c>
      <c r="H1065" s="175">
        <v>1</v>
      </c>
      <c r="I1065" s="176"/>
      <c r="J1065" s="175">
        <f t="shared" si="130"/>
        <v>0</v>
      </c>
      <c r="K1065" s="173" t="s">
        <v>1524</v>
      </c>
      <c r="L1065" s="37"/>
      <c r="M1065" s="177" t="s">
        <v>1524</v>
      </c>
      <c r="N1065" s="178" t="s">
        <v>1563</v>
      </c>
      <c r="O1065" s="59"/>
      <c r="P1065" s="179">
        <f t="shared" si="131"/>
        <v>0</v>
      </c>
      <c r="Q1065" s="179">
        <v>0</v>
      </c>
      <c r="R1065" s="179">
        <f t="shared" si="132"/>
        <v>0</v>
      </c>
      <c r="S1065" s="179">
        <v>0</v>
      </c>
      <c r="T1065" s="180">
        <f t="shared" si="133"/>
        <v>0</v>
      </c>
      <c r="AR1065" s="16" t="s">
        <v>1678</v>
      </c>
      <c r="AT1065" s="16" t="s">
        <v>1645</v>
      </c>
      <c r="AU1065" s="16" t="s">
        <v>1651</v>
      </c>
      <c r="AY1065" s="16" t="s">
        <v>1642</v>
      </c>
      <c r="BE1065" s="181">
        <f t="shared" si="134"/>
        <v>0</v>
      </c>
      <c r="BF1065" s="181">
        <f t="shared" si="135"/>
        <v>0</v>
      </c>
      <c r="BG1065" s="181">
        <f t="shared" si="136"/>
        <v>0</v>
      </c>
      <c r="BH1065" s="181">
        <f t="shared" si="137"/>
        <v>0</v>
      </c>
      <c r="BI1065" s="181">
        <f t="shared" si="138"/>
        <v>0</v>
      </c>
      <c r="BJ1065" s="16" t="s">
        <v>1651</v>
      </c>
      <c r="BK1065" s="181">
        <f t="shared" si="139"/>
        <v>0</v>
      </c>
      <c r="BL1065" s="16" t="s">
        <v>1678</v>
      </c>
      <c r="BM1065" s="16" t="s">
        <v>2054</v>
      </c>
    </row>
    <row r="1066" spans="2:65" s="1" customFormat="1" ht="22.5" customHeight="1">
      <c r="B1066" s="33"/>
      <c r="C1066" s="171" t="s">
        <v>2055</v>
      </c>
      <c r="D1066" s="171" t="s">
        <v>1645</v>
      </c>
      <c r="E1066" s="172" t="s">
        <v>2056</v>
      </c>
      <c r="F1066" s="173" t="s">
        <v>2053</v>
      </c>
      <c r="G1066" s="174" t="s">
        <v>1755</v>
      </c>
      <c r="H1066" s="175">
        <v>1</v>
      </c>
      <c r="I1066" s="176"/>
      <c r="J1066" s="175">
        <f t="shared" si="130"/>
        <v>0</v>
      </c>
      <c r="K1066" s="173" t="s">
        <v>1524</v>
      </c>
      <c r="L1066" s="37"/>
      <c r="M1066" s="177" t="s">
        <v>1524</v>
      </c>
      <c r="N1066" s="178" t="s">
        <v>1563</v>
      </c>
      <c r="O1066" s="59"/>
      <c r="P1066" s="179">
        <f t="shared" si="131"/>
        <v>0</v>
      </c>
      <c r="Q1066" s="179">
        <v>0</v>
      </c>
      <c r="R1066" s="179">
        <f t="shared" si="132"/>
        <v>0</v>
      </c>
      <c r="S1066" s="179">
        <v>0</v>
      </c>
      <c r="T1066" s="180">
        <f t="shared" si="133"/>
        <v>0</v>
      </c>
      <c r="AR1066" s="16" t="s">
        <v>1678</v>
      </c>
      <c r="AT1066" s="16" t="s">
        <v>1645</v>
      </c>
      <c r="AU1066" s="16" t="s">
        <v>1651</v>
      </c>
      <c r="AY1066" s="16" t="s">
        <v>1642</v>
      </c>
      <c r="BE1066" s="181">
        <f t="shared" si="134"/>
        <v>0</v>
      </c>
      <c r="BF1066" s="181">
        <f t="shared" si="135"/>
        <v>0</v>
      </c>
      <c r="BG1066" s="181">
        <f t="shared" si="136"/>
        <v>0</v>
      </c>
      <c r="BH1066" s="181">
        <f t="shared" si="137"/>
        <v>0</v>
      </c>
      <c r="BI1066" s="181">
        <f t="shared" si="138"/>
        <v>0</v>
      </c>
      <c r="BJ1066" s="16" t="s">
        <v>1651</v>
      </c>
      <c r="BK1066" s="181">
        <f t="shared" si="139"/>
        <v>0</v>
      </c>
      <c r="BL1066" s="16" t="s">
        <v>1678</v>
      </c>
      <c r="BM1066" s="16" t="s">
        <v>2057</v>
      </c>
    </row>
    <row r="1067" spans="2:65" s="1" customFormat="1" ht="22.5" customHeight="1">
      <c r="B1067" s="33"/>
      <c r="C1067" s="171" t="s">
        <v>2058</v>
      </c>
      <c r="D1067" s="171" t="s">
        <v>1645</v>
      </c>
      <c r="E1067" s="172" t="s">
        <v>2059</v>
      </c>
      <c r="F1067" s="173" t="s">
        <v>2060</v>
      </c>
      <c r="G1067" s="174" t="s">
        <v>1755</v>
      </c>
      <c r="H1067" s="175">
        <v>1</v>
      </c>
      <c r="I1067" s="176"/>
      <c r="J1067" s="175">
        <f t="shared" si="130"/>
        <v>0</v>
      </c>
      <c r="K1067" s="173" t="s">
        <v>1524</v>
      </c>
      <c r="L1067" s="37"/>
      <c r="M1067" s="177" t="s">
        <v>1524</v>
      </c>
      <c r="N1067" s="178" t="s">
        <v>1563</v>
      </c>
      <c r="O1067" s="59"/>
      <c r="P1067" s="179">
        <f t="shared" si="131"/>
        <v>0</v>
      </c>
      <c r="Q1067" s="179">
        <v>0</v>
      </c>
      <c r="R1067" s="179">
        <f t="shared" si="132"/>
        <v>0</v>
      </c>
      <c r="S1067" s="179">
        <v>0</v>
      </c>
      <c r="T1067" s="180">
        <f t="shared" si="133"/>
        <v>0</v>
      </c>
      <c r="AR1067" s="16" t="s">
        <v>1678</v>
      </c>
      <c r="AT1067" s="16" t="s">
        <v>1645</v>
      </c>
      <c r="AU1067" s="16" t="s">
        <v>1651</v>
      </c>
      <c r="AY1067" s="16" t="s">
        <v>1642</v>
      </c>
      <c r="BE1067" s="181">
        <f t="shared" si="134"/>
        <v>0</v>
      </c>
      <c r="BF1067" s="181">
        <f t="shared" si="135"/>
        <v>0</v>
      </c>
      <c r="BG1067" s="181">
        <f t="shared" si="136"/>
        <v>0</v>
      </c>
      <c r="BH1067" s="181">
        <f t="shared" si="137"/>
        <v>0</v>
      </c>
      <c r="BI1067" s="181">
        <f t="shared" si="138"/>
        <v>0</v>
      </c>
      <c r="BJ1067" s="16" t="s">
        <v>1651</v>
      </c>
      <c r="BK1067" s="181">
        <f t="shared" si="139"/>
        <v>0</v>
      </c>
      <c r="BL1067" s="16" t="s">
        <v>1678</v>
      </c>
      <c r="BM1067" s="16" t="s">
        <v>2061</v>
      </c>
    </row>
    <row r="1068" spans="2:65" s="1" customFormat="1" ht="22.5" customHeight="1">
      <c r="B1068" s="33"/>
      <c r="C1068" s="171" t="s">
        <v>2062</v>
      </c>
      <c r="D1068" s="171" t="s">
        <v>1645</v>
      </c>
      <c r="E1068" s="172" t="s">
        <v>2063</v>
      </c>
      <c r="F1068" s="173" t="s">
        <v>2064</v>
      </c>
      <c r="G1068" s="174" t="s">
        <v>1755</v>
      </c>
      <c r="H1068" s="175">
        <v>1</v>
      </c>
      <c r="I1068" s="176"/>
      <c r="J1068" s="175">
        <f t="shared" si="130"/>
        <v>0</v>
      </c>
      <c r="K1068" s="173" t="s">
        <v>1524</v>
      </c>
      <c r="L1068" s="37"/>
      <c r="M1068" s="177" t="s">
        <v>1524</v>
      </c>
      <c r="N1068" s="178" t="s">
        <v>1563</v>
      </c>
      <c r="O1068" s="59"/>
      <c r="P1068" s="179">
        <f t="shared" si="131"/>
        <v>0</v>
      </c>
      <c r="Q1068" s="179">
        <v>0</v>
      </c>
      <c r="R1068" s="179">
        <f t="shared" si="132"/>
        <v>0</v>
      </c>
      <c r="S1068" s="179">
        <v>0</v>
      </c>
      <c r="T1068" s="180">
        <f t="shared" si="133"/>
        <v>0</v>
      </c>
      <c r="AR1068" s="16" t="s">
        <v>1678</v>
      </c>
      <c r="AT1068" s="16" t="s">
        <v>1645</v>
      </c>
      <c r="AU1068" s="16" t="s">
        <v>1651</v>
      </c>
      <c r="AY1068" s="16" t="s">
        <v>1642</v>
      </c>
      <c r="BE1068" s="181">
        <f t="shared" si="134"/>
        <v>0</v>
      </c>
      <c r="BF1068" s="181">
        <f t="shared" si="135"/>
        <v>0</v>
      </c>
      <c r="BG1068" s="181">
        <f t="shared" si="136"/>
        <v>0</v>
      </c>
      <c r="BH1068" s="181">
        <f t="shared" si="137"/>
        <v>0</v>
      </c>
      <c r="BI1068" s="181">
        <f t="shared" si="138"/>
        <v>0</v>
      </c>
      <c r="BJ1068" s="16" t="s">
        <v>1651</v>
      </c>
      <c r="BK1068" s="181">
        <f t="shared" si="139"/>
        <v>0</v>
      </c>
      <c r="BL1068" s="16" t="s">
        <v>1678</v>
      </c>
      <c r="BM1068" s="16" t="s">
        <v>2065</v>
      </c>
    </row>
    <row r="1069" spans="2:65" s="1" customFormat="1" ht="22.5" customHeight="1">
      <c r="B1069" s="33"/>
      <c r="C1069" s="171" t="s">
        <v>2066</v>
      </c>
      <c r="D1069" s="171" t="s">
        <v>1645</v>
      </c>
      <c r="E1069" s="172" t="s">
        <v>2067</v>
      </c>
      <c r="F1069" s="173" t="s">
        <v>2068</v>
      </c>
      <c r="G1069" s="174" t="s">
        <v>1755</v>
      </c>
      <c r="H1069" s="175">
        <v>1</v>
      </c>
      <c r="I1069" s="176"/>
      <c r="J1069" s="175">
        <f t="shared" si="130"/>
        <v>0</v>
      </c>
      <c r="K1069" s="173" t="s">
        <v>1524</v>
      </c>
      <c r="L1069" s="37"/>
      <c r="M1069" s="177" t="s">
        <v>1524</v>
      </c>
      <c r="N1069" s="178" t="s">
        <v>1563</v>
      </c>
      <c r="O1069" s="59"/>
      <c r="P1069" s="179">
        <f t="shared" si="131"/>
        <v>0</v>
      </c>
      <c r="Q1069" s="179">
        <v>0</v>
      </c>
      <c r="R1069" s="179">
        <f t="shared" si="132"/>
        <v>0</v>
      </c>
      <c r="S1069" s="179">
        <v>0</v>
      </c>
      <c r="T1069" s="180">
        <f t="shared" si="133"/>
        <v>0</v>
      </c>
      <c r="AR1069" s="16" t="s">
        <v>1678</v>
      </c>
      <c r="AT1069" s="16" t="s">
        <v>1645</v>
      </c>
      <c r="AU1069" s="16" t="s">
        <v>1651</v>
      </c>
      <c r="AY1069" s="16" t="s">
        <v>1642</v>
      </c>
      <c r="BE1069" s="181">
        <f t="shared" si="134"/>
        <v>0</v>
      </c>
      <c r="BF1069" s="181">
        <f t="shared" si="135"/>
        <v>0</v>
      </c>
      <c r="BG1069" s="181">
        <f t="shared" si="136"/>
        <v>0</v>
      </c>
      <c r="BH1069" s="181">
        <f t="shared" si="137"/>
        <v>0</v>
      </c>
      <c r="BI1069" s="181">
        <f t="shared" si="138"/>
        <v>0</v>
      </c>
      <c r="BJ1069" s="16" t="s">
        <v>1651</v>
      </c>
      <c r="BK1069" s="181">
        <f t="shared" si="139"/>
        <v>0</v>
      </c>
      <c r="BL1069" s="16" t="s">
        <v>1678</v>
      </c>
      <c r="BM1069" s="16" t="s">
        <v>2069</v>
      </c>
    </row>
    <row r="1070" spans="2:65" s="1" customFormat="1" ht="22.5" customHeight="1">
      <c r="B1070" s="33"/>
      <c r="C1070" s="171" t="s">
        <v>2070</v>
      </c>
      <c r="D1070" s="171" t="s">
        <v>1645</v>
      </c>
      <c r="E1070" s="172" t="s">
        <v>2071</v>
      </c>
      <c r="F1070" s="173" t="s">
        <v>2072</v>
      </c>
      <c r="G1070" s="174" t="s">
        <v>1755</v>
      </c>
      <c r="H1070" s="175">
        <v>1</v>
      </c>
      <c r="I1070" s="176"/>
      <c r="J1070" s="175">
        <f t="shared" si="130"/>
        <v>0</v>
      </c>
      <c r="K1070" s="173" t="s">
        <v>1524</v>
      </c>
      <c r="L1070" s="37"/>
      <c r="M1070" s="177" t="s">
        <v>1524</v>
      </c>
      <c r="N1070" s="178" t="s">
        <v>1563</v>
      </c>
      <c r="O1070" s="59"/>
      <c r="P1070" s="179">
        <f t="shared" si="131"/>
        <v>0</v>
      </c>
      <c r="Q1070" s="179">
        <v>0</v>
      </c>
      <c r="R1070" s="179">
        <f t="shared" si="132"/>
        <v>0</v>
      </c>
      <c r="S1070" s="179">
        <v>0</v>
      </c>
      <c r="T1070" s="180">
        <f t="shared" si="133"/>
        <v>0</v>
      </c>
      <c r="AR1070" s="16" t="s">
        <v>1678</v>
      </c>
      <c r="AT1070" s="16" t="s">
        <v>1645</v>
      </c>
      <c r="AU1070" s="16" t="s">
        <v>1651</v>
      </c>
      <c r="AY1070" s="16" t="s">
        <v>1642</v>
      </c>
      <c r="BE1070" s="181">
        <f t="shared" si="134"/>
        <v>0</v>
      </c>
      <c r="BF1070" s="181">
        <f t="shared" si="135"/>
        <v>0</v>
      </c>
      <c r="BG1070" s="181">
        <f t="shared" si="136"/>
        <v>0</v>
      </c>
      <c r="BH1070" s="181">
        <f t="shared" si="137"/>
        <v>0</v>
      </c>
      <c r="BI1070" s="181">
        <f t="shared" si="138"/>
        <v>0</v>
      </c>
      <c r="BJ1070" s="16" t="s">
        <v>1651</v>
      </c>
      <c r="BK1070" s="181">
        <f t="shared" si="139"/>
        <v>0</v>
      </c>
      <c r="BL1070" s="16" t="s">
        <v>1678</v>
      </c>
      <c r="BM1070" s="16" t="s">
        <v>2073</v>
      </c>
    </row>
    <row r="1071" spans="2:65" s="1" customFormat="1" ht="22.5" customHeight="1">
      <c r="B1071" s="33"/>
      <c r="C1071" s="171" t="s">
        <v>2074</v>
      </c>
      <c r="D1071" s="171" t="s">
        <v>1645</v>
      </c>
      <c r="E1071" s="172" t="s">
        <v>2075</v>
      </c>
      <c r="F1071" s="173" t="s">
        <v>2068</v>
      </c>
      <c r="G1071" s="174" t="s">
        <v>1755</v>
      </c>
      <c r="H1071" s="175">
        <v>1</v>
      </c>
      <c r="I1071" s="176"/>
      <c r="J1071" s="175">
        <f t="shared" si="130"/>
        <v>0</v>
      </c>
      <c r="K1071" s="173" t="s">
        <v>1524</v>
      </c>
      <c r="L1071" s="37"/>
      <c r="M1071" s="177" t="s">
        <v>1524</v>
      </c>
      <c r="N1071" s="178" t="s">
        <v>1563</v>
      </c>
      <c r="O1071" s="59"/>
      <c r="P1071" s="179">
        <f t="shared" si="131"/>
        <v>0</v>
      </c>
      <c r="Q1071" s="179">
        <v>0</v>
      </c>
      <c r="R1071" s="179">
        <f t="shared" si="132"/>
        <v>0</v>
      </c>
      <c r="S1071" s="179">
        <v>0</v>
      </c>
      <c r="T1071" s="180">
        <f t="shared" si="133"/>
        <v>0</v>
      </c>
      <c r="AR1071" s="16" t="s">
        <v>1678</v>
      </c>
      <c r="AT1071" s="16" t="s">
        <v>1645</v>
      </c>
      <c r="AU1071" s="16" t="s">
        <v>1651</v>
      </c>
      <c r="AY1071" s="16" t="s">
        <v>1642</v>
      </c>
      <c r="BE1071" s="181">
        <f t="shared" si="134"/>
        <v>0</v>
      </c>
      <c r="BF1071" s="181">
        <f t="shared" si="135"/>
        <v>0</v>
      </c>
      <c r="BG1071" s="181">
        <f t="shared" si="136"/>
        <v>0</v>
      </c>
      <c r="BH1071" s="181">
        <f t="shared" si="137"/>
        <v>0</v>
      </c>
      <c r="BI1071" s="181">
        <f t="shared" si="138"/>
        <v>0</v>
      </c>
      <c r="BJ1071" s="16" t="s">
        <v>1651</v>
      </c>
      <c r="BK1071" s="181">
        <f t="shared" si="139"/>
        <v>0</v>
      </c>
      <c r="BL1071" s="16" t="s">
        <v>1678</v>
      </c>
      <c r="BM1071" s="16" t="s">
        <v>2076</v>
      </c>
    </row>
    <row r="1072" spans="2:65" s="1" customFormat="1" ht="22.5" customHeight="1">
      <c r="B1072" s="33"/>
      <c r="C1072" s="171" t="s">
        <v>2077</v>
      </c>
      <c r="D1072" s="171" t="s">
        <v>1645</v>
      </c>
      <c r="E1072" s="172" t="s">
        <v>2078</v>
      </c>
      <c r="F1072" s="173" t="s">
        <v>2079</v>
      </c>
      <c r="G1072" s="174" t="s">
        <v>1755</v>
      </c>
      <c r="H1072" s="175">
        <v>1</v>
      </c>
      <c r="I1072" s="176"/>
      <c r="J1072" s="175">
        <f t="shared" si="130"/>
        <v>0</v>
      </c>
      <c r="K1072" s="173" t="s">
        <v>1524</v>
      </c>
      <c r="L1072" s="37"/>
      <c r="M1072" s="177" t="s">
        <v>1524</v>
      </c>
      <c r="N1072" s="178" t="s">
        <v>1563</v>
      </c>
      <c r="O1072" s="59"/>
      <c r="P1072" s="179">
        <f t="shared" si="131"/>
        <v>0</v>
      </c>
      <c r="Q1072" s="179">
        <v>0</v>
      </c>
      <c r="R1072" s="179">
        <f t="shared" si="132"/>
        <v>0</v>
      </c>
      <c r="S1072" s="179">
        <v>0</v>
      </c>
      <c r="T1072" s="180">
        <f t="shared" si="133"/>
        <v>0</v>
      </c>
      <c r="AR1072" s="16" t="s">
        <v>1678</v>
      </c>
      <c r="AT1072" s="16" t="s">
        <v>1645</v>
      </c>
      <c r="AU1072" s="16" t="s">
        <v>1651</v>
      </c>
      <c r="AY1072" s="16" t="s">
        <v>1642</v>
      </c>
      <c r="BE1072" s="181">
        <f t="shared" si="134"/>
        <v>0</v>
      </c>
      <c r="BF1072" s="181">
        <f t="shared" si="135"/>
        <v>0</v>
      </c>
      <c r="BG1072" s="181">
        <f t="shared" si="136"/>
        <v>0</v>
      </c>
      <c r="BH1072" s="181">
        <f t="shared" si="137"/>
        <v>0</v>
      </c>
      <c r="BI1072" s="181">
        <f t="shared" si="138"/>
        <v>0</v>
      </c>
      <c r="BJ1072" s="16" t="s">
        <v>1651</v>
      </c>
      <c r="BK1072" s="181">
        <f t="shared" si="139"/>
        <v>0</v>
      </c>
      <c r="BL1072" s="16" t="s">
        <v>1678</v>
      </c>
      <c r="BM1072" s="16" t="s">
        <v>2080</v>
      </c>
    </row>
    <row r="1073" spans="2:65" s="1" customFormat="1" ht="22.5" customHeight="1">
      <c r="B1073" s="33"/>
      <c r="C1073" s="171" t="s">
        <v>2081</v>
      </c>
      <c r="D1073" s="171" t="s">
        <v>1645</v>
      </c>
      <c r="E1073" s="172" t="s">
        <v>2082</v>
      </c>
      <c r="F1073" s="173" t="s">
        <v>2079</v>
      </c>
      <c r="G1073" s="174" t="s">
        <v>1755</v>
      </c>
      <c r="H1073" s="175">
        <v>1</v>
      </c>
      <c r="I1073" s="176"/>
      <c r="J1073" s="175">
        <f t="shared" si="130"/>
        <v>0</v>
      </c>
      <c r="K1073" s="173" t="s">
        <v>1524</v>
      </c>
      <c r="L1073" s="37"/>
      <c r="M1073" s="177" t="s">
        <v>1524</v>
      </c>
      <c r="N1073" s="178" t="s">
        <v>1563</v>
      </c>
      <c r="O1073" s="59"/>
      <c r="P1073" s="179">
        <f t="shared" si="131"/>
        <v>0</v>
      </c>
      <c r="Q1073" s="179">
        <v>0</v>
      </c>
      <c r="R1073" s="179">
        <f t="shared" si="132"/>
        <v>0</v>
      </c>
      <c r="S1073" s="179">
        <v>0</v>
      </c>
      <c r="T1073" s="180">
        <f t="shared" si="133"/>
        <v>0</v>
      </c>
      <c r="AR1073" s="16" t="s">
        <v>1678</v>
      </c>
      <c r="AT1073" s="16" t="s">
        <v>1645</v>
      </c>
      <c r="AU1073" s="16" t="s">
        <v>1651</v>
      </c>
      <c r="AY1073" s="16" t="s">
        <v>1642</v>
      </c>
      <c r="BE1073" s="181">
        <f t="shared" si="134"/>
        <v>0</v>
      </c>
      <c r="BF1073" s="181">
        <f t="shared" si="135"/>
        <v>0</v>
      </c>
      <c r="BG1073" s="181">
        <f t="shared" si="136"/>
        <v>0</v>
      </c>
      <c r="BH1073" s="181">
        <f t="shared" si="137"/>
        <v>0</v>
      </c>
      <c r="BI1073" s="181">
        <f t="shared" si="138"/>
        <v>0</v>
      </c>
      <c r="BJ1073" s="16" t="s">
        <v>1651</v>
      </c>
      <c r="BK1073" s="181">
        <f t="shared" si="139"/>
        <v>0</v>
      </c>
      <c r="BL1073" s="16" t="s">
        <v>1678</v>
      </c>
      <c r="BM1073" s="16" t="s">
        <v>2083</v>
      </c>
    </row>
    <row r="1074" spans="2:65" s="1" customFormat="1" ht="22.5" customHeight="1">
      <c r="B1074" s="33"/>
      <c r="C1074" s="171" t="s">
        <v>2084</v>
      </c>
      <c r="D1074" s="171" t="s">
        <v>1645</v>
      </c>
      <c r="E1074" s="172" t="s">
        <v>2085</v>
      </c>
      <c r="F1074" s="173" t="s">
        <v>2086</v>
      </c>
      <c r="G1074" s="174" t="s">
        <v>1755</v>
      </c>
      <c r="H1074" s="175">
        <v>1</v>
      </c>
      <c r="I1074" s="176"/>
      <c r="J1074" s="175">
        <f t="shared" si="130"/>
        <v>0</v>
      </c>
      <c r="K1074" s="173" t="s">
        <v>1524</v>
      </c>
      <c r="L1074" s="37"/>
      <c r="M1074" s="177" t="s">
        <v>1524</v>
      </c>
      <c r="N1074" s="178" t="s">
        <v>1563</v>
      </c>
      <c r="O1074" s="59"/>
      <c r="P1074" s="179">
        <f t="shared" si="131"/>
        <v>0</v>
      </c>
      <c r="Q1074" s="179">
        <v>0</v>
      </c>
      <c r="R1074" s="179">
        <f t="shared" si="132"/>
        <v>0</v>
      </c>
      <c r="S1074" s="179">
        <v>0</v>
      </c>
      <c r="T1074" s="180">
        <f t="shared" si="133"/>
        <v>0</v>
      </c>
      <c r="AR1074" s="16" t="s">
        <v>1678</v>
      </c>
      <c r="AT1074" s="16" t="s">
        <v>1645</v>
      </c>
      <c r="AU1074" s="16" t="s">
        <v>1651</v>
      </c>
      <c r="AY1074" s="16" t="s">
        <v>1642</v>
      </c>
      <c r="BE1074" s="181">
        <f t="shared" si="134"/>
        <v>0</v>
      </c>
      <c r="BF1074" s="181">
        <f t="shared" si="135"/>
        <v>0</v>
      </c>
      <c r="BG1074" s="181">
        <f t="shared" si="136"/>
        <v>0</v>
      </c>
      <c r="BH1074" s="181">
        <f t="shared" si="137"/>
        <v>0</v>
      </c>
      <c r="BI1074" s="181">
        <f t="shared" si="138"/>
        <v>0</v>
      </c>
      <c r="BJ1074" s="16" t="s">
        <v>1651</v>
      </c>
      <c r="BK1074" s="181">
        <f t="shared" si="139"/>
        <v>0</v>
      </c>
      <c r="BL1074" s="16" t="s">
        <v>1678</v>
      </c>
      <c r="BM1074" s="16" t="s">
        <v>2087</v>
      </c>
    </row>
    <row r="1075" spans="2:65" s="1" customFormat="1" ht="22.5" customHeight="1">
      <c r="B1075" s="33"/>
      <c r="C1075" s="171" t="s">
        <v>2088</v>
      </c>
      <c r="D1075" s="171" t="s">
        <v>1645</v>
      </c>
      <c r="E1075" s="172" t="s">
        <v>2089</v>
      </c>
      <c r="F1075" s="173" t="s">
        <v>2090</v>
      </c>
      <c r="G1075" s="174" t="s">
        <v>1755</v>
      </c>
      <c r="H1075" s="175">
        <v>1</v>
      </c>
      <c r="I1075" s="176"/>
      <c r="J1075" s="175">
        <f t="shared" si="130"/>
        <v>0</v>
      </c>
      <c r="K1075" s="173" t="s">
        <v>1524</v>
      </c>
      <c r="L1075" s="37"/>
      <c r="M1075" s="177" t="s">
        <v>1524</v>
      </c>
      <c r="N1075" s="178" t="s">
        <v>1563</v>
      </c>
      <c r="O1075" s="59"/>
      <c r="P1075" s="179">
        <f t="shared" si="131"/>
        <v>0</v>
      </c>
      <c r="Q1075" s="179">
        <v>0</v>
      </c>
      <c r="R1075" s="179">
        <f t="shared" si="132"/>
        <v>0</v>
      </c>
      <c r="S1075" s="179">
        <v>0</v>
      </c>
      <c r="T1075" s="180">
        <f t="shared" si="133"/>
        <v>0</v>
      </c>
      <c r="AR1075" s="16" t="s">
        <v>1678</v>
      </c>
      <c r="AT1075" s="16" t="s">
        <v>1645</v>
      </c>
      <c r="AU1075" s="16" t="s">
        <v>1651</v>
      </c>
      <c r="AY1075" s="16" t="s">
        <v>1642</v>
      </c>
      <c r="BE1075" s="181">
        <f t="shared" si="134"/>
        <v>0</v>
      </c>
      <c r="BF1075" s="181">
        <f t="shared" si="135"/>
        <v>0</v>
      </c>
      <c r="BG1075" s="181">
        <f t="shared" si="136"/>
        <v>0</v>
      </c>
      <c r="BH1075" s="181">
        <f t="shared" si="137"/>
        <v>0</v>
      </c>
      <c r="BI1075" s="181">
        <f t="shared" si="138"/>
        <v>0</v>
      </c>
      <c r="BJ1075" s="16" t="s">
        <v>1651</v>
      </c>
      <c r="BK1075" s="181">
        <f t="shared" si="139"/>
        <v>0</v>
      </c>
      <c r="BL1075" s="16" t="s">
        <v>1678</v>
      </c>
      <c r="BM1075" s="16" t="s">
        <v>2091</v>
      </c>
    </row>
    <row r="1076" spans="2:65" s="1" customFormat="1" ht="22.5" customHeight="1">
      <c r="B1076" s="33"/>
      <c r="C1076" s="171" t="s">
        <v>2092</v>
      </c>
      <c r="D1076" s="171" t="s">
        <v>1645</v>
      </c>
      <c r="E1076" s="172" t="s">
        <v>2093</v>
      </c>
      <c r="F1076" s="173" t="s">
        <v>2094</v>
      </c>
      <c r="G1076" s="174" t="s">
        <v>1755</v>
      </c>
      <c r="H1076" s="175">
        <v>1</v>
      </c>
      <c r="I1076" s="176"/>
      <c r="J1076" s="175">
        <f t="shared" si="130"/>
        <v>0</v>
      </c>
      <c r="K1076" s="173" t="s">
        <v>1524</v>
      </c>
      <c r="L1076" s="37"/>
      <c r="M1076" s="177" t="s">
        <v>1524</v>
      </c>
      <c r="N1076" s="178" t="s">
        <v>1563</v>
      </c>
      <c r="O1076" s="59"/>
      <c r="P1076" s="179">
        <f t="shared" si="131"/>
        <v>0</v>
      </c>
      <c r="Q1076" s="179">
        <v>0</v>
      </c>
      <c r="R1076" s="179">
        <f t="shared" si="132"/>
        <v>0</v>
      </c>
      <c r="S1076" s="179">
        <v>0</v>
      </c>
      <c r="T1076" s="180">
        <f t="shared" si="133"/>
        <v>0</v>
      </c>
      <c r="AR1076" s="16" t="s">
        <v>1678</v>
      </c>
      <c r="AT1076" s="16" t="s">
        <v>1645</v>
      </c>
      <c r="AU1076" s="16" t="s">
        <v>1651</v>
      </c>
      <c r="AY1076" s="16" t="s">
        <v>1642</v>
      </c>
      <c r="BE1076" s="181">
        <f t="shared" si="134"/>
        <v>0</v>
      </c>
      <c r="BF1076" s="181">
        <f t="shared" si="135"/>
        <v>0</v>
      </c>
      <c r="BG1076" s="181">
        <f t="shared" si="136"/>
        <v>0</v>
      </c>
      <c r="BH1076" s="181">
        <f t="shared" si="137"/>
        <v>0</v>
      </c>
      <c r="BI1076" s="181">
        <f t="shared" si="138"/>
        <v>0</v>
      </c>
      <c r="BJ1076" s="16" t="s">
        <v>1651</v>
      </c>
      <c r="BK1076" s="181">
        <f t="shared" si="139"/>
        <v>0</v>
      </c>
      <c r="BL1076" s="16" t="s">
        <v>1678</v>
      </c>
      <c r="BM1076" s="16" t="s">
        <v>2095</v>
      </c>
    </row>
    <row r="1077" spans="2:65" s="1" customFormat="1" ht="22.5" customHeight="1">
      <c r="B1077" s="33"/>
      <c r="C1077" s="171" t="s">
        <v>2096</v>
      </c>
      <c r="D1077" s="171" t="s">
        <v>1645</v>
      </c>
      <c r="E1077" s="172" t="s">
        <v>2097</v>
      </c>
      <c r="F1077" s="173" t="s">
        <v>2098</v>
      </c>
      <c r="G1077" s="174" t="s">
        <v>1755</v>
      </c>
      <c r="H1077" s="175">
        <v>1</v>
      </c>
      <c r="I1077" s="176"/>
      <c r="J1077" s="175">
        <f t="shared" si="130"/>
        <v>0</v>
      </c>
      <c r="K1077" s="173" t="s">
        <v>1524</v>
      </c>
      <c r="L1077" s="37"/>
      <c r="M1077" s="177" t="s">
        <v>1524</v>
      </c>
      <c r="N1077" s="178" t="s">
        <v>1563</v>
      </c>
      <c r="O1077" s="59"/>
      <c r="P1077" s="179">
        <f t="shared" si="131"/>
        <v>0</v>
      </c>
      <c r="Q1077" s="179">
        <v>0</v>
      </c>
      <c r="R1077" s="179">
        <f t="shared" si="132"/>
        <v>0</v>
      </c>
      <c r="S1077" s="179">
        <v>0</v>
      </c>
      <c r="T1077" s="180">
        <f t="shared" si="133"/>
        <v>0</v>
      </c>
      <c r="AR1077" s="16" t="s">
        <v>1678</v>
      </c>
      <c r="AT1077" s="16" t="s">
        <v>1645</v>
      </c>
      <c r="AU1077" s="16" t="s">
        <v>1651</v>
      </c>
      <c r="AY1077" s="16" t="s">
        <v>1642</v>
      </c>
      <c r="BE1077" s="181">
        <f t="shared" si="134"/>
        <v>0</v>
      </c>
      <c r="BF1077" s="181">
        <f t="shared" si="135"/>
        <v>0</v>
      </c>
      <c r="BG1077" s="181">
        <f t="shared" si="136"/>
        <v>0</v>
      </c>
      <c r="BH1077" s="181">
        <f t="shared" si="137"/>
        <v>0</v>
      </c>
      <c r="BI1077" s="181">
        <f t="shared" si="138"/>
        <v>0</v>
      </c>
      <c r="BJ1077" s="16" t="s">
        <v>1651</v>
      </c>
      <c r="BK1077" s="181">
        <f t="shared" si="139"/>
        <v>0</v>
      </c>
      <c r="BL1077" s="16" t="s">
        <v>1678</v>
      </c>
      <c r="BM1077" s="16" t="s">
        <v>2099</v>
      </c>
    </row>
    <row r="1078" spans="2:65" s="1" customFormat="1" ht="22.5" customHeight="1">
      <c r="B1078" s="33"/>
      <c r="C1078" s="171" t="s">
        <v>2100</v>
      </c>
      <c r="D1078" s="171" t="s">
        <v>1645</v>
      </c>
      <c r="E1078" s="172" t="s">
        <v>2101</v>
      </c>
      <c r="F1078" s="173" t="s">
        <v>2098</v>
      </c>
      <c r="G1078" s="174" t="s">
        <v>1755</v>
      </c>
      <c r="H1078" s="175">
        <v>1</v>
      </c>
      <c r="I1078" s="176"/>
      <c r="J1078" s="175">
        <f t="shared" si="130"/>
        <v>0</v>
      </c>
      <c r="K1078" s="173" t="s">
        <v>1524</v>
      </c>
      <c r="L1078" s="37"/>
      <c r="M1078" s="177" t="s">
        <v>1524</v>
      </c>
      <c r="N1078" s="178" t="s">
        <v>1563</v>
      </c>
      <c r="O1078" s="59"/>
      <c r="P1078" s="179">
        <f t="shared" si="131"/>
        <v>0</v>
      </c>
      <c r="Q1078" s="179">
        <v>0</v>
      </c>
      <c r="R1078" s="179">
        <f t="shared" si="132"/>
        <v>0</v>
      </c>
      <c r="S1078" s="179">
        <v>0</v>
      </c>
      <c r="T1078" s="180">
        <f t="shared" si="133"/>
        <v>0</v>
      </c>
      <c r="AR1078" s="16" t="s">
        <v>1678</v>
      </c>
      <c r="AT1078" s="16" t="s">
        <v>1645</v>
      </c>
      <c r="AU1078" s="16" t="s">
        <v>1651</v>
      </c>
      <c r="AY1078" s="16" t="s">
        <v>1642</v>
      </c>
      <c r="BE1078" s="181">
        <f t="shared" si="134"/>
        <v>0</v>
      </c>
      <c r="BF1078" s="181">
        <f t="shared" si="135"/>
        <v>0</v>
      </c>
      <c r="BG1078" s="181">
        <f t="shared" si="136"/>
        <v>0</v>
      </c>
      <c r="BH1078" s="181">
        <f t="shared" si="137"/>
        <v>0</v>
      </c>
      <c r="BI1078" s="181">
        <f t="shared" si="138"/>
        <v>0</v>
      </c>
      <c r="BJ1078" s="16" t="s">
        <v>1651</v>
      </c>
      <c r="BK1078" s="181">
        <f t="shared" si="139"/>
        <v>0</v>
      </c>
      <c r="BL1078" s="16" t="s">
        <v>1678</v>
      </c>
      <c r="BM1078" s="16" t="s">
        <v>2102</v>
      </c>
    </row>
    <row r="1079" spans="2:65" s="1" customFormat="1" ht="22.5" customHeight="1">
      <c r="B1079" s="33"/>
      <c r="C1079" s="171" t="s">
        <v>2103</v>
      </c>
      <c r="D1079" s="171" t="s">
        <v>1645</v>
      </c>
      <c r="E1079" s="172" t="s">
        <v>2104</v>
      </c>
      <c r="F1079" s="173" t="s">
        <v>2105</v>
      </c>
      <c r="G1079" s="174" t="s">
        <v>1755</v>
      </c>
      <c r="H1079" s="175">
        <v>1</v>
      </c>
      <c r="I1079" s="176"/>
      <c r="J1079" s="175">
        <f t="shared" si="130"/>
        <v>0</v>
      </c>
      <c r="K1079" s="173" t="s">
        <v>1524</v>
      </c>
      <c r="L1079" s="37"/>
      <c r="M1079" s="177" t="s">
        <v>1524</v>
      </c>
      <c r="N1079" s="178" t="s">
        <v>1563</v>
      </c>
      <c r="O1079" s="59"/>
      <c r="P1079" s="179">
        <f t="shared" si="131"/>
        <v>0</v>
      </c>
      <c r="Q1079" s="179">
        <v>0</v>
      </c>
      <c r="R1079" s="179">
        <f t="shared" si="132"/>
        <v>0</v>
      </c>
      <c r="S1079" s="179">
        <v>0</v>
      </c>
      <c r="T1079" s="180">
        <f t="shared" si="133"/>
        <v>0</v>
      </c>
      <c r="AR1079" s="16" t="s">
        <v>1678</v>
      </c>
      <c r="AT1079" s="16" t="s">
        <v>1645</v>
      </c>
      <c r="AU1079" s="16" t="s">
        <v>1651</v>
      </c>
      <c r="AY1079" s="16" t="s">
        <v>1642</v>
      </c>
      <c r="BE1079" s="181">
        <f t="shared" si="134"/>
        <v>0</v>
      </c>
      <c r="BF1079" s="181">
        <f t="shared" si="135"/>
        <v>0</v>
      </c>
      <c r="BG1079" s="181">
        <f t="shared" si="136"/>
        <v>0</v>
      </c>
      <c r="BH1079" s="181">
        <f t="shared" si="137"/>
        <v>0</v>
      </c>
      <c r="BI1079" s="181">
        <f t="shared" si="138"/>
        <v>0</v>
      </c>
      <c r="BJ1079" s="16" t="s">
        <v>1651</v>
      </c>
      <c r="BK1079" s="181">
        <f t="shared" si="139"/>
        <v>0</v>
      </c>
      <c r="BL1079" s="16" t="s">
        <v>1678</v>
      </c>
      <c r="BM1079" s="16" t="s">
        <v>2106</v>
      </c>
    </row>
    <row r="1080" spans="2:65" s="1" customFormat="1" ht="22.5" customHeight="1">
      <c r="B1080" s="33"/>
      <c r="C1080" s="171" t="s">
        <v>2107</v>
      </c>
      <c r="D1080" s="171" t="s">
        <v>1645</v>
      </c>
      <c r="E1080" s="172" t="s">
        <v>2108</v>
      </c>
      <c r="F1080" s="173" t="s">
        <v>2109</v>
      </c>
      <c r="G1080" s="174" t="s">
        <v>1755</v>
      </c>
      <c r="H1080" s="175">
        <v>1</v>
      </c>
      <c r="I1080" s="176"/>
      <c r="J1080" s="175">
        <f t="shared" si="130"/>
        <v>0</v>
      </c>
      <c r="K1080" s="173" t="s">
        <v>1524</v>
      </c>
      <c r="L1080" s="37"/>
      <c r="M1080" s="177" t="s">
        <v>1524</v>
      </c>
      <c r="N1080" s="178" t="s">
        <v>1563</v>
      </c>
      <c r="O1080" s="59"/>
      <c r="P1080" s="179">
        <f t="shared" si="131"/>
        <v>0</v>
      </c>
      <c r="Q1080" s="179">
        <v>0</v>
      </c>
      <c r="R1080" s="179">
        <f t="shared" si="132"/>
        <v>0</v>
      </c>
      <c r="S1080" s="179">
        <v>0</v>
      </c>
      <c r="T1080" s="180">
        <f t="shared" si="133"/>
        <v>0</v>
      </c>
      <c r="AR1080" s="16" t="s">
        <v>1678</v>
      </c>
      <c r="AT1080" s="16" t="s">
        <v>1645</v>
      </c>
      <c r="AU1080" s="16" t="s">
        <v>1651</v>
      </c>
      <c r="AY1080" s="16" t="s">
        <v>1642</v>
      </c>
      <c r="BE1080" s="181">
        <f t="shared" si="134"/>
        <v>0</v>
      </c>
      <c r="BF1080" s="181">
        <f t="shared" si="135"/>
        <v>0</v>
      </c>
      <c r="BG1080" s="181">
        <f t="shared" si="136"/>
        <v>0</v>
      </c>
      <c r="BH1080" s="181">
        <f t="shared" si="137"/>
        <v>0</v>
      </c>
      <c r="BI1080" s="181">
        <f t="shared" si="138"/>
        <v>0</v>
      </c>
      <c r="BJ1080" s="16" t="s">
        <v>1651</v>
      </c>
      <c r="BK1080" s="181">
        <f t="shared" si="139"/>
        <v>0</v>
      </c>
      <c r="BL1080" s="16" t="s">
        <v>1678</v>
      </c>
      <c r="BM1080" s="16" t="s">
        <v>2110</v>
      </c>
    </row>
    <row r="1081" spans="2:65" s="1" customFormat="1" ht="22.5" customHeight="1">
      <c r="B1081" s="33"/>
      <c r="C1081" s="171" t="s">
        <v>2111</v>
      </c>
      <c r="D1081" s="171" t="s">
        <v>1645</v>
      </c>
      <c r="E1081" s="172" t="s">
        <v>2112</v>
      </c>
      <c r="F1081" s="173" t="s">
        <v>2113</v>
      </c>
      <c r="G1081" s="174" t="s">
        <v>1755</v>
      </c>
      <c r="H1081" s="175">
        <v>1</v>
      </c>
      <c r="I1081" s="176"/>
      <c r="J1081" s="175">
        <f t="shared" si="130"/>
        <v>0</v>
      </c>
      <c r="K1081" s="173" t="s">
        <v>1524</v>
      </c>
      <c r="L1081" s="37"/>
      <c r="M1081" s="177" t="s">
        <v>1524</v>
      </c>
      <c r="N1081" s="178" t="s">
        <v>1563</v>
      </c>
      <c r="O1081" s="59"/>
      <c r="P1081" s="179">
        <f t="shared" si="131"/>
        <v>0</v>
      </c>
      <c r="Q1081" s="179">
        <v>0</v>
      </c>
      <c r="R1081" s="179">
        <f t="shared" si="132"/>
        <v>0</v>
      </c>
      <c r="S1081" s="179">
        <v>0</v>
      </c>
      <c r="T1081" s="180">
        <f t="shared" si="133"/>
        <v>0</v>
      </c>
      <c r="AR1081" s="16" t="s">
        <v>1678</v>
      </c>
      <c r="AT1081" s="16" t="s">
        <v>1645</v>
      </c>
      <c r="AU1081" s="16" t="s">
        <v>1651</v>
      </c>
      <c r="AY1081" s="16" t="s">
        <v>1642</v>
      </c>
      <c r="BE1081" s="181">
        <f t="shared" si="134"/>
        <v>0</v>
      </c>
      <c r="BF1081" s="181">
        <f t="shared" si="135"/>
        <v>0</v>
      </c>
      <c r="BG1081" s="181">
        <f t="shared" si="136"/>
        <v>0</v>
      </c>
      <c r="BH1081" s="181">
        <f t="shared" si="137"/>
        <v>0</v>
      </c>
      <c r="BI1081" s="181">
        <f t="shared" si="138"/>
        <v>0</v>
      </c>
      <c r="BJ1081" s="16" t="s">
        <v>1651</v>
      </c>
      <c r="BK1081" s="181">
        <f t="shared" si="139"/>
        <v>0</v>
      </c>
      <c r="BL1081" s="16" t="s">
        <v>1678</v>
      </c>
      <c r="BM1081" s="16" t="s">
        <v>2114</v>
      </c>
    </row>
    <row r="1082" spans="2:65" s="1" customFormat="1" ht="22.5" customHeight="1">
      <c r="B1082" s="33"/>
      <c r="C1082" s="171" t="s">
        <v>2115</v>
      </c>
      <c r="D1082" s="171" t="s">
        <v>1645</v>
      </c>
      <c r="E1082" s="172" t="s">
        <v>2116</v>
      </c>
      <c r="F1082" s="173" t="s">
        <v>2117</v>
      </c>
      <c r="G1082" s="174" t="s">
        <v>1755</v>
      </c>
      <c r="H1082" s="175">
        <v>1</v>
      </c>
      <c r="I1082" s="176"/>
      <c r="J1082" s="175">
        <f aca="true" t="shared" si="140" ref="J1082:J1113">ROUND(I1082*H1082,0)</f>
        <v>0</v>
      </c>
      <c r="K1082" s="173" t="s">
        <v>1524</v>
      </c>
      <c r="L1082" s="37"/>
      <c r="M1082" s="177" t="s">
        <v>1524</v>
      </c>
      <c r="N1082" s="178" t="s">
        <v>1563</v>
      </c>
      <c r="O1082" s="59"/>
      <c r="P1082" s="179">
        <f aca="true" t="shared" si="141" ref="P1082:P1113">O1082*H1082</f>
        <v>0</v>
      </c>
      <c r="Q1082" s="179">
        <v>0</v>
      </c>
      <c r="R1082" s="179">
        <f aca="true" t="shared" si="142" ref="R1082:R1113">Q1082*H1082</f>
        <v>0</v>
      </c>
      <c r="S1082" s="179">
        <v>0</v>
      </c>
      <c r="T1082" s="180">
        <f aca="true" t="shared" si="143" ref="T1082:T1113">S1082*H1082</f>
        <v>0</v>
      </c>
      <c r="AR1082" s="16" t="s">
        <v>1678</v>
      </c>
      <c r="AT1082" s="16" t="s">
        <v>1645</v>
      </c>
      <c r="AU1082" s="16" t="s">
        <v>1651</v>
      </c>
      <c r="AY1082" s="16" t="s">
        <v>1642</v>
      </c>
      <c r="BE1082" s="181">
        <f aca="true" t="shared" si="144" ref="BE1082:BE1113">IF(N1082="základní",J1082,0)</f>
        <v>0</v>
      </c>
      <c r="BF1082" s="181">
        <f aca="true" t="shared" si="145" ref="BF1082:BF1113">IF(N1082="snížená",J1082,0)</f>
        <v>0</v>
      </c>
      <c r="BG1082" s="181">
        <f aca="true" t="shared" si="146" ref="BG1082:BG1113">IF(N1082="zákl. přenesená",J1082,0)</f>
        <v>0</v>
      </c>
      <c r="BH1082" s="181">
        <f aca="true" t="shared" si="147" ref="BH1082:BH1113">IF(N1082="sníž. přenesená",J1082,0)</f>
        <v>0</v>
      </c>
      <c r="BI1082" s="181">
        <f aca="true" t="shared" si="148" ref="BI1082:BI1113">IF(N1082="nulová",J1082,0)</f>
        <v>0</v>
      </c>
      <c r="BJ1082" s="16" t="s">
        <v>1651</v>
      </c>
      <c r="BK1082" s="181">
        <f aca="true" t="shared" si="149" ref="BK1082:BK1113">ROUND(I1082*H1082,0)</f>
        <v>0</v>
      </c>
      <c r="BL1082" s="16" t="s">
        <v>1678</v>
      </c>
      <c r="BM1082" s="16" t="s">
        <v>2118</v>
      </c>
    </row>
    <row r="1083" spans="2:65" s="1" customFormat="1" ht="22.5" customHeight="1">
      <c r="B1083" s="33"/>
      <c r="C1083" s="171" t="s">
        <v>2119</v>
      </c>
      <c r="D1083" s="171" t="s">
        <v>1645</v>
      </c>
      <c r="E1083" s="172" t="s">
        <v>2120</v>
      </c>
      <c r="F1083" s="173" t="s">
        <v>2117</v>
      </c>
      <c r="G1083" s="174" t="s">
        <v>1755</v>
      </c>
      <c r="H1083" s="175">
        <v>1</v>
      </c>
      <c r="I1083" s="176"/>
      <c r="J1083" s="175">
        <f t="shared" si="140"/>
        <v>0</v>
      </c>
      <c r="K1083" s="173" t="s">
        <v>1524</v>
      </c>
      <c r="L1083" s="37"/>
      <c r="M1083" s="177" t="s">
        <v>1524</v>
      </c>
      <c r="N1083" s="178" t="s">
        <v>1563</v>
      </c>
      <c r="O1083" s="59"/>
      <c r="P1083" s="179">
        <f t="shared" si="141"/>
        <v>0</v>
      </c>
      <c r="Q1083" s="179">
        <v>0</v>
      </c>
      <c r="R1083" s="179">
        <f t="shared" si="142"/>
        <v>0</v>
      </c>
      <c r="S1083" s="179">
        <v>0</v>
      </c>
      <c r="T1083" s="180">
        <f t="shared" si="143"/>
        <v>0</v>
      </c>
      <c r="AR1083" s="16" t="s">
        <v>1678</v>
      </c>
      <c r="AT1083" s="16" t="s">
        <v>1645</v>
      </c>
      <c r="AU1083" s="16" t="s">
        <v>1651</v>
      </c>
      <c r="AY1083" s="16" t="s">
        <v>1642</v>
      </c>
      <c r="BE1083" s="181">
        <f t="shared" si="144"/>
        <v>0</v>
      </c>
      <c r="BF1083" s="181">
        <f t="shared" si="145"/>
        <v>0</v>
      </c>
      <c r="BG1083" s="181">
        <f t="shared" si="146"/>
        <v>0</v>
      </c>
      <c r="BH1083" s="181">
        <f t="shared" si="147"/>
        <v>0</v>
      </c>
      <c r="BI1083" s="181">
        <f t="shared" si="148"/>
        <v>0</v>
      </c>
      <c r="BJ1083" s="16" t="s">
        <v>1651</v>
      </c>
      <c r="BK1083" s="181">
        <f t="shared" si="149"/>
        <v>0</v>
      </c>
      <c r="BL1083" s="16" t="s">
        <v>1678</v>
      </c>
      <c r="BM1083" s="16" t="s">
        <v>2121</v>
      </c>
    </row>
    <row r="1084" spans="2:65" s="1" customFormat="1" ht="22.5" customHeight="1">
      <c r="B1084" s="33"/>
      <c r="C1084" s="171" t="s">
        <v>2122</v>
      </c>
      <c r="D1084" s="171" t="s">
        <v>1645</v>
      </c>
      <c r="E1084" s="172" t="s">
        <v>2123</v>
      </c>
      <c r="F1084" s="173" t="s">
        <v>2117</v>
      </c>
      <c r="G1084" s="174" t="s">
        <v>1755</v>
      </c>
      <c r="H1084" s="175">
        <v>1</v>
      </c>
      <c r="I1084" s="176"/>
      <c r="J1084" s="175">
        <f t="shared" si="140"/>
        <v>0</v>
      </c>
      <c r="K1084" s="173" t="s">
        <v>1524</v>
      </c>
      <c r="L1084" s="37"/>
      <c r="M1084" s="177" t="s">
        <v>1524</v>
      </c>
      <c r="N1084" s="178" t="s">
        <v>1563</v>
      </c>
      <c r="O1084" s="59"/>
      <c r="P1084" s="179">
        <f t="shared" si="141"/>
        <v>0</v>
      </c>
      <c r="Q1084" s="179">
        <v>0</v>
      </c>
      <c r="R1084" s="179">
        <f t="shared" si="142"/>
        <v>0</v>
      </c>
      <c r="S1084" s="179">
        <v>0</v>
      </c>
      <c r="T1084" s="180">
        <f t="shared" si="143"/>
        <v>0</v>
      </c>
      <c r="AR1084" s="16" t="s">
        <v>1678</v>
      </c>
      <c r="AT1084" s="16" t="s">
        <v>1645</v>
      </c>
      <c r="AU1084" s="16" t="s">
        <v>1651</v>
      </c>
      <c r="AY1084" s="16" t="s">
        <v>1642</v>
      </c>
      <c r="BE1084" s="181">
        <f t="shared" si="144"/>
        <v>0</v>
      </c>
      <c r="BF1084" s="181">
        <f t="shared" si="145"/>
        <v>0</v>
      </c>
      <c r="BG1084" s="181">
        <f t="shared" si="146"/>
        <v>0</v>
      </c>
      <c r="BH1084" s="181">
        <f t="shared" si="147"/>
        <v>0</v>
      </c>
      <c r="BI1084" s="181">
        <f t="shared" si="148"/>
        <v>0</v>
      </c>
      <c r="BJ1084" s="16" t="s">
        <v>1651</v>
      </c>
      <c r="BK1084" s="181">
        <f t="shared" si="149"/>
        <v>0</v>
      </c>
      <c r="BL1084" s="16" t="s">
        <v>1678</v>
      </c>
      <c r="BM1084" s="16" t="s">
        <v>2124</v>
      </c>
    </row>
    <row r="1085" spans="2:65" s="1" customFormat="1" ht="22.5" customHeight="1">
      <c r="B1085" s="33"/>
      <c r="C1085" s="171" t="s">
        <v>2125</v>
      </c>
      <c r="D1085" s="171" t="s">
        <v>1645</v>
      </c>
      <c r="E1085" s="172" t="s">
        <v>2126</v>
      </c>
      <c r="F1085" s="173" t="s">
        <v>2117</v>
      </c>
      <c r="G1085" s="174" t="s">
        <v>1755</v>
      </c>
      <c r="H1085" s="175">
        <v>1</v>
      </c>
      <c r="I1085" s="176"/>
      <c r="J1085" s="175">
        <f t="shared" si="140"/>
        <v>0</v>
      </c>
      <c r="K1085" s="173" t="s">
        <v>1524</v>
      </c>
      <c r="L1085" s="37"/>
      <c r="M1085" s="177" t="s">
        <v>1524</v>
      </c>
      <c r="N1085" s="178" t="s">
        <v>1563</v>
      </c>
      <c r="O1085" s="59"/>
      <c r="P1085" s="179">
        <f t="shared" si="141"/>
        <v>0</v>
      </c>
      <c r="Q1085" s="179">
        <v>0</v>
      </c>
      <c r="R1085" s="179">
        <f t="shared" si="142"/>
        <v>0</v>
      </c>
      <c r="S1085" s="179">
        <v>0</v>
      </c>
      <c r="T1085" s="180">
        <f t="shared" si="143"/>
        <v>0</v>
      </c>
      <c r="AR1085" s="16" t="s">
        <v>1678</v>
      </c>
      <c r="AT1085" s="16" t="s">
        <v>1645</v>
      </c>
      <c r="AU1085" s="16" t="s">
        <v>1651</v>
      </c>
      <c r="AY1085" s="16" t="s">
        <v>1642</v>
      </c>
      <c r="BE1085" s="181">
        <f t="shared" si="144"/>
        <v>0</v>
      </c>
      <c r="BF1085" s="181">
        <f t="shared" si="145"/>
        <v>0</v>
      </c>
      <c r="BG1085" s="181">
        <f t="shared" si="146"/>
        <v>0</v>
      </c>
      <c r="BH1085" s="181">
        <f t="shared" si="147"/>
        <v>0</v>
      </c>
      <c r="BI1085" s="181">
        <f t="shared" si="148"/>
        <v>0</v>
      </c>
      <c r="BJ1085" s="16" t="s">
        <v>1651</v>
      </c>
      <c r="BK1085" s="181">
        <f t="shared" si="149"/>
        <v>0</v>
      </c>
      <c r="BL1085" s="16" t="s">
        <v>1678</v>
      </c>
      <c r="BM1085" s="16" t="s">
        <v>2127</v>
      </c>
    </row>
    <row r="1086" spans="2:65" s="1" customFormat="1" ht="22.5" customHeight="1">
      <c r="B1086" s="33"/>
      <c r="C1086" s="171" t="s">
        <v>2128</v>
      </c>
      <c r="D1086" s="171" t="s">
        <v>1645</v>
      </c>
      <c r="E1086" s="172" t="s">
        <v>2129</v>
      </c>
      <c r="F1086" s="173" t="s">
        <v>2130</v>
      </c>
      <c r="G1086" s="174" t="s">
        <v>1755</v>
      </c>
      <c r="H1086" s="175">
        <v>1</v>
      </c>
      <c r="I1086" s="176"/>
      <c r="J1086" s="175">
        <f t="shared" si="140"/>
        <v>0</v>
      </c>
      <c r="K1086" s="173" t="s">
        <v>1524</v>
      </c>
      <c r="L1086" s="37"/>
      <c r="M1086" s="177" t="s">
        <v>1524</v>
      </c>
      <c r="N1086" s="178" t="s">
        <v>1563</v>
      </c>
      <c r="O1086" s="59"/>
      <c r="P1086" s="179">
        <f t="shared" si="141"/>
        <v>0</v>
      </c>
      <c r="Q1086" s="179">
        <v>0</v>
      </c>
      <c r="R1086" s="179">
        <f t="shared" si="142"/>
        <v>0</v>
      </c>
      <c r="S1086" s="179">
        <v>0</v>
      </c>
      <c r="T1086" s="180">
        <f t="shared" si="143"/>
        <v>0</v>
      </c>
      <c r="AR1086" s="16" t="s">
        <v>1678</v>
      </c>
      <c r="AT1086" s="16" t="s">
        <v>1645</v>
      </c>
      <c r="AU1086" s="16" t="s">
        <v>1651</v>
      </c>
      <c r="AY1086" s="16" t="s">
        <v>1642</v>
      </c>
      <c r="BE1086" s="181">
        <f t="shared" si="144"/>
        <v>0</v>
      </c>
      <c r="BF1086" s="181">
        <f t="shared" si="145"/>
        <v>0</v>
      </c>
      <c r="BG1086" s="181">
        <f t="shared" si="146"/>
        <v>0</v>
      </c>
      <c r="BH1086" s="181">
        <f t="shared" si="147"/>
        <v>0</v>
      </c>
      <c r="BI1086" s="181">
        <f t="shared" si="148"/>
        <v>0</v>
      </c>
      <c r="BJ1086" s="16" t="s">
        <v>1651</v>
      </c>
      <c r="BK1086" s="181">
        <f t="shared" si="149"/>
        <v>0</v>
      </c>
      <c r="BL1086" s="16" t="s">
        <v>1678</v>
      </c>
      <c r="BM1086" s="16" t="s">
        <v>2131</v>
      </c>
    </row>
    <row r="1087" spans="2:65" s="1" customFormat="1" ht="22.5" customHeight="1">
      <c r="B1087" s="33"/>
      <c r="C1087" s="171" t="s">
        <v>2132</v>
      </c>
      <c r="D1087" s="171" t="s">
        <v>1645</v>
      </c>
      <c r="E1087" s="172" t="s">
        <v>2133</v>
      </c>
      <c r="F1087" s="173" t="s">
        <v>2134</v>
      </c>
      <c r="G1087" s="174" t="s">
        <v>1755</v>
      </c>
      <c r="H1087" s="175">
        <v>1</v>
      </c>
      <c r="I1087" s="176"/>
      <c r="J1087" s="175">
        <f t="shared" si="140"/>
        <v>0</v>
      </c>
      <c r="K1087" s="173" t="s">
        <v>1524</v>
      </c>
      <c r="L1087" s="37"/>
      <c r="M1087" s="177" t="s">
        <v>1524</v>
      </c>
      <c r="N1087" s="178" t="s">
        <v>1563</v>
      </c>
      <c r="O1087" s="59"/>
      <c r="P1087" s="179">
        <f t="shared" si="141"/>
        <v>0</v>
      </c>
      <c r="Q1087" s="179">
        <v>0</v>
      </c>
      <c r="R1087" s="179">
        <f t="shared" si="142"/>
        <v>0</v>
      </c>
      <c r="S1087" s="179">
        <v>0</v>
      </c>
      <c r="T1087" s="180">
        <f t="shared" si="143"/>
        <v>0</v>
      </c>
      <c r="AR1087" s="16" t="s">
        <v>1678</v>
      </c>
      <c r="AT1087" s="16" t="s">
        <v>1645</v>
      </c>
      <c r="AU1087" s="16" t="s">
        <v>1651</v>
      </c>
      <c r="AY1087" s="16" t="s">
        <v>1642</v>
      </c>
      <c r="BE1087" s="181">
        <f t="shared" si="144"/>
        <v>0</v>
      </c>
      <c r="BF1087" s="181">
        <f t="shared" si="145"/>
        <v>0</v>
      </c>
      <c r="BG1087" s="181">
        <f t="shared" si="146"/>
        <v>0</v>
      </c>
      <c r="BH1087" s="181">
        <f t="shared" si="147"/>
        <v>0</v>
      </c>
      <c r="BI1087" s="181">
        <f t="shared" si="148"/>
        <v>0</v>
      </c>
      <c r="BJ1087" s="16" t="s">
        <v>1651</v>
      </c>
      <c r="BK1087" s="181">
        <f t="shared" si="149"/>
        <v>0</v>
      </c>
      <c r="BL1087" s="16" t="s">
        <v>1678</v>
      </c>
      <c r="BM1087" s="16" t="s">
        <v>2135</v>
      </c>
    </row>
    <row r="1088" spans="2:65" s="1" customFormat="1" ht="22.5" customHeight="1">
      <c r="B1088" s="33"/>
      <c r="C1088" s="171" t="s">
        <v>2136</v>
      </c>
      <c r="D1088" s="171" t="s">
        <v>1645</v>
      </c>
      <c r="E1088" s="172" t="s">
        <v>2137</v>
      </c>
      <c r="F1088" s="173" t="s">
        <v>2130</v>
      </c>
      <c r="G1088" s="174" t="s">
        <v>1755</v>
      </c>
      <c r="H1088" s="175">
        <v>1</v>
      </c>
      <c r="I1088" s="176"/>
      <c r="J1088" s="175">
        <f t="shared" si="140"/>
        <v>0</v>
      </c>
      <c r="K1088" s="173" t="s">
        <v>1524</v>
      </c>
      <c r="L1088" s="37"/>
      <c r="M1088" s="177" t="s">
        <v>1524</v>
      </c>
      <c r="N1088" s="178" t="s">
        <v>1563</v>
      </c>
      <c r="O1088" s="59"/>
      <c r="P1088" s="179">
        <f t="shared" si="141"/>
        <v>0</v>
      </c>
      <c r="Q1088" s="179">
        <v>0</v>
      </c>
      <c r="R1088" s="179">
        <f t="shared" si="142"/>
        <v>0</v>
      </c>
      <c r="S1088" s="179">
        <v>0</v>
      </c>
      <c r="T1088" s="180">
        <f t="shared" si="143"/>
        <v>0</v>
      </c>
      <c r="AR1088" s="16" t="s">
        <v>1678</v>
      </c>
      <c r="AT1088" s="16" t="s">
        <v>1645</v>
      </c>
      <c r="AU1088" s="16" t="s">
        <v>1651</v>
      </c>
      <c r="AY1088" s="16" t="s">
        <v>1642</v>
      </c>
      <c r="BE1088" s="181">
        <f t="shared" si="144"/>
        <v>0</v>
      </c>
      <c r="BF1088" s="181">
        <f t="shared" si="145"/>
        <v>0</v>
      </c>
      <c r="BG1088" s="181">
        <f t="shared" si="146"/>
        <v>0</v>
      </c>
      <c r="BH1088" s="181">
        <f t="shared" si="147"/>
        <v>0</v>
      </c>
      <c r="BI1088" s="181">
        <f t="shared" si="148"/>
        <v>0</v>
      </c>
      <c r="BJ1088" s="16" t="s">
        <v>1651</v>
      </c>
      <c r="BK1088" s="181">
        <f t="shared" si="149"/>
        <v>0</v>
      </c>
      <c r="BL1088" s="16" t="s">
        <v>1678</v>
      </c>
      <c r="BM1088" s="16" t="s">
        <v>2138</v>
      </c>
    </row>
    <row r="1089" spans="2:65" s="1" customFormat="1" ht="22.5" customHeight="1">
      <c r="B1089" s="33"/>
      <c r="C1089" s="171" t="s">
        <v>2139</v>
      </c>
      <c r="D1089" s="171" t="s">
        <v>1645</v>
      </c>
      <c r="E1089" s="172" t="s">
        <v>2140</v>
      </c>
      <c r="F1089" s="173" t="s">
        <v>2141</v>
      </c>
      <c r="G1089" s="174" t="s">
        <v>1755</v>
      </c>
      <c r="H1089" s="175">
        <v>1</v>
      </c>
      <c r="I1089" s="176"/>
      <c r="J1089" s="175">
        <f t="shared" si="140"/>
        <v>0</v>
      </c>
      <c r="K1089" s="173" t="s">
        <v>1524</v>
      </c>
      <c r="L1089" s="37"/>
      <c r="M1089" s="177" t="s">
        <v>1524</v>
      </c>
      <c r="N1089" s="178" t="s">
        <v>1563</v>
      </c>
      <c r="O1089" s="59"/>
      <c r="P1089" s="179">
        <f t="shared" si="141"/>
        <v>0</v>
      </c>
      <c r="Q1089" s="179">
        <v>0</v>
      </c>
      <c r="R1089" s="179">
        <f t="shared" si="142"/>
        <v>0</v>
      </c>
      <c r="S1089" s="179">
        <v>0</v>
      </c>
      <c r="T1089" s="180">
        <f t="shared" si="143"/>
        <v>0</v>
      </c>
      <c r="AR1089" s="16" t="s">
        <v>1678</v>
      </c>
      <c r="AT1089" s="16" t="s">
        <v>1645</v>
      </c>
      <c r="AU1089" s="16" t="s">
        <v>1651</v>
      </c>
      <c r="AY1089" s="16" t="s">
        <v>1642</v>
      </c>
      <c r="BE1089" s="181">
        <f t="shared" si="144"/>
        <v>0</v>
      </c>
      <c r="BF1089" s="181">
        <f t="shared" si="145"/>
        <v>0</v>
      </c>
      <c r="BG1089" s="181">
        <f t="shared" si="146"/>
        <v>0</v>
      </c>
      <c r="BH1089" s="181">
        <f t="shared" si="147"/>
        <v>0</v>
      </c>
      <c r="BI1089" s="181">
        <f t="shared" si="148"/>
        <v>0</v>
      </c>
      <c r="BJ1089" s="16" t="s">
        <v>1651</v>
      </c>
      <c r="BK1089" s="181">
        <f t="shared" si="149"/>
        <v>0</v>
      </c>
      <c r="BL1089" s="16" t="s">
        <v>1678</v>
      </c>
      <c r="BM1089" s="16" t="s">
        <v>2142</v>
      </c>
    </row>
    <row r="1090" spans="2:65" s="1" customFormat="1" ht="22.5" customHeight="1">
      <c r="B1090" s="33"/>
      <c r="C1090" s="171" t="s">
        <v>2143</v>
      </c>
      <c r="D1090" s="171" t="s">
        <v>1645</v>
      </c>
      <c r="E1090" s="172" t="s">
        <v>2144</v>
      </c>
      <c r="F1090" s="173" t="s">
        <v>2117</v>
      </c>
      <c r="G1090" s="174" t="s">
        <v>1755</v>
      </c>
      <c r="H1090" s="175">
        <v>1</v>
      </c>
      <c r="I1090" s="176"/>
      <c r="J1090" s="175">
        <f t="shared" si="140"/>
        <v>0</v>
      </c>
      <c r="K1090" s="173" t="s">
        <v>1524</v>
      </c>
      <c r="L1090" s="37"/>
      <c r="M1090" s="177" t="s">
        <v>1524</v>
      </c>
      <c r="N1090" s="178" t="s">
        <v>1563</v>
      </c>
      <c r="O1090" s="59"/>
      <c r="P1090" s="179">
        <f t="shared" si="141"/>
        <v>0</v>
      </c>
      <c r="Q1090" s="179">
        <v>0</v>
      </c>
      <c r="R1090" s="179">
        <f t="shared" si="142"/>
        <v>0</v>
      </c>
      <c r="S1090" s="179">
        <v>0</v>
      </c>
      <c r="T1090" s="180">
        <f t="shared" si="143"/>
        <v>0</v>
      </c>
      <c r="AR1090" s="16" t="s">
        <v>1678</v>
      </c>
      <c r="AT1090" s="16" t="s">
        <v>1645</v>
      </c>
      <c r="AU1090" s="16" t="s">
        <v>1651</v>
      </c>
      <c r="AY1090" s="16" t="s">
        <v>1642</v>
      </c>
      <c r="BE1090" s="181">
        <f t="shared" si="144"/>
        <v>0</v>
      </c>
      <c r="BF1090" s="181">
        <f t="shared" si="145"/>
        <v>0</v>
      </c>
      <c r="BG1090" s="181">
        <f t="shared" si="146"/>
        <v>0</v>
      </c>
      <c r="BH1090" s="181">
        <f t="shared" si="147"/>
        <v>0</v>
      </c>
      <c r="BI1090" s="181">
        <f t="shared" si="148"/>
        <v>0</v>
      </c>
      <c r="BJ1090" s="16" t="s">
        <v>1651</v>
      </c>
      <c r="BK1090" s="181">
        <f t="shared" si="149"/>
        <v>0</v>
      </c>
      <c r="BL1090" s="16" t="s">
        <v>1678</v>
      </c>
      <c r="BM1090" s="16" t="s">
        <v>2145</v>
      </c>
    </row>
    <row r="1091" spans="2:65" s="1" customFormat="1" ht="22.5" customHeight="1">
      <c r="B1091" s="33"/>
      <c r="C1091" s="171" t="s">
        <v>2146</v>
      </c>
      <c r="D1091" s="171" t="s">
        <v>1645</v>
      </c>
      <c r="E1091" s="172" t="s">
        <v>2147</v>
      </c>
      <c r="F1091" s="173" t="s">
        <v>2148</v>
      </c>
      <c r="G1091" s="174" t="s">
        <v>1755</v>
      </c>
      <c r="H1091" s="175">
        <v>1</v>
      </c>
      <c r="I1091" s="176"/>
      <c r="J1091" s="175">
        <f t="shared" si="140"/>
        <v>0</v>
      </c>
      <c r="K1091" s="173" t="s">
        <v>1524</v>
      </c>
      <c r="L1091" s="37"/>
      <c r="M1091" s="177" t="s">
        <v>1524</v>
      </c>
      <c r="N1091" s="178" t="s">
        <v>1563</v>
      </c>
      <c r="O1091" s="59"/>
      <c r="P1091" s="179">
        <f t="shared" si="141"/>
        <v>0</v>
      </c>
      <c r="Q1091" s="179">
        <v>0</v>
      </c>
      <c r="R1091" s="179">
        <f t="shared" si="142"/>
        <v>0</v>
      </c>
      <c r="S1091" s="179">
        <v>0</v>
      </c>
      <c r="T1091" s="180">
        <f t="shared" si="143"/>
        <v>0</v>
      </c>
      <c r="AR1091" s="16" t="s">
        <v>1678</v>
      </c>
      <c r="AT1091" s="16" t="s">
        <v>1645</v>
      </c>
      <c r="AU1091" s="16" t="s">
        <v>1651</v>
      </c>
      <c r="AY1091" s="16" t="s">
        <v>1642</v>
      </c>
      <c r="BE1091" s="181">
        <f t="shared" si="144"/>
        <v>0</v>
      </c>
      <c r="BF1091" s="181">
        <f t="shared" si="145"/>
        <v>0</v>
      </c>
      <c r="BG1091" s="181">
        <f t="shared" si="146"/>
        <v>0</v>
      </c>
      <c r="BH1091" s="181">
        <f t="shared" si="147"/>
        <v>0</v>
      </c>
      <c r="BI1091" s="181">
        <f t="shared" si="148"/>
        <v>0</v>
      </c>
      <c r="BJ1091" s="16" t="s">
        <v>1651</v>
      </c>
      <c r="BK1091" s="181">
        <f t="shared" si="149"/>
        <v>0</v>
      </c>
      <c r="BL1091" s="16" t="s">
        <v>1678</v>
      </c>
      <c r="BM1091" s="16" t="s">
        <v>2149</v>
      </c>
    </row>
    <row r="1092" spans="2:65" s="1" customFormat="1" ht="22.5" customHeight="1">
      <c r="B1092" s="33"/>
      <c r="C1092" s="171" t="s">
        <v>2150</v>
      </c>
      <c r="D1092" s="171" t="s">
        <v>1645</v>
      </c>
      <c r="E1092" s="172" t="s">
        <v>2151</v>
      </c>
      <c r="F1092" s="173" t="s">
        <v>2152</v>
      </c>
      <c r="G1092" s="174" t="s">
        <v>1755</v>
      </c>
      <c r="H1092" s="175">
        <v>1</v>
      </c>
      <c r="I1092" s="176"/>
      <c r="J1092" s="175">
        <f t="shared" si="140"/>
        <v>0</v>
      </c>
      <c r="K1092" s="173" t="s">
        <v>1524</v>
      </c>
      <c r="L1092" s="37"/>
      <c r="M1092" s="177" t="s">
        <v>1524</v>
      </c>
      <c r="N1092" s="178" t="s">
        <v>1563</v>
      </c>
      <c r="O1092" s="59"/>
      <c r="P1092" s="179">
        <f t="shared" si="141"/>
        <v>0</v>
      </c>
      <c r="Q1092" s="179">
        <v>0</v>
      </c>
      <c r="R1092" s="179">
        <f t="shared" si="142"/>
        <v>0</v>
      </c>
      <c r="S1092" s="179">
        <v>0</v>
      </c>
      <c r="T1092" s="180">
        <f t="shared" si="143"/>
        <v>0</v>
      </c>
      <c r="AR1092" s="16" t="s">
        <v>1678</v>
      </c>
      <c r="AT1092" s="16" t="s">
        <v>1645</v>
      </c>
      <c r="AU1092" s="16" t="s">
        <v>1651</v>
      </c>
      <c r="AY1092" s="16" t="s">
        <v>1642</v>
      </c>
      <c r="BE1092" s="181">
        <f t="shared" si="144"/>
        <v>0</v>
      </c>
      <c r="BF1092" s="181">
        <f t="shared" si="145"/>
        <v>0</v>
      </c>
      <c r="BG1092" s="181">
        <f t="shared" si="146"/>
        <v>0</v>
      </c>
      <c r="BH1092" s="181">
        <f t="shared" si="147"/>
        <v>0</v>
      </c>
      <c r="BI1092" s="181">
        <f t="shared" si="148"/>
        <v>0</v>
      </c>
      <c r="BJ1092" s="16" t="s">
        <v>1651</v>
      </c>
      <c r="BK1092" s="181">
        <f t="shared" si="149"/>
        <v>0</v>
      </c>
      <c r="BL1092" s="16" t="s">
        <v>1678</v>
      </c>
      <c r="BM1092" s="16" t="s">
        <v>2153</v>
      </c>
    </row>
    <row r="1093" spans="2:65" s="1" customFormat="1" ht="22.5" customHeight="1">
      <c r="B1093" s="33"/>
      <c r="C1093" s="171" t="s">
        <v>2154</v>
      </c>
      <c r="D1093" s="171" t="s">
        <v>1645</v>
      </c>
      <c r="E1093" s="172" t="s">
        <v>2155</v>
      </c>
      <c r="F1093" s="173" t="s">
        <v>2156</v>
      </c>
      <c r="G1093" s="174" t="s">
        <v>1755</v>
      </c>
      <c r="H1093" s="175">
        <v>1</v>
      </c>
      <c r="I1093" s="176"/>
      <c r="J1093" s="175">
        <f t="shared" si="140"/>
        <v>0</v>
      </c>
      <c r="K1093" s="173" t="s">
        <v>1524</v>
      </c>
      <c r="L1093" s="37"/>
      <c r="M1093" s="177" t="s">
        <v>1524</v>
      </c>
      <c r="N1093" s="178" t="s">
        <v>1563</v>
      </c>
      <c r="O1093" s="59"/>
      <c r="P1093" s="179">
        <f t="shared" si="141"/>
        <v>0</v>
      </c>
      <c r="Q1093" s="179">
        <v>0</v>
      </c>
      <c r="R1093" s="179">
        <f t="shared" si="142"/>
        <v>0</v>
      </c>
      <c r="S1093" s="179">
        <v>0</v>
      </c>
      <c r="T1093" s="180">
        <f t="shared" si="143"/>
        <v>0</v>
      </c>
      <c r="AR1093" s="16" t="s">
        <v>1678</v>
      </c>
      <c r="AT1093" s="16" t="s">
        <v>1645</v>
      </c>
      <c r="AU1093" s="16" t="s">
        <v>1651</v>
      </c>
      <c r="AY1093" s="16" t="s">
        <v>1642</v>
      </c>
      <c r="BE1093" s="181">
        <f t="shared" si="144"/>
        <v>0</v>
      </c>
      <c r="BF1093" s="181">
        <f t="shared" si="145"/>
        <v>0</v>
      </c>
      <c r="BG1093" s="181">
        <f t="shared" si="146"/>
        <v>0</v>
      </c>
      <c r="BH1093" s="181">
        <f t="shared" si="147"/>
        <v>0</v>
      </c>
      <c r="BI1093" s="181">
        <f t="shared" si="148"/>
        <v>0</v>
      </c>
      <c r="BJ1093" s="16" t="s">
        <v>1651</v>
      </c>
      <c r="BK1093" s="181">
        <f t="shared" si="149"/>
        <v>0</v>
      </c>
      <c r="BL1093" s="16" t="s">
        <v>1678</v>
      </c>
      <c r="BM1093" s="16" t="s">
        <v>2157</v>
      </c>
    </row>
    <row r="1094" spans="2:65" s="1" customFormat="1" ht="22.5" customHeight="1">
      <c r="B1094" s="33"/>
      <c r="C1094" s="171" t="s">
        <v>2158</v>
      </c>
      <c r="D1094" s="171" t="s">
        <v>1645</v>
      </c>
      <c r="E1094" s="172" t="s">
        <v>2159</v>
      </c>
      <c r="F1094" s="173" t="s">
        <v>2160</v>
      </c>
      <c r="G1094" s="174" t="s">
        <v>1755</v>
      </c>
      <c r="H1094" s="175">
        <v>1</v>
      </c>
      <c r="I1094" s="176"/>
      <c r="J1094" s="175">
        <f t="shared" si="140"/>
        <v>0</v>
      </c>
      <c r="K1094" s="173" t="s">
        <v>1524</v>
      </c>
      <c r="L1094" s="37"/>
      <c r="M1094" s="177" t="s">
        <v>1524</v>
      </c>
      <c r="N1094" s="178" t="s">
        <v>1563</v>
      </c>
      <c r="O1094" s="59"/>
      <c r="P1094" s="179">
        <f t="shared" si="141"/>
        <v>0</v>
      </c>
      <c r="Q1094" s="179">
        <v>0</v>
      </c>
      <c r="R1094" s="179">
        <f t="shared" si="142"/>
        <v>0</v>
      </c>
      <c r="S1094" s="179">
        <v>0</v>
      </c>
      <c r="T1094" s="180">
        <f t="shared" si="143"/>
        <v>0</v>
      </c>
      <c r="AR1094" s="16" t="s">
        <v>1678</v>
      </c>
      <c r="AT1094" s="16" t="s">
        <v>1645</v>
      </c>
      <c r="AU1094" s="16" t="s">
        <v>1651</v>
      </c>
      <c r="AY1094" s="16" t="s">
        <v>1642</v>
      </c>
      <c r="BE1094" s="181">
        <f t="shared" si="144"/>
        <v>0</v>
      </c>
      <c r="BF1094" s="181">
        <f t="shared" si="145"/>
        <v>0</v>
      </c>
      <c r="BG1094" s="181">
        <f t="shared" si="146"/>
        <v>0</v>
      </c>
      <c r="BH1094" s="181">
        <f t="shared" si="147"/>
        <v>0</v>
      </c>
      <c r="BI1094" s="181">
        <f t="shared" si="148"/>
        <v>0</v>
      </c>
      <c r="BJ1094" s="16" t="s">
        <v>1651</v>
      </c>
      <c r="BK1094" s="181">
        <f t="shared" si="149"/>
        <v>0</v>
      </c>
      <c r="BL1094" s="16" t="s">
        <v>1678</v>
      </c>
      <c r="BM1094" s="16" t="s">
        <v>2161</v>
      </c>
    </row>
    <row r="1095" spans="2:65" s="1" customFormat="1" ht="22.5" customHeight="1">
      <c r="B1095" s="33"/>
      <c r="C1095" s="171" t="s">
        <v>2162</v>
      </c>
      <c r="D1095" s="171" t="s">
        <v>1645</v>
      </c>
      <c r="E1095" s="172" t="s">
        <v>2163</v>
      </c>
      <c r="F1095" s="173" t="s">
        <v>2117</v>
      </c>
      <c r="G1095" s="174" t="s">
        <v>1755</v>
      </c>
      <c r="H1095" s="175">
        <v>1</v>
      </c>
      <c r="I1095" s="176"/>
      <c r="J1095" s="175">
        <f t="shared" si="140"/>
        <v>0</v>
      </c>
      <c r="K1095" s="173" t="s">
        <v>1524</v>
      </c>
      <c r="L1095" s="37"/>
      <c r="M1095" s="177" t="s">
        <v>1524</v>
      </c>
      <c r="N1095" s="178" t="s">
        <v>1563</v>
      </c>
      <c r="O1095" s="59"/>
      <c r="P1095" s="179">
        <f t="shared" si="141"/>
        <v>0</v>
      </c>
      <c r="Q1095" s="179">
        <v>0</v>
      </c>
      <c r="R1095" s="179">
        <f t="shared" si="142"/>
        <v>0</v>
      </c>
      <c r="S1095" s="179">
        <v>0</v>
      </c>
      <c r="T1095" s="180">
        <f t="shared" si="143"/>
        <v>0</v>
      </c>
      <c r="AR1095" s="16" t="s">
        <v>1678</v>
      </c>
      <c r="AT1095" s="16" t="s">
        <v>1645</v>
      </c>
      <c r="AU1095" s="16" t="s">
        <v>1651</v>
      </c>
      <c r="AY1095" s="16" t="s">
        <v>1642</v>
      </c>
      <c r="BE1095" s="181">
        <f t="shared" si="144"/>
        <v>0</v>
      </c>
      <c r="BF1095" s="181">
        <f t="shared" si="145"/>
        <v>0</v>
      </c>
      <c r="BG1095" s="181">
        <f t="shared" si="146"/>
        <v>0</v>
      </c>
      <c r="BH1095" s="181">
        <f t="shared" si="147"/>
        <v>0</v>
      </c>
      <c r="BI1095" s="181">
        <f t="shared" si="148"/>
        <v>0</v>
      </c>
      <c r="BJ1095" s="16" t="s">
        <v>1651</v>
      </c>
      <c r="BK1095" s="181">
        <f t="shared" si="149"/>
        <v>0</v>
      </c>
      <c r="BL1095" s="16" t="s">
        <v>1678</v>
      </c>
      <c r="BM1095" s="16" t="s">
        <v>2164</v>
      </c>
    </row>
    <row r="1096" spans="2:65" s="1" customFormat="1" ht="22.5" customHeight="1">
      <c r="B1096" s="33"/>
      <c r="C1096" s="171" t="s">
        <v>2165</v>
      </c>
      <c r="D1096" s="171" t="s">
        <v>1645</v>
      </c>
      <c r="E1096" s="172" t="s">
        <v>2166</v>
      </c>
      <c r="F1096" s="173" t="s">
        <v>2167</v>
      </c>
      <c r="G1096" s="174" t="s">
        <v>1755</v>
      </c>
      <c r="H1096" s="175">
        <v>1</v>
      </c>
      <c r="I1096" s="176"/>
      <c r="J1096" s="175">
        <f t="shared" si="140"/>
        <v>0</v>
      </c>
      <c r="K1096" s="173" t="s">
        <v>1524</v>
      </c>
      <c r="L1096" s="37"/>
      <c r="M1096" s="177" t="s">
        <v>1524</v>
      </c>
      <c r="N1096" s="178" t="s">
        <v>1563</v>
      </c>
      <c r="O1096" s="59"/>
      <c r="P1096" s="179">
        <f t="shared" si="141"/>
        <v>0</v>
      </c>
      <c r="Q1096" s="179">
        <v>0</v>
      </c>
      <c r="R1096" s="179">
        <f t="shared" si="142"/>
        <v>0</v>
      </c>
      <c r="S1096" s="179">
        <v>0</v>
      </c>
      <c r="T1096" s="180">
        <f t="shared" si="143"/>
        <v>0</v>
      </c>
      <c r="AR1096" s="16" t="s">
        <v>1678</v>
      </c>
      <c r="AT1096" s="16" t="s">
        <v>1645</v>
      </c>
      <c r="AU1096" s="16" t="s">
        <v>1651</v>
      </c>
      <c r="AY1096" s="16" t="s">
        <v>1642</v>
      </c>
      <c r="BE1096" s="181">
        <f t="shared" si="144"/>
        <v>0</v>
      </c>
      <c r="BF1096" s="181">
        <f t="shared" si="145"/>
        <v>0</v>
      </c>
      <c r="BG1096" s="181">
        <f t="shared" si="146"/>
        <v>0</v>
      </c>
      <c r="BH1096" s="181">
        <f t="shared" si="147"/>
        <v>0</v>
      </c>
      <c r="BI1096" s="181">
        <f t="shared" si="148"/>
        <v>0</v>
      </c>
      <c r="BJ1096" s="16" t="s">
        <v>1651</v>
      </c>
      <c r="BK1096" s="181">
        <f t="shared" si="149"/>
        <v>0</v>
      </c>
      <c r="BL1096" s="16" t="s">
        <v>1678</v>
      </c>
      <c r="BM1096" s="16" t="s">
        <v>2168</v>
      </c>
    </row>
    <row r="1097" spans="2:65" s="1" customFormat="1" ht="22.5" customHeight="1">
      <c r="B1097" s="33"/>
      <c r="C1097" s="171" t="s">
        <v>2169</v>
      </c>
      <c r="D1097" s="171" t="s">
        <v>1645</v>
      </c>
      <c r="E1097" s="172" t="s">
        <v>2170</v>
      </c>
      <c r="F1097" s="173" t="s">
        <v>2167</v>
      </c>
      <c r="G1097" s="174" t="s">
        <v>1755</v>
      </c>
      <c r="H1097" s="175">
        <v>1</v>
      </c>
      <c r="I1097" s="176"/>
      <c r="J1097" s="175">
        <f t="shared" si="140"/>
        <v>0</v>
      </c>
      <c r="K1097" s="173" t="s">
        <v>1524</v>
      </c>
      <c r="L1097" s="37"/>
      <c r="M1097" s="177" t="s">
        <v>1524</v>
      </c>
      <c r="N1097" s="178" t="s">
        <v>1563</v>
      </c>
      <c r="O1097" s="59"/>
      <c r="P1097" s="179">
        <f t="shared" si="141"/>
        <v>0</v>
      </c>
      <c r="Q1097" s="179">
        <v>0</v>
      </c>
      <c r="R1097" s="179">
        <f t="shared" si="142"/>
        <v>0</v>
      </c>
      <c r="S1097" s="179">
        <v>0</v>
      </c>
      <c r="T1097" s="180">
        <f t="shared" si="143"/>
        <v>0</v>
      </c>
      <c r="AR1097" s="16" t="s">
        <v>1678</v>
      </c>
      <c r="AT1097" s="16" t="s">
        <v>1645</v>
      </c>
      <c r="AU1097" s="16" t="s">
        <v>1651</v>
      </c>
      <c r="AY1097" s="16" t="s">
        <v>1642</v>
      </c>
      <c r="BE1097" s="181">
        <f t="shared" si="144"/>
        <v>0</v>
      </c>
      <c r="BF1097" s="181">
        <f t="shared" si="145"/>
        <v>0</v>
      </c>
      <c r="BG1097" s="181">
        <f t="shared" si="146"/>
        <v>0</v>
      </c>
      <c r="BH1097" s="181">
        <f t="shared" si="147"/>
        <v>0</v>
      </c>
      <c r="BI1097" s="181">
        <f t="shared" si="148"/>
        <v>0</v>
      </c>
      <c r="BJ1097" s="16" t="s">
        <v>1651</v>
      </c>
      <c r="BK1097" s="181">
        <f t="shared" si="149"/>
        <v>0</v>
      </c>
      <c r="BL1097" s="16" t="s">
        <v>1678</v>
      </c>
      <c r="BM1097" s="16" t="s">
        <v>2171</v>
      </c>
    </row>
    <row r="1098" spans="2:65" s="1" customFormat="1" ht="22.5" customHeight="1">
      <c r="B1098" s="33"/>
      <c r="C1098" s="171" t="s">
        <v>2172</v>
      </c>
      <c r="D1098" s="171" t="s">
        <v>1645</v>
      </c>
      <c r="E1098" s="172" t="s">
        <v>2173</v>
      </c>
      <c r="F1098" s="173" t="s">
        <v>2167</v>
      </c>
      <c r="G1098" s="174" t="s">
        <v>1755</v>
      </c>
      <c r="H1098" s="175">
        <v>1</v>
      </c>
      <c r="I1098" s="176"/>
      <c r="J1098" s="175">
        <f t="shared" si="140"/>
        <v>0</v>
      </c>
      <c r="K1098" s="173" t="s">
        <v>1524</v>
      </c>
      <c r="L1098" s="37"/>
      <c r="M1098" s="177" t="s">
        <v>1524</v>
      </c>
      <c r="N1098" s="178" t="s">
        <v>1563</v>
      </c>
      <c r="O1098" s="59"/>
      <c r="P1098" s="179">
        <f t="shared" si="141"/>
        <v>0</v>
      </c>
      <c r="Q1098" s="179">
        <v>0</v>
      </c>
      <c r="R1098" s="179">
        <f t="shared" si="142"/>
        <v>0</v>
      </c>
      <c r="S1098" s="179">
        <v>0</v>
      </c>
      <c r="T1098" s="180">
        <f t="shared" si="143"/>
        <v>0</v>
      </c>
      <c r="AR1098" s="16" t="s">
        <v>1678</v>
      </c>
      <c r="AT1098" s="16" t="s">
        <v>1645</v>
      </c>
      <c r="AU1098" s="16" t="s">
        <v>1651</v>
      </c>
      <c r="AY1098" s="16" t="s">
        <v>1642</v>
      </c>
      <c r="BE1098" s="181">
        <f t="shared" si="144"/>
        <v>0</v>
      </c>
      <c r="BF1098" s="181">
        <f t="shared" si="145"/>
        <v>0</v>
      </c>
      <c r="BG1098" s="181">
        <f t="shared" si="146"/>
        <v>0</v>
      </c>
      <c r="BH1098" s="181">
        <f t="shared" si="147"/>
        <v>0</v>
      </c>
      <c r="BI1098" s="181">
        <f t="shared" si="148"/>
        <v>0</v>
      </c>
      <c r="BJ1098" s="16" t="s">
        <v>1651</v>
      </c>
      <c r="BK1098" s="181">
        <f t="shared" si="149"/>
        <v>0</v>
      </c>
      <c r="BL1098" s="16" t="s">
        <v>1678</v>
      </c>
      <c r="BM1098" s="16" t="s">
        <v>2174</v>
      </c>
    </row>
    <row r="1099" spans="2:65" s="1" customFormat="1" ht="22.5" customHeight="1">
      <c r="B1099" s="33"/>
      <c r="C1099" s="171" t="s">
        <v>2175</v>
      </c>
      <c r="D1099" s="171" t="s">
        <v>1645</v>
      </c>
      <c r="E1099" s="172" t="s">
        <v>2176</v>
      </c>
      <c r="F1099" s="173" t="s">
        <v>2117</v>
      </c>
      <c r="G1099" s="174" t="s">
        <v>1755</v>
      </c>
      <c r="H1099" s="175">
        <v>1</v>
      </c>
      <c r="I1099" s="176"/>
      <c r="J1099" s="175">
        <f t="shared" si="140"/>
        <v>0</v>
      </c>
      <c r="K1099" s="173" t="s">
        <v>1524</v>
      </c>
      <c r="L1099" s="37"/>
      <c r="M1099" s="177" t="s">
        <v>1524</v>
      </c>
      <c r="N1099" s="178" t="s">
        <v>1563</v>
      </c>
      <c r="O1099" s="59"/>
      <c r="P1099" s="179">
        <f t="shared" si="141"/>
        <v>0</v>
      </c>
      <c r="Q1099" s="179">
        <v>0</v>
      </c>
      <c r="R1099" s="179">
        <f t="shared" si="142"/>
        <v>0</v>
      </c>
      <c r="S1099" s="179">
        <v>0</v>
      </c>
      <c r="T1099" s="180">
        <f t="shared" si="143"/>
        <v>0</v>
      </c>
      <c r="AR1099" s="16" t="s">
        <v>1678</v>
      </c>
      <c r="AT1099" s="16" t="s">
        <v>1645</v>
      </c>
      <c r="AU1099" s="16" t="s">
        <v>1651</v>
      </c>
      <c r="AY1099" s="16" t="s">
        <v>1642</v>
      </c>
      <c r="BE1099" s="181">
        <f t="shared" si="144"/>
        <v>0</v>
      </c>
      <c r="BF1099" s="181">
        <f t="shared" si="145"/>
        <v>0</v>
      </c>
      <c r="BG1099" s="181">
        <f t="shared" si="146"/>
        <v>0</v>
      </c>
      <c r="BH1099" s="181">
        <f t="shared" si="147"/>
        <v>0</v>
      </c>
      <c r="BI1099" s="181">
        <f t="shared" si="148"/>
        <v>0</v>
      </c>
      <c r="BJ1099" s="16" t="s">
        <v>1651</v>
      </c>
      <c r="BK1099" s="181">
        <f t="shared" si="149"/>
        <v>0</v>
      </c>
      <c r="BL1099" s="16" t="s">
        <v>1678</v>
      </c>
      <c r="BM1099" s="16" t="s">
        <v>2177</v>
      </c>
    </row>
    <row r="1100" spans="2:65" s="1" customFormat="1" ht="22.5" customHeight="1">
      <c r="B1100" s="33"/>
      <c r="C1100" s="171" t="s">
        <v>2178</v>
      </c>
      <c r="D1100" s="171" t="s">
        <v>1645</v>
      </c>
      <c r="E1100" s="172" t="s">
        <v>2179</v>
      </c>
      <c r="F1100" s="173" t="s">
        <v>2117</v>
      </c>
      <c r="G1100" s="174" t="s">
        <v>1755</v>
      </c>
      <c r="H1100" s="175">
        <v>1</v>
      </c>
      <c r="I1100" s="176"/>
      <c r="J1100" s="175">
        <f t="shared" si="140"/>
        <v>0</v>
      </c>
      <c r="K1100" s="173" t="s">
        <v>1524</v>
      </c>
      <c r="L1100" s="37"/>
      <c r="M1100" s="177" t="s">
        <v>1524</v>
      </c>
      <c r="N1100" s="178" t="s">
        <v>1563</v>
      </c>
      <c r="O1100" s="59"/>
      <c r="P1100" s="179">
        <f t="shared" si="141"/>
        <v>0</v>
      </c>
      <c r="Q1100" s="179">
        <v>0</v>
      </c>
      <c r="R1100" s="179">
        <f t="shared" si="142"/>
        <v>0</v>
      </c>
      <c r="S1100" s="179">
        <v>0</v>
      </c>
      <c r="T1100" s="180">
        <f t="shared" si="143"/>
        <v>0</v>
      </c>
      <c r="AR1100" s="16" t="s">
        <v>1678</v>
      </c>
      <c r="AT1100" s="16" t="s">
        <v>1645</v>
      </c>
      <c r="AU1100" s="16" t="s">
        <v>1651</v>
      </c>
      <c r="AY1100" s="16" t="s">
        <v>1642</v>
      </c>
      <c r="BE1100" s="181">
        <f t="shared" si="144"/>
        <v>0</v>
      </c>
      <c r="BF1100" s="181">
        <f t="shared" si="145"/>
        <v>0</v>
      </c>
      <c r="BG1100" s="181">
        <f t="shared" si="146"/>
        <v>0</v>
      </c>
      <c r="BH1100" s="181">
        <f t="shared" si="147"/>
        <v>0</v>
      </c>
      <c r="BI1100" s="181">
        <f t="shared" si="148"/>
        <v>0</v>
      </c>
      <c r="BJ1100" s="16" t="s">
        <v>1651</v>
      </c>
      <c r="BK1100" s="181">
        <f t="shared" si="149"/>
        <v>0</v>
      </c>
      <c r="BL1100" s="16" t="s">
        <v>1678</v>
      </c>
      <c r="BM1100" s="16" t="s">
        <v>2180</v>
      </c>
    </row>
    <row r="1101" spans="2:65" s="1" customFormat="1" ht="22.5" customHeight="1">
      <c r="B1101" s="33"/>
      <c r="C1101" s="171" t="s">
        <v>2181</v>
      </c>
      <c r="D1101" s="171" t="s">
        <v>1645</v>
      </c>
      <c r="E1101" s="172" t="s">
        <v>2182</v>
      </c>
      <c r="F1101" s="173" t="s">
        <v>2117</v>
      </c>
      <c r="G1101" s="174" t="s">
        <v>1755</v>
      </c>
      <c r="H1101" s="175">
        <v>1</v>
      </c>
      <c r="I1101" s="176"/>
      <c r="J1101" s="175">
        <f t="shared" si="140"/>
        <v>0</v>
      </c>
      <c r="K1101" s="173" t="s">
        <v>1524</v>
      </c>
      <c r="L1101" s="37"/>
      <c r="M1101" s="177" t="s">
        <v>1524</v>
      </c>
      <c r="N1101" s="178" t="s">
        <v>1563</v>
      </c>
      <c r="O1101" s="59"/>
      <c r="P1101" s="179">
        <f t="shared" si="141"/>
        <v>0</v>
      </c>
      <c r="Q1101" s="179">
        <v>0</v>
      </c>
      <c r="R1101" s="179">
        <f t="shared" si="142"/>
        <v>0</v>
      </c>
      <c r="S1101" s="179">
        <v>0</v>
      </c>
      <c r="T1101" s="180">
        <f t="shared" si="143"/>
        <v>0</v>
      </c>
      <c r="AR1101" s="16" t="s">
        <v>1678</v>
      </c>
      <c r="AT1101" s="16" t="s">
        <v>1645</v>
      </c>
      <c r="AU1101" s="16" t="s">
        <v>1651</v>
      </c>
      <c r="AY1101" s="16" t="s">
        <v>1642</v>
      </c>
      <c r="BE1101" s="181">
        <f t="shared" si="144"/>
        <v>0</v>
      </c>
      <c r="BF1101" s="181">
        <f t="shared" si="145"/>
        <v>0</v>
      </c>
      <c r="BG1101" s="181">
        <f t="shared" si="146"/>
        <v>0</v>
      </c>
      <c r="BH1101" s="181">
        <f t="shared" si="147"/>
        <v>0</v>
      </c>
      <c r="BI1101" s="181">
        <f t="shared" si="148"/>
        <v>0</v>
      </c>
      <c r="BJ1101" s="16" t="s">
        <v>1651</v>
      </c>
      <c r="BK1101" s="181">
        <f t="shared" si="149"/>
        <v>0</v>
      </c>
      <c r="BL1101" s="16" t="s">
        <v>1678</v>
      </c>
      <c r="BM1101" s="16" t="s">
        <v>2183</v>
      </c>
    </row>
    <row r="1102" spans="2:65" s="1" customFormat="1" ht="22.5" customHeight="1">
      <c r="B1102" s="33"/>
      <c r="C1102" s="171" t="s">
        <v>2184</v>
      </c>
      <c r="D1102" s="171" t="s">
        <v>1645</v>
      </c>
      <c r="E1102" s="172" t="s">
        <v>2185</v>
      </c>
      <c r="F1102" s="173" t="s">
        <v>2186</v>
      </c>
      <c r="G1102" s="174" t="s">
        <v>1755</v>
      </c>
      <c r="H1102" s="175">
        <v>1</v>
      </c>
      <c r="I1102" s="176"/>
      <c r="J1102" s="175">
        <f t="shared" si="140"/>
        <v>0</v>
      </c>
      <c r="K1102" s="173" t="s">
        <v>1524</v>
      </c>
      <c r="L1102" s="37"/>
      <c r="M1102" s="177" t="s">
        <v>1524</v>
      </c>
      <c r="N1102" s="178" t="s">
        <v>1563</v>
      </c>
      <c r="O1102" s="59"/>
      <c r="P1102" s="179">
        <f t="shared" si="141"/>
        <v>0</v>
      </c>
      <c r="Q1102" s="179">
        <v>0</v>
      </c>
      <c r="R1102" s="179">
        <f t="shared" si="142"/>
        <v>0</v>
      </c>
      <c r="S1102" s="179">
        <v>0</v>
      </c>
      <c r="T1102" s="180">
        <f t="shared" si="143"/>
        <v>0</v>
      </c>
      <c r="AR1102" s="16" t="s">
        <v>1678</v>
      </c>
      <c r="AT1102" s="16" t="s">
        <v>1645</v>
      </c>
      <c r="AU1102" s="16" t="s">
        <v>1651</v>
      </c>
      <c r="AY1102" s="16" t="s">
        <v>1642</v>
      </c>
      <c r="BE1102" s="181">
        <f t="shared" si="144"/>
        <v>0</v>
      </c>
      <c r="BF1102" s="181">
        <f t="shared" si="145"/>
        <v>0</v>
      </c>
      <c r="BG1102" s="181">
        <f t="shared" si="146"/>
        <v>0</v>
      </c>
      <c r="BH1102" s="181">
        <f t="shared" si="147"/>
        <v>0</v>
      </c>
      <c r="BI1102" s="181">
        <f t="shared" si="148"/>
        <v>0</v>
      </c>
      <c r="BJ1102" s="16" t="s">
        <v>1651</v>
      </c>
      <c r="BK1102" s="181">
        <f t="shared" si="149"/>
        <v>0</v>
      </c>
      <c r="BL1102" s="16" t="s">
        <v>1678</v>
      </c>
      <c r="BM1102" s="16" t="s">
        <v>2187</v>
      </c>
    </row>
    <row r="1103" spans="2:65" s="1" customFormat="1" ht="22.5" customHeight="1">
      <c r="B1103" s="33"/>
      <c r="C1103" s="171" t="s">
        <v>2188</v>
      </c>
      <c r="D1103" s="171" t="s">
        <v>1645</v>
      </c>
      <c r="E1103" s="172" t="s">
        <v>2189</v>
      </c>
      <c r="F1103" s="173" t="s">
        <v>2190</v>
      </c>
      <c r="G1103" s="174" t="s">
        <v>1755</v>
      </c>
      <c r="H1103" s="175">
        <v>1</v>
      </c>
      <c r="I1103" s="176"/>
      <c r="J1103" s="175">
        <f t="shared" si="140"/>
        <v>0</v>
      </c>
      <c r="K1103" s="173" t="s">
        <v>1524</v>
      </c>
      <c r="L1103" s="37"/>
      <c r="M1103" s="177" t="s">
        <v>1524</v>
      </c>
      <c r="N1103" s="178" t="s">
        <v>1563</v>
      </c>
      <c r="O1103" s="59"/>
      <c r="P1103" s="179">
        <f t="shared" si="141"/>
        <v>0</v>
      </c>
      <c r="Q1103" s="179">
        <v>0</v>
      </c>
      <c r="R1103" s="179">
        <f t="shared" si="142"/>
        <v>0</v>
      </c>
      <c r="S1103" s="179">
        <v>0</v>
      </c>
      <c r="T1103" s="180">
        <f t="shared" si="143"/>
        <v>0</v>
      </c>
      <c r="AR1103" s="16" t="s">
        <v>1678</v>
      </c>
      <c r="AT1103" s="16" t="s">
        <v>1645</v>
      </c>
      <c r="AU1103" s="16" t="s">
        <v>1651</v>
      </c>
      <c r="AY1103" s="16" t="s">
        <v>1642</v>
      </c>
      <c r="BE1103" s="181">
        <f t="shared" si="144"/>
        <v>0</v>
      </c>
      <c r="BF1103" s="181">
        <f t="shared" si="145"/>
        <v>0</v>
      </c>
      <c r="BG1103" s="181">
        <f t="shared" si="146"/>
        <v>0</v>
      </c>
      <c r="BH1103" s="181">
        <f t="shared" si="147"/>
        <v>0</v>
      </c>
      <c r="BI1103" s="181">
        <f t="shared" si="148"/>
        <v>0</v>
      </c>
      <c r="BJ1103" s="16" t="s">
        <v>1651</v>
      </c>
      <c r="BK1103" s="181">
        <f t="shared" si="149"/>
        <v>0</v>
      </c>
      <c r="BL1103" s="16" t="s">
        <v>1678</v>
      </c>
      <c r="BM1103" s="16" t="s">
        <v>2191</v>
      </c>
    </row>
    <row r="1104" spans="2:65" s="1" customFormat="1" ht="22.5" customHeight="1">
      <c r="B1104" s="33"/>
      <c r="C1104" s="171" t="s">
        <v>2192</v>
      </c>
      <c r="D1104" s="171" t="s">
        <v>1645</v>
      </c>
      <c r="E1104" s="172" t="s">
        <v>2193</v>
      </c>
      <c r="F1104" s="173" t="s">
        <v>2186</v>
      </c>
      <c r="G1104" s="174" t="s">
        <v>1755</v>
      </c>
      <c r="H1104" s="175">
        <v>1</v>
      </c>
      <c r="I1104" s="176"/>
      <c r="J1104" s="175">
        <f t="shared" si="140"/>
        <v>0</v>
      </c>
      <c r="K1104" s="173" t="s">
        <v>1524</v>
      </c>
      <c r="L1104" s="37"/>
      <c r="M1104" s="177" t="s">
        <v>1524</v>
      </c>
      <c r="N1104" s="178" t="s">
        <v>1563</v>
      </c>
      <c r="O1104" s="59"/>
      <c r="P1104" s="179">
        <f t="shared" si="141"/>
        <v>0</v>
      </c>
      <c r="Q1104" s="179">
        <v>0</v>
      </c>
      <c r="R1104" s="179">
        <f t="shared" si="142"/>
        <v>0</v>
      </c>
      <c r="S1104" s="179">
        <v>0</v>
      </c>
      <c r="T1104" s="180">
        <f t="shared" si="143"/>
        <v>0</v>
      </c>
      <c r="AR1104" s="16" t="s">
        <v>1678</v>
      </c>
      <c r="AT1104" s="16" t="s">
        <v>1645</v>
      </c>
      <c r="AU1104" s="16" t="s">
        <v>1651</v>
      </c>
      <c r="AY1104" s="16" t="s">
        <v>1642</v>
      </c>
      <c r="BE1104" s="181">
        <f t="shared" si="144"/>
        <v>0</v>
      </c>
      <c r="BF1104" s="181">
        <f t="shared" si="145"/>
        <v>0</v>
      </c>
      <c r="BG1104" s="181">
        <f t="shared" si="146"/>
        <v>0</v>
      </c>
      <c r="BH1104" s="181">
        <f t="shared" si="147"/>
        <v>0</v>
      </c>
      <c r="BI1104" s="181">
        <f t="shared" si="148"/>
        <v>0</v>
      </c>
      <c r="BJ1104" s="16" t="s">
        <v>1651</v>
      </c>
      <c r="BK1104" s="181">
        <f t="shared" si="149"/>
        <v>0</v>
      </c>
      <c r="BL1104" s="16" t="s">
        <v>1678</v>
      </c>
      <c r="BM1104" s="16" t="s">
        <v>2194</v>
      </c>
    </row>
    <row r="1105" spans="2:65" s="1" customFormat="1" ht="22.5" customHeight="1">
      <c r="B1105" s="33"/>
      <c r="C1105" s="171" t="s">
        <v>2195</v>
      </c>
      <c r="D1105" s="171" t="s">
        <v>1645</v>
      </c>
      <c r="E1105" s="172" t="s">
        <v>2196</v>
      </c>
      <c r="F1105" s="173" t="s">
        <v>2197</v>
      </c>
      <c r="G1105" s="174" t="s">
        <v>1755</v>
      </c>
      <c r="H1105" s="175">
        <v>1</v>
      </c>
      <c r="I1105" s="176"/>
      <c r="J1105" s="175">
        <f t="shared" si="140"/>
        <v>0</v>
      </c>
      <c r="K1105" s="173" t="s">
        <v>1524</v>
      </c>
      <c r="L1105" s="37"/>
      <c r="M1105" s="177" t="s">
        <v>1524</v>
      </c>
      <c r="N1105" s="178" t="s">
        <v>1563</v>
      </c>
      <c r="O1105" s="59"/>
      <c r="P1105" s="179">
        <f t="shared" si="141"/>
        <v>0</v>
      </c>
      <c r="Q1105" s="179">
        <v>0</v>
      </c>
      <c r="R1105" s="179">
        <f t="shared" si="142"/>
        <v>0</v>
      </c>
      <c r="S1105" s="179">
        <v>0</v>
      </c>
      <c r="T1105" s="180">
        <f t="shared" si="143"/>
        <v>0</v>
      </c>
      <c r="AR1105" s="16" t="s">
        <v>1678</v>
      </c>
      <c r="AT1105" s="16" t="s">
        <v>1645</v>
      </c>
      <c r="AU1105" s="16" t="s">
        <v>1651</v>
      </c>
      <c r="AY1105" s="16" t="s">
        <v>1642</v>
      </c>
      <c r="BE1105" s="181">
        <f t="shared" si="144"/>
        <v>0</v>
      </c>
      <c r="BF1105" s="181">
        <f t="shared" si="145"/>
        <v>0</v>
      </c>
      <c r="BG1105" s="181">
        <f t="shared" si="146"/>
        <v>0</v>
      </c>
      <c r="BH1105" s="181">
        <f t="shared" si="147"/>
        <v>0</v>
      </c>
      <c r="BI1105" s="181">
        <f t="shared" si="148"/>
        <v>0</v>
      </c>
      <c r="BJ1105" s="16" t="s">
        <v>1651</v>
      </c>
      <c r="BK1105" s="181">
        <f t="shared" si="149"/>
        <v>0</v>
      </c>
      <c r="BL1105" s="16" t="s">
        <v>1678</v>
      </c>
      <c r="BM1105" s="16" t="s">
        <v>2198</v>
      </c>
    </row>
    <row r="1106" spans="2:65" s="1" customFormat="1" ht="22.5" customHeight="1">
      <c r="B1106" s="33"/>
      <c r="C1106" s="171" t="s">
        <v>2199</v>
      </c>
      <c r="D1106" s="171" t="s">
        <v>1645</v>
      </c>
      <c r="E1106" s="172" t="s">
        <v>2200</v>
      </c>
      <c r="F1106" s="173" t="s">
        <v>2201</v>
      </c>
      <c r="G1106" s="174" t="s">
        <v>1755</v>
      </c>
      <c r="H1106" s="175">
        <v>1</v>
      </c>
      <c r="I1106" s="176"/>
      <c r="J1106" s="175">
        <f t="shared" si="140"/>
        <v>0</v>
      </c>
      <c r="K1106" s="173" t="s">
        <v>1524</v>
      </c>
      <c r="L1106" s="37"/>
      <c r="M1106" s="177" t="s">
        <v>1524</v>
      </c>
      <c r="N1106" s="178" t="s">
        <v>1563</v>
      </c>
      <c r="O1106" s="59"/>
      <c r="P1106" s="179">
        <f t="shared" si="141"/>
        <v>0</v>
      </c>
      <c r="Q1106" s="179">
        <v>0</v>
      </c>
      <c r="R1106" s="179">
        <f t="shared" si="142"/>
        <v>0</v>
      </c>
      <c r="S1106" s="179">
        <v>0</v>
      </c>
      <c r="T1106" s="180">
        <f t="shared" si="143"/>
        <v>0</v>
      </c>
      <c r="AR1106" s="16" t="s">
        <v>1678</v>
      </c>
      <c r="AT1106" s="16" t="s">
        <v>1645</v>
      </c>
      <c r="AU1106" s="16" t="s">
        <v>1651</v>
      </c>
      <c r="AY1106" s="16" t="s">
        <v>1642</v>
      </c>
      <c r="BE1106" s="181">
        <f t="shared" si="144"/>
        <v>0</v>
      </c>
      <c r="BF1106" s="181">
        <f t="shared" si="145"/>
        <v>0</v>
      </c>
      <c r="BG1106" s="181">
        <f t="shared" si="146"/>
        <v>0</v>
      </c>
      <c r="BH1106" s="181">
        <f t="shared" si="147"/>
        <v>0</v>
      </c>
      <c r="BI1106" s="181">
        <f t="shared" si="148"/>
        <v>0</v>
      </c>
      <c r="BJ1106" s="16" t="s">
        <v>1651</v>
      </c>
      <c r="BK1106" s="181">
        <f t="shared" si="149"/>
        <v>0</v>
      </c>
      <c r="BL1106" s="16" t="s">
        <v>1678</v>
      </c>
      <c r="BM1106" s="16" t="s">
        <v>2202</v>
      </c>
    </row>
    <row r="1107" spans="2:65" s="1" customFormat="1" ht="22.5" customHeight="1">
      <c r="B1107" s="33"/>
      <c r="C1107" s="171" t="s">
        <v>2203</v>
      </c>
      <c r="D1107" s="171" t="s">
        <v>1645</v>
      </c>
      <c r="E1107" s="172" t="s">
        <v>2204</v>
      </c>
      <c r="F1107" s="173" t="s">
        <v>2201</v>
      </c>
      <c r="G1107" s="174" t="s">
        <v>1755</v>
      </c>
      <c r="H1107" s="175">
        <v>1</v>
      </c>
      <c r="I1107" s="176"/>
      <c r="J1107" s="175">
        <f t="shared" si="140"/>
        <v>0</v>
      </c>
      <c r="K1107" s="173" t="s">
        <v>1524</v>
      </c>
      <c r="L1107" s="37"/>
      <c r="M1107" s="177" t="s">
        <v>1524</v>
      </c>
      <c r="N1107" s="178" t="s">
        <v>1563</v>
      </c>
      <c r="O1107" s="59"/>
      <c r="P1107" s="179">
        <f t="shared" si="141"/>
        <v>0</v>
      </c>
      <c r="Q1107" s="179">
        <v>0</v>
      </c>
      <c r="R1107" s="179">
        <f t="shared" si="142"/>
        <v>0</v>
      </c>
      <c r="S1107" s="179">
        <v>0</v>
      </c>
      <c r="T1107" s="180">
        <f t="shared" si="143"/>
        <v>0</v>
      </c>
      <c r="AR1107" s="16" t="s">
        <v>1678</v>
      </c>
      <c r="AT1107" s="16" t="s">
        <v>1645</v>
      </c>
      <c r="AU1107" s="16" t="s">
        <v>1651</v>
      </c>
      <c r="AY1107" s="16" t="s">
        <v>1642</v>
      </c>
      <c r="BE1107" s="181">
        <f t="shared" si="144"/>
        <v>0</v>
      </c>
      <c r="BF1107" s="181">
        <f t="shared" si="145"/>
        <v>0</v>
      </c>
      <c r="BG1107" s="181">
        <f t="shared" si="146"/>
        <v>0</v>
      </c>
      <c r="BH1107" s="181">
        <f t="shared" si="147"/>
        <v>0</v>
      </c>
      <c r="BI1107" s="181">
        <f t="shared" si="148"/>
        <v>0</v>
      </c>
      <c r="BJ1107" s="16" t="s">
        <v>1651</v>
      </c>
      <c r="BK1107" s="181">
        <f t="shared" si="149"/>
        <v>0</v>
      </c>
      <c r="BL1107" s="16" t="s">
        <v>1678</v>
      </c>
      <c r="BM1107" s="16" t="s">
        <v>2205</v>
      </c>
    </row>
    <row r="1108" spans="2:65" s="1" customFormat="1" ht="22.5" customHeight="1">
      <c r="B1108" s="33"/>
      <c r="C1108" s="171" t="s">
        <v>2206</v>
      </c>
      <c r="D1108" s="171" t="s">
        <v>1645</v>
      </c>
      <c r="E1108" s="172" t="s">
        <v>2207</v>
      </c>
      <c r="F1108" s="173" t="s">
        <v>2201</v>
      </c>
      <c r="G1108" s="174" t="s">
        <v>1755</v>
      </c>
      <c r="H1108" s="175">
        <v>1</v>
      </c>
      <c r="I1108" s="176"/>
      <c r="J1108" s="175">
        <f t="shared" si="140"/>
        <v>0</v>
      </c>
      <c r="K1108" s="173" t="s">
        <v>1524</v>
      </c>
      <c r="L1108" s="37"/>
      <c r="M1108" s="177" t="s">
        <v>1524</v>
      </c>
      <c r="N1108" s="178" t="s">
        <v>1563</v>
      </c>
      <c r="O1108" s="59"/>
      <c r="P1108" s="179">
        <f t="shared" si="141"/>
        <v>0</v>
      </c>
      <c r="Q1108" s="179">
        <v>0</v>
      </c>
      <c r="R1108" s="179">
        <f t="shared" si="142"/>
        <v>0</v>
      </c>
      <c r="S1108" s="179">
        <v>0</v>
      </c>
      <c r="T1108" s="180">
        <f t="shared" si="143"/>
        <v>0</v>
      </c>
      <c r="AR1108" s="16" t="s">
        <v>1678</v>
      </c>
      <c r="AT1108" s="16" t="s">
        <v>1645</v>
      </c>
      <c r="AU1108" s="16" t="s">
        <v>1651</v>
      </c>
      <c r="AY1108" s="16" t="s">
        <v>1642</v>
      </c>
      <c r="BE1108" s="181">
        <f t="shared" si="144"/>
        <v>0</v>
      </c>
      <c r="BF1108" s="181">
        <f t="shared" si="145"/>
        <v>0</v>
      </c>
      <c r="BG1108" s="181">
        <f t="shared" si="146"/>
        <v>0</v>
      </c>
      <c r="BH1108" s="181">
        <f t="shared" si="147"/>
        <v>0</v>
      </c>
      <c r="BI1108" s="181">
        <f t="shared" si="148"/>
        <v>0</v>
      </c>
      <c r="BJ1108" s="16" t="s">
        <v>1651</v>
      </c>
      <c r="BK1108" s="181">
        <f t="shared" si="149"/>
        <v>0</v>
      </c>
      <c r="BL1108" s="16" t="s">
        <v>1678</v>
      </c>
      <c r="BM1108" s="16" t="s">
        <v>2208</v>
      </c>
    </row>
    <row r="1109" spans="2:65" s="1" customFormat="1" ht="22.5" customHeight="1">
      <c r="B1109" s="33"/>
      <c r="C1109" s="171" t="s">
        <v>2209</v>
      </c>
      <c r="D1109" s="171" t="s">
        <v>1645</v>
      </c>
      <c r="E1109" s="172" t="s">
        <v>2210</v>
      </c>
      <c r="F1109" s="173" t="s">
        <v>2211</v>
      </c>
      <c r="G1109" s="174" t="s">
        <v>1755</v>
      </c>
      <c r="H1109" s="175">
        <v>1</v>
      </c>
      <c r="I1109" s="176"/>
      <c r="J1109" s="175">
        <f t="shared" si="140"/>
        <v>0</v>
      </c>
      <c r="K1109" s="173" t="s">
        <v>1524</v>
      </c>
      <c r="L1109" s="37"/>
      <c r="M1109" s="177" t="s">
        <v>1524</v>
      </c>
      <c r="N1109" s="178" t="s">
        <v>1563</v>
      </c>
      <c r="O1109" s="59"/>
      <c r="P1109" s="179">
        <f t="shared" si="141"/>
        <v>0</v>
      </c>
      <c r="Q1109" s="179">
        <v>0</v>
      </c>
      <c r="R1109" s="179">
        <f t="shared" si="142"/>
        <v>0</v>
      </c>
      <c r="S1109" s="179">
        <v>0</v>
      </c>
      <c r="T1109" s="180">
        <f t="shared" si="143"/>
        <v>0</v>
      </c>
      <c r="AR1109" s="16" t="s">
        <v>1678</v>
      </c>
      <c r="AT1109" s="16" t="s">
        <v>1645</v>
      </c>
      <c r="AU1109" s="16" t="s">
        <v>1651</v>
      </c>
      <c r="AY1109" s="16" t="s">
        <v>1642</v>
      </c>
      <c r="BE1109" s="181">
        <f t="shared" si="144"/>
        <v>0</v>
      </c>
      <c r="BF1109" s="181">
        <f t="shared" si="145"/>
        <v>0</v>
      </c>
      <c r="BG1109" s="181">
        <f t="shared" si="146"/>
        <v>0</v>
      </c>
      <c r="BH1109" s="181">
        <f t="shared" si="147"/>
        <v>0</v>
      </c>
      <c r="BI1109" s="181">
        <f t="shared" si="148"/>
        <v>0</v>
      </c>
      <c r="BJ1109" s="16" t="s">
        <v>1651</v>
      </c>
      <c r="BK1109" s="181">
        <f t="shared" si="149"/>
        <v>0</v>
      </c>
      <c r="BL1109" s="16" t="s">
        <v>1678</v>
      </c>
      <c r="BM1109" s="16" t="s">
        <v>2212</v>
      </c>
    </row>
    <row r="1110" spans="2:65" s="1" customFormat="1" ht="22.5" customHeight="1">
      <c r="B1110" s="33"/>
      <c r="C1110" s="171" t="s">
        <v>2213</v>
      </c>
      <c r="D1110" s="171" t="s">
        <v>1645</v>
      </c>
      <c r="E1110" s="172" t="s">
        <v>2214</v>
      </c>
      <c r="F1110" s="173" t="s">
        <v>2215</v>
      </c>
      <c r="G1110" s="174" t="s">
        <v>1755</v>
      </c>
      <c r="H1110" s="175">
        <v>1</v>
      </c>
      <c r="I1110" s="176"/>
      <c r="J1110" s="175">
        <f t="shared" si="140"/>
        <v>0</v>
      </c>
      <c r="K1110" s="173" t="s">
        <v>1524</v>
      </c>
      <c r="L1110" s="37"/>
      <c r="M1110" s="177" t="s">
        <v>1524</v>
      </c>
      <c r="N1110" s="178" t="s">
        <v>1563</v>
      </c>
      <c r="O1110" s="59"/>
      <c r="P1110" s="179">
        <f t="shared" si="141"/>
        <v>0</v>
      </c>
      <c r="Q1110" s="179">
        <v>0</v>
      </c>
      <c r="R1110" s="179">
        <f t="shared" si="142"/>
        <v>0</v>
      </c>
      <c r="S1110" s="179">
        <v>0</v>
      </c>
      <c r="T1110" s="180">
        <f t="shared" si="143"/>
        <v>0</v>
      </c>
      <c r="AR1110" s="16" t="s">
        <v>1678</v>
      </c>
      <c r="AT1110" s="16" t="s">
        <v>1645</v>
      </c>
      <c r="AU1110" s="16" t="s">
        <v>1651</v>
      </c>
      <c r="AY1110" s="16" t="s">
        <v>1642</v>
      </c>
      <c r="BE1110" s="181">
        <f t="shared" si="144"/>
        <v>0</v>
      </c>
      <c r="BF1110" s="181">
        <f t="shared" si="145"/>
        <v>0</v>
      </c>
      <c r="BG1110" s="181">
        <f t="shared" si="146"/>
        <v>0</v>
      </c>
      <c r="BH1110" s="181">
        <f t="shared" si="147"/>
        <v>0</v>
      </c>
      <c r="BI1110" s="181">
        <f t="shared" si="148"/>
        <v>0</v>
      </c>
      <c r="BJ1110" s="16" t="s">
        <v>1651</v>
      </c>
      <c r="BK1110" s="181">
        <f t="shared" si="149"/>
        <v>0</v>
      </c>
      <c r="BL1110" s="16" t="s">
        <v>1678</v>
      </c>
      <c r="BM1110" s="16" t="s">
        <v>2216</v>
      </c>
    </row>
    <row r="1111" spans="2:65" s="1" customFormat="1" ht="22.5" customHeight="1">
      <c r="B1111" s="33"/>
      <c r="C1111" s="171" t="s">
        <v>2217</v>
      </c>
      <c r="D1111" s="171" t="s">
        <v>1645</v>
      </c>
      <c r="E1111" s="172" t="s">
        <v>2218</v>
      </c>
      <c r="F1111" s="173" t="s">
        <v>2219</v>
      </c>
      <c r="G1111" s="174" t="s">
        <v>1755</v>
      </c>
      <c r="H1111" s="175">
        <v>1</v>
      </c>
      <c r="I1111" s="176"/>
      <c r="J1111" s="175">
        <f t="shared" si="140"/>
        <v>0</v>
      </c>
      <c r="K1111" s="173" t="s">
        <v>1524</v>
      </c>
      <c r="L1111" s="37"/>
      <c r="M1111" s="177" t="s">
        <v>1524</v>
      </c>
      <c r="N1111" s="178" t="s">
        <v>1563</v>
      </c>
      <c r="O1111" s="59"/>
      <c r="P1111" s="179">
        <f t="shared" si="141"/>
        <v>0</v>
      </c>
      <c r="Q1111" s="179">
        <v>0</v>
      </c>
      <c r="R1111" s="179">
        <f t="shared" si="142"/>
        <v>0</v>
      </c>
      <c r="S1111" s="179">
        <v>0</v>
      </c>
      <c r="T1111" s="180">
        <f t="shared" si="143"/>
        <v>0</v>
      </c>
      <c r="AR1111" s="16" t="s">
        <v>1678</v>
      </c>
      <c r="AT1111" s="16" t="s">
        <v>1645</v>
      </c>
      <c r="AU1111" s="16" t="s">
        <v>1651</v>
      </c>
      <c r="AY1111" s="16" t="s">
        <v>1642</v>
      </c>
      <c r="BE1111" s="181">
        <f t="shared" si="144"/>
        <v>0</v>
      </c>
      <c r="BF1111" s="181">
        <f t="shared" si="145"/>
        <v>0</v>
      </c>
      <c r="BG1111" s="181">
        <f t="shared" si="146"/>
        <v>0</v>
      </c>
      <c r="BH1111" s="181">
        <f t="shared" si="147"/>
        <v>0</v>
      </c>
      <c r="BI1111" s="181">
        <f t="shared" si="148"/>
        <v>0</v>
      </c>
      <c r="BJ1111" s="16" t="s">
        <v>1651</v>
      </c>
      <c r="BK1111" s="181">
        <f t="shared" si="149"/>
        <v>0</v>
      </c>
      <c r="BL1111" s="16" t="s">
        <v>1678</v>
      </c>
      <c r="BM1111" s="16" t="s">
        <v>2220</v>
      </c>
    </row>
    <row r="1112" spans="2:65" s="1" customFormat="1" ht="22.5" customHeight="1">
      <c r="B1112" s="33"/>
      <c r="C1112" s="171" t="s">
        <v>2221</v>
      </c>
      <c r="D1112" s="171" t="s">
        <v>1645</v>
      </c>
      <c r="E1112" s="172" t="s">
        <v>2222</v>
      </c>
      <c r="F1112" s="173" t="s">
        <v>2223</v>
      </c>
      <c r="G1112" s="174" t="s">
        <v>1755</v>
      </c>
      <c r="H1112" s="175">
        <v>1</v>
      </c>
      <c r="I1112" s="176"/>
      <c r="J1112" s="175">
        <f t="shared" si="140"/>
        <v>0</v>
      </c>
      <c r="K1112" s="173" t="s">
        <v>1524</v>
      </c>
      <c r="L1112" s="37"/>
      <c r="M1112" s="177" t="s">
        <v>1524</v>
      </c>
      <c r="N1112" s="178" t="s">
        <v>1563</v>
      </c>
      <c r="O1112" s="59"/>
      <c r="P1112" s="179">
        <f t="shared" si="141"/>
        <v>0</v>
      </c>
      <c r="Q1112" s="179">
        <v>0</v>
      </c>
      <c r="R1112" s="179">
        <f t="shared" si="142"/>
        <v>0</v>
      </c>
      <c r="S1112" s="179">
        <v>0</v>
      </c>
      <c r="T1112" s="180">
        <f t="shared" si="143"/>
        <v>0</v>
      </c>
      <c r="AR1112" s="16" t="s">
        <v>1678</v>
      </c>
      <c r="AT1112" s="16" t="s">
        <v>1645</v>
      </c>
      <c r="AU1112" s="16" t="s">
        <v>1651</v>
      </c>
      <c r="AY1112" s="16" t="s">
        <v>1642</v>
      </c>
      <c r="BE1112" s="181">
        <f t="shared" si="144"/>
        <v>0</v>
      </c>
      <c r="BF1112" s="181">
        <f t="shared" si="145"/>
        <v>0</v>
      </c>
      <c r="BG1112" s="181">
        <f t="shared" si="146"/>
        <v>0</v>
      </c>
      <c r="BH1112" s="181">
        <f t="shared" si="147"/>
        <v>0</v>
      </c>
      <c r="BI1112" s="181">
        <f t="shared" si="148"/>
        <v>0</v>
      </c>
      <c r="BJ1112" s="16" t="s">
        <v>1651</v>
      </c>
      <c r="BK1112" s="181">
        <f t="shared" si="149"/>
        <v>0</v>
      </c>
      <c r="BL1112" s="16" t="s">
        <v>1678</v>
      </c>
      <c r="BM1112" s="16" t="s">
        <v>2224</v>
      </c>
    </row>
    <row r="1113" spans="2:65" s="1" customFormat="1" ht="16.5" customHeight="1">
      <c r="B1113" s="33"/>
      <c r="C1113" s="171" t="s">
        <v>2225</v>
      </c>
      <c r="D1113" s="171" t="s">
        <v>1645</v>
      </c>
      <c r="E1113" s="172" t="s">
        <v>2226</v>
      </c>
      <c r="F1113" s="173" t="s">
        <v>2227</v>
      </c>
      <c r="G1113" s="174" t="s">
        <v>604</v>
      </c>
      <c r="H1113" s="176"/>
      <c r="I1113" s="176"/>
      <c r="J1113" s="175">
        <f t="shared" si="140"/>
        <v>0</v>
      </c>
      <c r="K1113" s="173" t="s">
        <v>1649</v>
      </c>
      <c r="L1113" s="37"/>
      <c r="M1113" s="177" t="s">
        <v>1524</v>
      </c>
      <c r="N1113" s="178" t="s">
        <v>1563</v>
      </c>
      <c r="O1113" s="59"/>
      <c r="P1113" s="179">
        <f t="shared" si="141"/>
        <v>0</v>
      </c>
      <c r="Q1113" s="179">
        <v>0</v>
      </c>
      <c r="R1113" s="179">
        <f t="shared" si="142"/>
        <v>0</v>
      </c>
      <c r="S1113" s="179">
        <v>0</v>
      </c>
      <c r="T1113" s="180">
        <f t="shared" si="143"/>
        <v>0</v>
      </c>
      <c r="AR1113" s="16" t="s">
        <v>1678</v>
      </c>
      <c r="AT1113" s="16" t="s">
        <v>1645</v>
      </c>
      <c r="AU1113" s="16" t="s">
        <v>1651</v>
      </c>
      <c r="AY1113" s="16" t="s">
        <v>1642</v>
      </c>
      <c r="BE1113" s="181">
        <f t="shared" si="144"/>
        <v>0</v>
      </c>
      <c r="BF1113" s="181">
        <f t="shared" si="145"/>
        <v>0</v>
      </c>
      <c r="BG1113" s="181">
        <f t="shared" si="146"/>
        <v>0</v>
      </c>
      <c r="BH1113" s="181">
        <f t="shared" si="147"/>
        <v>0</v>
      </c>
      <c r="BI1113" s="181">
        <f t="shared" si="148"/>
        <v>0</v>
      </c>
      <c r="BJ1113" s="16" t="s">
        <v>1651</v>
      </c>
      <c r="BK1113" s="181">
        <f t="shared" si="149"/>
        <v>0</v>
      </c>
      <c r="BL1113" s="16" t="s">
        <v>1678</v>
      </c>
      <c r="BM1113" s="16" t="s">
        <v>2228</v>
      </c>
    </row>
    <row r="1114" spans="2:63" s="10" customFormat="1" ht="22.9" customHeight="1">
      <c r="B1114" s="155"/>
      <c r="C1114" s="156"/>
      <c r="D1114" s="157" t="s">
        <v>1590</v>
      </c>
      <c r="E1114" s="169" t="s">
        <v>1788</v>
      </c>
      <c r="F1114" s="169" t="s">
        <v>1789</v>
      </c>
      <c r="G1114" s="156"/>
      <c r="H1114" s="156"/>
      <c r="I1114" s="159"/>
      <c r="J1114" s="170">
        <f>BK1114</f>
        <v>0</v>
      </c>
      <c r="K1114" s="156"/>
      <c r="L1114" s="161"/>
      <c r="M1114" s="162"/>
      <c r="N1114" s="163"/>
      <c r="O1114" s="163"/>
      <c r="P1114" s="164">
        <f>SUM(P1115:P1116)</f>
        <v>0</v>
      </c>
      <c r="Q1114" s="163"/>
      <c r="R1114" s="164">
        <f>SUM(R1115:R1116)</f>
        <v>0</v>
      </c>
      <c r="S1114" s="163"/>
      <c r="T1114" s="165">
        <f>SUM(T1115:T1116)</f>
        <v>0</v>
      </c>
      <c r="AR1114" s="166" t="s">
        <v>1651</v>
      </c>
      <c r="AT1114" s="167" t="s">
        <v>1590</v>
      </c>
      <c r="AU1114" s="167" t="s">
        <v>1531</v>
      </c>
      <c r="AY1114" s="166" t="s">
        <v>1642</v>
      </c>
      <c r="BK1114" s="168">
        <f>SUM(BK1115:BK1116)</f>
        <v>0</v>
      </c>
    </row>
    <row r="1115" spans="2:65" s="1" customFormat="1" ht="22.5" customHeight="1">
      <c r="B1115" s="33"/>
      <c r="C1115" s="171" t="s">
        <v>2229</v>
      </c>
      <c r="D1115" s="171" t="s">
        <v>1645</v>
      </c>
      <c r="E1115" s="172" t="s">
        <v>2230</v>
      </c>
      <c r="F1115" s="173" t="s">
        <v>2231</v>
      </c>
      <c r="G1115" s="174" t="s">
        <v>1755</v>
      </c>
      <c r="H1115" s="175">
        <v>8</v>
      </c>
      <c r="I1115" s="176"/>
      <c r="J1115" s="175">
        <f>ROUND(I1115*H1115,0)</f>
        <v>0</v>
      </c>
      <c r="K1115" s="173" t="s">
        <v>1524</v>
      </c>
      <c r="L1115" s="37"/>
      <c r="M1115" s="177" t="s">
        <v>1524</v>
      </c>
      <c r="N1115" s="178" t="s">
        <v>1563</v>
      </c>
      <c r="O1115" s="59"/>
      <c r="P1115" s="179">
        <f>O1115*H1115</f>
        <v>0</v>
      </c>
      <c r="Q1115" s="179">
        <v>0</v>
      </c>
      <c r="R1115" s="179">
        <f>Q1115*H1115</f>
        <v>0</v>
      </c>
      <c r="S1115" s="179">
        <v>0</v>
      </c>
      <c r="T1115" s="180">
        <f>S1115*H1115</f>
        <v>0</v>
      </c>
      <c r="AR1115" s="16" t="s">
        <v>1678</v>
      </c>
      <c r="AT1115" s="16" t="s">
        <v>1645</v>
      </c>
      <c r="AU1115" s="16" t="s">
        <v>1651</v>
      </c>
      <c r="AY1115" s="16" t="s">
        <v>1642</v>
      </c>
      <c r="BE1115" s="181">
        <f>IF(N1115="základní",J1115,0)</f>
        <v>0</v>
      </c>
      <c r="BF1115" s="181">
        <f>IF(N1115="snížená",J1115,0)</f>
        <v>0</v>
      </c>
      <c r="BG1115" s="181">
        <f>IF(N1115="zákl. přenesená",J1115,0)</f>
        <v>0</v>
      </c>
      <c r="BH1115" s="181">
        <f>IF(N1115="sníž. přenesená",J1115,0)</f>
        <v>0</v>
      </c>
      <c r="BI1115" s="181">
        <f>IF(N1115="nulová",J1115,0)</f>
        <v>0</v>
      </c>
      <c r="BJ1115" s="16" t="s">
        <v>1651</v>
      </c>
      <c r="BK1115" s="181">
        <f>ROUND(I1115*H1115,0)</f>
        <v>0</v>
      </c>
      <c r="BL1115" s="16" t="s">
        <v>1678</v>
      </c>
      <c r="BM1115" s="16" t="s">
        <v>2232</v>
      </c>
    </row>
    <row r="1116" spans="2:65" s="1" customFormat="1" ht="16.5" customHeight="1">
      <c r="B1116" s="33"/>
      <c r="C1116" s="171" t="s">
        <v>2233</v>
      </c>
      <c r="D1116" s="171" t="s">
        <v>1645</v>
      </c>
      <c r="E1116" s="172" t="s">
        <v>2234</v>
      </c>
      <c r="F1116" s="173" t="s">
        <v>2235</v>
      </c>
      <c r="G1116" s="174" t="s">
        <v>604</v>
      </c>
      <c r="H1116" s="176"/>
      <c r="I1116" s="176"/>
      <c r="J1116" s="175">
        <f>ROUND(I1116*H1116,0)</f>
        <v>0</v>
      </c>
      <c r="K1116" s="173" t="s">
        <v>1649</v>
      </c>
      <c r="L1116" s="37"/>
      <c r="M1116" s="177" t="s">
        <v>1524</v>
      </c>
      <c r="N1116" s="178" t="s">
        <v>1563</v>
      </c>
      <c r="O1116" s="59"/>
      <c r="P1116" s="179">
        <f>O1116*H1116</f>
        <v>0</v>
      </c>
      <c r="Q1116" s="179">
        <v>0</v>
      </c>
      <c r="R1116" s="179">
        <f>Q1116*H1116</f>
        <v>0</v>
      </c>
      <c r="S1116" s="179">
        <v>0</v>
      </c>
      <c r="T1116" s="180">
        <f>S1116*H1116</f>
        <v>0</v>
      </c>
      <c r="AR1116" s="16" t="s">
        <v>1678</v>
      </c>
      <c r="AT1116" s="16" t="s">
        <v>1645</v>
      </c>
      <c r="AU1116" s="16" t="s">
        <v>1651</v>
      </c>
      <c r="AY1116" s="16" t="s">
        <v>1642</v>
      </c>
      <c r="BE1116" s="181">
        <f>IF(N1116="základní",J1116,0)</f>
        <v>0</v>
      </c>
      <c r="BF1116" s="181">
        <f>IF(N1116="snížená",J1116,0)</f>
        <v>0</v>
      </c>
      <c r="BG1116" s="181">
        <f>IF(N1116="zákl. přenesená",J1116,0)</f>
        <v>0</v>
      </c>
      <c r="BH1116" s="181">
        <f>IF(N1116="sníž. přenesená",J1116,0)</f>
        <v>0</v>
      </c>
      <c r="BI1116" s="181">
        <f>IF(N1116="nulová",J1116,0)</f>
        <v>0</v>
      </c>
      <c r="BJ1116" s="16" t="s">
        <v>1651</v>
      </c>
      <c r="BK1116" s="181">
        <f>ROUND(I1116*H1116,0)</f>
        <v>0</v>
      </c>
      <c r="BL1116" s="16" t="s">
        <v>1678</v>
      </c>
      <c r="BM1116" s="16" t="s">
        <v>2236</v>
      </c>
    </row>
    <row r="1117" spans="2:63" s="10" customFormat="1" ht="22.9" customHeight="1">
      <c r="B1117" s="155"/>
      <c r="C1117" s="156"/>
      <c r="D1117" s="157" t="s">
        <v>1590</v>
      </c>
      <c r="E1117" s="169" t="s">
        <v>2237</v>
      </c>
      <c r="F1117" s="169" t="s">
        <v>2238</v>
      </c>
      <c r="G1117" s="156"/>
      <c r="H1117" s="156"/>
      <c r="I1117" s="159"/>
      <c r="J1117" s="170">
        <f>BK1117</f>
        <v>0</v>
      </c>
      <c r="K1117" s="156"/>
      <c r="L1117" s="161"/>
      <c r="M1117" s="162"/>
      <c r="N1117" s="163"/>
      <c r="O1117" s="163"/>
      <c r="P1117" s="164">
        <f>SUM(P1118:P1140)</f>
        <v>0</v>
      </c>
      <c r="Q1117" s="163"/>
      <c r="R1117" s="164">
        <f>SUM(R1118:R1140)</f>
        <v>2.4246879</v>
      </c>
      <c r="S1117" s="163"/>
      <c r="T1117" s="165">
        <f>SUM(T1118:T1140)</f>
        <v>0</v>
      </c>
      <c r="AR1117" s="166" t="s">
        <v>1651</v>
      </c>
      <c r="AT1117" s="167" t="s">
        <v>1590</v>
      </c>
      <c r="AU1117" s="167" t="s">
        <v>1531</v>
      </c>
      <c r="AY1117" s="166" t="s">
        <v>1642</v>
      </c>
      <c r="BK1117" s="168">
        <f>SUM(BK1118:BK1140)</f>
        <v>0</v>
      </c>
    </row>
    <row r="1118" spans="2:65" s="1" customFormat="1" ht="16.5" customHeight="1">
      <c r="B1118" s="33"/>
      <c r="C1118" s="171" t="s">
        <v>2239</v>
      </c>
      <c r="D1118" s="171" t="s">
        <v>1645</v>
      </c>
      <c r="E1118" s="172" t="s">
        <v>2240</v>
      </c>
      <c r="F1118" s="173" t="s">
        <v>2241</v>
      </c>
      <c r="G1118" s="174" t="s">
        <v>1728</v>
      </c>
      <c r="H1118" s="175">
        <v>49.26</v>
      </c>
      <c r="I1118" s="176"/>
      <c r="J1118" s="175">
        <f>ROUND(I1118*H1118,0)</f>
        <v>0</v>
      </c>
      <c r="K1118" s="173" t="s">
        <v>1649</v>
      </c>
      <c r="L1118" s="37"/>
      <c r="M1118" s="177" t="s">
        <v>1524</v>
      </c>
      <c r="N1118" s="178" t="s">
        <v>1563</v>
      </c>
      <c r="O1118" s="59"/>
      <c r="P1118" s="179">
        <f>O1118*H1118</f>
        <v>0</v>
      </c>
      <c r="Q1118" s="179">
        <v>0.00046</v>
      </c>
      <c r="R1118" s="179">
        <f>Q1118*H1118</f>
        <v>0.0226596</v>
      </c>
      <c r="S1118" s="179">
        <v>0</v>
      </c>
      <c r="T1118" s="180">
        <f>S1118*H1118</f>
        <v>0</v>
      </c>
      <c r="AR1118" s="16" t="s">
        <v>1678</v>
      </c>
      <c r="AT1118" s="16" t="s">
        <v>1645</v>
      </c>
      <c r="AU1118" s="16" t="s">
        <v>1651</v>
      </c>
      <c r="AY1118" s="16" t="s">
        <v>1642</v>
      </c>
      <c r="BE1118" s="181">
        <f>IF(N1118="základní",J1118,0)</f>
        <v>0</v>
      </c>
      <c r="BF1118" s="181">
        <f>IF(N1118="snížená",J1118,0)</f>
        <v>0</v>
      </c>
      <c r="BG1118" s="181">
        <f>IF(N1118="zákl. přenesená",J1118,0)</f>
        <v>0</v>
      </c>
      <c r="BH1118" s="181">
        <f>IF(N1118="sníž. přenesená",J1118,0)</f>
        <v>0</v>
      </c>
      <c r="BI1118" s="181">
        <f>IF(N1118="nulová",J1118,0)</f>
        <v>0</v>
      </c>
      <c r="BJ1118" s="16" t="s">
        <v>1651</v>
      </c>
      <c r="BK1118" s="181">
        <f>ROUND(I1118*H1118,0)</f>
        <v>0</v>
      </c>
      <c r="BL1118" s="16" t="s">
        <v>1678</v>
      </c>
      <c r="BM1118" s="16" t="s">
        <v>2242</v>
      </c>
    </row>
    <row r="1119" spans="2:51" s="13" customFormat="1" ht="12">
      <c r="B1119" s="219"/>
      <c r="C1119" s="220"/>
      <c r="D1119" s="184" t="s">
        <v>1660</v>
      </c>
      <c r="E1119" s="221" t="s">
        <v>1524</v>
      </c>
      <c r="F1119" s="222" t="s">
        <v>64</v>
      </c>
      <c r="G1119" s="220"/>
      <c r="H1119" s="221" t="s">
        <v>1524</v>
      </c>
      <c r="I1119" s="223"/>
      <c r="J1119" s="220"/>
      <c r="K1119" s="220"/>
      <c r="L1119" s="224"/>
      <c r="M1119" s="225"/>
      <c r="N1119" s="226"/>
      <c r="O1119" s="226"/>
      <c r="P1119" s="226"/>
      <c r="Q1119" s="226"/>
      <c r="R1119" s="226"/>
      <c r="S1119" s="226"/>
      <c r="T1119" s="227"/>
      <c r="AT1119" s="228" t="s">
        <v>1660</v>
      </c>
      <c r="AU1119" s="228" t="s">
        <v>1651</v>
      </c>
      <c r="AV1119" s="13" t="s">
        <v>1531</v>
      </c>
      <c r="AW1119" s="13" t="s">
        <v>1554</v>
      </c>
      <c r="AX1119" s="13" t="s">
        <v>1591</v>
      </c>
      <c r="AY1119" s="228" t="s">
        <v>1642</v>
      </c>
    </row>
    <row r="1120" spans="2:51" s="11" customFormat="1" ht="12">
      <c r="B1120" s="182"/>
      <c r="C1120" s="183"/>
      <c r="D1120" s="184" t="s">
        <v>1660</v>
      </c>
      <c r="E1120" s="193" t="s">
        <v>1524</v>
      </c>
      <c r="F1120" s="185" t="s">
        <v>2243</v>
      </c>
      <c r="G1120" s="183"/>
      <c r="H1120" s="186">
        <v>17.98</v>
      </c>
      <c r="I1120" s="187"/>
      <c r="J1120" s="183"/>
      <c r="K1120" s="183"/>
      <c r="L1120" s="188"/>
      <c r="M1120" s="189"/>
      <c r="N1120" s="190"/>
      <c r="O1120" s="190"/>
      <c r="P1120" s="190"/>
      <c r="Q1120" s="190"/>
      <c r="R1120" s="190"/>
      <c r="S1120" s="190"/>
      <c r="T1120" s="191"/>
      <c r="AT1120" s="192" t="s">
        <v>1660</v>
      </c>
      <c r="AU1120" s="192" t="s">
        <v>1651</v>
      </c>
      <c r="AV1120" s="11" t="s">
        <v>1651</v>
      </c>
      <c r="AW1120" s="11" t="s">
        <v>1554</v>
      </c>
      <c r="AX1120" s="11" t="s">
        <v>1591</v>
      </c>
      <c r="AY1120" s="192" t="s">
        <v>1642</v>
      </c>
    </row>
    <row r="1121" spans="2:51" s="13" customFormat="1" ht="12">
      <c r="B1121" s="219"/>
      <c r="C1121" s="220"/>
      <c r="D1121" s="184" t="s">
        <v>1660</v>
      </c>
      <c r="E1121" s="221" t="s">
        <v>1524</v>
      </c>
      <c r="F1121" s="222" t="s">
        <v>78</v>
      </c>
      <c r="G1121" s="220"/>
      <c r="H1121" s="221" t="s">
        <v>1524</v>
      </c>
      <c r="I1121" s="223"/>
      <c r="J1121" s="220"/>
      <c r="K1121" s="220"/>
      <c r="L1121" s="224"/>
      <c r="M1121" s="225"/>
      <c r="N1121" s="226"/>
      <c r="O1121" s="226"/>
      <c r="P1121" s="226"/>
      <c r="Q1121" s="226"/>
      <c r="R1121" s="226"/>
      <c r="S1121" s="226"/>
      <c r="T1121" s="227"/>
      <c r="AT1121" s="228" t="s">
        <v>1660</v>
      </c>
      <c r="AU1121" s="228" t="s">
        <v>1651</v>
      </c>
      <c r="AV1121" s="13" t="s">
        <v>1531</v>
      </c>
      <c r="AW1121" s="13" t="s">
        <v>1554</v>
      </c>
      <c r="AX1121" s="13" t="s">
        <v>1591</v>
      </c>
      <c r="AY1121" s="228" t="s">
        <v>1642</v>
      </c>
    </row>
    <row r="1122" spans="2:51" s="11" customFormat="1" ht="12">
      <c r="B1122" s="182"/>
      <c r="C1122" s="183"/>
      <c r="D1122" s="184" t="s">
        <v>1660</v>
      </c>
      <c r="E1122" s="193" t="s">
        <v>1524</v>
      </c>
      <c r="F1122" s="185" t="s">
        <v>2244</v>
      </c>
      <c r="G1122" s="183"/>
      <c r="H1122" s="186">
        <v>17.3</v>
      </c>
      <c r="I1122" s="187"/>
      <c r="J1122" s="183"/>
      <c r="K1122" s="183"/>
      <c r="L1122" s="188"/>
      <c r="M1122" s="189"/>
      <c r="N1122" s="190"/>
      <c r="O1122" s="190"/>
      <c r="P1122" s="190"/>
      <c r="Q1122" s="190"/>
      <c r="R1122" s="190"/>
      <c r="S1122" s="190"/>
      <c r="T1122" s="191"/>
      <c r="AT1122" s="192" t="s">
        <v>1660</v>
      </c>
      <c r="AU1122" s="192" t="s">
        <v>1651</v>
      </c>
      <c r="AV1122" s="11" t="s">
        <v>1651</v>
      </c>
      <c r="AW1122" s="11" t="s">
        <v>1554</v>
      </c>
      <c r="AX1122" s="11" t="s">
        <v>1591</v>
      </c>
      <c r="AY1122" s="192" t="s">
        <v>1642</v>
      </c>
    </row>
    <row r="1123" spans="2:51" s="13" customFormat="1" ht="12">
      <c r="B1123" s="219"/>
      <c r="C1123" s="220"/>
      <c r="D1123" s="184" t="s">
        <v>1660</v>
      </c>
      <c r="E1123" s="221" t="s">
        <v>1524</v>
      </c>
      <c r="F1123" s="222" t="s">
        <v>92</v>
      </c>
      <c r="G1123" s="220"/>
      <c r="H1123" s="221" t="s">
        <v>1524</v>
      </c>
      <c r="I1123" s="223"/>
      <c r="J1123" s="220"/>
      <c r="K1123" s="220"/>
      <c r="L1123" s="224"/>
      <c r="M1123" s="225"/>
      <c r="N1123" s="226"/>
      <c r="O1123" s="226"/>
      <c r="P1123" s="226"/>
      <c r="Q1123" s="226"/>
      <c r="R1123" s="226"/>
      <c r="S1123" s="226"/>
      <c r="T1123" s="227"/>
      <c r="AT1123" s="228" t="s">
        <v>1660</v>
      </c>
      <c r="AU1123" s="228" t="s">
        <v>1651</v>
      </c>
      <c r="AV1123" s="13" t="s">
        <v>1531</v>
      </c>
      <c r="AW1123" s="13" t="s">
        <v>1554</v>
      </c>
      <c r="AX1123" s="13" t="s">
        <v>1591</v>
      </c>
      <c r="AY1123" s="228" t="s">
        <v>1642</v>
      </c>
    </row>
    <row r="1124" spans="2:51" s="11" customFormat="1" ht="12">
      <c r="B1124" s="182"/>
      <c r="C1124" s="183"/>
      <c r="D1124" s="184" t="s">
        <v>1660</v>
      </c>
      <c r="E1124" s="193" t="s">
        <v>1524</v>
      </c>
      <c r="F1124" s="185" t="s">
        <v>2245</v>
      </c>
      <c r="G1124" s="183"/>
      <c r="H1124" s="186">
        <v>13.98</v>
      </c>
      <c r="I1124" s="187"/>
      <c r="J1124" s="183"/>
      <c r="K1124" s="183"/>
      <c r="L1124" s="188"/>
      <c r="M1124" s="189"/>
      <c r="N1124" s="190"/>
      <c r="O1124" s="190"/>
      <c r="P1124" s="190"/>
      <c r="Q1124" s="190"/>
      <c r="R1124" s="190"/>
      <c r="S1124" s="190"/>
      <c r="T1124" s="191"/>
      <c r="AT1124" s="192" t="s">
        <v>1660</v>
      </c>
      <c r="AU1124" s="192" t="s">
        <v>1651</v>
      </c>
      <c r="AV1124" s="11" t="s">
        <v>1651</v>
      </c>
      <c r="AW1124" s="11" t="s">
        <v>1554</v>
      </c>
      <c r="AX1124" s="11" t="s">
        <v>1591</v>
      </c>
      <c r="AY1124" s="192" t="s">
        <v>1642</v>
      </c>
    </row>
    <row r="1125" spans="2:51" s="12" customFormat="1" ht="12">
      <c r="B1125" s="208"/>
      <c r="C1125" s="209"/>
      <c r="D1125" s="184" t="s">
        <v>1660</v>
      </c>
      <c r="E1125" s="210" t="s">
        <v>1524</v>
      </c>
      <c r="F1125" s="211" t="s">
        <v>1810</v>
      </c>
      <c r="G1125" s="209"/>
      <c r="H1125" s="212">
        <v>49.260000000000005</v>
      </c>
      <c r="I1125" s="213"/>
      <c r="J1125" s="209"/>
      <c r="K1125" s="209"/>
      <c r="L1125" s="214"/>
      <c r="M1125" s="215"/>
      <c r="N1125" s="216"/>
      <c r="O1125" s="216"/>
      <c r="P1125" s="216"/>
      <c r="Q1125" s="216"/>
      <c r="R1125" s="216"/>
      <c r="S1125" s="216"/>
      <c r="T1125" s="217"/>
      <c r="AT1125" s="218" t="s">
        <v>1660</v>
      </c>
      <c r="AU1125" s="218" t="s">
        <v>1651</v>
      </c>
      <c r="AV1125" s="12" t="s">
        <v>1650</v>
      </c>
      <c r="AW1125" s="12" t="s">
        <v>1554</v>
      </c>
      <c r="AX1125" s="12" t="s">
        <v>1531</v>
      </c>
      <c r="AY1125" s="218" t="s">
        <v>1642</v>
      </c>
    </row>
    <row r="1126" spans="2:65" s="1" customFormat="1" ht="16.5" customHeight="1">
      <c r="B1126" s="33"/>
      <c r="C1126" s="194" t="s">
        <v>2246</v>
      </c>
      <c r="D1126" s="194" t="s">
        <v>1687</v>
      </c>
      <c r="E1126" s="195" t="s">
        <v>2247</v>
      </c>
      <c r="F1126" s="196" t="s">
        <v>2248</v>
      </c>
      <c r="G1126" s="197" t="s">
        <v>1728</v>
      </c>
      <c r="H1126" s="198">
        <v>54.19</v>
      </c>
      <c r="I1126" s="199"/>
      <c r="J1126" s="198">
        <f>ROUND(I1126*H1126,0)</f>
        <v>0</v>
      </c>
      <c r="K1126" s="196" t="s">
        <v>1524</v>
      </c>
      <c r="L1126" s="200"/>
      <c r="M1126" s="201" t="s">
        <v>1524</v>
      </c>
      <c r="N1126" s="202" t="s">
        <v>1563</v>
      </c>
      <c r="O1126" s="59"/>
      <c r="P1126" s="179">
        <f>O1126*H1126</f>
        <v>0</v>
      </c>
      <c r="Q1126" s="179">
        <v>0.00036</v>
      </c>
      <c r="R1126" s="179">
        <f>Q1126*H1126</f>
        <v>0.019508400000000002</v>
      </c>
      <c r="S1126" s="179">
        <v>0</v>
      </c>
      <c r="T1126" s="180">
        <f>S1126*H1126</f>
        <v>0</v>
      </c>
      <c r="AR1126" s="16" t="s">
        <v>1690</v>
      </c>
      <c r="AT1126" s="16" t="s">
        <v>1687</v>
      </c>
      <c r="AU1126" s="16" t="s">
        <v>1651</v>
      </c>
      <c r="AY1126" s="16" t="s">
        <v>1642</v>
      </c>
      <c r="BE1126" s="181">
        <f>IF(N1126="základní",J1126,0)</f>
        <v>0</v>
      </c>
      <c r="BF1126" s="181">
        <f>IF(N1126="snížená",J1126,0)</f>
        <v>0</v>
      </c>
      <c r="BG1126" s="181">
        <f>IF(N1126="zákl. přenesená",J1126,0)</f>
        <v>0</v>
      </c>
      <c r="BH1126" s="181">
        <f>IF(N1126="sníž. přenesená",J1126,0)</f>
        <v>0</v>
      </c>
      <c r="BI1126" s="181">
        <f>IF(N1126="nulová",J1126,0)</f>
        <v>0</v>
      </c>
      <c r="BJ1126" s="16" t="s">
        <v>1651</v>
      </c>
      <c r="BK1126" s="181">
        <f>ROUND(I1126*H1126,0)</f>
        <v>0</v>
      </c>
      <c r="BL1126" s="16" t="s">
        <v>1678</v>
      </c>
      <c r="BM1126" s="16" t="s">
        <v>2249</v>
      </c>
    </row>
    <row r="1127" spans="2:51" s="11" customFormat="1" ht="12">
      <c r="B1127" s="182"/>
      <c r="C1127" s="183"/>
      <c r="D1127" s="184" t="s">
        <v>1660</v>
      </c>
      <c r="E1127" s="183"/>
      <c r="F1127" s="185" t="s">
        <v>2250</v>
      </c>
      <c r="G1127" s="183"/>
      <c r="H1127" s="186">
        <v>54.19</v>
      </c>
      <c r="I1127" s="187"/>
      <c r="J1127" s="183"/>
      <c r="K1127" s="183"/>
      <c r="L1127" s="188"/>
      <c r="M1127" s="189"/>
      <c r="N1127" s="190"/>
      <c r="O1127" s="190"/>
      <c r="P1127" s="190"/>
      <c r="Q1127" s="190"/>
      <c r="R1127" s="190"/>
      <c r="S1127" s="190"/>
      <c r="T1127" s="191"/>
      <c r="AT1127" s="192" t="s">
        <v>1660</v>
      </c>
      <c r="AU1127" s="192" t="s">
        <v>1651</v>
      </c>
      <c r="AV1127" s="11" t="s">
        <v>1651</v>
      </c>
      <c r="AW1127" s="11" t="s">
        <v>1527</v>
      </c>
      <c r="AX1127" s="11" t="s">
        <v>1531</v>
      </c>
      <c r="AY1127" s="192" t="s">
        <v>1642</v>
      </c>
    </row>
    <row r="1128" spans="2:65" s="1" customFormat="1" ht="16.5" customHeight="1">
      <c r="B1128" s="33"/>
      <c r="C1128" s="171" t="s">
        <v>2251</v>
      </c>
      <c r="D1128" s="171" t="s">
        <v>1645</v>
      </c>
      <c r="E1128" s="172" t="s">
        <v>2252</v>
      </c>
      <c r="F1128" s="173" t="s">
        <v>2253</v>
      </c>
      <c r="G1128" s="174" t="s">
        <v>1683</v>
      </c>
      <c r="H1128" s="175">
        <v>82.11</v>
      </c>
      <c r="I1128" s="176"/>
      <c r="J1128" s="175">
        <f>ROUND(I1128*H1128,0)</f>
        <v>0</v>
      </c>
      <c r="K1128" s="173" t="s">
        <v>1524</v>
      </c>
      <c r="L1128" s="37"/>
      <c r="M1128" s="177" t="s">
        <v>1524</v>
      </c>
      <c r="N1128" s="178" t="s">
        <v>1563</v>
      </c>
      <c r="O1128" s="59"/>
      <c r="P1128" s="179">
        <f>O1128*H1128</f>
        <v>0</v>
      </c>
      <c r="Q1128" s="179">
        <v>0.00437</v>
      </c>
      <c r="R1128" s="179">
        <f>Q1128*H1128</f>
        <v>0.3588207</v>
      </c>
      <c r="S1128" s="179">
        <v>0</v>
      </c>
      <c r="T1128" s="180">
        <f>S1128*H1128</f>
        <v>0</v>
      </c>
      <c r="AR1128" s="16" t="s">
        <v>1678</v>
      </c>
      <c r="AT1128" s="16" t="s">
        <v>1645</v>
      </c>
      <c r="AU1128" s="16" t="s">
        <v>1651</v>
      </c>
      <c r="AY1128" s="16" t="s">
        <v>1642</v>
      </c>
      <c r="BE1128" s="181">
        <f>IF(N1128="základní",J1128,0)</f>
        <v>0</v>
      </c>
      <c r="BF1128" s="181">
        <f>IF(N1128="snížená",J1128,0)</f>
        <v>0</v>
      </c>
      <c r="BG1128" s="181">
        <f>IF(N1128="zákl. přenesená",J1128,0)</f>
        <v>0</v>
      </c>
      <c r="BH1128" s="181">
        <f>IF(N1128="sníž. přenesená",J1128,0)</f>
        <v>0</v>
      </c>
      <c r="BI1128" s="181">
        <f>IF(N1128="nulová",J1128,0)</f>
        <v>0</v>
      </c>
      <c r="BJ1128" s="16" t="s">
        <v>1651</v>
      </c>
      <c r="BK1128" s="181">
        <f>ROUND(I1128*H1128,0)</f>
        <v>0</v>
      </c>
      <c r="BL1128" s="16" t="s">
        <v>1678</v>
      </c>
      <c r="BM1128" s="16" t="s">
        <v>2254</v>
      </c>
    </row>
    <row r="1129" spans="2:51" s="11" customFormat="1" ht="12">
      <c r="B1129" s="182"/>
      <c r="C1129" s="183"/>
      <c r="D1129" s="184" t="s">
        <v>1660</v>
      </c>
      <c r="E1129" s="193" t="s">
        <v>1524</v>
      </c>
      <c r="F1129" s="185" t="s">
        <v>2255</v>
      </c>
      <c r="G1129" s="183"/>
      <c r="H1129" s="186">
        <v>29.1</v>
      </c>
      <c r="I1129" s="187"/>
      <c r="J1129" s="183"/>
      <c r="K1129" s="183"/>
      <c r="L1129" s="188"/>
      <c r="M1129" s="189"/>
      <c r="N1129" s="190"/>
      <c r="O1129" s="190"/>
      <c r="P1129" s="190"/>
      <c r="Q1129" s="190"/>
      <c r="R1129" s="190"/>
      <c r="S1129" s="190"/>
      <c r="T1129" s="191"/>
      <c r="AT1129" s="192" t="s">
        <v>1660</v>
      </c>
      <c r="AU1129" s="192" t="s">
        <v>1651</v>
      </c>
      <c r="AV1129" s="11" t="s">
        <v>1651</v>
      </c>
      <c r="AW1129" s="11" t="s">
        <v>1554</v>
      </c>
      <c r="AX1129" s="11" t="s">
        <v>1591</v>
      </c>
      <c r="AY1129" s="192" t="s">
        <v>1642</v>
      </c>
    </row>
    <row r="1130" spans="2:51" s="11" customFormat="1" ht="12">
      <c r="B1130" s="182"/>
      <c r="C1130" s="183"/>
      <c r="D1130" s="184" t="s">
        <v>1660</v>
      </c>
      <c r="E1130" s="193" t="s">
        <v>1524</v>
      </c>
      <c r="F1130" s="185" t="s">
        <v>2256</v>
      </c>
      <c r="G1130" s="183"/>
      <c r="H1130" s="186">
        <v>24.64</v>
      </c>
      <c r="I1130" s="187"/>
      <c r="J1130" s="183"/>
      <c r="K1130" s="183"/>
      <c r="L1130" s="188"/>
      <c r="M1130" s="189"/>
      <c r="N1130" s="190"/>
      <c r="O1130" s="190"/>
      <c r="P1130" s="190"/>
      <c r="Q1130" s="190"/>
      <c r="R1130" s="190"/>
      <c r="S1130" s="190"/>
      <c r="T1130" s="191"/>
      <c r="AT1130" s="192" t="s">
        <v>1660</v>
      </c>
      <c r="AU1130" s="192" t="s">
        <v>1651</v>
      </c>
      <c r="AV1130" s="11" t="s">
        <v>1651</v>
      </c>
      <c r="AW1130" s="11" t="s">
        <v>1554</v>
      </c>
      <c r="AX1130" s="11" t="s">
        <v>1591</v>
      </c>
      <c r="AY1130" s="192" t="s">
        <v>1642</v>
      </c>
    </row>
    <row r="1131" spans="2:51" s="11" customFormat="1" ht="12">
      <c r="B1131" s="182"/>
      <c r="C1131" s="183"/>
      <c r="D1131" s="184" t="s">
        <v>1660</v>
      </c>
      <c r="E1131" s="193" t="s">
        <v>1524</v>
      </c>
      <c r="F1131" s="185" t="s">
        <v>2257</v>
      </c>
      <c r="G1131" s="183"/>
      <c r="H1131" s="186">
        <v>28.37</v>
      </c>
      <c r="I1131" s="187"/>
      <c r="J1131" s="183"/>
      <c r="K1131" s="183"/>
      <c r="L1131" s="188"/>
      <c r="M1131" s="189"/>
      <c r="N1131" s="190"/>
      <c r="O1131" s="190"/>
      <c r="P1131" s="190"/>
      <c r="Q1131" s="190"/>
      <c r="R1131" s="190"/>
      <c r="S1131" s="190"/>
      <c r="T1131" s="191"/>
      <c r="AT1131" s="192" t="s">
        <v>1660</v>
      </c>
      <c r="AU1131" s="192" t="s">
        <v>1651</v>
      </c>
      <c r="AV1131" s="11" t="s">
        <v>1651</v>
      </c>
      <c r="AW1131" s="11" t="s">
        <v>1554</v>
      </c>
      <c r="AX1131" s="11" t="s">
        <v>1591</v>
      </c>
      <c r="AY1131" s="192" t="s">
        <v>1642</v>
      </c>
    </row>
    <row r="1132" spans="2:51" s="12" customFormat="1" ht="12">
      <c r="B1132" s="208"/>
      <c r="C1132" s="209"/>
      <c r="D1132" s="184" t="s">
        <v>1660</v>
      </c>
      <c r="E1132" s="210" t="s">
        <v>1524</v>
      </c>
      <c r="F1132" s="211" t="s">
        <v>1810</v>
      </c>
      <c r="G1132" s="209"/>
      <c r="H1132" s="212">
        <v>82.11</v>
      </c>
      <c r="I1132" s="213"/>
      <c r="J1132" s="209"/>
      <c r="K1132" s="209"/>
      <c r="L1132" s="214"/>
      <c r="M1132" s="215"/>
      <c r="N1132" s="216"/>
      <c r="O1132" s="216"/>
      <c r="P1132" s="216"/>
      <c r="Q1132" s="216"/>
      <c r="R1132" s="216"/>
      <c r="S1132" s="216"/>
      <c r="T1132" s="217"/>
      <c r="AT1132" s="218" t="s">
        <v>1660</v>
      </c>
      <c r="AU1132" s="218" t="s">
        <v>1651</v>
      </c>
      <c r="AV1132" s="12" t="s">
        <v>1650</v>
      </c>
      <c r="AW1132" s="12" t="s">
        <v>1554</v>
      </c>
      <c r="AX1132" s="12" t="s">
        <v>1531</v>
      </c>
      <c r="AY1132" s="218" t="s">
        <v>1642</v>
      </c>
    </row>
    <row r="1133" spans="2:65" s="1" customFormat="1" ht="16.5" customHeight="1">
      <c r="B1133" s="33"/>
      <c r="C1133" s="194" t="s">
        <v>2258</v>
      </c>
      <c r="D1133" s="194" t="s">
        <v>1687</v>
      </c>
      <c r="E1133" s="195" t="s">
        <v>2259</v>
      </c>
      <c r="F1133" s="196" t="s">
        <v>2260</v>
      </c>
      <c r="G1133" s="197" t="s">
        <v>1683</v>
      </c>
      <c r="H1133" s="198">
        <v>90.32</v>
      </c>
      <c r="I1133" s="199"/>
      <c r="J1133" s="198">
        <f>ROUND(I1133*H1133,0)</f>
        <v>0</v>
      </c>
      <c r="K1133" s="196" t="s">
        <v>1524</v>
      </c>
      <c r="L1133" s="200"/>
      <c r="M1133" s="201" t="s">
        <v>1524</v>
      </c>
      <c r="N1133" s="202" t="s">
        <v>1563</v>
      </c>
      <c r="O1133" s="59"/>
      <c r="P1133" s="179">
        <f>O1133*H1133</f>
        <v>0</v>
      </c>
      <c r="Q1133" s="179">
        <v>0.0192</v>
      </c>
      <c r="R1133" s="179">
        <f>Q1133*H1133</f>
        <v>1.7341439999999997</v>
      </c>
      <c r="S1133" s="179">
        <v>0</v>
      </c>
      <c r="T1133" s="180">
        <f>S1133*H1133</f>
        <v>0</v>
      </c>
      <c r="AR1133" s="16" t="s">
        <v>1690</v>
      </c>
      <c r="AT1133" s="16" t="s">
        <v>1687</v>
      </c>
      <c r="AU1133" s="16" t="s">
        <v>1651</v>
      </c>
      <c r="AY1133" s="16" t="s">
        <v>1642</v>
      </c>
      <c r="BE1133" s="181">
        <f>IF(N1133="základní",J1133,0)</f>
        <v>0</v>
      </c>
      <c r="BF1133" s="181">
        <f>IF(N1133="snížená",J1133,0)</f>
        <v>0</v>
      </c>
      <c r="BG1133" s="181">
        <f>IF(N1133="zákl. přenesená",J1133,0)</f>
        <v>0</v>
      </c>
      <c r="BH1133" s="181">
        <f>IF(N1133="sníž. přenesená",J1133,0)</f>
        <v>0</v>
      </c>
      <c r="BI1133" s="181">
        <f>IF(N1133="nulová",J1133,0)</f>
        <v>0</v>
      </c>
      <c r="BJ1133" s="16" t="s">
        <v>1651</v>
      </c>
      <c r="BK1133" s="181">
        <f>ROUND(I1133*H1133,0)</f>
        <v>0</v>
      </c>
      <c r="BL1133" s="16" t="s">
        <v>1678</v>
      </c>
      <c r="BM1133" s="16" t="s">
        <v>2261</v>
      </c>
    </row>
    <row r="1134" spans="2:51" s="11" customFormat="1" ht="12">
      <c r="B1134" s="182"/>
      <c r="C1134" s="183"/>
      <c r="D1134" s="184" t="s">
        <v>1660</v>
      </c>
      <c r="E1134" s="183"/>
      <c r="F1134" s="185" t="s">
        <v>2262</v>
      </c>
      <c r="G1134" s="183"/>
      <c r="H1134" s="186">
        <v>90.32</v>
      </c>
      <c r="I1134" s="187"/>
      <c r="J1134" s="183"/>
      <c r="K1134" s="183"/>
      <c r="L1134" s="188"/>
      <c r="M1134" s="189"/>
      <c r="N1134" s="190"/>
      <c r="O1134" s="190"/>
      <c r="P1134" s="190"/>
      <c r="Q1134" s="190"/>
      <c r="R1134" s="190"/>
      <c r="S1134" s="190"/>
      <c r="T1134" s="191"/>
      <c r="AT1134" s="192" t="s">
        <v>1660</v>
      </c>
      <c r="AU1134" s="192" t="s">
        <v>1651</v>
      </c>
      <c r="AV1134" s="11" t="s">
        <v>1651</v>
      </c>
      <c r="AW1134" s="11" t="s">
        <v>1527</v>
      </c>
      <c r="AX1134" s="11" t="s">
        <v>1531</v>
      </c>
      <c r="AY1134" s="192" t="s">
        <v>1642</v>
      </c>
    </row>
    <row r="1135" spans="2:65" s="1" customFormat="1" ht="16.5" customHeight="1">
      <c r="B1135" s="33"/>
      <c r="C1135" s="171" t="s">
        <v>2263</v>
      </c>
      <c r="D1135" s="171" t="s">
        <v>1645</v>
      </c>
      <c r="E1135" s="172" t="s">
        <v>2264</v>
      </c>
      <c r="F1135" s="173" t="s">
        <v>2265</v>
      </c>
      <c r="G1135" s="174" t="s">
        <v>1683</v>
      </c>
      <c r="H1135" s="175">
        <v>36.56</v>
      </c>
      <c r="I1135" s="176"/>
      <c r="J1135" s="175">
        <f>ROUND(I1135*H1135,0)</f>
        <v>0</v>
      </c>
      <c r="K1135" s="173" t="s">
        <v>1524</v>
      </c>
      <c r="L1135" s="37"/>
      <c r="M1135" s="177" t="s">
        <v>1524</v>
      </c>
      <c r="N1135" s="178" t="s">
        <v>1563</v>
      </c>
      <c r="O1135" s="59"/>
      <c r="P1135" s="179">
        <f>O1135*H1135</f>
        <v>0</v>
      </c>
      <c r="Q1135" s="179">
        <v>0.00792</v>
      </c>
      <c r="R1135" s="179">
        <f>Q1135*H1135</f>
        <v>0.2895552</v>
      </c>
      <c r="S1135" s="179">
        <v>0</v>
      </c>
      <c r="T1135" s="180">
        <f>S1135*H1135</f>
        <v>0</v>
      </c>
      <c r="AR1135" s="16" t="s">
        <v>1678</v>
      </c>
      <c r="AT1135" s="16" t="s">
        <v>1645</v>
      </c>
      <c r="AU1135" s="16" t="s">
        <v>1651</v>
      </c>
      <c r="AY1135" s="16" t="s">
        <v>1642</v>
      </c>
      <c r="BE1135" s="181">
        <f>IF(N1135="základní",J1135,0)</f>
        <v>0</v>
      </c>
      <c r="BF1135" s="181">
        <f>IF(N1135="snížená",J1135,0)</f>
        <v>0</v>
      </c>
      <c r="BG1135" s="181">
        <f>IF(N1135="zákl. přenesená",J1135,0)</f>
        <v>0</v>
      </c>
      <c r="BH1135" s="181">
        <f>IF(N1135="sníž. přenesená",J1135,0)</f>
        <v>0</v>
      </c>
      <c r="BI1135" s="181">
        <f>IF(N1135="nulová",J1135,0)</f>
        <v>0</v>
      </c>
      <c r="BJ1135" s="16" t="s">
        <v>1651</v>
      </c>
      <c r="BK1135" s="181">
        <f>ROUND(I1135*H1135,0)</f>
        <v>0</v>
      </c>
      <c r="BL1135" s="16" t="s">
        <v>1678</v>
      </c>
      <c r="BM1135" s="16" t="s">
        <v>2266</v>
      </c>
    </row>
    <row r="1136" spans="2:51" s="11" customFormat="1" ht="12">
      <c r="B1136" s="182"/>
      <c r="C1136" s="183"/>
      <c r="D1136" s="184" t="s">
        <v>1660</v>
      </c>
      <c r="E1136" s="193" t="s">
        <v>1524</v>
      </c>
      <c r="F1136" s="185" t="s">
        <v>2267</v>
      </c>
      <c r="G1136" s="183"/>
      <c r="H1136" s="186">
        <v>12.57</v>
      </c>
      <c r="I1136" s="187"/>
      <c r="J1136" s="183"/>
      <c r="K1136" s="183"/>
      <c r="L1136" s="188"/>
      <c r="M1136" s="189"/>
      <c r="N1136" s="190"/>
      <c r="O1136" s="190"/>
      <c r="P1136" s="190"/>
      <c r="Q1136" s="190"/>
      <c r="R1136" s="190"/>
      <c r="S1136" s="190"/>
      <c r="T1136" s="191"/>
      <c r="AT1136" s="192" t="s">
        <v>1660</v>
      </c>
      <c r="AU1136" s="192" t="s">
        <v>1651</v>
      </c>
      <c r="AV1136" s="11" t="s">
        <v>1651</v>
      </c>
      <c r="AW1136" s="11" t="s">
        <v>1554</v>
      </c>
      <c r="AX1136" s="11" t="s">
        <v>1591</v>
      </c>
      <c r="AY1136" s="192" t="s">
        <v>1642</v>
      </c>
    </row>
    <row r="1137" spans="2:51" s="11" customFormat="1" ht="12">
      <c r="B1137" s="182"/>
      <c r="C1137" s="183"/>
      <c r="D1137" s="184" t="s">
        <v>1660</v>
      </c>
      <c r="E1137" s="193" t="s">
        <v>1524</v>
      </c>
      <c r="F1137" s="185" t="s">
        <v>2268</v>
      </c>
      <c r="G1137" s="183"/>
      <c r="H1137" s="186">
        <v>10.6</v>
      </c>
      <c r="I1137" s="187"/>
      <c r="J1137" s="183"/>
      <c r="K1137" s="183"/>
      <c r="L1137" s="188"/>
      <c r="M1137" s="189"/>
      <c r="N1137" s="190"/>
      <c r="O1137" s="190"/>
      <c r="P1137" s="190"/>
      <c r="Q1137" s="190"/>
      <c r="R1137" s="190"/>
      <c r="S1137" s="190"/>
      <c r="T1137" s="191"/>
      <c r="AT1137" s="192" t="s">
        <v>1660</v>
      </c>
      <c r="AU1137" s="192" t="s">
        <v>1651</v>
      </c>
      <c r="AV1137" s="11" t="s">
        <v>1651</v>
      </c>
      <c r="AW1137" s="11" t="s">
        <v>1554</v>
      </c>
      <c r="AX1137" s="11" t="s">
        <v>1591</v>
      </c>
      <c r="AY1137" s="192" t="s">
        <v>1642</v>
      </c>
    </row>
    <row r="1138" spans="2:51" s="11" customFormat="1" ht="12">
      <c r="B1138" s="182"/>
      <c r="C1138" s="183"/>
      <c r="D1138" s="184" t="s">
        <v>1660</v>
      </c>
      <c r="E1138" s="193" t="s">
        <v>1524</v>
      </c>
      <c r="F1138" s="185" t="s">
        <v>2269</v>
      </c>
      <c r="G1138" s="183"/>
      <c r="H1138" s="186">
        <v>13.39</v>
      </c>
      <c r="I1138" s="187"/>
      <c r="J1138" s="183"/>
      <c r="K1138" s="183"/>
      <c r="L1138" s="188"/>
      <c r="M1138" s="189"/>
      <c r="N1138" s="190"/>
      <c r="O1138" s="190"/>
      <c r="P1138" s="190"/>
      <c r="Q1138" s="190"/>
      <c r="R1138" s="190"/>
      <c r="S1138" s="190"/>
      <c r="T1138" s="191"/>
      <c r="AT1138" s="192" t="s">
        <v>1660</v>
      </c>
      <c r="AU1138" s="192" t="s">
        <v>1651</v>
      </c>
      <c r="AV1138" s="11" t="s">
        <v>1651</v>
      </c>
      <c r="AW1138" s="11" t="s">
        <v>1554</v>
      </c>
      <c r="AX1138" s="11" t="s">
        <v>1591</v>
      </c>
      <c r="AY1138" s="192" t="s">
        <v>1642</v>
      </c>
    </row>
    <row r="1139" spans="2:51" s="12" customFormat="1" ht="12">
      <c r="B1139" s="208"/>
      <c r="C1139" s="209"/>
      <c r="D1139" s="184" t="s">
        <v>1660</v>
      </c>
      <c r="E1139" s="210" t="s">
        <v>1524</v>
      </c>
      <c r="F1139" s="211" t="s">
        <v>1810</v>
      </c>
      <c r="G1139" s="209"/>
      <c r="H1139" s="212">
        <v>36.56</v>
      </c>
      <c r="I1139" s="213"/>
      <c r="J1139" s="209"/>
      <c r="K1139" s="209"/>
      <c r="L1139" s="214"/>
      <c r="M1139" s="215"/>
      <c r="N1139" s="216"/>
      <c r="O1139" s="216"/>
      <c r="P1139" s="216"/>
      <c r="Q1139" s="216"/>
      <c r="R1139" s="216"/>
      <c r="S1139" s="216"/>
      <c r="T1139" s="217"/>
      <c r="AT1139" s="218" t="s">
        <v>1660</v>
      </c>
      <c r="AU1139" s="218" t="s">
        <v>1651</v>
      </c>
      <c r="AV1139" s="12" t="s">
        <v>1650</v>
      </c>
      <c r="AW1139" s="12" t="s">
        <v>1554</v>
      </c>
      <c r="AX1139" s="12" t="s">
        <v>1531</v>
      </c>
      <c r="AY1139" s="218" t="s">
        <v>1642</v>
      </c>
    </row>
    <row r="1140" spans="2:65" s="1" customFormat="1" ht="16.5" customHeight="1">
      <c r="B1140" s="33"/>
      <c r="C1140" s="171" t="s">
        <v>2270</v>
      </c>
      <c r="D1140" s="171" t="s">
        <v>1645</v>
      </c>
      <c r="E1140" s="172" t="s">
        <v>2271</v>
      </c>
      <c r="F1140" s="173" t="s">
        <v>2272</v>
      </c>
      <c r="G1140" s="174" t="s">
        <v>1648</v>
      </c>
      <c r="H1140" s="175">
        <v>2.42</v>
      </c>
      <c r="I1140" s="176"/>
      <c r="J1140" s="175">
        <f>ROUND(I1140*H1140,0)</f>
        <v>0</v>
      </c>
      <c r="K1140" s="173" t="s">
        <v>1649</v>
      </c>
      <c r="L1140" s="37"/>
      <c r="M1140" s="177" t="s">
        <v>1524</v>
      </c>
      <c r="N1140" s="178" t="s">
        <v>1563</v>
      </c>
      <c r="O1140" s="59"/>
      <c r="P1140" s="179">
        <f>O1140*H1140</f>
        <v>0</v>
      </c>
      <c r="Q1140" s="179">
        <v>0</v>
      </c>
      <c r="R1140" s="179">
        <f>Q1140*H1140</f>
        <v>0</v>
      </c>
      <c r="S1140" s="179">
        <v>0</v>
      </c>
      <c r="T1140" s="180">
        <f>S1140*H1140</f>
        <v>0</v>
      </c>
      <c r="AR1140" s="16" t="s">
        <v>1678</v>
      </c>
      <c r="AT1140" s="16" t="s">
        <v>1645</v>
      </c>
      <c r="AU1140" s="16" t="s">
        <v>1651</v>
      </c>
      <c r="AY1140" s="16" t="s">
        <v>1642</v>
      </c>
      <c r="BE1140" s="181">
        <f>IF(N1140="základní",J1140,0)</f>
        <v>0</v>
      </c>
      <c r="BF1140" s="181">
        <f>IF(N1140="snížená",J1140,0)</f>
        <v>0</v>
      </c>
      <c r="BG1140" s="181">
        <f>IF(N1140="zákl. přenesená",J1140,0)</f>
        <v>0</v>
      </c>
      <c r="BH1140" s="181">
        <f>IF(N1140="sníž. přenesená",J1140,0)</f>
        <v>0</v>
      </c>
      <c r="BI1140" s="181">
        <f>IF(N1140="nulová",J1140,0)</f>
        <v>0</v>
      </c>
      <c r="BJ1140" s="16" t="s">
        <v>1651</v>
      </c>
      <c r="BK1140" s="181">
        <f>ROUND(I1140*H1140,0)</f>
        <v>0</v>
      </c>
      <c r="BL1140" s="16" t="s">
        <v>1678</v>
      </c>
      <c r="BM1140" s="16" t="s">
        <v>2273</v>
      </c>
    </row>
    <row r="1141" spans="2:63" s="10" customFormat="1" ht="22.9" customHeight="1">
      <c r="B1141" s="155"/>
      <c r="C1141" s="156"/>
      <c r="D1141" s="157" t="s">
        <v>1590</v>
      </c>
      <c r="E1141" s="169" t="s">
        <v>2274</v>
      </c>
      <c r="F1141" s="169" t="s">
        <v>2275</v>
      </c>
      <c r="G1141" s="156"/>
      <c r="H1141" s="156"/>
      <c r="I1141" s="159"/>
      <c r="J1141" s="170">
        <f>BK1141</f>
        <v>0</v>
      </c>
      <c r="K1141" s="156"/>
      <c r="L1141" s="161"/>
      <c r="M1141" s="162"/>
      <c r="N1141" s="163"/>
      <c r="O1141" s="163"/>
      <c r="P1141" s="164">
        <f>SUM(P1142:P1159)</f>
        <v>0</v>
      </c>
      <c r="Q1141" s="163"/>
      <c r="R1141" s="164">
        <f>SUM(R1142:R1159)</f>
        <v>0.2653635</v>
      </c>
      <c r="S1141" s="163"/>
      <c r="T1141" s="165">
        <f>SUM(T1142:T1159)</f>
        <v>0</v>
      </c>
      <c r="AR1141" s="166" t="s">
        <v>1651</v>
      </c>
      <c r="AT1141" s="167" t="s">
        <v>1590</v>
      </c>
      <c r="AU1141" s="167" t="s">
        <v>1531</v>
      </c>
      <c r="AY1141" s="166" t="s">
        <v>1642</v>
      </c>
      <c r="BK1141" s="168">
        <f>SUM(BK1142:BK1159)</f>
        <v>0</v>
      </c>
    </row>
    <row r="1142" spans="2:65" s="1" customFormat="1" ht="16.5" customHeight="1">
      <c r="B1142" s="33"/>
      <c r="C1142" s="171" t="s">
        <v>2276</v>
      </c>
      <c r="D1142" s="171" t="s">
        <v>1645</v>
      </c>
      <c r="E1142" s="172" t="s">
        <v>2277</v>
      </c>
      <c r="F1142" s="173" t="s">
        <v>2278</v>
      </c>
      <c r="G1142" s="174" t="s">
        <v>1683</v>
      </c>
      <c r="H1142" s="175">
        <v>269.55</v>
      </c>
      <c r="I1142" s="176"/>
      <c r="J1142" s="175">
        <f>ROUND(I1142*H1142,0)</f>
        <v>0</v>
      </c>
      <c r="K1142" s="173" t="s">
        <v>1649</v>
      </c>
      <c r="L1142" s="37"/>
      <c r="M1142" s="177" t="s">
        <v>1524</v>
      </c>
      <c r="N1142" s="178" t="s">
        <v>1563</v>
      </c>
      <c r="O1142" s="59"/>
      <c r="P1142" s="179">
        <f>O1142*H1142</f>
        <v>0</v>
      </c>
      <c r="Q1142" s="179">
        <v>0</v>
      </c>
      <c r="R1142" s="179">
        <f>Q1142*H1142</f>
        <v>0</v>
      </c>
      <c r="S1142" s="179">
        <v>0</v>
      </c>
      <c r="T1142" s="180">
        <f>S1142*H1142</f>
        <v>0</v>
      </c>
      <c r="AR1142" s="16" t="s">
        <v>1678</v>
      </c>
      <c r="AT1142" s="16" t="s">
        <v>1645</v>
      </c>
      <c r="AU1142" s="16" t="s">
        <v>1651</v>
      </c>
      <c r="AY1142" s="16" t="s">
        <v>1642</v>
      </c>
      <c r="BE1142" s="181">
        <f>IF(N1142="základní",J1142,0)</f>
        <v>0</v>
      </c>
      <c r="BF1142" s="181">
        <f>IF(N1142="snížená",J1142,0)</f>
        <v>0</v>
      </c>
      <c r="BG1142" s="181">
        <f>IF(N1142="zákl. přenesená",J1142,0)</f>
        <v>0</v>
      </c>
      <c r="BH1142" s="181">
        <f>IF(N1142="sníž. přenesená",J1142,0)</f>
        <v>0</v>
      </c>
      <c r="BI1142" s="181">
        <f>IF(N1142="nulová",J1142,0)</f>
        <v>0</v>
      </c>
      <c r="BJ1142" s="16" t="s">
        <v>1651</v>
      </c>
      <c r="BK1142" s="181">
        <f>ROUND(I1142*H1142,0)</f>
        <v>0</v>
      </c>
      <c r="BL1142" s="16" t="s">
        <v>1678</v>
      </c>
      <c r="BM1142" s="16" t="s">
        <v>2279</v>
      </c>
    </row>
    <row r="1143" spans="2:51" s="11" customFormat="1" ht="12">
      <c r="B1143" s="182"/>
      <c r="C1143" s="183"/>
      <c r="D1143" s="184" t="s">
        <v>1660</v>
      </c>
      <c r="E1143" s="193" t="s">
        <v>1524</v>
      </c>
      <c r="F1143" s="185" t="s">
        <v>1326</v>
      </c>
      <c r="G1143" s="183"/>
      <c r="H1143" s="186">
        <v>133.81</v>
      </c>
      <c r="I1143" s="187"/>
      <c r="J1143" s="183"/>
      <c r="K1143" s="183"/>
      <c r="L1143" s="188"/>
      <c r="M1143" s="189"/>
      <c r="N1143" s="190"/>
      <c r="O1143" s="190"/>
      <c r="P1143" s="190"/>
      <c r="Q1143" s="190"/>
      <c r="R1143" s="190"/>
      <c r="S1143" s="190"/>
      <c r="T1143" s="191"/>
      <c r="AT1143" s="192" t="s">
        <v>1660</v>
      </c>
      <c r="AU1143" s="192" t="s">
        <v>1651</v>
      </c>
      <c r="AV1143" s="11" t="s">
        <v>1651</v>
      </c>
      <c r="AW1143" s="11" t="s">
        <v>1554</v>
      </c>
      <c r="AX1143" s="11" t="s">
        <v>1591</v>
      </c>
      <c r="AY1143" s="192" t="s">
        <v>1642</v>
      </c>
    </row>
    <row r="1144" spans="2:51" s="11" customFormat="1" ht="12">
      <c r="B1144" s="182"/>
      <c r="C1144" s="183"/>
      <c r="D1144" s="184" t="s">
        <v>1660</v>
      </c>
      <c r="E1144" s="193" t="s">
        <v>1524</v>
      </c>
      <c r="F1144" s="185" t="s">
        <v>2280</v>
      </c>
      <c r="G1144" s="183"/>
      <c r="H1144" s="186">
        <v>56.23</v>
      </c>
      <c r="I1144" s="187"/>
      <c r="J1144" s="183"/>
      <c r="K1144" s="183"/>
      <c r="L1144" s="188"/>
      <c r="M1144" s="189"/>
      <c r="N1144" s="190"/>
      <c r="O1144" s="190"/>
      <c r="P1144" s="190"/>
      <c r="Q1144" s="190"/>
      <c r="R1144" s="190"/>
      <c r="S1144" s="190"/>
      <c r="T1144" s="191"/>
      <c r="AT1144" s="192" t="s">
        <v>1660</v>
      </c>
      <c r="AU1144" s="192" t="s">
        <v>1651</v>
      </c>
      <c r="AV1144" s="11" t="s">
        <v>1651</v>
      </c>
      <c r="AW1144" s="11" t="s">
        <v>1554</v>
      </c>
      <c r="AX1144" s="11" t="s">
        <v>1591</v>
      </c>
      <c r="AY1144" s="192" t="s">
        <v>1642</v>
      </c>
    </row>
    <row r="1145" spans="2:51" s="11" customFormat="1" ht="12">
      <c r="B1145" s="182"/>
      <c r="C1145" s="183"/>
      <c r="D1145" s="184" t="s">
        <v>1660</v>
      </c>
      <c r="E1145" s="193" t="s">
        <v>1524</v>
      </c>
      <c r="F1145" s="185" t="s">
        <v>2281</v>
      </c>
      <c r="G1145" s="183"/>
      <c r="H1145" s="186">
        <v>79.51</v>
      </c>
      <c r="I1145" s="187"/>
      <c r="J1145" s="183"/>
      <c r="K1145" s="183"/>
      <c r="L1145" s="188"/>
      <c r="M1145" s="189"/>
      <c r="N1145" s="190"/>
      <c r="O1145" s="190"/>
      <c r="P1145" s="190"/>
      <c r="Q1145" s="190"/>
      <c r="R1145" s="190"/>
      <c r="S1145" s="190"/>
      <c r="T1145" s="191"/>
      <c r="AT1145" s="192" t="s">
        <v>1660</v>
      </c>
      <c r="AU1145" s="192" t="s">
        <v>1651</v>
      </c>
      <c r="AV1145" s="11" t="s">
        <v>1651</v>
      </c>
      <c r="AW1145" s="11" t="s">
        <v>1554</v>
      </c>
      <c r="AX1145" s="11" t="s">
        <v>1591</v>
      </c>
      <c r="AY1145" s="192" t="s">
        <v>1642</v>
      </c>
    </row>
    <row r="1146" spans="2:51" s="12" customFormat="1" ht="12">
      <c r="B1146" s="208"/>
      <c r="C1146" s="209"/>
      <c r="D1146" s="184" t="s">
        <v>1660</v>
      </c>
      <c r="E1146" s="210" t="s">
        <v>1524</v>
      </c>
      <c r="F1146" s="211" t="s">
        <v>1810</v>
      </c>
      <c r="G1146" s="209"/>
      <c r="H1146" s="212">
        <v>269.55</v>
      </c>
      <c r="I1146" s="213"/>
      <c r="J1146" s="209"/>
      <c r="K1146" s="209"/>
      <c r="L1146" s="214"/>
      <c r="M1146" s="215"/>
      <c r="N1146" s="216"/>
      <c r="O1146" s="216"/>
      <c r="P1146" s="216"/>
      <c r="Q1146" s="216"/>
      <c r="R1146" s="216"/>
      <c r="S1146" s="216"/>
      <c r="T1146" s="217"/>
      <c r="AT1146" s="218" t="s">
        <v>1660</v>
      </c>
      <c r="AU1146" s="218" t="s">
        <v>1651</v>
      </c>
      <c r="AV1146" s="12" t="s">
        <v>1650</v>
      </c>
      <c r="AW1146" s="12" t="s">
        <v>1554</v>
      </c>
      <c r="AX1146" s="12" t="s">
        <v>1531</v>
      </c>
      <c r="AY1146" s="218" t="s">
        <v>1642</v>
      </c>
    </row>
    <row r="1147" spans="2:65" s="1" customFormat="1" ht="16.5" customHeight="1">
      <c r="B1147" s="33"/>
      <c r="C1147" s="194" t="s">
        <v>2282</v>
      </c>
      <c r="D1147" s="194" t="s">
        <v>1687</v>
      </c>
      <c r="E1147" s="195" t="s">
        <v>2283</v>
      </c>
      <c r="F1147" s="196" t="s">
        <v>2284</v>
      </c>
      <c r="G1147" s="197" t="s">
        <v>1683</v>
      </c>
      <c r="H1147" s="198">
        <v>296.51</v>
      </c>
      <c r="I1147" s="199"/>
      <c r="J1147" s="198">
        <f>ROUND(I1147*H1147,0)</f>
        <v>0</v>
      </c>
      <c r="K1147" s="196" t="s">
        <v>1649</v>
      </c>
      <c r="L1147" s="200"/>
      <c r="M1147" s="201" t="s">
        <v>1524</v>
      </c>
      <c r="N1147" s="202" t="s">
        <v>1563</v>
      </c>
      <c r="O1147" s="59"/>
      <c r="P1147" s="179">
        <f>O1147*H1147</f>
        <v>0</v>
      </c>
      <c r="Q1147" s="179">
        <v>0.0006</v>
      </c>
      <c r="R1147" s="179">
        <f>Q1147*H1147</f>
        <v>0.17790599999999998</v>
      </c>
      <c r="S1147" s="179">
        <v>0</v>
      </c>
      <c r="T1147" s="180">
        <f>S1147*H1147</f>
        <v>0</v>
      </c>
      <c r="AR1147" s="16" t="s">
        <v>1690</v>
      </c>
      <c r="AT1147" s="16" t="s">
        <v>1687</v>
      </c>
      <c r="AU1147" s="16" t="s">
        <v>1651</v>
      </c>
      <c r="AY1147" s="16" t="s">
        <v>1642</v>
      </c>
      <c r="BE1147" s="181">
        <f>IF(N1147="základní",J1147,0)</f>
        <v>0</v>
      </c>
      <c r="BF1147" s="181">
        <f>IF(N1147="snížená",J1147,0)</f>
        <v>0</v>
      </c>
      <c r="BG1147" s="181">
        <f>IF(N1147="zákl. přenesená",J1147,0)</f>
        <v>0</v>
      </c>
      <c r="BH1147" s="181">
        <f>IF(N1147="sníž. přenesená",J1147,0)</f>
        <v>0</v>
      </c>
      <c r="BI1147" s="181">
        <f>IF(N1147="nulová",J1147,0)</f>
        <v>0</v>
      </c>
      <c r="BJ1147" s="16" t="s">
        <v>1651</v>
      </c>
      <c r="BK1147" s="181">
        <f>ROUND(I1147*H1147,0)</f>
        <v>0</v>
      </c>
      <c r="BL1147" s="16" t="s">
        <v>1678</v>
      </c>
      <c r="BM1147" s="16" t="s">
        <v>2285</v>
      </c>
    </row>
    <row r="1148" spans="2:51" s="11" customFormat="1" ht="12">
      <c r="B1148" s="182"/>
      <c r="C1148" s="183"/>
      <c r="D1148" s="184" t="s">
        <v>1660</v>
      </c>
      <c r="E1148" s="183"/>
      <c r="F1148" s="185" t="s">
        <v>2286</v>
      </c>
      <c r="G1148" s="183"/>
      <c r="H1148" s="186">
        <v>296.51</v>
      </c>
      <c r="I1148" s="187"/>
      <c r="J1148" s="183"/>
      <c r="K1148" s="183"/>
      <c r="L1148" s="188"/>
      <c r="M1148" s="189"/>
      <c r="N1148" s="190"/>
      <c r="O1148" s="190"/>
      <c r="P1148" s="190"/>
      <c r="Q1148" s="190"/>
      <c r="R1148" s="190"/>
      <c r="S1148" s="190"/>
      <c r="T1148" s="191"/>
      <c r="AT1148" s="192" t="s">
        <v>1660</v>
      </c>
      <c r="AU1148" s="192" t="s">
        <v>1651</v>
      </c>
      <c r="AV1148" s="11" t="s">
        <v>1651</v>
      </c>
      <c r="AW1148" s="11" t="s">
        <v>1527</v>
      </c>
      <c r="AX1148" s="11" t="s">
        <v>1531</v>
      </c>
      <c r="AY1148" s="192" t="s">
        <v>1642</v>
      </c>
    </row>
    <row r="1149" spans="2:65" s="1" customFormat="1" ht="16.5" customHeight="1">
      <c r="B1149" s="33"/>
      <c r="C1149" s="171" t="s">
        <v>2287</v>
      </c>
      <c r="D1149" s="171" t="s">
        <v>1645</v>
      </c>
      <c r="E1149" s="172" t="s">
        <v>2288</v>
      </c>
      <c r="F1149" s="173" t="s">
        <v>2289</v>
      </c>
      <c r="G1149" s="174" t="s">
        <v>1683</v>
      </c>
      <c r="H1149" s="175">
        <v>134.55</v>
      </c>
      <c r="I1149" s="176"/>
      <c r="J1149" s="175">
        <f>ROUND(I1149*H1149,0)</f>
        <v>0</v>
      </c>
      <c r="K1149" s="173" t="s">
        <v>1649</v>
      </c>
      <c r="L1149" s="37"/>
      <c r="M1149" s="177" t="s">
        <v>1524</v>
      </c>
      <c r="N1149" s="178" t="s">
        <v>1563</v>
      </c>
      <c r="O1149" s="59"/>
      <c r="P1149" s="179">
        <f>O1149*H1149</f>
        <v>0</v>
      </c>
      <c r="Q1149" s="179">
        <v>0.00017</v>
      </c>
      <c r="R1149" s="179">
        <f>Q1149*H1149</f>
        <v>0.022873500000000005</v>
      </c>
      <c r="S1149" s="179">
        <v>0</v>
      </c>
      <c r="T1149" s="180">
        <f>S1149*H1149</f>
        <v>0</v>
      </c>
      <c r="AR1149" s="16" t="s">
        <v>1678</v>
      </c>
      <c r="AT1149" s="16" t="s">
        <v>1645</v>
      </c>
      <c r="AU1149" s="16" t="s">
        <v>1651</v>
      </c>
      <c r="AY1149" s="16" t="s">
        <v>1642</v>
      </c>
      <c r="BE1149" s="181">
        <f>IF(N1149="základní",J1149,0)</f>
        <v>0</v>
      </c>
      <c r="BF1149" s="181">
        <f>IF(N1149="snížená",J1149,0)</f>
        <v>0</v>
      </c>
      <c r="BG1149" s="181">
        <f>IF(N1149="zákl. přenesená",J1149,0)</f>
        <v>0</v>
      </c>
      <c r="BH1149" s="181">
        <f>IF(N1149="sníž. přenesená",J1149,0)</f>
        <v>0</v>
      </c>
      <c r="BI1149" s="181">
        <f>IF(N1149="nulová",J1149,0)</f>
        <v>0</v>
      </c>
      <c r="BJ1149" s="16" t="s">
        <v>1651</v>
      </c>
      <c r="BK1149" s="181">
        <f>ROUND(I1149*H1149,0)</f>
        <v>0</v>
      </c>
      <c r="BL1149" s="16" t="s">
        <v>1678</v>
      </c>
      <c r="BM1149" s="16" t="s">
        <v>2290</v>
      </c>
    </row>
    <row r="1150" spans="2:51" s="11" customFormat="1" ht="12">
      <c r="B1150" s="182"/>
      <c r="C1150" s="183"/>
      <c r="D1150" s="184" t="s">
        <v>1660</v>
      </c>
      <c r="E1150" s="193" t="s">
        <v>1524</v>
      </c>
      <c r="F1150" s="185" t="s">
        <v>2291</v>
      </c>
      <c r="G1150" s="183"/>
      <c r="H1150" s="186">
        <v>64.83</v>
      </c>
      <c r="I1150" s="187"/>
      <c r="J1150" s="183"/>
      <c r="K1150" s="183"/>
      <c r="L1150" s="188"/>
      <c r="M1150" s="189"/>
      <c r="N1150" s="190"/>
      <c r="O1150" s="190"/>
      <c r="P1150" s="190"/>
      <c r="Q1150" s="190"/>
      <c r="R1150" s="190"/>
      <c r="S1150" s="190"/>
      <c r="T1150" s="191"/>
      <c r="AT1150" s="192" t="s">
        <v>1660</v>
      </c>
      <c r="AU1150" s="192" t="s">
        <v>1651</v>
      </c>
      <c r="AV1150" s="11" t="s">
        <v>1651</v>
      </c>
      <c r="AW1150" s="11" t="s">
        <v>1554</v>
      </c>
      <c r="AX1150" s="11" t="s">
        <v>1591</v>
      </c>
      <c r="AY1150" s="192" t="s">
        <v>1642</v>
      </c>
    </row>
    <row r="1151" spans="2:51" s="11" customFormat="1" ht="12">
      <c r="B1151" s="182"/>
      <c r="C1151" s="183"/>
      <c r="D1151" s="184" t="s">
        <v>1660</v>
      </c>
      <c r="E1151" s="193" t="s">
        <v>1524</v>
      </c>
      <c r="F1151" s="185" t="s">
        <v>2292</v>
      </c>
      <c r="G1151" s="183"/>
      <c r="H1151" s="186">
        <v>47.11</v>
      </c>
      <c r="I1151" s="187"/>
      <c r="J1151" s="183"/>
      <c r="K1151" s="183"/>
      <c r="L1151" s="188"/>
      <c r="M1151" s="189"/>
      <c r="N1151" s="190"/>
      <c r="O1151" s="190"/>
      <c r="P1151" s="190"/>
      <c r="Q1151" s="190"/>
      <c r="R1151" s="190"/>
      <c r="S1151" s="190"/>
      <c r="T1151" s="191"/>
      <c r="AT1151" s="192" t="s">
        <v>1660</v>
      </c>
      <c r="AU1151" s="192" t="s">
        <v>1651</v>
      </c>
      <c r="AV1151" s="11" t="s">
        <v>1651</v>
      </c>
      <c r="AW1151" s="11" t="s">
        <v>1554</v>
      </c>
      <c r="AX1151" s="11" t="s">
        <v>1591</v>
      </c>
      <c r="AY1151" s="192" t="s">
        <v>1642</v>
      </c>
    </row>
    <row r="1152" spans="2:51" s="11" customFormat="1" ht="12">
      <c r="B1152" s="182"/>
      <c r="C1152" s="183"/>
      <c r="D1152" s="184" t="s">
        <v>1660</v>
      </c>
      <c r="E1152" s="193" t="s">
        <v>1524</v>
      </c>
      <c r="F1152" s="185" t="s">
        <v>2293</v>
      </c>
      <c r="G1152" s="183"/>
      <c r="H1152" s="186">
        <v>22.61</v>
      </c>
      <c r="I1152" s="187"/>
      <c r="J1152" s="183"/>
      <c r="K1152" s="183"/>
      <c r="L1152" s="188"/>
      <c r="M1152" s="189"/>
      <c r="N1152" s="190"/>
      <c r="O1152" s="190"/>
      <c r="P1152" s="190"/>
      <c r="Q1152" s="190"/>
      <c r="R1152" s="190"/>
      <c r="S1152" s="190"/>
      <c r="T1152" s="191"/>
      <c r="AT1152" s="192" t="s">
        <v>1660</v>
      </c>
      <c r="AU1152" s="192" t="s">
        <v>1651</v>
      </c>
      <c r="AV1152" s="11" t="s">
        <v>1651</v>
      </c>
      <c r="AW1152" s="11" t="s">
        <v>1554</v>
      </c>
      <c r="AX1152" s="11" t="s">
        <v>1591</v>
      </c>
      <c r="AY1152" s="192" t="s">
        <v>1642</v>
      </c>
    </row>
    <row r="1153" spans="2:51" s="12" customFormat="1" ht="12">
      <c r="B1153" s="208"/>
      <c r="C1153" s="209"/>
      <c r="D1153" s="184" t="s">
        <v>1660</v>
      </c>
      <c r="E1153" s="210" t="s">
        <v>1524</v>
      </c>
      <c r="F1153" s="211" t="s">
        <v>1810</v>
      </c>
      <c r="G1153" s="209"/>
      <c r="H1153" s="212">
        <v>134.55</v>
      </c>
      <c r="I1153" s="213"/>
      <c r="J1153" s="209"/>
      <c r="K1153" s="209"/>
      <c r="L1153" s="214"/>
      <c r="M1153" s="215"/>
      <c r="N1153" s="216"/>
      <c r="O1153" s="216"/>
      <c r="P1153" s="216"/>
      <c r="Q1153" s="216"/>
      <c r="R1153" s="216"/>
      <c r="S1153" s="216"/>
      <c r="T1153" s="217"/>
      <c r="AT1153" s="218" t="s">
        <v>1660</v>
      </c>
      <c r="AU1153" s="218" t="s">
        <v>1651</v>
      </c>
      <c r="AV1153" s="12" t="s">
        <v>1650</v>
      </c>
      <c r="AW1153" s="12" t="s">
        <v>1554</v>
      </c>
      <c r="AX1153" s="12" t="s">
        <v>1531</v>
      </c>
      <c r="AY1153" s="218" t="s">
        <v>1642</v>
      </c>
    </row>
    <row r="1154" spans="2:65" s="1" customFormat="1" ht="16.5" customHeight="1">
      <c r="B1154" s="33"/>
      <c r="C1154" s="171" t="s">
        <v>2294</v>
      </c>
      <c r="D1154" s="171" t="s">
        <v>1645</v>
      </c>
      <c r="E1154" s="172" t="s">
        <v>2295</v>
      </c>
      <c r="F1154" s="173" t="s">
        <v>2296</v>
      </c>
      <c r="G1154" s="174" t="s">
        <v>1683</v>
      </c>
      <c r="H1154" s="175">
        <v>134.55</v>
      </c>
      <c r="I1154" s="176"/>
      <c r="J1154" s="175">
        <f>ROUND(I1154*H1154,0)</f>
        <v>0</v>
      </c>
      <c r="K1154" s="173" t="s">
        <v>1524</v>
      </c>
      <c r="L1154" s="37"/>
      <c r="M1154" s="177" t="s">
        <v>1524</v>
      </c>
      <c r="N1154" s="178" t="s">
        <v>1563</v>
      </c>
      <c r="O1154" s="59"/>
      <c r="P1154" s="179">
        <f>O1154*H1154</f>
        <v>0</v>
      </c>
      <c r="Q1154" s="179">
        <v>0.00048</v>
      </c>
      <c r="R1154" s="179">
        <f>Q1154*H1154</f>
        <v>0.064584</v>
      </c>
      <c r="S1154" s="179">
        <v>0</v>
      </c>
      <c r="T1154" s="180">
        <f>S1154*H1154</f>
        <v>0</v>
      </c>
      <c r="AR1154" s="16" t="s">
        <v>1678</v>
      </c>
      <c r="AT1154" s="16" t="s">
        <v>1645</v>
      </c>
      <c r="AU1154" s="16" t="s">
        <v>1651</v>
      </c>
      <c r="AY1154" s="16" t="s">
        <v>1642</v>
      </c>
      <c r="BE1154" s="181">
        <f>IF(N1154="základní",J1154,0)</f>
        <v>0</v>
      </c>
      <c r="BF1154" s="181">
        <f>IF(N1154="snížená",J1154,0)</f>
        <v>0</v>
      </c>
      <c r="BG1154" s="181">
        <f>IF(N1154="zákl. přenesená",J1154,0)</f>
        <v>0</v>
      </c>
      <c r="BH1154" s="181">
        <f>IF(N1154="sníž. přenesená",J1154,0)</f>
        <v>0</v>
      </c>
      <c r="BI1154" s="181">
        <f>IF(N1154="nulová",J1154,0)</f>
        <v>0</v>
      </c>
      <c r="BJ1154" s="16" t="s">
        <v>1651</v>
      </c>
      <c r="BK1154" s="181">
        <f>ROUND(I1154*H1154,0)</f>
        <v>0</v>
      </c>
      <c r="BL1154" s="16" t="s">
        <v>1678</v>
      </c>
      <c r="BM1154" s="16" t="s">
        <v>2297</v>
      </c>
    </row>
    <row r="1155" spans="2:51" s="11" customFormat="1" ht="12">
      <c r="B1155" s="182"/>
      <c r="C1155" s="183"/>
      <c r="D1155" s="184" t="s">
        <v>1660</v>
      </c>
      <c r="E1155" s="193" t="s">
        <v>1524</v>
      </c>
      <c r="F1155" s="185" t="s">
        <v>2291</v>
      </c>
      <c r="G1155" s="183"/>
      <c r="H1155" s="186">
        <v>64.83</v>
      </c>
      <c r="I1155" s="187"/>
      <c r="J1155" s="183"/>
      <c r="K1155" s="183"/>
      <c r="L1155" s="188"/>
      <c r="M1155" s="189"/>
      <c r="N1155" s="190"/>
      <c r="O1155" s="190"/>
      <c r="P1155" s="190"/>
      <c r="Q1155" s="190"/>
      <c r="R1155" s="190"/>
      <c r="S1155" s="190"/>
      <c r="T1155" s="191"/>
      <c r="AT1155" s="192" t="s">
        <v>1660</v>
      </c>
      <c r="AU1155" s="192" t="s">
        <v>1651</v>
      </c>
      <c r="AV1155" s="11" t="s">
        <v>1651</v>
      </c>
      <c r="AW1155" s="11" t="s">
        <v>1554</v>
      </c>
      <c r="AX1155" s="11" t="s">
        <v>1591</v>
      </c>
      <c r="AY1155" s="192" t="s">
        <v>1642</v>
      </c>
    </row>
    <row r="1156" spans="2:51" s="11" customFormat="1" ht="12">
      <c r="B1156" s="182"/>
      <c r="C1156" s="183"/>
      <c r="D1156" s="184" t="s">
        <v>1660</v>
      </c>
      <c r="E1156" s="193" t="s">
        <v>1524</v>
      </c>
      <c r="F1156" s="185" t="s">
        <v>2292</v>
      </c>
      <c r="G1156" s="183"/>
      <c r="H1156" s="186">
        <v>47.11</v>
      </c>
      <c r="I1156" s="187"/>
      <c r="J1156" s="183"/>
      <c r="K1156" s="183"/>
      <c r="L1156" s="188"/>
      <c r="M1156" s="189"/>
      <c r="N1156" s="190"/>
      <c r="O1156" s="190"/>
      <c r="P1156" s="190"/>
      <c r="Q1156" s="190"/>
      <c r="R1156" s="190"/>
      <c r="S1156" s="190"/>
      <c r="T1156" s="191"/>
      <c r="AT1156" s="192" t="s">
        <v>1660</v>
      </c>
      <c r="AU1156" s="192" t="s">
        <v>1651</v>
      </c>
      <c r="AV1156" s="11" t="s">
        <v>1651</v>
      </c>
      <c r="AW1156" s="11" t="s">
        <v>1554</v>
      </c>
      <c r="AX1156" s="11" t="s">
        <v>1591</v>
      </c>
      <c r="AY1156" s="192" t="s">
        <v>1642</v>
      </c>
    </row>
    <row r="1157" spans="2:51" s="11" customFormat="1" ht="12">
      <c r="B1157" s="182"/>
      <c r="C1157" s="183"/>
      <c r="D1157" s="184" t="s">
        <v>1660</v>
      </c>
      <c r="E1157" s="193" t="s">
        <v>1524</v>
      </c>
      <c r="F1157" s="185" t="s">
        <v>2293</v>
      </c>
      <c r="G1157" s="183"/>
      <c r="H1157" s="186">
        <v>22.61</v>
      </c>
      <c r="I1157" s="187"/>
      <c r="J1157" s="183"/>
      <c r="K1157" s="183"/>
      <c r="L1157" s="188"/>
      <c r="M1157" s="189"/>
      <c r="N1157" s="190"/>
      <c r="O1157" s="190"/>
      <c r="P1157" s="190"/>
      <c r="Q1157" s="190"/>
      <c r="R1157" s="190"/>
      <c r="S1157" s="190"/>
      <c r="T1157" s="191"/>
      <c r="AT1157" s="192" t="s">
        <v>1660</v>
      </c>
      <c r="AU1157" s="192" t="s">
        <v>1651</v>
      </c>
      <c r="AV1157" s="11" t="s">
        <v>1651</v>
      </c>
      <c r="AW1157" s="11" t="s">
        <v>1554</v>
      </c>
      <c r="AX1157" s="11" t="s">
        <v>1591</v>
      </c>
      <c r="AY1157" s="192" t="s">
        <v>1642</v>
      </c>
    </row>
    <row r="1158" spans="2:51" s="12" customFormat="1" ht="12">
      <c r="B1158" s="208"/>
      <c r="C1158" s="209"/>
      <c r="D1158" s="184" t="s">
        <v>1660</v>
      </c>
      <c r="E1158" s="210" t="s">
        <v>1524</v>
      </c>
      <c r="F1158" s="211" t="s">
        <v>1810</v>
      </c>
      <c r="G1158" s="209"/>
      <c r="H1158" s="212">
        <v>134.55</v>
      </c>
      <c r="I1158" s="213"/>
      <c r="J1158" s="209"/>
      <c r="K1158" s="209"/>
      <c r="L1158" s="214"/>
      <c r="M1158" s="215"/>
      <c r="N1158" s="216"/>
      <c r="O1158" s="216"/>
      <c r="P1158" s="216"/>
      <c r="Q1158" s="216"/>
      <c r="R1158" s="216"/>
      <c r="S1158" s="216"/>
      <c r="T1158" s="217"/>
      <c r="AT1158" s="218" t="s">
        <v>1660</v>
      </c>
      <c r="AU1158" s="218" t="s">
        <v>1651</v>
      </c>
      <c r="AV1158" s="12" t="s">
        <v>1650</v>
      </c>
      <c r="AW1158" s="12" t="s">
        <v>1554</v>
      </c>
      <c r="AX1158" s="12" t="s">
        <v>1531</v>
      </c>
      <c r="AY1158" s="218" t="s">
        <v>1642</v>
      </c>
    </row>
    <row r="1159" spans="2:65" s="1" customFormat="1" ht="16.5" customHeight="1">
      <c r="B1159" s="33"/>
      <c r="C1159" s="171" t="s">
        <v>2298</v>
      </c>
      <c r="D1159" s="171" t="s">
        <v>1645</v>
      </c>
      <c r="E1159" s="172" t="s">
        <v>2299</v>
      </c>
      <c r="F1159" s="173" t="s">
        <v>2300</v>
      </c>
      <c r="G1159" s="174" t="s">
        <v>1648</v>
      </c>
      <c r="H1159" s="175">
        <v>0.27</v>
      </c>
      <c r="I1159" s="176"/>
      <c r="J1159" s="175">
        <f>ROUND(I1159*H1159,0)</f>
        <v>0</v>
      </c>
      <c r="K1159" s="173" t="s">
        <v>1649</v>
      </c>
      <c r="L1159" s="37"/>
      <c r="M1159" s="177" t="s">
        <v>1524</v>
      </c>
      <c r="N1159" s="178" t="s">
        <v>1563</v>
      </c>
      <c r="O1159" s="59"/>
      <c r="P1159" s="179">
        <f>O1159*H1159</f>
        <v>0</v>
      </c>
      <c r="Q1159" s="179">
        <v>0</v>
      </c>
      <c r="R1159" s="179">
        <f>Q1159*H1159</f>
        <v>0</v>
      </c>
      <c r="S1159" s="179">
        <v>0</v>
      </c>
      <c r="T1159" s="180">
        <f>S1159*H1159</f>
        <v>0</v>
      </c>
      <c r="AR1159" s="16" t="s">
        <v>1678</v>
      </c>
      <c r="AT1159" s="16" t="s">
        <v>1645</v>
      </c>
      <c r="AU1159" s="16" t="s">
        <v>1651</v>
      </c>
      <c r="AY1159" s="16" t="s">
        <v>1642</v>
      </c>
      <c r="BE1159" s="181">
        <f>IF(N1159="základní",J1159,0)</f>
        <v>0</v>
      </c>
      <c r="BF1159" s="181">
        <f>IF(N1159="snížená",J1159,0)</f>
        <v>0</v>
      </c>
      <c r="BG1159" s="181">
        <f>IF(N1159="zákl. přenesená",J1159,0)</f>
        <v>0</v>
      </c>
      <c r="BH1159" s="181">
        <f>IF(N1159="sníž. přenesená",J1159,0)</f>
        <v>0</v>
      </c>
      <c r="BI1159" s="181">
        <f>IF(N1159="nulová",J1159,0)</f>
        <v>0</v>
      </c>
      <c r="BJ1159" s="16" t="s">
        <v>1651</v>
      </c>
      <c r="BK1159" s="181">
        <f>ROUND(I1159*H1159,0)</f>
        <v>0</v>
      </c>
      <c r="BL1159" s="16" t="s">
        <v>1678</v>
      </c>
      <c r="BM1159" s="16" t="s">
        <v>2301</v>
      </c>
    </row>
    <row r="1160" spans="2:63" s="10" customFormat="1" ht="22.9" customHeight="1">
      <c r="B1160" s="155"/>
      <c r="C1160" s="156"/>
      <c r="D1160" s="157" t="s">
        <v>1590</v>
      </c>
      <c r="E1160" s="169" t="s">
        <v>2302</v>
      </c>
      <c r="F1160" s="169" t="s">
        <v>2303</v>
      </c>
      <c r="G1160" s="156"/>
      <c r="H1160" s="156"/>
      <c r="I1160" s="159"/>
      <c r="J1160" s="170">
        <f>BK1160</f>
        <v>0</v>
      </c>
      <c r="K1160" s="156"/>
      <c r="L1160" s="161"/>
      <c r="M1160" s="162"/>
      <c r="N1160" s="163"/>
      <c r="O1160" s="163"/>
      <c r="P1160" s="164">
        <f>SUM(P1161:P1168)</f>
        <v>0</v>
      </c>
      <c r="Q1160" s="163"/>
      <c r="R1160" s="164">
        <f>SUM(R1161:R1168)</f>
        <v>0.5540303</v>
      </c>
      <c r="S1160" s="163"/>
      <c r="T1160" s="165">
        <f>SUM(T1161:T1168)</f>
        <v>0</v>
      </c>
      <c r="AR1160" s="166" t="s">
        <v>1651</v>
      </c>
      <c r="AT1160" s="167" t="s">
        <v>1590</v>
      </c>
      <c r="AU1160" s="167" t="s">
        <v>1531</v>
      </c>
      <c r="AY1160" s="166" t="s">
        <v>1642</v>
      </c>
      <c r="BK1160" s="168">
        <f>SUM(BK1161:BK1168)</f>
        <v>0</v>
      </c>
    </row>
    <row r="1161" spans="2:65" s="1" customFormat="1" ht="16.5" customHeight="1">
      <c r="B1161" s="33"/>
      <c r="C1161" s="171" t="s">
        <v>2304</v>
      </c>
      <c r="D1161" s="171" t="s">
        <v>1645</v>
      </c>
      <c r="E1161" s="172" t="s">
        <v>2305</v>
      </c>
      <c r="F1161" s="173" t="s">
        <v>2306</v>
      </c>
      <c r="G1161" s="174" t="s">
        <v>1683</v>
      </c>
      <c r="H1161" s="175">
        <v>160.26</v>
      </c>
      <c r="I1161" s="176"/>
      <c r="J1161" s="175">
        <f>ROUND(I1161*H1161,0)</f>
        <v>0</v>
      </c>
      <c r="K1161" s="173" t="s">
        <v>1524</v>
      </c>
      <c r="L1161" s="37"/>
      <c r="M1161" s="177" t="s">
        <v>1524</v>
      </c>
      <c r="N1161" s="178" t="s">
        <v>1563</v>
      </c>
      <c r="O1161" s="59"/>
      <c r="P1161" s="179">
        <f>O1161*H1161</f>
        <v>0</v>
      </c>
      <c r="Q1161" s="179">
        <v>0.0003</v>
      </c>
      <c r="R1161" s="179">
        <f>Q1161*H1161</f>
        <v>0.048077999999999996</v>
      </c>
      <c r="S1161" s="179">
        <v>0</v>
      </c>
      <c r="T1161" s="180">
        <f>S1161*H1161</f>
        <v>0</v>
      </c>
      <c r="AR1161" s="16" t="s">
        <v>1678</v>
      </c>
      <c r="AT1161" s="16" t="s">
        <v>1645</v>
      </c>
      <c r="AU1161" s="16" t="s">
        <v>1651</v>
      </c>
      <c r="AY1161" s="16" t="s">
        <v>1642</v>
      </c>
      <c r="BE1161" s="181">
        <f>IF(N1161="základní",J1161,0)</f>
        <v>0</v>
      </c>
      <c r="BF1161" s="181">
        <f>IF(N1161="snížená",J1161,0)</f>
        <v>0</v>
      </c>
      <c r="BG1161" s="181">
        <f>IF(N1161="zákl. přenesená",J1161,0)</f>
        <v>0</v>
      </c>
      <c r="BH1161" s="181">
        <f>IF(N1161="sníž. přenesená",J1161,0)</f>
        <v>0</v>
      </c>
      <c r="BI1161" s="181">
        <f>IF(N1161="nulová",J1161,0)</f>
        <v>0</v>
      </c>
      <c r="BJ1161" s="16" t="s">
        <v>1651</v>
      </c>
      <c r="BK1161" s="181">
        <f>ROUND(I1161*H1161,0)</f>
        <v>0</v>
      </c>
      <c r="BL1161" s="16" t="s">
        <v>1678</v>
      </c>
      <c r="BM1161" s="16" t="s">
        <v>2307</v>
      </c>
    </row>
    <row r="1162" spans="2:51" s="11" customFormat="1" ht="12">
      <c r="B1162" s="182"/>
      <c r="C1162" s="183"/>
      <c r="D1162" s="184" t="s">
        <v>1660</v>
      </c>
      <c r="E1162" s="193" t="s">
        <v>1524</v>
      </c>
      <c r="F1162" s="185" t="s">
        <v>2308</v>
      </c>
      <c r="G1162" s="183"/>
      <c r="H1162" s="186">
        <v>39.88</v>
      </c>
      <c r="I1162" s="187"/>
      <c r="J1162" s="183"/>
      <c r="K1162" s="183"/>
      <c r="L1162" s="188"/>
      <c r="M1162" s="189"/>
      <c r="N1162" s="190"/>
      <c r="O1162" s="190"/>
      <c r="P1162" s="190"/>
      <c r="Q1162" s="190"/>
      <c r="R1162" s="190"/>
      <c r="S1162" s="190"/>
      <c r="T1162" s="191"/>
      <c r="AT1162" s="192" t="s">
        <v>1660</v>
      </c>
      <c r="AU1162" s="192" t="s">
        <v>1651</v>
      </c>
      <c r="AV1162" s="11" t="s">
        <v>1651</v>
      </c>
      <c r="AW1162" s="11" t="s">
        <v>1554</v>
      </c>
      <c r="AX1162" s="11" t="s">
        <v>1591</v>
      </c>
      <c r="AY1162" s="192" t="s">
        <v>1642</v>
      </c>
    </row>
    <row r="1163" spans="2:51" s="11" customFormat="1" ht="12">
      <c r="B1163" s="182"/>
      <c r="C1163" s="183"/>
      <c r="D1163" s="184" t="s">
        <v>1660</v>
      </c>
      <c r="E1163" s="193" t="s">
        <v>1524</v>
      </c>
      <c r="F1163" s="185" t="s">
        <v>2309</v>
      </c>
      <c r="G1163" s="183"/>
      <c r="H1163" s="186">
        <v>55.85</v>
      </c>
      <c r="I1163" s="187"/>
      <c r="J1163" s="183"/>
      <c r="K1163" s="183"/>
      <c r="L1163" s="188"/>
      <c r="M1163" s="189"/>
      <c r="N1163" s="190"/>
      <c r="O1163" s="190"/>
      <c r="P1163" s="190"/>
      <c r="Q1163" s="190"/>
      <c r="R1163" s="190"/>
      <c r="S1163" s="190"/>
      <c r="T1163" s="191"/>
      <c r="AT1163" s="192" t="s">
        <v>1660</v>
      </c>
      <c r="AU1163" s="192" t="s">
        <v>1651</v>
      </c>
      <c r="AV1163" s="11" t="s">
        <v>1651</v>
      </c>
      <c r="AW1163" s="11" t="s">
        <v>1554</v>
      </c>
      <c r="AX1163" s="11" t="s">
        <v>1591</v>
      </c>
      <c r="AY1163" s="192" t="s">
        <v>1642</v>
      </c>
    </row>
    <row r="1164" spans="2:51" s="11" customFormat="1" ht="12">
      <c r="B1164" s="182"/>
      <c r="C1164" s="183"/>
      <c r="D1164" s="184" t="s">
        <v>1660</v>
      </c>
      <c r="E1164" s="193" t="s">
        <v>1524</v>
      </c>
      <c r="F1164" s="185" t="s">
        <v>1328</v>
      </c>
      <c r="G1164" s="183"/>
      <c r="H1164" s="186">
        <v>64.53</v>
      </c>
      <c r="I1164" s="187"/>
      <c r="J1164" s="183"/>
      <c r="K1164" s="183"/>
      <c r="L1164" s="188"/>
      <c r="M1164" s="189"/>
      <c r="N1164" s="190"/>
      <c r="O1164" s="190"/>
      <c r="P1164" s="190"/>
      <c r="Q1164" s="190"/>
      <c r="R1164" s="190"/>
      <c r="S1164" s="190"/>
      <c r="T1164" s="191"/>
      <c r="AT1164" s="192" t="s">
        <v>1660</v>
      </c>
      <c r="AU1164" s="192" t="s">
        <v>1651</v>
      </c>
      <c r="AV1164" s="11" t="s">
        <v>1651</v>
      </c>
      <c r="AW1164" s="11" t="s">
        <v>1554</v>
      </c>
      <c r="AX1164" s="11" t="s">
        <v>1591</v>
      </c>
      <c r="AY1164" s="192" t="s">
        <v>1642</v>
      </c>
    </row>
    <row r="1165" spans="2:51" s="12" customFormat="1" ht="12">
      <c r="B1165" s="208"/>
      <c r="C1165" s="209"/>
      <c r="D1165" s="184" t="s">
        <v>1660</v>
      </c>
      <c r="E1165" s="210" t="s">
        <v>1524</v>
      </c>
      <c r="F1165" s="211" t="s">
        <v>1810</v>
      </c>
      <c r="G1165" s="209"/>
      <c r="H1165" s="212">
        <v>160.26</v>
      </c>
      <c r="I1165" s="213"/>
      <c r="J1165" s="209"/>
      <c r="K1165" s="209"/>
      <c r="L1165" s="214"/>
      <c r="M1165" s="215"/>
      <c r="N1165" s="216"/>
      <c r="O1165" s="216"/>
      <c r="P1165" s="216"/>
      <c r="Q1165" s="216"/>
      <c r="R1165" s="216"/>
      <c r="S1165" s="216"/>
      <c r="T1165" s="217"/>
      <c r="AT1165" s="218" t="s">
        <v>1660</v>
      </c>
      <c r="AU1165" s="218" t="s">
        <v>1651</v>
      </c>
      <c r="AV1165" s="12" t="s">
        <v>1650</v>
      </c>
      <c r="AW1165" s="12" t="s">
        <v>1554</v>
      </c>
      <c r="AX1165" s="12" t="s">
        <v>1531</v>
      </c>
      <c r="AY1165" s="218" t="s">
        <v>1642</v>
      </c>
    </row>
    <row r="1166" spans="2:65" s="1" customFormat="1" ht="16.5" customHeight="1">
      <c r="B1166" s="33"/>
      <c r="C1166" s="194" t="s">
        <v>2310</v>
      </c>
      <c r="D1166" s="194" t="s">
        <v>1687</v>
      </c>
      <c r="E1166" s="195" t="s">
        <v>2311</v>
      </c>
      <c r="F1166" s="196" t="s">
        <v>2312</v>
      </c>
      <c r="G1166" s="197" t="s">
        <v>1683</v>
      </c>
      <c r="H1166" s="198">
        <v>176.29</v>
      </c>
      <c r="I1166" s="199"/>
      <c r="J1166" s="198">
        <f>ROUND(I1166*H1166,0)</f>
        <v>0</v>
      </c>
      <c r="K1166" s="196" t="s">
        <v>1524</v>
      </c>
      <c r="L1166" s="200"/>
      <c r="M1166" s="201" t="s">
        <v>1524</v>
      </c>
      <c r="N1166" s="202" t="s">
        <v>1563</v>
      </c>
      <c r="O1166" s="59"/>
      <c r="P1166" s="179">
        <f>O1166*H1166</f>
        <v>0</v>
      </c>
      <c r="Q1166" s="179">
        <v>0.00287</v>
      </c>
      <c r="R1166" s="179">
        <f>Q1166*H1166</f>
        <v>0.5059523</v>
      </c>
      <c r="S1166" s="179">
        <v>0</v>
      </c>
      <c r="T1166" s="180">
        <f>S1166*H1166</f>
        <v>0</v>
      </c>
      <c r="AR1166" s="16" t="s">
        <v>1690</v>
      </c>
      <c r="AT1166" s="16" t="s">
        <v>1687</v>
      </c>
      <c r="AU1166" s="16" t="s">
        <v>1651</v>
      </c>
      <c r="AY1166" s="16" t="s">
        <v>1642</v>
      </c>
      <c r="BE1166" s="181">
        <f>IF(N1166="základní",J1166,0)</f>
        <v>0</v>
      </c>
      <c r="BF1166" s="181">
        <f>IF(N1166="snížená",J1166,0)</f>
        <v>0</v>
      </c>
      <c r="BG1166" s="181">
        <f>IF(N1166="zákl. přenesená",J1166,0)</f>
        <v>0</v>
      </c>
      <c r="BH1166" s="181">
        <f>IF(N1166="sníž. přenesená",J1166,0)</f>
        <v>0</v>
      </c>
      <c r="BI1166" s="181">
        <f>IF(N1166="nulová",J1166,0)</f>
        <v>0</v>
      </c>
      <c r="BJ1166" s="16" t="s">
        <v>1651</v>
      </c>
      <c r="BK1166" s="181">
        <f>ROUND(I1166*H1166,0)</f>
        <v>0</v>
      </c>
      <c r="BL1166" s="16" t="s">
        <v>1678</v>
      </c>
      <c r="BM1166" s="16" t="s">
        <v>2313</v>
      </c>
    </row>
    <row r="1167" spans="2:51" s="11" customFormat="1" ht="12">
      <c r="B1167" s="182"/>
      <c r="C1167" s="183"/>
      <c r="D1167" s="184" t="s">
        <v>1660</v>
      </c>
      <c r="E1167" s="183"/>
      <c r="F1167" s="185" t="s">
        <v>2314</v>
      </c>
      <c r="G1167" s="183"/>
      <c r="H1167" s="186">
        <v>176.29</v>
      </c>
      <c r="I1167" s="187"/>
      <c r="J1167" s="183"/>
      <c r="K1167" s="183"/>
      <c r="L1167" s="188"/>
      <c r="M1167" s="189"/>
      <c r="N1167" s="190"/>
      <c r="O1167" s="190"/>
      <c r="P1167" s="190"/>
      <c r="Q1167" s="190"/>
      <c r="R1167" s="190"/>
      <c r="S1167" s="190"/>
      <c r="T1167" s="191"/>
      <c r="AT1167" s="192" t="s">
        <v>1660</v>
      </c>
      <c r="AU1167" s="192" t="s">
        <v>1651</v>
      </c>
      <c r="AV1167" s="11" t="s">
        <v>1651</v>
      </c>
      <c r="AW1167" s="11" t="s">
        <v>1527</v>
      </c>
      <c r="AX1167" s="11" t="s">
        <v>1531</v>
      </c>
      <c r="AY1167" s="192" t="s">
        <v>1642</v>
      </c>
    </row>
    <row r="1168" spans="2:65" s="1" customFormat="1" ht="16.5" customHeight="1">
      <c r="B1168" s="33"/>
      <c r="C1168" s="171" t="s">
        <v>2315</v>
      </c>
      <c r="D1168" s="171" t="s">
        <v>1645</v>
      </c>
      <c r="E1168" s="172" t="s">
        <v>2316</v>
      </c>
      <c r="F1168" s="173" t="s">
        <v>2317</v>
      </c>
      <c r="G1168" s="174" t="s">
        <v>1648</v>
      </c>
      <c r="H1168" s="175">
        <v>0.55</v>
      </c>
      <c r="I1168" s="176"/>
      <c r="J1168" s="175">
        <f>ROUND(I1168*H1168,0)</f>
        <v>0</v>
      </c>
      <c r="K1168" s="173" t="s">
        <v>1649</v>
      </c>
      <c r="L1168" s="37"/>
      <c r="M1168" s="177" t="s">
        <v>1524</v>
      </c>
      <c r="N1168" s="178" t="s">
        <v>1563</v>
      </c>
      <c r="O1168" s="59"/>
      <c r="P1168" s="179">
        <f>O1168*H1168</f>
        <v>0</v>
      </c>
      <c r="Q1168" s="179">
        <v>0</v>
      </c>
      <c r="R1168" s="179">
        <f>Q1168*H1168</f>
        <v>0</v>
      </c>
      <c r="S1168" s="179">
        <v>0</v>
      </c>
      <c r="T1168" s="180">
        <f>S1168*H1168</f>
        <v>0</v>
      </c>
      <c r="AR1168" s="16" t="s">
        <v>1678</v>
      </c>
      <c r="AT1168" s="16" t="s">
        <v>1645</v>
      </c>
      <c r="AU1168" s="16" t="s">
        <v>1651</v>
      </c>
      <c r="AY1168" s="16" t="s">
        <v>1642</v>
      </c>
      <c r="BE1168" s="181">
        <f>IF(N1168="základní",J1168,0)</f>
        <v>0</v>
      </c>
      <c r="BF1168" s="181">
        <f>IF(N1168="snížená",J1168,0)</f>
        <v>0</v>
      </c>
      <c r="BG1168" s="181">
        <f>IF(N1168="zákl. přenesená",J1168,0)</f>
        <v>0</v>
      </c>
      <c r="BH1168" s="181">
        <f>IF(N1168="sníž. přenesená",J1168,0)</f>
        <v>0</v>
      </c>
      <c r="BI1168" s="181">
        <f>IF(N1168="nulová",J1168,0)</f>
        <v>0</v>
      </c>
      <c r="BJ1168" s="16" t="s">
        <v>1651</v>
      </c>
      <c r="BK1168" s="181">
        <f>ROUND(I1168*H1168,0)</f>
        <v>0</v>
      </c>
      <c r="BL1168" s="16" t="s">
        <v>1678</v>
      </c>
      <c r="BM1168" s="16" t="s">
        <v>2318</v>
      </c>
    </row>
    <row r="1169" spans="2:63" s="10" customFormat="1" ht="22.9" customHeight="1">
      <c r="B1169" s="155"/>
      <c r="C1169" s="156"/>
      <c r="D1169" s="157" t="s">
        <v>1590</v>
      </c>
      <c r="E1169" s="169" t="s">
        <v>2319</v>
      </c>
      <c r="F1169" s="169" t="s">
        <v>2320</v>
      </c>
      <c r="G1169" s="156"/>
      <c r="H1169" s="156"/>
      <c r="I1169" s="159"/>
      <c r="J1169" s="170">
        <f>BK1169</f>
        <v>0</v>
      </c>
      <c r="K1169" s="156"/>
      <c r="L1169" s="161"/>
      <c r="M1169" s="162"/>
      <c r="N1169" s="163"/>
      <c r="O1169" s="163"/>
      <c r="P1169" s="164">
        <f>SUM(P1170:P1198)</f>
        <v>0</v>
      </c>
      <c r="Q1169" s="163"/>
      <c r="R1169" s="164">
        <f>SUM(R1170:R1198)</f>
        <v>4.02687</v>
      </c>
      <c r="S1169" s="163"/>
      <c r="T1169" s="165">
        <f>SUM(T1170:T1198)</f>
        <v>0</v>
      </c>
      <c r="AR1169" s="166" t="s">
        <v>1651</v>
      </c>
      <c r="AT1169" s="167" t="s">
        <v>1590</v>
      </c>
      <c r="AU1169" s="167" t="s">
        <v>1531</v>
      </c>
      <c r="AY1169" s="166" t="s">
        <v>1642</v>
      </c>
      <c r="BK1169" s="168">
        <f>SUM(BK1170:BK1198)</f>
        <v>0</v>
      </c>
    </row>
    <row r="1170" spans="2:65" s="1" customFormat="1" ht="16.5" customHeight="1">
      <c r="B1170" s="33"/>
      <c r="C1170" s="171" t="s">
        <v>2321</v>
      </c>
      <c r="D1170" s="171" t="s">
        <v>1645</v>
      </c>
      <c r="E1170" s="172" t="s">
        <v>2322</v>
      </c>
      <c r="F1170" s="173" t="s">
        <v>2323</v>
      </c>
      <c r="G1170" s="174" t="s">
        <v>1683</v>
      </c>
      <c r="H1170" s="175">
        <v>221.5</v>
      </c>
      <c r="I1170" s="176"/>
      <c r="J1170" s="175">
        <f>ROUND(I1170*H1170,0)</f>
        <v>0</v>
      </c>
      <c r="K1170" s="173" t="s">
        <v>1524</v>
      </c>
      <c r="L1170" s="37"/>
      <c r="M1170" s="177" t="s">
        <v>1524</v>
      </c>
      <c r="N1170" s="178" t="s">
        <v>1563</v>
      </c>
      <c r="O1170" s="59"/>
      <c r="P1170" s="179">
        <f>O1170*H1170</f>
        <v>0</v>
      </c>
      <c r="Q1170" s="179">
        <v>0.003</v>
      </c>
      <c r="R1170" s="179">
        <f>Q1170*H1170</f>
        <v>0.6645</v>
      </c>
      <c r="S1170" s="179">
        <v>0</v>
      </c>
      <c r="T1170" s="180">
        <f>S1170*H1170</f>
        <v>0</v>
      </c>
      <c r="AR1170" s="16" t="s">
        <v>1678</v>
      </c>
      <c r="AT1170" s="16" t="s">
        <v>1645</v>
      </c>
      <c r="AU1170" s="16" t="s">
        <v>1651</v>
      </c>
      <c r="AY1170" s="16" t="s">
        <v>1642</v>
      </c>
      <c r="BE1170" s="181">
        <f>IF(N1170="základní",J1170,0)</f>
        <v>0</v>
      </c>
      <c r="BF1170" s="181">
        <f>IF(N1170="snížená",J1170,0)</f>
        <v>0</v>
      </c>
      <c r="BG1170" s="181">
        <f>IF(N1170="zákl. přenesená",J1170,0)</f>
        <v>0</v>
      </c>
      <c r="BH1170" s="181">
        <f>IF(N1170="sníž. přenesená",J1170,0)</f>
        <v>0</v>
      </c>
      <c r="BI1170" s="181">
        <f>IF(N1170="nulová",J1170,0)</f>
        <v>0</v>
      </c>
      <c r="BJ1170" s="16" t="s">
        <v>1651</v>
      </c>
      <c r="BK1170" s="181">
        <f>ROUND(I1170*H1170,0)</f>
        <v>0</v>
      </c>
      <c r="BL1170" s="16" t="s">
        <v>1678</v>
      </c>
      <c r="BM1170" s="16" t="s">
        <v>2324</v>
      </c>
    </row>
    <row r="1171" spans="2:51" s="13" customFormat="1" ht="12">
      <c r="B1171" s="219"/>
      <c r="C1171" s="220"/>
      <c r="D1171" s="184" t="s">
        <v>1660</v>
      </c>
      <c r="E1171" s="221" t="s">
        <v>1524</v>
      </c>
      <c r="F1171" s="222" t="s">
        <v>406</v>
      </c>
      <c r="G1171" s="220"/>
      <c r="H1171" s="221" t="s">
        <v>1524</v>
      </c>
      <c r="I1171" s="223"/>
      <c r="J1171" s="220"/>
      <c r="K1171" s="220"/>
      <c r="L1171" s="224"/>
      <c r="M1171" s="225"/>
      <c r="N1171" s="226"/>
      <c r="O1171" s="226"/>
      <c r="P1171" s="226"/>
      <c r="Q1171" s="226"/>
      <c r="R1171" s="226"/>
      <c r="S1171" s="226"/>
      <c r="T1171" s="227"/>
      <c r="AT1171" s="228" t="s">
        <v>1660</v>
      </c>
      <c r="AU1171" s="228" t="s">
        <v>1651</v>
      </c>
      <c r="AV1171" s="13" t="s">
        <v>1531</v>
      </c>
      <c r="AW1171" s="13" t="s">
        <v>1554</v>
      </c>
      <c r="AX1171" s="13" t="s">
        <v>1591</v>
      </c>
      <c r="AY1171" s="228" t="s">
        <v>1642</v>
      </c>
    </row>
    <row r="1172" spans="2:51" s="11" customFormat="1" ht="12">
      <c r="B1172" s="182"/>
      <c r="C1172" s="183"/>
      <c r="D1172" s="184" t="s">
        <v>1660</v>
      </c>
      <c r="E1172" s="193" t="s">
        <v>1524</v>
      </c>
      <c r="F1172" s="185" t="s">
        <v>407</v>
      </c>
      <c r="G1172" s="183"/>
      <c r="H1172" s="186">
        <v>23.6</v>
      </c>
      <c r="I1172" s="187"/>
      <c r="J1172" s="183"/>
      <c r="K1172" s="183"/>
      <c r="L1172" s="188"/>
      <c r="M1172" s="189"/>
      <c r="N1172" s="190"/>
      <c r="O1172" s="190"/>
      <c r="P1172" s="190"/>
      <c r="Q1172" s="190"/>
      <c r="R1172" s="190"/>
      <c r="S1172" s="190"/>
      <c r="T1172" s="191"/>
      <c r="AT1172" s="192" t="s">
        <v>1660</v>
      </c>
      <c r="AU1172" s="192" t="s">
        <v>1651</v>
      </c>
      <c r="AV1172" s="11" t="s">
        <v>1651</v>
      </c>
      <c r="AW1172" s="11" t="s">
        <v>1554</v>
      </c>
      <c r="AX1172" s="11" t="s">
        <v>1591</v>
      </c>
      <c r="AY1172" s="192" t="s">
        <v>1642</v>
      </c>
    </row>
    <row r="1173" spans="2:51" s="11" customFormat="1" ht="12">
      <c r="B1173" s="182"/>
      <c r="C1173" s="183"/>
      <c r="D1173" s="184" t="s">
        <v>1660</v>
      </c>
      <c r="E1173" s="193" t="s">
        <v>1524</v>
      </c>
      <c r="F1173" s="185" t="s">
        <v>408</v>
      </c>
      <c r="G1173" s="183"/>
      <c r="H1173" s="186">
        <v>2.58</v>
      </c>
      <c r="I1173" s="187"/>
      <c r="J1173" s="183"/>
      <c r="K1173" s="183"/>
      <c r="L1173" s="188"/>
      <c r="M1173" s="189"/>
      <c r="N1173" s="190"/>
      <c r="O1173" s="190"/>
      <c r="P1173" s="190"/>
      <c r="Q1173" s="190"/>
      <c r="R1173" s="190"/>
      <c r="S1173" s="190"/>
      <c r="T1173" s="191"/>
      <c r="AT1173" s="192" t="s">
        <v>1660</v>
      </c>
      <c r="AU1173" s="192" t="s">
        <v>1651</v>
      </c>
      <c r="AV1173" s="11" t="s">
        <v>1651</v>
      </c>
      <c r="AW1173" s="11" t="s">
        <v>1554</v>
      </c>
      <c r="AX1173" s="11" t="s">
        <v>1591</v>
      </c>
      <c r="AY1173" s="192" t="s">
        <v>1642</v>
      </c>
    </row>
    <row r="1174" spans="2:51" s="11" customFormat="1" ht="12">
      <c r="B1174" s="182"/>
      <c r="C1174" s="183"/>
      <c r="D1174" s="184" t="s">
        <v>1660</v>
      </c>
      <c r="E1174" s="193" t="s">
        <v>1524</v>
      </c>
      <c r="F1174" s="185" t="s">
        <v>409</v>
      </c>
      <c r="G1174" s="183"/>
      <c r="H1174" s="186">
        <v>24.4</v>
      </c>
      <c r="I1174" s="187"/>
      <c r="J1174" s="183"/>
      <c r="K1174" s="183"/>
      <c r="L1174" s="188"/>
      <c r="M1174" s="189"/>
      <c r="N1174" s="190"/>
      <c r="O1174" s="190"/>
      <c r="P1174" s="190"/>
      <c r="Q1174" s="190"/>
      <c r="R1174" s="190"/>
      <c r="S1174" s="190"/>
      <c r="T1174" s="191"/>
      <c r="AT1174" s="192" t="s">
        <v>1660</v>
      </c>
      <c r="AU1174" s="192" t="s">
        <v>1651</v>
      </c>
      <c r="AV1174" s="11" t="s">
        <v>1651</v>
      </c>
      <c r="AW1174" s="11" t="s">
        <v>1554</v>
      </c>
      <c r="AX1174" s="11" t="s">
        <v>1591</v>
      </c>
      <c r="AY1174" s="192" t="s">
        <v>1642</v>
      </c>
    </row>
    <row r="1175" spans="2:51" s="11" customFormat="1" ht="12">
      <c r="B1175" s="182"/>
      <c r="C1175" s="183"/>
      <c r="D1175" s="184" t="s">
        <v>1660</v>
      </c>
      <c r="E1175" s="193" t="s">
        <v>1524</v>
      </c>
      <c r="F1175" s="185" t="s">
        <v>410</v>
      </c>
      <c r="G1175" s="183"/>
      <c r="H1175" s="186">
        <v>2.61</v>
      </c>
      <c r="I1175" s="187"/>
      <c r="J1175" s="183"/>
      <c r="K1175" s="183"/>
      <c r="L1175" s="188"/>
      <c r="M1175" s="189"/>
      <c r="N1175" s="190"/>
      <c r="O1175" s="190"/>
      <c r="P1175" s="190"/>
      <c r="Q1175" s="190"/>
      <c r="R1175" s="190"/>
      <c r="S1175" s="190"/>
      <c r="T1175" s="191"/>
      <c r="AT1175" s="192" t="s">
        <v>1660</v>
      </c>
      <c r="AU1175" s="192" t="s">
        <v>1651</v>
      </c>
      <c r="AV1175" s="11" t="s">
        <v>1651</v>
      </c>
      <c r="AW1175" s="11" t="s">
        <v>1554</v>
      </c>
      <c r="AX1175" s="11" t="s">
        <v>1591</v>
      </c>
      <c r="AY1175" s="192" t="s">
        <v>1642</v>
      </c>
    </row>
    <row r="1176" spans="2:51" s="11" customFormat="1" ht="12">
      <c r="B1176" s="182"/>
      <c r="C1176" s="183"/>
      <c r="D1176" s="184" t="s">
        <v>1660</v>
      </c>
      <c r="E1176" s="193" t="s">
        <v>1524</v>
      </c>
      <c r="F1176" s="185" t="s">
        <v>411</v>
      </c>
      <c r="G1176" s="183"/>
      <c r="H1176" s="186">
        <v>29</v>
      </c>
      <c r="I1176" s="187"/>
      <c r="J1176" s="183"/>
      <c r="K1176" s="183"/>
      <c r="L1176" s="188"/>
      <c r="M1176" s="189"/>
      <c r="N1176" s="190"/>
      <c r="O1176" s="190"/>
      <c r="P1176" s="190"/>
      <c r="Q1176" s="190"/>
      <c r="R1176" s="190"/>
      <c r="S1176" s="190"/>
      <c r="T1176" s="191"/>
      <c r="AT1176" s="192" t="s">
        <v>1660</v>
      </c>
      <c r="AU1176" s="192" t="s">
        <v>1651</v>
      </c>
      <c r="AV1176" s="11" t="s">
        <v>1651</v>
      </c>
      <c r="AW1176" s="11" t="s">
        <v>1554</v>
      </c>
      <c r="AX1176" s="11" t="s">
        <v>1591</v>
      </c>
      <c r="AY1176" s="192" t="s">
        <v>1642</v>
      </c>
    </row>
    <row r="1177" spans="2:51" s="11" customFormat="1" ht="12">
      <c r="B1177" s="182"/>
      <c r="C1177" s="183"/>
      <c r="D1177" s="184" t="s">
        <v>1660</v>
      </c>
      <c r="E1177" s="193" t="s">
        <v>1524</v>
      </c>
      <c r="F1177" s="185" t="s">
        <v>412</v>
      </c>
      <c r="G1177" s="183"/>
      <c r="H1177" s="186">
        <v>2.58</v>
      </c>
      <c r="I1177" s="187"/>
      <c r="J1177" s="183"/>
      <c r="K1177" s="183"/>
      <c r="L1177" s="188"/>
      <c r="M1177" s="189"/>
      <c r="N1177" s="190"/>
      <c r="O1177" s="190"/>
      <c r="P1177" s="190"/>
      <c r="Q1177" s="190"/>
      <c r="R1177" s="190"/>
      <c r="S1177" s="190"/>
      <c r="T1177" s="191"/>
      <c r="AT1177" s="192" t="s">
        <v>1660</v>
      </c>
      <c r="AU1177" s="192" t="s">
        <v>1651</v>
      </c>
      <c r="AV1177" s="11" t="s">
        <v>1651</v>
      </c>
      <c r="AW1177" s="11" t="s">
        <v>1554</v>
      </c>
      <c r="AX1177" s="11" t="s">
        <v>1591</v>
      </c>
      <c r="AY1177" s="192" t="s">
        <v>1642</v>
      </c>
    </row>
    <row r="1178" spans="2:51" s="14" customFormat="1" ht="12">
      <c r="B1178" s="229"/>
      <c r="C1178" s="230"/>
      <c r="D1178" s="184" t="s">
        <v>1660</v>
      </c>
      <c r="E1178" s="231" t="s">
        <v>1524</v>
      </c>
      <c r="F1178" s="232" t="s">
        <v>63</v>
      </c>
      <c r="G1178" s="230"/>
      <c r="H1178" s="233">
        <v>84.77</v>
      </c>
      <c r="I1178" s="234"/>
      <c r="J1178" s="230"/>
      <c r="K1178" s="230"/>
      <c r="L1178" s="235"/>
      <c r="M1178" s="236"/>
      <c r="N1178" s="237"/>
      <c r="O1178" s="237"/>
      <c r="P1178" s="237"/>
      <c r="Q1178" s="237"/>
      <c r="R1178" s="237"/>
      <c r="S1178" s="237"/>
      <c r="T1178" s="238"/>
      <c r="AT1178" s="239" t="s">
        <v>1660</v>
      </c>
      <c r="AU1178" s="239" t="s">
        <v>1651</v>
      </c>
      <c r="AV1178" s="14" t="s">
        <v>1656</v>
      </c>
      <c r="AW1178" s="14" t="s">
        <v>1554</v>
      </c>
      <c r="AX1178" s="14" t="s">
        <v>1591</v>
      </c>
      <c r="AY1178" s="239" t="s">
        <v>1642</v>
      </c>
    </row>
    <row r="1179" spans="2:51" s="13" customFormat="1" ht="12">
      <c r="B1179" s="219"/>
      <c r="C1179" s="220"/>
      <c r="D1179" s="184" t="s">
        <v>1660</v>
      </c>
      <c r="E1179" s="221" t="s">
        <v>1524</v>
      </c>
      <c r="F1179" s="222" t="s">
        <v>78</v>
      </c>
      <c r="G1179" s="220"/>
      <c r="H1179" s="221" t="s">
        <v>1524</v>
      </c>
      <c r="I1179" s="223"/>
      <c r="J1179" s="220"/>
      <c r="K1179" s="220"/>
      <c r="L1179" s="224"/>
      <c r="M1179" s="225"/>
      <c r="N1179" s="226"/>
      <c r="O1179" s="226"/>
      <c r="P1179" s="226"/>
      <c r="Q1179" s="226"/>
      <c r="R1179" s="226"/>
      <c r="S1179" s="226"/>
      <c r="T1179" s="227"/>
      <c r="AT1179" s="228" t="s">
        <v>1660</v>
      </c>
      <c r="AU1179" s="228" t="s">
        <v>1651</v>
      </c>
      <c r="AV1179" s="13" t="s">
        <v>1531</v>
      </c>
      <c r="AW1179" s="13" t="s">
        <v>1554</v>
      </c>
      <c r="AX1179" s="13" t="s">
        <v>1591</v>
      </c>
      <c r="AY1179" s="228" t="s">
        <v>1642</v>
      </c>
    </row>
    <row r="1180" spans="2:51" s="11" customFormat="1" ht="12">
      <c r="B1180" s="182"/>
      <c r="C1180" s="183"/>
      <c r="D1180" s="184" t="s">
        <v>1660</v>
      </c>
      <c r="E1180" s="193" t="s">
        <v>1524</v>
      </c>
      <c r="F1180" s="185" t="s">
        <v>413</v>
      </c>
      <c r="G1180" s="183"/>
      <c r="H1180" s="186">
        <v>21.8</v>
      </c>
      <c r="I1180" s="187"/>
      <c r="J1180" s="183"/>
      <c r="K1180" s="183"/>
      <c r="L1180" s="188"/>
      <c r="M1180" s="189"/>
      <c r="N1180" s="190"/>
      <c r="O1180" s="190"/>
      <c r="P1180" s="190"/>
      <c r="Q1180" s="190"/>
      <c r="R1180" s="190"/>
      <c r="S1180" s="190"/>
      <c r="T1180" s="191"/>
      <c r="AT1180" s="192" t="s">
        <v>1660</v>
      </c>
      <c r="AU1180" s="192" t="s">
        <v>1651</v>
      </c>
      <c r="AV1180" s="11" t="s">
        <v>1651</v>
      </c>
      <c r="AW1180" s="11" t="s">
        <v>1554</v>
      </c>
      <c r="AX1180" s="11" t="s">
        <v>1591</v>
      </c>
      <c r="AY1180" s="192" t="s">
        <v>1642</v>
      </c>
    </row>
    <row r="1181" spans="2:51" s="11" customFormat="1" ht="12">
      <c r="B1181" s="182"/>
      <c r="C1181" s="183"/>
      <c r="D1181" s="184" t="s">
        <v>1660</v>
      </c>
      <c r="E1181" s="193" t="s">
        <v>1524</v>
      </c>
      <c r="F1181" s="185" t="s">
        <v>414</v>
      </c>
      <c r="G1181" s="183"/>
      <c r="H1181" s="186">
        <v>2.58</v>
      </c>
      <c r="I1181" s="187"/>
      <c r="J1181" s="183"/>
      <c r="K1181" s="183"/>
      <c r="L1181" s="188"/>
      <c r="M1181" s="189"/>
      <c r="N1181" s="190"/>
      <c r="O1181" s="190"/>
      <c r="P1181" s="190"/>
      <c r="Q1181" s="190"/>
      <c r="R1181" s="190"/>
      <c r="S1181" s="190"/>
      <c r="T1181" s="191"/>
      <c r="AT1181" s="192" t="s">
        <v>1660</v>
      </c>
      <c r="AU1181" s="192" t="s">
        <v>1651</v>
      </c>
      <c r="AV1181" s="11" t="s">
        <v>1651</v>
      </c>
      <c r="AW1181" s="11" t="s">
        <v>1554</v>
      </c>
      <c r="AX1181" s="11" t="s">
        <v>1591</v>
      </c>
      <c r="AY1181" s="192" t="s">
        <v>1642</v>
      </c>
    </row>
    <row r="1182" spans="2:51" s="11" customFormat="1" ht="12">
      <c r="B1182" s="182"/>
      <c r="C1182" s="183"/>
      <c r="D1182" s="184" t="s">
        <v>1660</v>
      </c>
      <c r="E1182" s="193" t="s">
        <v>1524</v>
      </c>
      <c r="F1182" s="185" t="s">
        <v>415</v>
      </c>
      <c r="G1182" s="183"/>
      <c r="H1182" s="186">
        <v>21.8</v>
      </c>
      <c r="I1182" s="187"/>
      <c r="J1182" s="183"/>
      <c r="K1182" s="183"/>
      <c r="L1182" s="188"/>
      <c r="M1182" s="189"/>
      <c r="N1182" s="190"/>
      <c r="O1182" s="190"/>
      <c r="P1182" s="190"/>
      <c r="Q1182" s="190"/>
      <c r="R1182" s="190"/>
      <c r="S1182" s="190"/>
      <c r="T1182" s="191"/>
      <c r="AT1182" s="192" t="s">
        <v>1660</v>
      </c>
      <c r="AU1182" s="192" t="s">
        <v>1651</v>
      </c>
      <c r="AV1182" s="11" t="s">
        <v>1651</v>
      </c>
      <c r="AW1182" s="11" t="s">
        <v>1554</v>
      </c>
      <c r="AX1182" s="11" t="s">
        <v>1591</v>
      </c>
      <c r="AY1182" s="192" t="s">
        <v>1642</v>
      </c>
    </row>
    <row r="1183" spans="2:51" s="11" customFormat="1" ht="12">
      <c r="B1183" s="182"/>
      <c r="C1183" s="183"/>
      <c r="D1183" s="184" t="s">
        <v>1660</v>
      </c>
      <c r="E1183" s="193" t="s">
        <v>1524</v>
      </c>
      <c r="F1183" s="185" t="s">
        <v>416</v>
      </c>
      <c r="G1183" s="183"/>
      <c r="H1183" s="186">
        <v>2.61</v>
      </c>
      <c r="I1183" s="187"/>
      <c r="J1183" s="183"/>
      <c r="K1183" s="183"/>
      <c r="L1183" s="188"/>
      <c r="M1183" s="189"/>
      <c r="N1183" s="190"/>
      <c r="O1183" s="190"/>
      <c r="P1183" s="190"/>
      <c r="Q1183" s="190"/>
      <c r="R1183" s="190"/>
      <c r="S1183" s="190"/>
      <c r="T1183" s="191"/>
      <c r="AT1183" s="192" t="s">
        <v>1660</v>
      </c>
      <c r="AU1183" s="192" t="s">
        <v>1651</v>
      </c>
      <c r="AV1183" s="11" t="s">
        <v>1651</v>
      </c>
      <c r="AW1183" s="11" t="s">
        <v>1554</v>
      </c>
      <c r="AX1183" s="11" t="s">
        <v>1591</v>
      </c>
      <c r="AY1183" s="192" t="s">
        <v>1642</v>
      </c>
    </row>
    <row r="1184" spans="2:51" s="11" customFormat="1" ht="12">
      <c r="B1184" s="182"/>
      <c r="C1184" s="183"/>
      <c r="D1184" s="184" t="s">
        <v>1660</v>
      </c>
      <c r="E1184" s="193" t="s">
        <v>1524</v>
      </c>
      <c r="F1184" s="185" t="s">
        <v>417</v>
      </c>
      <c r="G1184" s="183"/>
      <c r="H1184" s="186">
        <v>15.6</v>
      </c>
      <c r="I1184" s="187"/>
      <c r="J1184" s="183"/>
      <c r="K1184" s="183"/>
      <c r="L1184" s="188"/>
      <c r="M1184" s="189"/>
      <c r="N1184" s="190"/>
      <c r="O1184" s="190"/>
      <c r="P1184" s="190"/>
      <c r="Q1184" s="190"/>
      <c r="R1184" s="190"/>
      <c r="S1184" s="190"/>
      <c r="T1184" s="191"/>
      <c r="AT1184" s="192" t="s">
        <v>1660</v>
      </c>
      <c r="AU1184" s="192" t="s">
        <v>1651</v>
      </c>
      <c r="AV1184" s="11" t="s">
        <v>1651</v>
      </c>
      <c r="AW1184" s="11" t="s">
        <v>1554</v>
      </c>
      <c r="AX1184" s="11" t="s">
        <v>1591</v>
      </c>
      <c r="AY1184" s="192" t="s">
        <v>1642</v>
      </c>
    </row>
    <row r="1185" spans="2:51" s="11" customFormat="1" ht="12">
      <c r="B1185" s="182"/>
      <c r="C1185" s="183"/>
      <c r="D1185" s="184" t="s">
        <v>1660</v>
      </c>
      <c r="E1185" s="193" t="s">
        <v>1524</v>
      </c>
      <c r="F1185" s="185" t="s">
        <v>418</v>
      </c>
      <c r="G1185" s="183"/>
      <c r="H1185" s="186">
        <v>2.58</v>
      </c>
      <c r="I1185" s="187"/>
      <c r="J1185" s="183"/>
      <c r="K1185" s="183"/>
      <c r="L1185" s="188"/>
      <c r="M1185" s="189"/>
      <c r="N1185" s="190"/>
      <c r="O1185" s="190"/>
      <c r="P1185" s="190"/>
      <c r="Q1185" s="190"/>
      <c r="R1185" s="190"/>
      <c r="S1185" s="190"/>
      <c r="T1185" s="191"/>
      <c r="AT1185" s="192" t="s">
        <v>1660</v>
      </c>
      <c r="AU1185" s="192" t="s">
        <v>1651</v>
      </c>
      <c r="AV1185" s="11" t="s">
        <v>1651</v>
      </c>
      <c r="AW1185" s="11" t="s">
        <v>1554</v>
      </c>
      <c r="AX1185" s="11" t="s">
        <v>1591</v>
      </c>
      <c r="AY1185" s="192" t="s">
        <v>1642</v>
      </c>
    </row>
    <row r="1186" spans="2:51" s="14" customFormat="1" ht="12">
      <c r="B1186" s="229"/>
      <c r="C1186" s="230"/>
      <c r="D1186" s="184" t="s">
        <v>1660</v>
      </c>
      <c r="E1186" s="231" t="s">
        <v>1524</v>
      </c>
      <c r="F1186" s="232" t="s">
        <v>63</v>
      </c>
      <c r="G1186" s="230"/>
      <c r="H1186" s="233">
        <v>66.97</v>
      </c>
      <c r="I1186" s="234"/>
      <c r="J1186" s="230"/>
      <c r="K1186" s="230"/>
      <c r="L1186" s="235"/>
      <c r="M1186" s="236"/>
      <c r="N1186" s="237"/>
      <c r="O1186" s="237"/>
      <c r="P1186" s="237"/>
      <c r="Q1186" s="237"/>
      <c r="R1186" s="237"/>
      <c r="S1186" s="237"/>
      <c r="T1186" s="238"/>
      <c r="AT1186" s="239" t="s">
        <v>1660</v>
      </c>
      <c r="AU1186" s="239" t="s">
        <v>1651</v>
      </c>
      <c r="AV1186" s="14" t="s">
        <v>1656</v>
      </c>
      <c r="AW1186" s="14" t="s">
        <v>1554</v>
      </c>
      <c r="AX1186" s="14" t="s">
        <v>1591</v>
      </c>
      <c r="AY1186" s="239" t="s">
        <v>1642</v>
      </c>
    </row>
    <row r="1187" spans="2:51" s="13" customFormat="1" ht="12">
      <c r="B1187" s="219"/>
      <c r="C1187" s="220"/>
      <c r="D1187" s="184" t="s">
        <v>1660</v>
      </c>
      <c r="E1187" s="221" t="s">
        <v>1524</v>
      </c>
      <c r="F1187" s="222" t="s">
        <v>92</v>
      </c>
      <c r="G1187" s="220"/>
      <c r="H1187" s="221" t="s">
        <v>1524</v>
      </c>
      <c r="I1187" s="223"/>
      <c r="J1187" s="220"/>
      <c r="K1187" s="220"/>
      <c r="L1187" s="224"/>
      <c r="M1187" s="225"/>
      <c r="N1187" s="226"/>
      <c r="O1187" s="226"/>
      <c r="P1187" s="226"/>
      <c r="Q1187" s="226"/>
      <c r="R1187" s="226"/>
      <c r="S1187" s="226"/>
      <c r="T1187" s="227"/>
      <c r="AT1187" s="228" t="s">
        <v>1660</v>
      </c>
      <c r="AU1187" s="228" t="s">
        <v>1651</v>
      </c>
      <c r="AV1187" s="13" t="s">
        <v>1531</v>
      </c>
      <c r="AW1187" s="13" t="s">
        <v>1554</v>
      </c>
      <c r="AX1187" s="13" t="s">
        <v>1591</v>
      </c>
      <c r="AY1187" s="228" t="s">
        <v>1642</v>
      </c>
    </row>
    <row r="1188" spans="2:51" s="11" customFormat="1" ht="12">
      <c r="B1188" s="182"/>
      <c r="C1188" s="183"/>
      <c r="D1188" s="184" t="s">
        <v>1660</v>
      </c>
      <c r="E1188" s="193" t="s">
        <v>1524</v>
      </c>
      <c r="F1188" s="185" t="s">
        <v>419</v>
      </c>
      <c r="G1188" s="183"/>
      <c r="H1188" s="186">
        <v>10.05</v>
      </c>
      <c r="I1188" s="187"/>
      <c r="J1188" s="183"/>
      <c r="K1188" s="183"/>
      <c r="L1188" s="188"/>
      <c r="M1188" s="189"/>
      <c r="N1188" s="190"/>
      <c r="O1188" s="190"/>
      <c r="P1188" s="190"/>
      <c r="Q1188" s="190"/>
      <c r="R1188" s="190"/>
      <c r="S1188" s="190"/>
      <c r="T1188" s="191"/>
      <c r="AT1188" s="192" t="s">
        <v>1660</v>
      </c>
      <c r="AU1188" s="192" t="s">
        <v>1651</v>
      </c>
      <c r="AV1188" s="11" t="s">
        <v>1651</v>
      </c>
      <c r="AW1188" s="11" t="s">
        <v>1554</v>
      </c>
      <c r="AX1188" s="11" t="s">
        <v>1591</v>
      </c>
      <c r="AY1188" s="192" t="s">
        <v>1642</v>
      </c>
    </row>
    <row r="1189" spans="2:51" s="11" customFormat="1" ht="12">
      <c r="B1189" s="182"/>
      <c r="C1189" s="183"/>
      <c r="D1189" s="184" t="s">
        <v>1660</v>
      </c>
      <c r="E1189" s="193" t="s">
        <v>1524</v>
      </c>
      <c r="F1189" s="185" t="s">
        <v>420</v>
      </c>
      <c r="G1189" s="183"/>
      <c r="H1189" s="186">
        <v>9.8</v>
      </c>
      <c r="I1189" s="187"/>
      <c r="J1189" s="183"/>
      <c r="K1189" s="183"/>
      <c r="L1189" s="188"/>
      <c r="M1189" s="189"/>
      <c r="N1189" s="190"/>
      <c r="O1189" s="190"/>
      <c r="P1189" s="190"/>
      <c r="Q1189" s="190"/>
      <c r="R1189" s="190"/>
      <c r="S1189" s="190"/>
      <c r="T1189" s="191"/>
      <c r="AT1189" s="192" t="s">
        <v>1660</v>
      </c>
      <c r="AU1189" s="192" t="s">
        <v>1651</v>
      </c>
      <c r="AV1189" s="11" t="s">
        <v>1651</v>
      </c>
      <c r="AW1189" s="11" t="s">
        <v>1554</v>
      </c>
      <c r="AX1189" s="11" t="s">
        <v>1591</v>
      </c>
      <c r="AY1189" s="192" t="s">
        <v>1642</v>
      </c>
    </row>
    <row r="1190" spans="2:51" s="11" customFormat="1" ht="12">
      <c r="B1190" s="182"/>
      <c r="C1190" s="183"/>
      <c r="D1190" s="184" t="s">
        <v>1660</v>
      </c>
      <c r="E1190" s="193" t="s">
        <v>1524</v>
      </c>
      <c r="F1190" s="185" t="s">
        <v>421</v>
      </c>
      <c r="G1190" s="183"/>
      <c r="H1190" s="186">
        <v>20.08</v>
      </c>
      <c r="I1190" s="187"/>
      <c r="J1190" s="183"/>
      <c r="K1190" s="183"/>
      <c r="L1190" s="188"/>
      <c r="M1190" s="189"/>
      <c r="N1190" s="190"/>
      <c r="O1190" s="190"/>
      <c r="P1190" s="190"/>
      <c r="Q1190" s="190"/>
      <c r="R1190" s="190"/>
      <c r="S1190" s="190"/>
      <c r="T1190" s="191"/>
      <c r="AT1190" s="192" t="s">
        <v>1660</v>
      </c>
      <c r="AU1190" s="192" t="s">
        <v>1651</v>
      </c>
      <c r="AV1190" s="11" t="s">
        <v>1651</v>
      </c>
      <c r="AW1190" s="11" t="s">
        <v>1554</v>
      </c>
      <c r="AX1190" s="11" t="s">
        <v>1591</v>
      </c>
      <c r="AY1190" s="192" t="s">
        <v>1642</v>
      </c>
    </row>
    <row r="1191" spans="2:51" s="11" customFormat="1" ht="12">
      <c r="B1191" s="182"/>
      <c r="C1191" s="183"/>
      <c r="D1191" s="184" t="s">
        <v>1660</v>
      </c>
      <c r="E1191" s="193" t="s">
        <v>1524</v>
      </c>
      <c r="F1191" s="185" t="s">
        <v>422</v>
      </c>
      <c r="G1191" s="183"/>
      <c r="H1191" s="186">
        <v>2.25</v>
      </c>
      <c r="I1191" s="187"/>
      <c r="J1191" s="183"/>
      <c r="K1191" s="183"/>
      <c r="L1191" s="188"/>
      <c r="M1191" s="189"/>
      <c r="N1191" s="190"/>
      <c r="O1191" s="190"/>
      <c r="P1191" s="190"/>
      <c r="Q1191" s="190"/>
      <c r="R1191" s="190"/>
      <c r="S1191" s="190"/>
      <c r="T1191" s="191"/>
      <c r="AT1191" s="192" t="s">
        <v>1660</v>
      </c>
      <c r="AU1191" s="192" t="s">
        <v>1651</v>
      </c>
      <c r="AV1191" s="11" t="s">
        <v>1651</v>
      </c>
      <c r="AW1191" s="11" t="s">
        <v>1554</v>
      </c>
      <c r="AX1191" s="11" t="s">
        <v>1591</v>
      </c>
      <c r="AY1191" s="192" t="s">
        <v>1642</v>
      </c>
    </row>
    <row r="1192" spans="2:51" s="11" customFormat="1" ht="12">
      <c r="B1192" s="182"/>
      <c r="C1192" s="183"/>
      <c r="D1192" s="184" t="s">
        <v>1660</v>
      </c>
      <c r="E1192" s="193" t="s">
        <v>1524</v>
      </c>
      <c r="F1192" s="185" t="s">
        <v>423</v>
      </c>
      <c r="G1192" s="183"/>
      <c r="H1192" s="186">
        <v>25</v>
      </c>
      <c r="I1192" s="187"/>
      <c r="J1192" s="183"/>
      <c r="K1192" s="183"/>
      <c r="L1192" s="188"/>
      <c r="M1192" s="189"/>
      <c r="N1192" s="190"/>
      <c r="O1192" s="190"/>
      <c r="P1192" s="190"/>
      <c r="Q1192" s="190"/>
      <c r="R1192" s="190"/>
      <c r="S1192" s="190"/>
      <c r="T1192" s="191"/>
      <c r="AT1192" s="192" t="s">
        <v>1660</v>
      </c>
      <c r="AU1192" s="192" t="s">
        <v>1651</v>
      </c>
      <c r="AV1192" s="11" t="s">
        <v>1651</v>
      </c>
      <c r="AW1192" s="11" t="s">
        <v>1554</v>
      </c>
      <c r="AX1192" s="11" t="s">
        <v>1591</v>
      </c>
      <c r="AY1192" s="192" t="s">
        <v>1642</v>
      </c>
    </row>
    <row r="1193" spans="2:51" s="11" customFormat="1" ht="12">
      <c r="B1193" s="182"/>
      <c r="C1193" s="183"/>
      <c r="D1193" s="184" t="s">
        <v>1660</v>
      </c>
      <c r="E1193" s="193" t="s">
        <v>1524</v>
      </c>
      <c r="F1193" s="185" t="s">
        <v>424</v>
      </c>
      <c r="G1193" s="183"/>
      <c r="H1193" s="186">
        <v>2.58</v>
      </c>
      <c r="I1193" s="187"/>
      <c r="J1193" s="183"/>
      <c r="K1193" s="183"/>
      <c r="L1193" s="188"/>
      <c r="M1193" s="189"/>
      <c r="N1193" s="190"/>
      <c r="O1193" s="190"/>
      <c r="P1193" s="190"/>
      <c r="Q1193" s="190"/>
      <c r="R1193" s="190"/>
      <c r="S1193" s="190"/>
      <c r="T1193" s="191"/>
      <c r="AT1193" s="192" t="s">
        <v>1660</v>
      </c>
      <c r="AU1193" s="192" t="s">
        <v>1651</v>
      </c>
      <c r="AV1193" s="11" t="s">
        <v>1651</v>
      </c>
      <c r="AW1193" s="11" t="s">
        <v>1554</v>
      </c>
      <c r="AX1193" s="11" t="s">
        <v>1591</v>
      </c>
      <c r="AY1193" s="192" t="s">
        <v>1642</v>
      </c>
    </row>
    <row r="1194" spans="2:51" s="14" customFormat="1" ht="12">
      <c r="B1194" s="229"/>
      <c r="C1194" s="230"/>
      <c r="D1194" s="184" t="s">
        <v>1660</v>
      </c>
      <c r="E1194" s="231" t="s">
        <v>1524</v>
      </c>
      <c r="F1194" s="232" t="s">
        <v>63</v>
      </c>
      <c r="G1194" s="230"/>
      <c r="H1194" s="233">
        <v>69.76</v>
      </c>
      <c r="I1194" s="234"/>
      <c r="J1194" s="230"/>
      <c r="K1194" s="230"/>
      <c r="L1194" s="235"/>
      <c r="M1194" s="236"/>
      <c r="N1194" s="237"/>
      <c r="O1194" s="237"/>
      <c r="P1194" s="237"/>
      <c r="Q1194" s="237"/>
      <c r="R1194" s="237"/>
      <c r="S1194" s="237"/>
      <c r="T1194" s="238"/>
      <c r="AT1194" s="239" t="s">
        <v>1660</v>
      </c>
      <c r="AU1194" s="239" t="s">
        <v>1651</v>
      </c>
      <c r="AV1194" s="14" t="s">
        <v>1656</v>
      </c>
      <c r="AW1194" s="14" t="s">
        <v>1554</v>
      </c>
      <c r="AX1194" s="14" t="s">
        <v>1591</v>
      </c>
      <c r="AY1194" s="239" t="s">
        <v>1642</v>
      </c>
    </row>
    <row r="1195" spans="2:51" s="12" customFormat="1" ht="12">
      <c r="B1195" s="208"/>
      <c r="C1195" s="209"/>
      <c r="D1195" s="184" t="s">
        <v>1660</v>
      </c>
      <c r="E1195" s="210" t="s">
        <v>1524</v>
      </c>
      <c r="F1195" s="211" t="s">
        <v>1810</v>
      </c>
      <c r="G1195" s="209"/>
      <c r="H1195" s="212">
        <v>221.50000000000003</v>
      </c>
      <c r="I1195" s="213"/>
      <c r="J1195" s="209"/>
      <c r="K1195" s="209"/>
      <c r="L1195" s="214"/>
      <c r="M1195" s="215"/>
      <c r="N1195" s="216"/>
      <c r="O1195" s="216"/>
      <c r="P1195" s="216"/>
      <c r="Q1195" s="216"/>
      <c r="R1195" s="216"/>
      <c r="S1195" s="216"/>
      <c r="T1195" s="217"/>
      <c r="AT1195" s="218" t="s">
        <v>1660</v>
      </c>
      <c r="AU1195" s="218" t="s">
        <v>1651</v>
      </c>
      <c r="AV1195" s="12" t="s">
        <v>1650</v>
      </c>
      <c r="AW1195" s="12" t="s">
        <v>1554</v>
      </c>
      <c r="AX1195" s="12" t="s">
        <v>1531</v>
      </c>
      <c r="AY1195" s="218" t="s">
        <v>1642</v>
      </c>
    </row>
    <row r="1196" spans="2:65" s="1" customFormat="1" ht="16.5" customHeight="1">
      <c r="B1196" s="33"/>
      <c r="C1196" s="194" t="s">
        <v>2325</v>
      </c>
      <c r="D1196" s="194" t="s">
        <v>1687</v>
      </c>
      <c r="E1196" s="195" t="s">
        <v>2326</v>
      </c>
      <c r="F1196" s="196" t="s">
        <v>2327</v>
      </c>
      <c r="G1196" s="197" t="s">
        <v>1683</v>
      </c>
      <c r="H1196" s="198">
        <v>243.65</v>
      </c>
      <c r="I1196" s="199"/>
      <c r="J1196" s="198">
        <f>ROUND(I1196*H1196,0)</f>
        <v>0</v>
      </c>
      <c r="K1196" s="196" t="s">
        <v>1524</v>
      </c>
      <c r="L1196" s="200"/>
      <c r="M1196" s="201" t="s">
        <v>1524</v>
      </c>
      <c r="N1196" s="202" t="s">
        <v>1563</v>
      </c>
      <c r="O1196" s="59"/>
      <c r="P1196" s="179">
        <f>O1196*H1196</f>
        <v>0</v>
      </c>
      <c r="Q1196" s="179">
        <v>0.0138</v>
      </c>
      <c r="R1196" s="179">
        <f>Q1196*H1196</f>
        <v>3.36237</v>
      </c>
      <c r="S1196" s="179">
        <v>0</v>
      </c>
      <c r="T1196" s="180">
        <f>S1196*H1196</f>
        <v>0</v>
      </c>
      <c r="AR1196" s="16" t="s">
        <v>1690</v>
      </c>
      <c r="AT1196" s="16" t="s">
        <v>1687</v>
      </c>
      <c r="AU1196" s="16" t="s">
        <v>1651</v>
      </c>
      <c r="AY1196" s="16" t="s">
        <v>1642</v>
      </c>
      <c r="BE1196" s="181">
        <f>IF(N1196="základní",J1196,0)</f>
        <v>0</v>
      </c>
      <c r="BF1196" s="181">
        <f>IF(N1196="snížená",J1196,0)</f>
        <v>0</v>
      </c>
      <c r="BG1196" s="181">
        <f>IF(N1196="zákl. přenesená",J1196,0)</f>
        <v>0</v>
      </c>
      <c r="BH1196" s="181">
        <f>IF(N1196="sníž. přenesená",J1196,0)</f>
        <v>0</v>
      </c>
      <c r="BI1196" s="181">
        <f>IF(N1196="nulová",J1196,0)</f>
        <v>0</v>
      </c>
      <c r="BJ1196" s="16" t="s">
        <v>1651</v>
      </c>
      <c r="BK1196" s="181">
        <f>ROUND(I1196*H1196,0)</f>
        <v>0</v>
      </c>
      <c r="BL1196" s="16" t="s">
        <v>1678</v>
      </c>
      <c r="BM1196" s="16" t="s">
        <v>2328</v>
      </c>
    </row>
    <row r="1197" spans="2:51" s="11" customFormat="1" ht="12">
      <c r="B1197" s="182"/>
      <c r="C1197" s="183"/>
      <c r="D1197" s="184" t="s">
        <v>1660</v>
      </c>
      <c r="E1197" s="183"/>
      <c r="F1197" s="185" t="s">
        <v>2329</v>
      </c>
      <c r="G1197" s="183"/>
      <c r="H1197" s="186">
        <v>243.65</v>
      </c>
      <c r="I1197" s="187"/>
      <c r="J1197" s="183"/>
      <c r="K1197" s="183"/>
      <c r="L1197" s="188"/>
      <c r="M1197" s="189"/>
      <c r="N1197" s="190"/>
      <c r="O1197" s="190"/>
      <c r="P1197" s="190"/>
      <c r="Q1197" s="190"/>
      <c r="R1197" s="190"/>
      <c r="S1197" s="190"/>
      <c r="T1197" s="191"/>
      <c r="AT1197" s="192" t="s">
        <v>1660</v>
      </c>
      <c r="AU1197" s="192" t="s">
        <v>1651</v>
      </c>
      <c r="AV1197" s="11" t="s">
        <v>1651</v>
      </c>
      <c r="AW1197" s="11" t="s">
        <v>1527</v>
      </c>
      <c r="AX1197" s="11" t="s">
        <v>1531</v>
      </c>
      <c r="AY1197" s="192" t="s">
        <v>1642</v>
      </c>
    </row>
    <row r="1198" spans="2:65" s="1" customFormat="1" ht="16.5" customHeight="1">
      <c r="B1198" s="33"/>
      <c r="C1198" s="171" t="s">
        <v>2330</v>
      </c>
      <c r="D1198" s="171" t="s">
        <v>1645</v>
      </c>
      <c r="E1198" s="172" t="s">
        <v>2331</v>
      </c>
      <c r="F1198" s="173" t="s">
        <v>2332</v>
      </c>
      <c r="G1198" s="174" t="s">
        <v>1648</v>
      </c>
      <c r="H1198" s="175">
        <v>4.03</v>
      </c>
      <c r="I1198" s="176"/>
      <c r="J1198" s="175">
        <f>ROUND(I1198*H1198,0)</f>
        <v>0</v>
      </c>
      <c r="K1198" s="173" t="s">
        <v>1649</v>
      </c>
      <c r="L1198" s="37"/>
      <c r="M1198" s="177" t="s">
        <v>1524</v>
      </c>
      <c r="N1198" s="178" t="s">
        <v>1563</v>
      </c>
      <c r="O1198" s="59"/>
      <c r="P1198" s="179">
        <f>O1198*H1198</f>
        <v>0</v>
      </c>
      <c r="Q1198" s="179">
        <v>0</v>
      </c>
      <c r="R1198" s="179">
        <f>Q1198*H1198</f>
        <v>0</v>
      </c>
      <c r="S1198" s="179">
        <v>0</v>
      </c>
      <c r="T1198" s="180">
        <f>S1198*H1198</f>
        <v>0</v>
      </c>
      <c r="AR1198" s="16" t="s">
        <v>1678</v>
      </c>
      <c r="AT1198" s="16" t="s">
        <v>1645</v>
      </c>
      <c r="AU1198" s="16" t="s">
        <v>1651</v>
      </c>
      <c r="AY1198" s="16" t="s">
        <v>1642</v>
      </c>
      <c r="BE1198" s="181">
        <f>IF(N1198="základní",J1198,0)</f>
        <v>0</v>
      </c>
      <c r="BF1198" s="181">
        <f>IF(N1198="snížená",J1198,0)</f>
        <v>0</v>
      </c>
      <c r="BG1198" s="181">
        <f>IF(N1198="zákl. přenesená",J1198,0)</f>
        <v>0</v>
      </c>
      <c r="BH1198" s="181">
        <f>IF(N1198="sníž. přenesená",J1198,0)</f>
        <v>0</v>
      </c>
      <c r="BI1198" s="181">
        <f>IF(N1198="nulová",J1198,0)</f>
        <v>0</v>
      </c>
      <c r="BJ1198" s="16" t="s">
        <v>1651</v>
      </c>
      <c r="BK1198" s="181">
        <f>ROUND(I1198*H1198,0)</f>
        <v>0</v>
      </c>
      <c r="BL1198" s="16" t="s">
        <v>1678</v>
      </c>
      <c r="BM1198" s="16" t="s">
        <v>2333</v>
      </c>
    </row>
    <row r="1199" spans="2:63" s="10" customFormat="1" ht="22.9" customHeight="1">
      <c r="B1199" s="155"/>
      <c r="C1199" s="156"/>
      <c r="D1199" s="157" t="s">
        <v>1590</v>
      </c>
      <c r="E1199" s="169" t="s">
        <v>2334</v>
      </c>
      <c r="F1199" s="169" t="s">
        <v>2335</v>
      </c>
      <c r="G1199" s="156"/>
      <c r="H1199" s="156"/>
      <c r="I1199" s="159"/>
      <c r="J1199" s="170">
        <f>BK1199</f>
        <v>0</v>
      </c>
      <c r="K1199" s="156"/>
      <c r="L1199" s="161"/>
      <c r="M1199" s="162"/>
      <c r="N1199" s="163"/>
      <c r="O1199" s="163"/>
      <c r="P1199" s="164">
        <f>SUM(P1200:P1255)</f>
        <v>0</v>
      </c>
      <c r="Q1199" s="163"/>
      <c r="R1199" s="164">
        <f>SUM(R1200:R1255)</f>
        <v>0.8619153999999999</v>
      </c>
      <c r="S1199" s="163"/>
      <c r="T1199" s="165">
        <f>SUM(T1200:T1255)</f>
        <v>0</v>
      </c>
      <c r="AR1199" s="166" t="s">
        <v>1651</v>
      </c>
      <c r="AT1199" s="167" t="s">
        <v>1590</v>
      </c>
      <c r="AU1199" s="167" t="s">
        <v>1531</v>
      </c>
      <c r="AY1199" s="166" t="s">
        <v>1642</v>
      </c>
      <c r="BK1199" s="168">
        <f>SUM(BK1200:BK1255)</f>
        <v>0</v>
      </c>
    </row>
    <row r="1200" spans="2:65" s="1" customFormat="1" ht="16.5" customHeight="1">
      <c r="B1200" s="33"/>
      <c r="C1200" s="171" t="s">
        <v>2336</v>
      </c>
      <c r="D1200" s="171" t="s">
        <v>1645</v>
      </c>
      <c r="E1200" s="172" t="s">
        <v>2337</v>
      </c>
      <c r="F1200" s="173" t="s">
        <v>2338</v>
      </c>
      <c r="G1200" s="174" t="s">
        <v>1683</v>
      </c>
      <c r="H1200" s="175">
        <v>50</v>
      </c>
      <c r="I1200" s="176"/>
      <c r="J1200" s="175">
        <f>ROUND(I1200*H1200,0)</f>
        <v>0</v>
      </c>
      <c r="K1200" s="173" t="s">
        <v>1649</v>
      </c>
      <c r="L1200" s="37"/>
      <c r="M1200" s="177" t="s">
        <v>1524</v>
      </c>
      <c r="N1200" s="178" t="s">
        <v>1563</v>
      </c>
      <c r="O1200" s="59"/>
      <c r="P1200" s="179">
        <f>O1200*H1200</f>
        <v>0</v>
      </c>
      <c r="Q1200" s="179">
        <v>0.00017</v>
      </c>
      <c r="R1200" s="179">
        <f>Q1200*H1200</f>
        <v>0.0085</v>
      </c>
      <c r="S1200" s="179">
        <v>0</v>
      </c>
      <c r="T1200" s="180">
        <f>S1200*H1200</f>
        <v>0</v>
      </c>
      <c r="AR1200" s="16" t="s">
        <v>1678</v>
      </c>
      <c r="AT1200" s="16" t="s">
        <v>1645</v>
      </c>
      <c r="AU1200" s="16" t="s">
        <v>1651</v>
      </c>
      <c r="AY1200" s="16" t="s">
        <v>1642</v>
      </c>
      <c r="BE1200" s="181">
        <f>IF(N1200="základní",J1200,0)</f>
        <v>0</v>
      </c>
      <c r="BF1200" s="181">
        <f>IF(N1200="snížená",J1200,0)</f>
        <v>0</v>
      </c>
      <c r="BG1200" s="181">
        <f>IF(N1200="zákl. přenesená",J1200,0)</f>
        <v>0</v>
      </c>
      <c r="BH1200" s="181">
        <f>IF(N1200="sníž. přenesená",J1200,0)</f>
        <v>0</v>
      </c>
      <c r="BI1200" s="181">
        <f>IF(N1200="nulová",J1200,0)</f>
        <v>0</v>
      </c>
      <c r="BJ1200" s="16" t="s">
        <v>1651</v>
      </c>
      <c r="BK1200" s="181">
        <f>ROUND(I1200*H1200,0)</f>
        <v>0</v>
      </c>
      <c r="BL1200" s="16" t="s">
        <v>1678</v>
      </c>
      <c r="BM1200" s="16" t="s">
        <v>2339</v>
      </c>
    </row>
    <row r="1201" spans="2:51" s="11" customFormat="1" ht="12">
      <c r="B1201" s="182"/>
      <c r="C1201" s="183"/>
      <c r="D1201" s="184" t="s">
        <v>1660</v>
      </c>
      <c r="E1201" s="193" t="s">
        <v>1524</v>
      </c>
      <c r="F1201" s="185" t="s">
        <v>2340</v>
      </c>
      <c r="G1201" s="183"/>
      <c r="H1201" s="186">
        <v>50</v>
      </c>
      <c r="I1201" s="187"/>
      <c r="J1201" s="183"/>
      <c r="K1201" s="183"/>
      <c r="L1201" s="188"/>
      <c r="M1201" s="189"/>
      <c r="N1201" s="190"/>
      <c r="O1201" s="190"/>
      <c r="P1201" s="190"/>
      <c r="Q1201" s="190"/>
      <c r="R1201" s="190"/>
      <c r="S1201" s="190"/>
      <c r="T1201" s="191"/>
      <c r="AT1201" s="192" t="s">
        <v>1660</v>
      </c>
      <c r="AU1201" s="192" t="s">
        <v>1651</v>
      </c>
      <c r="AV1201" s="11" t="s">
        <v>1651</v>
      </c>
      <c r="AW1201" s="11" t="s">
        <v>1554</v>
      </c>
      <c r="AX1201" s="11" t="s">
        <v>1531</v>
      </c>
      <c r="AY1201" s="192" t="s">
        <v>1642</v>
      </c>
    </row>
    <row r="1202" spans="2:65" s="1" customFormat="1" ht="16.5" customHeight="1">
      <c r="B1202" s="33"/>
      <c r="C1202" s="171" t="s">
        <v>2341</v>
      </c>
      <c r="D1202" s="171" t="s">
        <v>1645</v>
      </c>
      <c r="E1202" s="172" t="s">
        <v>2342</v>
      </c>
      <c r="F1202" s="173" t="s">
        <v>2343</v>
      </c>
      <c r="G1202" s="174" t="s">
        <v>1683</v>
      </c>
      <c r="H1202" s="175">
        <v>100.56</v>
      </c>
      <c r="I1202" s="176"/>
      <c r="J1202" s="175">
        <f>ROUND(I1202*H1202,0)</f>
        <v>0</v>
      </c>
      <c r="K1202" s="173" t="s">
        <v>1524</v>
      </c>
      <c r="L1202" s="37"/>
      <c r="M1202" s="177" t="s">
        <v>1524</v>
      </c>
      <c r="N1202" s="178" t="s">
        <v>1563</v>
      </c>
      <c r="O1202" s="59"/>
      <c r="P1202" s="179">
        <f>O1202*H1202</f>
        <v>0</v>
      </c>
      <c r="Q1202" s="179">
        <v>7E-05</v>
      </c>
      <c r="R1202" s="179">
        <f>Q1202*H1202</f>
        <v>0.0070392</v>
      </c>
      <c r="S1202" s="179">
        <v>0</v>
      </c>
      <c r="T1202" s="180">
        <f>S1202*H1202</f>
        <v>0</v>
      </c>
      <c r="AR1202" s="16" t="s">
        <v>1678</v>
      </c>
      <c r="AT1202" s="16" t="s">
        <v>1645</v>
      </c>
      <c r="AU1202" s="16" t="s">
        <v>1651</v>
      </c>
      <c r="AY1202" s="16" t="s">
        <v>1642</v>
      </c>
      <c r="BE1202" s="181">
        <f>IF(N1202="základní",J1202,0)</f>
        <v>0</v>
      </c>
      <c r="BF1202" s="181">
        <f>IF(N1202="snížená",J1202,0)</f>
        <v>0</v>
      </c>
      <c r="BG1202" s="181">
        <f>IF(N1202="zákl. přenesená",J1202,0)</f>
        <v>0</v>
      </c>
      <c r="BH1202" s="181">
        <f>IF(N1202="sníž. přenesená",J1202,0)</f>
        <v>0</v>
      </c>
      <c r="BI1202" s="181">
        <f>IF(N1202="nulová",J1202,0)</f>
        <v>0</v>
      </c>
      <c r="BJ1202" s="16" t="s">
        <v>1651</v>
      </c>
      <c r="BK1202" s="181">
        <f>ROUND(I1202*H1202,0)</f>
        <v>0</v>
      </c>
      <c r="BL1202" s="16" t="s">
        <v>1678</v>
      </c>
      <c r="BM1202" s="16" t="s">
        <v>2344</v>
      </c>
    </row>
    <row r="1203" spans="2:51" s="11" customFormat="1" ht="12">
      <c r="B1203" s="182"/>
      <c r="C1203" s="183"/>
      <c r="D1203" s="184" t="s">
        <v>1660</v>
      </c>
      <c r="E1203" s="193" t="s">
        <v>1524</v>
      </c>
      <c r="F1203" s="185" t="s">
        <v>2345</v>
      </c>
      <c r="G1203" s="183"/>
      <c r="H1203" s="186">
        <v>70.56</v>
      </c>
      <c r="I1203" s="187"/>
      <c r="J1203" s="183"/>
      <c r="K1203" s="183"/>
      <c r="L1203" s="188"/>
      <c r="M1203" s="189"/>
      <c r="N1203" s="190"/>
      <c r="O1203" s="190"/>
      <c r="P1203" s="190"/>
      <c r="Q1203" s="190"/>
      <c r="R1203" s="190"/>
      <c r="S1203" s="190"/>
      <c r="T1203" s="191"/>
      <c r="AT1203" s="192" t="s">
        <v>1660</v>
      </c>
      <c r="AU1203" s="192" t="s">
        <v>1651</v>
      </c>
      <c r="AV1203" s="11" t="s">
        <v>1651</v>
      </c>
      <c r="AW1203" s="11" t="s">
        <v>1554</v>
      </c>
      <c r="AX1203" s="11" t="s">
        <v>1591</v>
      </c>
      <c r="AY1203" s="192" t="s">
        <v>1642</v>
      </c>
    </row>
    <row r="1204" spans="2:51" s="11" customFormat="1" ht="12">
      <c r="B1204" s="182"/>
      <c r="C1204" s="183"/>
      <c r="D1204" s="184" t="s">
        <v>1660</v>
      </c>
      <c r="E1204" s="193" t="s">
        <v>1524</v>
      </c>
      <c r="F1204" s="185" t="s">
        <v>2346</v>
      </c>
      <c r="G1204" s="183"/>
      <c r="H1204" s="186">
        <v>30</v>
      </c>
      <c r="I1204" s="187"/>
      <c r="J1204" s="183"/>
      <c r="K1204" s="183"/>
      <c r="L1204" s="188"/>
      <c r="M1204" s="189"/>
      <c r="N1204" s="190"/>
      <c r="O1204" s="190"/>
      <c r="P1204" s="190"/>
      <c r="Q1204" s="190"/>
      <c r="R1204" s="190"/>
      <c r="S1204" s="190"/>
      <c r="T1204" s="191"/>
      <c r="AT1204" s="192" t="s">
        <v>1660</v>
      </c>
      <c r="AU1204" s="192" t="s">
        <v>1651</v>
      </c>
      <c r="AV1204" s="11" t="s">
        <v>1651</v>
      </c>
      <c r="AW1204" s="11" t="s">
        <v>1554</v>
      </c>
      <c r="AX1204" s="11" t="s">
        <v>1591</v>
      </c>
      <c r="AY1204" s="192" t="s">
        <v>1642</v>
      </c>
    </row>
    <row r="1205" spans="2:51" s="12" customFormat="1" ht="12">
      <c r="B1205" s="208"/>
      <c r="C1205" s="209"/>
      <c r="D1205" s="184" t="s">
        <v>1660</v>
      </c>
      <c r="E1205" s="210" t="s">
        <v>1524</v>
      </c>
      <c r="F1205" s="211" t="s">
        <v>1810</v>
      </c>
      <c r="G1205" s="209"/>
      <c r="H1205" s="212">
        <v>100.56</v>
      </c>
      <c r="I1205" s="213"/>
      <c r="J1205" s="209"/>
      <c r="K1205" s="209"/>
      <c r="L1205" s="214"/>
      <c r="M1205" s="215"/>
      <c r="N1205" s="216"/>
      <c r="O1205" s="216"/>
      <c r="P1205" s="216"/>
      <c r="Q1205" s="216"/>
      <c r="R1205" s="216"/>
      <c r="S1205" s="216"/>
      <c r="T1205" s="217"/>
      <c r="AT1205" s="218" t="s">
        <v>1660</v>
      </c>
      <c r="AU1205" s="218" t="s">
        <v>1651</v>
      </c>
      <c r="AV1205" s="12" t="s">
        <v>1650</v>
      </c>
      <c r="AW1205" s="12" t="s">
        <v>1554</v>
      </c>
      <c r="AX1205" s="12" t="s">
        <v>1531</v>
      </c>
      <c r="AY1205" s="218" t="s">
        <v>1642</v>
      </c>
    </row>
    <row r="1206" spans="2:65" s="1" customFormat="1" ht="16.5" customHeight="1">
      <c r="B1206" s="33"/>
      <c r="C1206" s="171" t="s">
        <v>2347</v>
      </c>
      <c r="D1206" s="171" t="s">
        <v>1645</v>
      </c>
      <c r="E1206" s="172" t="s">
        <v>2348</v>
      </c>
      <c r="F1206" s="173" t="s">
        <v>2349</v>
      </c>
      <c r="G1206" s="174" t="s">
        <v>1683</v>
      </c>
      <c r="H1206" s="175">
        <v>100.56</v>
      </c>
      <c r="I1206" s="176"/>
      <c r="J1206" s="175">
        <f>ROUND(I1206*H1206,0)</f>
        <v>0</v>
      </c>
      <c r="K1206" s="173" t="s">
        <v>1524</v>
      </c>
      <c r="L1206" s="37"/>
      <c r="M1206" s="177" t="s">
        <v>1524</v>
      </c>
      <c r="N1206" s="178" t="s">
        <v>1563</v>
      </c>
      <c r="O1206" s="59"/>
      <c r="P1206" s="179">
        <f>O1206*H1206</f>
        <v>0</v>
      </c>
      <c r="Q1206" s="179">
        <v>0.00023</v>
      </c>
      <c r="R1206" s="179">
        <f>Q1206*H1206</f>
        <v>0.0231288</v>
      </c>
      <c r="S1206" s="179">
        <v>0</v>
      </c>
      <c r="T1206" s="180">
        <f>S1206*H1206</f>
        <v>0</v>
      </c>
      <c r="AR1206" s="16" t="s">
        <v>1678</v>
      </c>
      <c r="AT1206" s="16" t="s">
        <v>1645</v>
      </c>
      <c r="AU1206" s="16" t="s">
        <v>1651</v>
      </c>
      <c r="AY1206" s="16" t="s">
        <v>1642</v>
      </c>
      <c r="BE1206" s="181">
        <f>IF(N1206="základní",J1206,0)</f>
        <v>0</v>
      </c>
      <c r="BF1206" s="181">
        <f>IF(N1206="snížená",J1206,0)</f>
        <v>0</v>
      </c>
      <c r="BG1206" s="181">
        <f>IF(N1206="zákl. přenesená",J1206,0)</f>
        <v>0</v>
      </c>
      <c r="BH1206" s="181">
        <f>IF(N1206="sníž. přenesená",J1206,0)</f>
        <v>0</v>
      </c>
      <c r="BI1206" s="181">
        <f>IF(N1206="nulová",J1206,0)</f>
        <v>0</v>
      </c>
      <c r="BJ1206" s="16" t="s">
        <v>1651</v>
      </c>
      <c r="BK1206" s="181">
        <f>ROUND(I1206*H1206,0)</f>
        <v>0</v>
      </c>
      <c r="BL1206" s="16" t="s">
        <v>1678</v>
      </c>
      <c r="BM1206" s="16" t="s">
        <v>2350</v>
      </c>
    </row>
    <row r="1207" spans="2:65" s="1" customFormat="1" ht="16.5" customHeight="1">
      <c r="B1207" s="33"/>
      <c r="C1207" s="171" t="s">
        <v>2351</v>
      </c>
      <c r="D1207" s="171" t="s">
        <v>1645</v>
      </c>
      <c r="E1207" s="172" t="s">
        <v>2352</v>
      </c>
      <c r="F1207" s="173" t="s">
        <v>2353</v>
      </c>
      <c r="G1207" s="174" t="s">
        <v>1683</v>
      </c>
      <c r="H1207" s="175">
        <v>100.56</v>
      </c>
      <c r="I1207" s="176"/>
      <c r="J1207" s="175">
        <f>ROUND(I1207*H1207,0)</f>
        <v>0</v>
      </c>
      <c r="K1207" s="173" t="s">
        <v>1524</v>
      </c>
      <c r="L1207" s="37"/>
      <c r="M1207" s="177" t="s">
        <v>1524</v>
      </c>
      <c r="N1207" s="178" t="s">
        <v>1563</v>
      </c>
      <c r="O1207" s="59"/>
      <c r="P1207" s="179">
        <f>O1207*H1207</f>
        <v>0</v>
      </c>
      <c r="Q1207" s="179">
        <v>0.00023</v>
      </c>
      <c r="R1207" s="179">
        <f>Q1207*H1207</f>
        <v>0.0231288</v>
      </c>
      <c r="S1207" s="179">
        <v>0</v>
      </c>
      <c r="T1207" s="180">
        <f>S1207*H1207</f>
        <v>0</v>
      </c>
      <c r="AR1207" s="16" t="s">
        <v>1678</v>
      </c>
      <c r="AT1207" s="16" t="s">
        <v>1645</v>
      </c>
      <c r="AU1207" s="16" t="s">
        <v>1651</v>
      </c>
      <c r="AY1207" s="16" t="s">
        <v>1642</v>
      </c>
      <c r="BE1207" s="181">
        <f>IF(N1207="základní",J1207,0)</f>
        <v>0</v>
      </c>
      <c r="BF1207" s="181">
        <f>IF(N1207="snížená",J1207,0)</f>
        <v>0</v>
      </c>
      <c r="BG1207" s="181">
        <f>IF(N1207="zákl. přenesená",J1207,0)</f>
        <v>0</v>
      </c>
      <c r="BH1207" s="181">
        <f>IF(N1207="sníž. přenesená",J1207,0)</f>
        <v>0</v>
      </c>
      <c r="BI1207" s="181">
        <f>IF(N1207="nulová",J1207,0)</f>
        <v>0</v>
      </c>
      <c r="BJ1207" s="16" t="s">
        <v>1651</v>
      </c>
      <c r="BK1207" s="181">
        <f>ROUND(I1207*H1207,0)</f>
        <v>0</v>
      </c>
      <c r="BL1207" s="16" t="s">
        <v>1678</v>
      </c>
      <c r="BM1207" s="16" t="s">
        <v>2354</v>
      </c>
    </row>
    <row r="1208" spans="2:65" s="1" customFormat="1" ht="16.5" customHeight="1">
      <c r="B1208" s="33"/>
      <c r="C1208" s="171" t="s">
        <v>2355</v>
      </c>
      <c r="D1208" s="171" t="s">
        <v>1645</v>
      </c>
      <c r="E1208" s="172" t="s">
        <v>2356</v>
      </c>
      <c r="F1208" s="173" t="s">
        <v>2357</v>
      </c>
      <c r="G1208" s="174" t="s">
        <v>1683</v>
      </c>
      <c r="H1208" s="175">
        <v>100.56</v>
      </c>
      <c r="I1208" s="176"/>
      <c r="J1208" s="175">
        <f>ROUND(I1208*H1208,0)</f>
        <v>0</v>
      </c>
      <c r="K1208" s="173" t="s">
        <v>1524</v>
      </c>
      <c r="L1208" s="37"/>
      <c r="M1208" s="177" t="s">
        <v>1524</v>
      </c>
      <c r="N1208" s="178" t="s">
        <v>1563</v>
      </c>
      <c r="O1208" s="59"/>
      <c r="P1208" s="179">
        <f>O1208*H1208</f>
        <v>0</v>
      </c>
      <c r="Q1208" s="179">
        <v>0.0001</v>
      </c>
      <c r="R1208" s="179">
        <f>Q1208*H1208</f>
        <v>0.010056</v>
      </c>
      <c r="S1208" s="179">
        <v>0</v>
      </c>
      <c r="T1208" s="180">
        <f>S1208*H1208</f>
        <v>0</v>
      </c>
      <c r="AR1208" s="16" t="s">
        <v>1678</v>
      </c>
      <c r="AT1208" s="16" t="s">
        <v>1645</v>
      </c>
      <c r="AU1208" s="16" t="s">
        <v>1651</v>
      </c>
      <c r="AY1208" s="16" t="s">
        <v>1642</v>
      </c>
      <c r="BE1208" s="181">
        <f>IF(N1208="základní",J1208,0)</f>
        <v>0</v>
      </c>
      <c r="BF1208" s="181">
        <f>IF(N1208="snížená",J1208,0)</f>
        <v>0</v>
      </c>
      <c r="BG1208" s="181">
        <f>IF(N1208="zákl. přenesená",J1208,0)</f>
        <v>0</v>
      </c>
      <c r="BH1208" s="181">
        <f>IF(N1208="sníž. přenesená",J1208,0)</f>
        <v>0</v>
      </c>
      <c r="BI1208" s="181">
        <f>IF(N1208="nulová",J1208,0)</f>
        <v>0</v>
      </c>
      <c r="BJ1208" s="16" t="s">
        <v>1651</v>
      </c>
      <c r="BK1208" s="181">
        <f>ROUND(I1208*H1208,0)</f>
        <v>0</v>
      </c>
      <c r="BL1208" s="16" t="s">
        <v>1678</v>
      </c>
      <c r="BM1208" s="16" t="s">
        <v>2358</v>
      </c>
    </row>
    <row r="1209" spans="2:65" s="1" customFormat="1" ht="16.5" customHeight="1">
      <c r="B1209" s="33"/>
      <c r="C1209" s="171" t="s">
        <v>2359</v>
      </c>
      <c r="D1209" s="171" t="s">
        <v>1645</v>
      </c>
      <c r="E1209" s="172" t="s">
        <v>2360</v>
      </c>
      <c r="F1209" s="173" t="s">
        <v>2361</v>
      </c>
      <c r="G1209" s="174" t="s">
        <v>1683</v>
      </c>
      <c r="H1209" s="175">
        <v>112.95</v>
      </c>
      <c r="I1209" s="176"/>
      <c r="J1209" s="175">
        <f>ROUND(I1209*H1209,0)</f>
        <v>0</v>
      </c>
      <c r="K1209" s="173" t="s">
        <v>1649</v>
      </c>
      <c r="L1209" s="37"/>
      <c r="M1209" s="177" t="s">
        <v>1524</v>
      </c>
      <c r="N1209" s="178" t="s">
        <v>1563</v>
      </c>
      <c r="O1209" s="59"/>
      <c r="P1209" s="179">
        <f>O1209*H1209</f>
        <v>0</v>
      </c>
      <c r="Q1209" s="179">
        <v>0</v>
      </c>
      <c r="R1209" s="179">
        <f>Q1209*H1209</f>
        <v>0</v>
      </c>
      <c r="S1209" s="179">
        <v>0</v>
      </c>
      <c r="T1209" s="180">
        <f>S1209*H1209</f>
        <v>0</v>
      </c>
      <c r="AR1209" s="16" t="s">
        <v>1678</v>
      </c>
      <c r="AT1209" s="16" t="s">
        <v>1645</v>
      </c>
      <c r="AU1209" s="16" t="s">
        <v>1651</v>
      </c>
      <c r="AY1209" s="16" t="s">
        <v>1642</v>
      </c>
      <c r="BE1209" s="181">
        <f>IF(N1209="základní",J1209,0)</f>
        <v>0</v>
      </c>
      <c r="BF1209" s="181">
        <f>IF(N1209="snížená",J1209,0)</f>
        <v>0</v>
      </c>
      <c r="BG1209" s="181">
        <f>IF(N1209="zákl. přenesená",J1209,0)</f>
        <v>0</v>
      </c>
      <c r="BH1209" s="181">
        <f>IF(N1209="sníž. přenesená",J1209,0)</f>
        <v>0</v>
      </c>
      <c r="BI1209" s="181">
        <f>IF(N1209="nulová",J1209,0)</f>
        <v>0</v>
      </c>
      <c r="BJ1209" s="16" t="s">
        <v>1651</v>
      </c>
      <c r="BK1209" s="181">
        <f>ROUND(I1209*H1209,0)</f>
        <v>0</v>
      </c>
      <c r="BL1209" s="16" t="s">
        <v>1678</v>
      </c>
      <c r="BM1209" s="16" t="s">
        <v>2362</v>
      </c>
    </row>
    <row r="1210" spans="2:51" s="13" customFormat="1" ht="12">
      <c r="B1210" s="219"/>
      <c r="C1210" s="220"/>
      <c r="D1210" s="184" t="s">
        <v>1660</v>
      </c>
      <c r="E1210" s="221" t="s">
        <v>1524</v>
      </c>
      <c r="F1210" s="222" t="s">
        <v>51</v>
      </c>
      <c r="G1210" s="220"/>
      <c r="H1210" s="221" t="s">
        <v>1524</v>
      </c>
      <c r="I1210" s="223"/>
      <c r="J1210" s="220"/>
      <c r="K1210" s="220"/>
      <c r="L1210" s="224"/>
      <c r="M1210" s="225"/>
      <c r="N1210" s="226"/>
      <c r="O1210" s="226"/>
      <c r="P1210" s="226"/>
      <c r="Q1210" s="226"/>
      <c r="R1210" s="226"/>
      <c r="S1210" s="226"/>
      <c r="T1210" s="227"/>
      <c r="AT1210" s="228" t="s">
        <v>1660</v>
      </c>
      <c r="AU1210" s="228" t="s">
        <v>1651</v>
      </c>
      <c r="AV1210" s="13" t="s">
        <v>1531</v>
      </c>
      <c r="AW1210" s="13" t="s">
        <v>1554</v>
      </c>
      <c r="AX1210" s="13" t="s">
        <v>1591</v>
      </c>
      <c r="AY1210" s="228" t="s">
        <v>1642</v>
      </c>
    </row>
    <row r="1211" spans="2:51" s="11" customFormat="1" ht="12">
      <c r="B1211" s="182"/>
      <c r="C1211" s="183"/>
      <c r="D1211" s="184" t="s">
        <v>1660</v>
      </c>
      <c r="E1211" s="193" t="s">
        <v>1524</v>
      </c>
      <c r="F1211" s="185" t="s">
        <v>2363</v>
      </c>
      <c r="G1211" s="183"/>
      <c r="H1211" s="186">
        <v>11.44</v>
      </c>
      <c r="I1211" s="187"/>
      <c r="J1211" s="183"/>
      <c r="K1211" s="183"/>
      <c r="L1211" s="188"/>
      <c r="M1211" s="189"/>
      <c r="N1211" s="190"/>
      <c r="O1211" s="190"/>
      <c r="P1211" s="190"/>
      <c r="Q1211" s="190"/>
      <c r="R1211" s="190"/>
      <c r="S1211" s="190"/>
      <c r="T1211" s="191"/>
      <c r="AT1211" s="192" t="s">
        <v>1660</v>
      </c>
      <c r="AU1211" s="192" t="s">
        <v>1651</v>
      </c>
      <c r="AV1211" s="11" t="s">
        <v>1651</v>
      </c>
      <c r="AW1211" s="11" t="s">
        <v>1554</v>
      </c>
      <c r="AX1211" s="11" t="s">
        <v>1591</v>
      </c>
      <c r="AY1211" s="192" t="s">
        <v>1642</v>
      </c>
    </row>
    <row r="1212" spans="2:51" s="13" customFormat="1" ht="12">
      <c r="B1212" s="219"/>
      <c r="C1212" s="220"/>
      <c r="D1212" s="184" t="s">
        <v>1660</v>
      </c>
      <c r="E1212" s="221" t="s">
        <v>1524</v>
      </c>
      <c r="F1212" s="222" t="s">
        <v>64</v>
      </c>
      <c r="G1212" s="220"/>
      <c r="H1212" s="221" t="s">
        <v>1524</v>
      </c>
      <c r="I1212" s="223"/>
      <c r="J1212" s="220"/>
      <c r="K1212" s="220"/>
      <c r="L1212" s="224"/>
      <c r="M1212" s="225"/>
      <c r="N1212" s="226"/>
      <c r="O1212" s="226"/>
      <c r="P1212" s="226"/>
      <c r="Q1212" s="226"/>
      <c r="R1212" s="226"/>
      <c r="S1212" s="226"/>
      <c r="T1212" s="227"/>
      <c r="AT1212" s="228" t="s">
        <v>1660</v>
      </c>
      <c r="AU1212" s="228" t="s">
        <v>1651</v>
      </c>
      <c r="AV1212" s="13" t="s">
        <v>1531</v>
      </c>
      <c r="AW1212" s="13" t="s">
        <v>1554</v>
      </c>
      <c r="AX1212" s="13" t="s">
        <v>1591</v>
      </c>
      <c r="AY1212" s="228" t="s">
        <v>1642</v>
      </c>
    </row>
    <row r="1213" spans="2:51" s="11" customFormat="1" ht="12">
      <c r="B1213" s="182"/>
      <c r="C1213" s="183"/>
      <c r="D1213" s="184" t="s">
        <v>1660</v>
      </c>
      <c r="E1213" s="193" t="s">
        <v>1524</v>
      </c>
      <c r="F1213" s="185" t="s">
        <v>2364</v>
      </c>
      <c r="G1213" s="183"/>
      <c r="H1213" s="186">
        <v>38.69</v>
      </c>
      <c r="I1213" s="187"/>
      <c r="J1213" s="183"/>
      <c r="K1213" s="183"/>
      <c r="L1213" s="188"/>
      <c r="M1213" s="189"/>
      <c r="N1213" s="190"/>
      <c r="O1213" s="190"/>
      <c r="P1213" s="190"/>
      <c r="Q1213" s="190"/>
      <c r="R1213" s="190"/>
      <c r="S1213" s="190"/>
      <c r="T1213" s="191"/>
      <c r="AT1213" s="192" t="s">
        <v>1660</v>
      </c>
      <c r="AU1213" s="192" t="s">
        <v>1651</v>
      </c>
      <c r="AV1213" s="11" t="s">
        <v>1651</v>
      </c>
      <c r="AW1213" s="11" t="s">
        <v>1554</v>
      </c>
      <c r="AX1213" s="11" t="s">
        <v>1591</v>
      </c>
      <c r="AY1213" s="192" t="s">
        <v>1642</v>
      </c>
    </row>
    <row r="1214" spans="2:51" s="13" customFormat="1" ht="12">
      <c r="B1214" s="219"/>
      <c r="C1214" s="220"/>
      <c r="D1214" s="184" t="s">
        <v>1660</v>
      </c>
      <c r="E1214" s="221" t="s">
        <v>1524</v>
      </c>
      <c r="F1214" s="222" t="s">
        <v>78</v>
      </c>
      <c r="G1214" s="220"/>
      <c r="H1214" s="221" t="s">
        <v>1524</v>
      </c>
      <c r="I1214" s="223"/>
      <c r="J1214" s="220"/>
      <c r="K1214" s="220"/>
      <c r="L1214" s="224"/>
      <c r="M1214" s="225"/>
      <c r="N1214" s="226"/>
      <c r="O1214" s="226"/>
      <c r="P1214" s="226"/>
      <c r="Q1214" s="226"/>
      <c r="R1214" s="226"/>
      <c r="S1214" s="226"/>
      <c r="T1214" s="227"/>
      <c r="AT1214" s="228" t="s">
        <v>1660</v>
      </c>
      <c r="AU1214" s="228" t="s">
        <v>1651</v>
      </c>
      <c r="AV1214" s="13" t="s">
        <v>1531</v>
      </c>
      <c r="AW1214" s="13" t="s">
        <v>1554</v>
      </c>
      <c r="AX1214" s="13" t="s">
        <v>1591</v>
      </c>
      <c r="AY1214" s="228" t="s">
        <v>1642</v>
      </c>
    </row>
    <row r="1215" spans="2:51" s="11" customFormat="1" ht="12">
      <c r="B1215" s="182"/>
      <c r="C1215" s="183"/>
      <c r="D1215" s="184" t="s">
        <v>1660</v>
      </c>
      <c r="E1215" s="193" t="s">
        <v>1524</v>
      </c>
      <c r="F1215" s="185" t="s">
        <v>2365</v>
      </c>
      <c r="G1215" s="183"/>
      <c r="H1215" s="186">
        <v>31.41</v>
      </c>
      <c r="I1215" s="187"/>
      <c r="J1215" s="183"/>
      <c r="K1215" s="183"/>
      <c r="L1215" s="188"/>
      <c r="M1215" s="189"/>
      <c r="N1215" s="190"/>
      <c r="O1215" s="190"/>
      <c r="P1215" s="190"/>
      <c r="Q1215" s="190"/>
      <c r="R1215" s="190"/>
      <c r="S1215" s="190"/>
      <c r="T1215" s="191"/>
      <c r="AT1215" s="192" t="s">
        <v>1660</v>
      </c>
      <c r="AU1215" s="192" t="s">
        <v>1651</v>
      </c>
      <c r="AV1215" s="11" t="s">
        <v>1651</v>
      </c>
      <c r="AW1215" s="11" t="s">
        <v>1554</v>
      </c>
      <c r="AX1215" s="11" t="s">
        <v>1591</v>
      </c>
      <c r="AY1215" s="192" t="s">
        <v>1642</v>
      </c>
    </row>
    <row r="1216" spans="2:51" s="13" customFormat="1" ht="12">
      <c r="B1216" s="219"/>
      <c r="C1216" s="220"/>
      <c r="D1216" s="184" t="s">
        <v>1660</v>
      </c>
      <c r="E1216" s="221" t="s">
        <v>1524</v>
      </c>
      <c r="F1216" s="222" t="s">
        <v>92</v>
      </c>
      <c r="G1216" s="220"/>
      <c r="H1216" s="221" t="s">
        <v>1524</v>
      </c>
      <c r="I1216" s="223"/>
      <c r="J1216" s="220"/>
      <c r="K1216" s="220"/>
      <c r="L1216" s="224"/>
      <c r="M1216" s="225"/>
      <c r="N1216" s="226"/>
      <c r="O1216" s="226"/>
      <c r="P1216" s="226"/>
      <c r="Q1216" s="226"/>
      <c r="R1216" s="226"/>
      <c r="S1216" s="226"/>
      <c r="T1216" s="227"/>
      <c r="AT1216" s="228" t="s">
        <v>1660</v>
      </c>
      <c r="AU1216" s="228" t="s">
        <v>1651</v>
      </c>
      <c r="AV1216" s="13" t="s">
        <v>1531</v>
      </c>
      <c r="AW1216" s="13" t="s">
        <v>1554</v>
      </c>
      <c r="AX1216" s="13" t="s">
        <v>1591</v>
      </c>
      <c r="AY1216" s="228" t="s">
        <v>1642</v>
      </c>
    </row>
    <row r="1217" spans="2:51" s="11" customFormat="1" ht="12">
      <c r="B1217" s="182"/>
      <c r="C1217" s="183"/>
      <c r="D1217" s="184" t="s">
        <v>1660</v>
      </c>
      <c r="E1217" s="193" t="s">
        <v>1524</v>
      </c>
      <c r="F1217" s="185" t="s">
        <v>2366</v>
      </c>
      <c r="G1217" s="183"/>
      <c r="H1217" s="186">
        <v>31.41</v>
      </c>
      <c r="I1217" s="187"/>
      <c r="J1217" s="183"/>
      <c r="K1217" s="183"/>
      <c r="L1217" s="188"/>
      <c r="M1217" s="189"/>
      <c r="N1217" s="190"/>
      <c r="O1217" s="190"/>
      <c r="P1217" s="190"/>
      <c r="Q1217" s="190"/>
      <c r="R1217" s="190"/>
      <c r="S1217" s="190"/>
      <c r="T1217" s="191"/>
      <c r="AT1217" s="192" t="s">
        <v>1660</v>
      </c>
      <c r="AU1217" s="192" t="s">
        <v>1651</v>
      </c>
      <c r="AV1217" s="11" t="s">
        <v>1651</v>
      </c>
      <c r="AW1217" s="11" t="s">
        <v>1554</v>
      </c>
      <c r="AX1217" s="11" t="s">
        <v>1591</v>
      </c>
      <c r="AY1217" s="192" t="s">
        <v>1642</v>
      </c>
    </row>
    <row r="1218" spans="2:51" s="12" customFormat="1" ht="12">
      <c r="B1218" s="208"/>
      <c r="C1218" s="209"/>
      <c r="D1218" s="184" t="s">
        <v>1660</v>
      </c>
      <c r="E1218" s="210" t="s">
        <v>1524</v>
      </c>
      <c r="F1218" s="211" t="s">
        <v>1810</v>
      </c>
      <c r="G1218" s="209"/>
      <c r="H1218" s="212">
        <v>112.94999999999999</v>
      </c>
      <c r="I1218" s="213"/>
      <c r="J1218" s="209"/>
      <c r="K1218" s="209"/>
      <c r="L1218" s="214"/>
      <c r="M1218" s="215"/>
      <c r="N1218" s="216"/>
      <c r="O1218" s="216"/>
      <c r="P1218" s="216"/>
      <c r="Q1218" s="216"/>
      <c r="R1218" s="216"/>
      <c r="S1218" s="216"/>
      <c r="T1218" s="217"/>
      <c r="AT1218" s="218" t="s">
        <v>1660</v>
      </c>
      <c r="AU1218" s="218" t="s">
        <v>1651</v>
      </c>
      <c r="AV1218" s="12" t="s">
        <v>1650</v>
      </c>
      <c r="AW1218" s="12" t="s">
        <v>1554</v>
      </c>
      <c r="AX1218" s="12" t="s">
        <v>1531</v>
      </c>
      <c r="AY1218" s="218" t="s">
        <v>1642</v>
      </c>
    </row>
    <row r="1219" spans="2:65" s="1" customFormat="1" ht="16.5" customHeight="1">
      <c r="B1219" s="33"/>
      <c r="C1219" s="171" t="s">
        <v>2367</v>
      </c>
      <c r="D1219" s="171" t="s">
        <v>1645</v>
      </c>
      <c r="E1219" s="172" t="s">
        <v>2368</v>
      </c>
      <c r="F1219" s="173" t="s">
        <v>2369</v>
      </c>
      <c r="G1219" s="174" t="s">
        <v>1683</v>
      </c>
      <c r="H1219" s="175">
        <v>112.95</v>
      </c>
      <c r="I1219" s="176"/>
      <c r="J1219" s="175">
        <f>ROUND(I1219*H1219,0)</f>
        <v>0</v>
      </c>
      <c r="K1219" s="173" t="s">
        <v>1649</v>
      </c>
      <c r="L1219" s="37"/>
      <c r="M1219" s="177" t="s">
        <v>1524</v>
      </c>
      <c r="N1219" s="178" t="s">
        <v>1563</v>
      </c>
      <c r="O1219" s="59"/>
      <c r="P1219" s="179">
        <f>O1219*H1219</f>
        <v>0</v>
      </c>
      <c r="Q1219" s="179">
        <v>0.0002</v>
      </c>
      <c r="R1219" s="179">
        <f>Q1219*H1219</f>
        <v>0.022590000000000002</v>
      </c>
      <c r="S1219" s="179">
        <v>0</v>
      </c>
      <c r="T1219" s="180">
        <f>S1219*H1219</f>
        <v>0</v>
      </c>
      <c r="AR1219" s="16" t="s">
        <v>1678</v>
      </c>
      <c r="AT1219" s="16" t="s">
        <v>1645</v>
      </c>
      <c r="AU1219" s="16" t="s">
        <v>1651</v>
      </c>
      <c r="AY1219" s="16" t="s">
        <v>1642</v>
      </c>
      <c r="BE1219" s="181">
        <f>IF(N1219="základní",J1219,0)</f>
        <v>0</v>
      </c>
      <c r="BF1219" s="181">
        <f>IF(N1219="snížená",J1219,0)</f>
        <v>0</v>
      </c>
      <c r="BG1219" s="181">
        <f>IF(N1219="zákl. přenesená",J1219,0)</f>
        <v>0</v>
      </c>
      <c r="BH1219" s="181">
        <f>IF(N1219="sníž. přenesená",J1219,0)</f>
        <v>0</v>
      </c>
      <c r="BI1219" s="181">
        <f>IF(N1219="nulová",J1219,0)</f>
        <v>0</v>
      </c>
      <c r="BJ1219" s="16" t="s">
        <v>1651</v>
      </c>
      <c r="BK1219" s="181">
        <f>ROUND(I1219*H1219,0)</f>
        <v>0</v>
      </c>
      <c r="BL1219" s="16" t="s">
        <v>1678</v>
      </c>
      <c r="BM1219" s="16" t="s">
        <v>2370</v>
      </c>
    </row>
    <row r="1220" spans="2:51" s="13" customFormat="1" ht="12">
      <c r="B1220" s="219"/>
      <c r="C1220" s="220"/>
      <c r="D1220" s="184" t="s">
        <v>1660</v>
      </c>
      <c r="E1220" s="221" t="s">
        <v>1524</v>
      </c>
      <c r="F1220" s="222" t="s">
        <v>51</v>
      </c>
      <c r="G1220" s="220"/>
      <c r="H1220" s="221" t="s">
        <v>1524</v>
      </c>
      <c r="I1220" s="223"/>
      <c r="J1220" s="220"/>
      <c r="K1220" s="220"/>
      <c r="L1220" s="224"/>
      <c r="M1220" s="225"/>
      <c r="N1220" s="226"/>
      <c r="O1220" s="226"/>
      <c r="P1220" s="226"/>
      <c r="Q1220" s="226"/>
      <c r="R1220" s="226"/>
      <c r="S1220" s="226"/>
      <c r="T1220" s="227"/>
      <c r="AT1220" s="228" t="s">
        <v>1660</v>
      </c>
      <c r="AU1220" s="228" t="s">
        <v>1651</v>
      </c>
      <c r="AV1220" s="13" t="s">
        <v>1531</v>
      </c>
      <c r="AW1220" s="13" t="s">
        <v>1554</v>
      </c>
      <c r="AX1220" s="13" t="s">
        <v>1591</v>
      </c>
      <c r="AY1220" s="228" t="s">
        <v>1642</v>
      </c>
    </row>
    <row r="1221" spans="2:51" s="11" customFormat="1" ht="12">
      <c r="B1221" s="182"/>
      <c r="C1221" s="183"/>
      <c r="D1221" s="184" t="s">
        <v>1660</v>
      </c>
      <c r="E1221" s="193" t="s">
        <v>1524</v>
      </c>
      <c r="F1221" s="185" t="s">
        <v>2363</v>
      </c>
      <c r="G1221" s="183"/>
      <c r="H1221" s="186">
        <v>11.44</v>
      </c>
      <c r="I1221" s="187"/>
      <c r="J1221" s="183"/>
      <c r="K1221" s="183"/>
      <c r="L1221" s="188"/>
      <c r="M1221" s="189"/>
      <c r="N1221" s="190"/>
      <c r="O1221" s="190"/>
      <c r="P1221" s="190"/>
      <c r="Q1221" s="190"/>
      <c r="R1221" s="190"/>
      <c r="S1221" s="190"/>
      <c r="T1221" s="191"/>
      <c r="AT1221" s="192" t="s">
        <v>1660</v>
      </c>
      <c r="AU1221" s="192" t="s">
        <v>1651</v>
      </c>
      <c r="AV1221" s="11" t="s">
        <v>1651</v>
      </c>
      <c r="AW1221" s="11" t="s">
        <v>1554</v>
      </c>
      <c r="AX1221" s="11" t="s">
        <v>1591</v>
      </c>
      <c r="AY1221" s="192" t="s">
        <v>1642</v>
      </c>
    </row>
    <row r="1222" spans="2:51" s="13" customFormat="1" ht="12">
      <c r="B1222" s="219"/>
      <c r="C1222" s="220"/>
      <c r="D1222" s="184" t="s">
        <v>1660</v>
      </c>
      <c r="E1222" s="221" t="s">
        <v>1524</v>
      </c>
      <c r="F1222" s="222" t="s">
        <v>64</v>
      </c>
      <c r="G1222" s="220"/>
      <c r="H1222" s="221" t="s">
        <v>1524</v>
      </c>
      <c r="I1222" s="223"/>
      <c r="J1222" s="220"/>
      <c r="K1222" s="220"/>
      <c r="L1222" s="224"/>
      <c r="M1222" s="225"/>
      <c r="N1222" s="226"/>
      <c r="O1222" s="226"/>
      <c r="P1222" s="226"/>
      <c r="Q1222" s="226"/>
      <c r="R1222" s="226"/>
      <c r="S1222" s="226"/>
      <c r="T1222" s="227"/>
      <c r="AT1222" s="228" t="s">
        <v>1660</v>
      </c>
      <c r="AU1222" s="228" t="s">
        <v>1651</v>
      </c>
      <c r="AV1222" s="13" t="s">
        <v>1531</v>
      </c>
      <c r="AW1222" s="13" t="s">
        <v>1554</v>
      </c>
      <c r="AX1222" s="13" t="s">
        <v>1591</v>
      </c>
      <c r="AY1222" s="228" t="s">
        <v>1642</v>
      </c>
    </row>
    <row r="1223" spans="2:51" s="11" customFormat="1" ht="12">
      <c r="B1223" s="182"/>
      <c r="C1223" s="183"/>
      <c r="D1223" s="184" t="s">
        <v>1660</v>
      </c>
      <c r="E1223" s="193" t="s">
        <v>1524</v>
      </c>
      <c r="F1223" s="185" t="s">
        <v>2364</v>
      </c>
      <c r="G1223" s="183"/>
      <c r="H1223" s="186">
        <v>38.69</v>
      </c>
      <c r="I1223" s="187"/>
      <c r="J1223" s="183"/>
      <c r="K1223" s="183"/>
      <c r="L1223" s="188"/>
      <c r="M1223" s="189"/>
      <c r="N1223" s="190"/>
      <c r="O1223" s="190"/>
      <c r="P1223" s="190"/>
      <c r="Q1223" s="190"/>
      <c r="R1223" s="190"/>
      <c r="S1223" s="190"/>
      <c r="T1223" s="191"/>
      <c r="AT1223" s="192" t="s">
        <v>1660</v>
      </c>
      <c r="AU1223" s="192" t="s">
        <v>1651</v>
      </c>
      <c r="AV1223" s="11" t="s">
        <v>1651</v>
      </c>
      <c r="AW1223" s="11" t="s">
        <v>1554</v>
      </c>
      <c r="AX1223" s="11" t="s">
        <v>1591</v>
      </c>
      <c r="AY1223" s="192" t="s">
        <v>1642</v>
      </c>
    </row>
    <row r="1224" spans="2:51" s="13" customFormat="1" ht="12">
      <c r="B1224" s="219"/>
      <c r="C1224" s="220"/>
      <c r="D1224" s="184" t="s">
        <v>1660</v>
      </c>
      <c r="E1224" s="221" t="s">
        <v>1524</v>
      </c>
      <c r="F1224" s="222" t="s">
        <v>78</v>
      </c>
      <c r="G1224" s="220"/>
      <c r="H1224" s="221" t="s">
        <v>1524</v>
      </c>
      <c r="I1224" s="223"/>
      <c r="J1224" s="220"/>
      <c r="K1224" s="220"/>
      <c r="L1224" s="224"/>
      <c r="M1224" s="225"/>
      <c r="N1224" s="226"/>
      <c r="O1224" s="226"/>
      <c r="P1224" s="226"/>
      <c r="Q1224" s="226"/>
      <c r="R1224" s="226"/>
      <c r="S1224" s="226"/>
      <c r="T1224" s="227"/>
      <c r="AT1224" s="228" t="s">
        <v>1660</v>
      </c>
      <c r="AU1224" s="228" t="s">
        <v>1651</v>
      </c>
      <c r="AV1224" s="13" t="s">
        <v>1531</v>
      </c>
      <c r="AW1224" s="13" t="s">
        <v>1554</v>
      </c>
      <c r="AX1224" s="13" t="s">
        <v>1591</v>
      </c>
      <c r="AY1224" s="228" t="s">
        <v>1642</v>
      </c>
    </row>
    <row r="1225" spans="2:51" s="11" customFormat="1" ht="12">
      <c r="B1225" s="182"/>
      <c r="C1225" s="183"/>
      <c r="D1225" s="184" t="s">
        <v>1660</v>
      </c>
      <c r="E1225" s="193" t="s">
        <v>1524</v>
      </c>
      <c r="F1225" s="185" t="s">
        <v>2365</v>
      </c>
      <c r="G1225" s="183"/>
      <c r="H1225" s="186">
        <v>31.41</v>
      </c>
      <c r="I1225" s="187"/>
      <c r="J1225" s="183"/>
      <c r="K1225" s="183"/>
      <c r="L1225" s="188"/>
      <c r="M1225" s="189"/>
      <c r="N1225" s="190"/>
      <c r="O1225" s="190"/>
      <c r="P1225" s="190"/>
      <c r="Q1225" s="190"/>
      <c r="R1225" s="190"/>
      <c r="S1225" s="190"/>
      <c r="T1225" s="191"/>
      <c r="AT1225" s="192" t="s">
        <v>1660</v>
      </c>
      <c r="AU1225" s="192" t="s">
        <v>1651</v>
      </c>
      <c r="AV1225" s="11" t="s">
        <v>1651</v>
      </c>
      <c r="AW1225" s="11" t="s">
        <v>1554</v>
      </c>
      <c r="AX1225" s="11" t="s">
        <v>1591</v>
      </c>
      <c r="AY1225" s="192" t="s">
        <v>1642</v>
      </c>
    </row>
    <row r="1226" spans="2:51" s="13" customFormat="1" ht="12">
      <c r="B1226" s="219"/>
      <c r="C1226" s="220"/>
      <c r="D1226" s="184" t="s">
        <v>1660</v>
      </c>
      <c r="E1226" s="221" t="s">
        <v>1524</v>
      </c>
      <c r="F1226" s="222" t="s">
        <v>92</v>
      </c>
      <c r="G1226" s="220"/>
      <c r="H1226" s="221" t="s">
        <v>1524</v>
      </c>
      <c r="I1226" s="223"/>
      <c r="J1226" s="220"/>
      <c r="K1226" s="220"/>
      <c r="L1226" s="224"/>
      <c r="M1226" s="225"/>
      <c r="N1226" s="226"/>
      <c r="O1226" s="226"/>
      <c r="P1226" s="226"/>
      <c r="Q1226" s="226"/>
      <c r="R1226" s="226"/>
      <c r="S1226" s="226"/>
      <c r="T1226" s="227"/>
      <c r="AT1226" s="228" t="s">
        <v>1660</v>
      </c>
      <c r="AU1226" s="228" t="s">
        <v>1651</v>
      </c>
      <c r="AV1226" s="13" t="s">
        <v>1531</v>
      </c>
      <c r="AW1226" s="13" t="s">
        <v>1554</v>
      </c>
      <c r="AX1226" s="13" t="s">
        <v>1591</v>
      </c>
      <c r="AY1226" s="228" t="s">
        <v>1642</v>
      </c>
    </row>
    <row r="1227" spans="2:51" s="11" customFormat="1" ht="12">
      <c r="B1227" s="182"/>
      <c r="C1227" s="183"/>
      <c r="D1227" s="184" t="s">
        <v>1660</v>
      </c>
      <c r="E1227" s="193" t="s">
        <v>1524</v>
      </c>
      <c r="F1227" s="185" t="s">
        <v>2366</v>
      </c>
      <c r="G1227" s="183"/>
      <c r="H1227" s="186">
        <v>31.41</v>
      </c>
      <c r="I1227" s="187"/>
      <c r="J1227" s="183"/>
      <c r="K1227" s="183"/>
      <c r="L1227" s="188"/>
      <c r="M1227" s="189"/>
      <c r="N1227" s="190"/>
      <c r="O1227" s="190"/>
      <c r="P1227" s="190"/>
      <c r="Q1227" s="190"/>
      <c r="R1227" s="190"/>
      <c r="S1227" s="190"/>
      <c r="T1227" s="191"/>
      <c r="AT1227" s="192" t="s">
        <v>1660</v>
      </c>
      <c r="AU1227" s="192" t="s">
        <v>1651</v>
      </c>
      <c r="AV1227" s="11" t="s">
        <v>1651</v>
      </c>
      <c r="AW1227" s="11" t="s">
        <v>1554</v>
      </c>
      <c r="AX1227" s="11" t="s">
        <v>1591</v>
      </c>
      <c r="AY1227" s="192" t="s">
        <v>1642</v>
      </c>
    </row>
    <row r="1228" spans="2:51" s="12" customFormat="1" ht="12">
      <c r="B1228" s="208"/>
      <c r="C1228" s="209"/>
      <c r="D1228" s="184" t="s">
        <v>1660</v>
      </c>
      <c r="E1228" s="210" t="s">
        <v>1524</v>
      </c>
      <c r="F1228" s="211" t="s">
        <v>1810</v>
      </c>
      <c r="G1228" s="209"/>
      <c r="H1228" s="212">
        <v>112.94999999999999</v>
      </c>
      <c r="I1228" s="213"/>
      <c r="J1228" s="209"/>
      <c r="K1228" s="209"/>
      <c r="L1228" s="214"/>
      <c r="M1228" s="215"/>
      <c r="N1228" s="216"/>
      <c r="O1228" s="216"/>
      <c r="P1228" s="216"/>
      <c r="Q1228" s="216"/>
      <c r="R1228" s="216"/>
      <c r="S1228" s="216"/>
      <c r="T1228" s="217"/>
      <c r="AT1228" s="218" t="s">
        <v>1660</v>
      </c>
      <c r="AU1228" s="218" t="s">
        <v>1651</v>
      </c>
      <c r="AV1228" s="12" t="s">
        <v>1650</v>
      </c>
      <c r="AW1228" s="12" t="s">
        <v>1554</v>
      </c>
      <c r="AX1228" s="12" t="s">
        <v>1531</v>
      </c>
      <c r="AY1228" s="218" t="s">
        <v>1642</v>
      </c>
    </row>
    <row r="1229" spans="2:65" s="1" customFormat="1" ht="16.5" customHeight="1">
      <c r="B1229" s="33"/>
      <c r="C1229" s="171" t="s">
        <v>2371</v>
      </c>
      <c r="D1229" s="171" t="s">
        <v>1645</v>
      </c>
      <c r="E1229" s="172" t="s">
        <v>2372</v>
      </c>
      <c r="F1229" s="173" t="s">
        <v>2373</v>
      </c>
      <c r="G1229" s="174" t="s">
        <v>1683</v>
      </c>
      <c r="H1229" s="175">
        <v>112.95</v>
      </c>
      <c r="I1229" s="176"/>
      <c r="J1229" s="175">
        <f>ROUND(I1229*H1229,0)</f>
        <v>0</v>
      </c>
      <c r="K1229" s="173" t="s">
        <v>1524</v>
      </c>
      <c r="L1229" s="37"/>
      <c r="M1229" s="177" t="s">
        <v>1524</v>
      </c>
      <c r="N1229" s="178" t="s">
        <v>1563</v>
      </c>
      <c r="O1229" s="59"/>
      <c r="P1229" s="179">
        <f>O1229*H1229</f>
        <v>0</v>
      </c>
      <c r="Q1229" s="179">
        <v>0.005</v>
      </c>
      <c r="R1229" s="179">
        <f>Q1229*H1229</f>
        <v>0.56475</v>
      </c>
      <c r="S1229" s="179">
        <v>0</v>
      </c>
      <c r="T1229" s="180">
        <f>S1229*H1229</f>
        <v>0</v>
      </c>
      <c r="AR1229" s="16" t="s">
        <v>1678</v>
      </c>
      <c r="AT1229" s="16" t="s">
        <v>1645</v>
      </c>
      <c r="AU1229" s="16" t="s">
        <v>1651</v>
      </c>
      <c r="AY1229" s="16" t="s">
        <v>1642</v>
      </c>
      <c r="BE1229" s="181">
        <f>IF(N1229="základní",J1229,0)</f>
        <v>0</v>
      </c>
      <c r="BF1229" s="181">
        <f>IF(N1229="snížená",J1229,0)</f>
        <v>0</v>
      </c>
      <c r="BG1229" s="181">
        <f>IF(N1229="zákl. přenesená",J1229,0)</f>
        <v>0</v>
      </c>
      <c r="BH1229" s="181">
        <f>IF(N1229="sníž. přenesená",J1229,0)</f>
        <v>0</v>
      </c>
      <c r="BI1229" s="181">
        <f>IF(N1229="nulová",J1229,0)</f>
        <v>0</v>
      </c>
      <c r="BJ1229" s="16" t="s">
        <v>1651</v>
      </c>
      <c r="BK1229" s="181">
        <f>ROUND(I1229*H1229,0)</f>
        <v>0</v>
      </c>
      <c r="BL1229" s="16" t="s">
        <v>1678</v>
      </c>
      <c r="BM1229" s="16" t="s">
        <v>2374</v>
      </c>
    </row>
    <row r="1230" spans="2:51" s="13" customFormat="1" ht="12">
      <c r="B1230" s="219"/>
      <c r="C1230" s="220"/>
      <c r="D1230" s="184" t="s">
        <v>1660</v>
      </c>
      <c r="E1230" s="221" t="s">
        <v>1524</v>
      </c>
      <c r="F1230" s="222" t="s">
        <v>51</v>
      </c>
      <c r="G1230" s="220"/>
      <c r="H1230" s="221" t="s">
        <v>1524</v>
      </c>
      <c r="I1230" s="223"/>
      <c r="J1230" s="220"/>
      <c r="K1230" s="220"/>
      <c r="L1230" s="224"/>
      <c r="M1230" s="225"/>
      <c r="N1230" s="226"/>
      <c r="O1230" s="226"/>
      <c r="P1230" s="226"/>
      <c r="Q1230" s="226"/>
      <c r="R1230" s="226"/>
      <c r="S1230" s="226"/>
      <c r="T1230" s="227"/>
      <c r="AT1230" s="228" t="s">
        <v>1660</v>
      </c>
      <c r="AU1230" s="228" t="s">
        <v>1651</v>
      </c>
      <c r="AV1230" s="13" t="s">
        <v>1531</v>
      </c>
      <c r="AW1230" s="13" t="s">
        <v>1554</v>
      </c>
      <c r="AX1230" s="13" t="s">
        <v>1591</v>
      </c>
      <c r="AY1230" s="228" t="s">
        <v>1642</v>
      </c>
    </row>
    <row r="1231" spans="2:51" s="11" customFormat="1" ht="12">
      <c r="B1231" s="182"/>
      <c r="C1231" s="183"/>
      <c r="D1231" s="184" t="s">
        <v>1660</v>
      </c>
      <c r="E1231" s="193" t="s">
        <v>1524</v>
      </c>
      <c r="F1231" s="185" t="s">
        <v>2363</v>
      </c>
      <c r="G1231" s="183"/>
      <c r="H1231" s="186">
        <v>11.44</v>
      </c>
      <c r="I1231" s="187"/>
      <c r="J1231" s="183"/>
      <c r="K1231" s="183"/>
      <c r="L1231" s="188"/>
      <c r="M1231" s="189"/>
      <c r="N1231" s="190"/>
      <c r="O1231" s="190"/>
      <c r="P1231" s="190"/>
      <c r="Q1231" s="190"/>
      <c r="R1231" s="190"/>
      <c r="S1231" s="190"/>
      <c r="T1231" s="191"/>
      <c r="AT1231" s="192" t="s">
        <v>1660</v>
      </c>
      <c r="AU1231" s="192" t="s">
        <v>1651</v>
      </c>
      <c r="AV1231" s="11" t="s">
        <v>1651</v>
      </c>
      <c r="AW1231" s="11" t="s">
        <v>1554</v>
      </c>
      <c r="AX1231" s="11" t="s">
        <v>1591</v>
      </c>
      <c r="AY1231" s="192" t="s">
        <v>1642</v>
      </c>
    </row>
    <row r="1232" spans="2:51" s="13" customFormat="1" ht="12">
      <c r="B1232" s="219"/>
      <c r="C1232" s="220"/>
      <c r="D1232" s="184" t="s">
        <v>1660</v>
      </c>
      <c r="E1232" s="221" t="s">
        <v>1524</v>
      </c>
      <c r="F1232" s="222" t="s">
        <v>64</v>
      </c>
      <c r="G1232" s="220"/>
      <c r="H1232" s="221" t="s">
        <v>1524</v>
      </c>
      <c r="I1232" s="223"/>
      <c r="J1232" s="220"/>
      <c r="K1232" s="220"/>
      <c r="L1232" s="224"/>
      <c r="M1232" s="225"/>
      <c r="N1232" s="226"/>
      <c r="O1232" s="226"/>
      <c r="P1232" s="226"/>
      <c r="Q1232" s="226"/>
      <c r="R1232" s="226"/>
      <c r="S1232" s="226"/>
      <c r="T1232" s="227"/>
      <c r="AT1232" s="228" t="s">
        <v>1660</v>
      </c>
      <c r="AU1232" s="228" t="s">
        <v>1651</v>
      </c>
      <c r="AV1232" s="13" t="s">
        <v>1531</v>
      </c>
      <c r="AW1232" s="13" t="s">
        <v>1554</v>
      </c>
      <c r="AX1232" s="13" t="s">
        <v>1591</v>
      </c>
      <c r="AY1232" s="228" t="s">
        <v>1642</v>
      </c>
    </row>
    <row r="1233" spans="2:51" s="11" customFormat="1" ht="12">
      <c r="B1233" s="182"/>
      <c r="C1233" s="183"/>
      <c r="D1233" s="184" t="s">
        <v>1660</v>
      </c>
      <c r="E1233" s="193" t="s">
        <v>1524</v>
      </c>
      <c r="F1233" s="185" t="s">
        <v>2364</v>
      </c>
      <c r="G1233" s="183"/>
      <c r="H1233" s="186">
        <v>38.69</v>
      </c>
      <c r="I1233" s="187"/>
      <c r="J1233" s="183"/>
      <c r="K1233" s="183"/>
      <c r="L1233" s="188"/>
      <c r="M1233" s="189"/>
      <c r="N1233" s="190"/>
      <c r="O1233" s="190"/>
      <c r="P1233" s="190"/>
      <c r="Q1233" s="190"/>
      <c r="R1233" s="190"/>
      <c r="S1233" s="190"/>
      <c r="T1233" s="191"/>
      <c r="AT1233" s="192" t="s">
        <v>1660</v>
      </c>
      <c r="AU1233" s="192" t="s">
        <v>1651</v>
      </c>
      <c r="AV1233" s="11" t="s">
        <v>1651</v>
      </c>
      <c r="AW1233" s="11" t="s">
        <v>1554</v>
      </c>
      <c r="AX1233" s="11" t="s">
        <v>1591</v>
      </c>
      <c r="AY1233" s="192" t="s">
        <v>1642</v>
      </c>
    </row>
    <row r="1234" spans="2:51" s="13" customFormat="1" ht="12">
      <c r="B1234" s="219"/>
      <c r="C1234" s="220"/>
      <c r="D1234" s="184" t="s">
        <v>1660</v>
      </c>
      <c r="E1234" s="221" t="s">
        <v>1524</v>
      </c>
      <c r="F1234" s="222" t="s">
        <v>78</v>
      </c>
      <c r="G1234" s="220"/>
      <c r="H1234" s="221" t="s">
        <v>1524</v>
      </c>
      <c r="I1234" s="223"/>
      <c r="J1234" s="220"/>
      <c r="K1234" s="220"/>
      <c r="L1234" s="224"/>
      <c r="M1234" s="225"/>
      <c r="N1234" s="226"/>
      <c r="O1234" s="226"/>
      <c r="P1234" s="226"/>
      <c r="Q1234" s="226"/>
      <c r="R1234" s="226"/>
      <c r="S1234" s="226"/>
      <c r="T1234" s="227"/>
      <c r="AT1234" s="228" t="s">
        <v>1660</v>
      </c>
      <c r="AU1234" s="228" t="s">
        <v>1651</v>
      </c>
      <c r="AV1234" s="13" t="s">
        <v>1531</v>
      </c>
      <c r="AW1234" s="13" t="s">
        <v>1554</v>
      </c>
      <c r="AX1234" s="13" t="s">
        <v>1591</v>
      </c>
      <c r="AY1234" s="228" t="s">
        <v>1642</v>
      </c>
    </row>
    <row r="1235" spans="2:51" s="11" customFormat="1" ht="12">
      <c r="B1235" s="182"/>
      <c r="C1235" s="183"/>
      <c r="D1235" s="184" t="s">
        <v>1660</v>
      </c>
      <c r="E1235" s="193" t="s">
        <v>1524</v>
      </c>
      <c r="F1235" s="185" t="s">
        <v>2365</v>
      </c>
      <c r="G1235" s="183"/>
      <c r="H1235" s="186">
        <v>31.41</v>
      </c>
      <c r="I1235" s="187"/>
      <c r="J1235" s="183"/>
      <c r="K1235" s="183"/>
      <c r="L1235" s="188"/>
      <c r="M1235" s="189"/>
      <c r="N1235" s="190"/>
      <c r="O1235" s="190"/>
      <c r="P1235" s="190"/>
      <c r="Q1235" s="190"/>
      <c r="R1235" s="190"/>
      <c r="S1235" s="190"/>
      <c r="T1235" s="191"/>
      <c r="AT1235" s="192" t="s">
        <v>1660</v>
      </c>
      <c r="AU1235" s="192" t="s">
        <v>1651</v>
      </c>
      <c r="AV1235" s="11" t="s">
        <v>1651</v>
      </c>
      <c r="AW1235" s="11" t="s">
        <v>1554</v>
      </c>
      <c r="AX1235" s="11" t="s">
        <v>1591</v>
      </c>
      <c r="AY1235" s="192" t="s">
        <v>1642</v>
      </c>
    </row>
    <row r="1236" spans="2:51" s="13" customFormat="1" ht="12">
      <c r="B1236" s="219"/>
      <c r="C1236" s="220"/>
      <c r="D1236" s="184" t="s">
        <v>1660</v>
      </c>
      <c r="E1236" s="221" t="s">
        <v>1524</v>
      </c>
      <c r="F1236" s="222" t="s">
        <v>92</v>
      </c>
      <c r="G1236" s="220"/>
      <c r="H1236" s="221" t="s">
        <v>1524</v>
      </c>
      <c r="I1236" s="223"/>
      <c r="J1236" s="220"/>
      <c r="K1236" s="220"/>
      <c r="L1236" s="224"/>
      <c r="M1236" s="225"/>
      <c r="N1236" s="226"/>
      <c r="O1236" s="226"/>
      <c r="P1236" s="226"/>
      <c r="Q1236" s="226"/>
      <c r="R1236" s="226"/>
      <c r="S1236" s="226"/>
      <c r="T1236" s="227"/>
      <c r="AT1236" s="228" t="s">
        <v>1660</v>
      </c>
      <c r="AU1236" s="228" t="s">
        <v>1651</v>
      </c>
      <c r="AV1236" s="13" t="s">
        <v>1531</v>
      </c>
      <c r="AW1236" s="13" t="s">
        <v>1554</v>
      </c>
      <c r="AX1236" s="13" t="s">
        <v>1591</v>
      </c>
      <c r="AY1236" s="228" t="s">
        <v>1642</v>
      </c>
    </row>
    <row r="1237" spans="2:51" s="11" customFormat="1" ht="12">
      <c r="B1237" s="182"/>
      <c r="C1237" s="183"/>
      <c r="D1237" s="184" t="s">
        <v>1660</v>
      </c>
      <c r="E1237" s="193" t="s">
        <v>1524</v>
      </c>
      <c r="F1237" s="185" t="s">
        <v>2366</v>
      </c>
      <c r="G1237" s="183"/>
      <c r="H1237" s="186">
        <v>31.41</v>
      </c>
      <c r="I1237" s="187"/>
      <c r="J1237" s="183"/>
      <c r="K1237" s="183"/>
      <c r="L1237" s="188"/>
      <c r="M1237" s="189"/>
      <c r="N1237" s="190"/>
      <c r="O1237" s="190"/>
      <c r="P1237" s="190"/>
      <c r="Q1237" s="190"/>
      <c r="R1237" s="190"/>
      <c r="S1237" s="190"/>
      <c r="T1237" s="191"/>
      <c r="AT1237" s="192" t="s">
        <v>1660</v>
      </c>
      <c r="AU1237" s="192" t="s">
        <v>1651</v>
      </c>
      <c r="AV1237" s="11" t="s">
        <v>1651</v>
      </c>
      <c r="AW1237" s="11" t="s">
        <v>1554</v>
      </c>
      <c r="AX1237" s="11" t="s">
        <v>1591</v>
      </c>
      <c r="AY1237" s="192" t="s">
        <v>1642</v>
      </c>
    </row>
    <row r="1238" spans="2:51" s="12" customFormat="1" ht="12">
      <c r="B1238" s="208"/>
      <c r="C1238" s="209"/>
      <c r="D1238" s="184" t="s">
        <v>1660</v>
      </c>
      <c r="E1238" s="210" t="s">
        <v>1524</v>
      </c>
      <c r="F1238" s="211" t="s">
        <v>1810</v>
      </c>
      <c r="G1238" s="209"/>
      <c r="H1238" s="212">
        <v>112.94999999999999</v>
      </c>
      <c r="I1238" s="213"/>
      <c r="J1238" s="209"/>
      <c r="K1238" s="209"/>
      <c r="L1238" s="214"/>
      <c r="M1238" s="215"/>
      <c r="N1238" s="216"/>
      <c r="O1238" s="216"/>
      <c r="P1238" s="216"/>
      <c r="Q1238" s="216"/>
      <c r="R1238" s="216"/>
      <c r="S1238" s="216"/>
      <c r="T1238" s="217"/>
      <c r="AT1238" s="218" t="s">
        <v>1660</v>
      </c>
      <c r="AU1238" s="218" t="s">
        <v>1651</v>
      </c>
      <c r="AV1238" s="12" t="s">
        <v>1650</v>
      </c>
      <c r="AW1238" s="12" t="s">
        <v>1554</v>
      </c>
      <c r="AX1238" s="12" t="s">
        <v>1531</v>
      </c>
      <c r="AY1238" s="218" t="s">
        <v>1642</v>
      </c>
    </row>
    <row r="1239" spans="2:65" s="1" customFormat="1" ht="16.5" customHeight="1">
      <c r="B1239" s="33"/>
      <c r="C1239" s="171" t="s">
        <v>2375</v>
      </c>
      <c r="D1239" s="171" t="s">
        <v>1645</v>
      </c>
      <c r="E1239" s="172" t="s">
        <v>2376</v>
      </c>
      <c r="F1239" s="173" t="s">
        <v>2377</v>
      </c>
      <c r="G1239" s="174" t="s">
        <v>1683</v>
      </c>
      <c r="H1239" s="175">
        <v>112.95</v>
      </c>
      <c r="I1239" s="176"/>
      <c r="J1239" s="175">
        <f>ROUND(I1239*H1239,0)</f>
        <v>0</v>
      </c>
      <c r="K1239" s="173" t="s">
        <v>1524</v>
      </c>
      <c r="L1239" s="37"/>
      <c r="M1239" s="177" t="s">
        <v>1524</v>
      </c>
      <c r="N1239" s="178" t="s">
        <v>1563</v>
      </c>
      <c r="O1239" s="59"/>
      <c r="P1239" s="179">
        <f>O1239*H1239</f>
        <v>0</v>
      </c>
      <c r="Q1239" s="179">
        <v>0.00072</v>
      </c>
      <c r="R1239" s="179">
        <f>Q1239*H1239</f>
        <v>0.08132400000000001</v>
      </c>
      <c r="S1239" s="179">
        <v>0</v>
      </c>
      <c r="T1239" s="180">
        <f>S1239*H1239</f>
        <v>0</v>
      </c>
      <c r="AR1239" s="16" t="s">
        <v>1678</v>
      </c>
      <c r="AT1239" s="16" t="s">
        <v>1645</v>
      </c>
      <c r="AU1239" s="16" t="s">
        <v>1651</v>
      </c>
      <c r="AY1239" s="16" t="s">
        <v>1642</v>
      </c>
      <c r="BE1239" s="181">
        <f>IF(N1239="základní",J1239,0)</f>
        <v>0</v>
      </c>
      <c r="BF1239" s="181">
        <f>IF(N1239="snížená",J1239,0)</f>
        <v>0</v>
      </c>
      <c r="BG1239" s="181">
        <f>IF(N1239="zákl. přenesená",J1239,0)</f>
        <v>0</v>
      </c>
      <c r="BH1239" s="181">
        <f>IF(N1239="sníž. přenesená",J1239,0)</f>
        <v>0</v>
      </c>
      <c r="BI1239" s="181">
        <f>IF(N1239="nulová",J1239,0)</f>
        <v>0</v>
      </c>
      <c r="BJ1239" s="16" t="s">
        <v>1651</v>
      </c>
      <c r="BK1239" s="181">
        <f>ROUND(I1239*H1239,0)</f>
        <v>0</v>
      </c>
      <c r="BL1239" s="16" t="s">
        <v>1678</v>
      </c>
      <c r="BM1239" s="16" t="s">
        <v>2378</v>
      </c>
    </row>
    <row r="1240" spans="2:51" s="13" customFormat="1" ht="12">
      <c r="B1240" s="219"/>
      <c r="C1240" s="220"/>
      <c r="D1240" s="184" t="s">
        <v>1660</v>
      </c>
      <c r="E1240" s="221" t="s">
        <v>1524</v>
      </c>
      <c r="F1240" s="222" t="s">
        <v>51</v>
      </c>
      <c r="G1240" s="220"/>
      <c r="H1240" s="221" t="s">
        <v>1524</v>
      </c>
      <c r="I1240" s="223"/>
      <c r="J1240" s="220"/>
      <c r="K1240" s="220"/>
      <c r="L1240" s="224"/>
      <c r="M1240" s="225"/>
      <c r="N1240" s="226"/>
      <c r="O1240" s="226"/>
      <c r="P1240" s="226"/>
      <c r="Q1240" s="226"/>
      <c r="R1240" s="226"/>
      <c r="S1240" s="226"/>
      <c r="T1240" s="227"/>
      <c r="AT1240" s="228" t="s">
        <v>1660</v>
      </c>
      <c r="AU1240" s="228" t="s">
        <v>1651</v>
      </c>
      <c r="AV1240" s="13" t="s">
        <v>1531</v>
      </c>
      <c r="AW1240" s="13" t="s">
        <v>1554</v>
      </c>
      <c r="AX1240" s="13" t="s">
        <v>1591</v>
      </c>
      <c r="AY1240" s="228" t="s">
        <v>1642</v>
      </c>
    </row>
    <row r="1241" spans="2:51" s="11" customFormat="1" ht="12">
      <c r="B1241" s="182"/>
      <c r="C1241" s="183"/>
      <c r="D1241" s="184" t="s">
        <v>1660</v>
      </c>
      <c r="E1241" s="193" t="s">
        <v>1524</v>
      </c>
      <c r="F1241" s="185" t="s">
        <v>2363</v>
      </c>
      <c r="G1241" s="183"/>
      <c r="H1241" s="186">
        <v>11.44</v>
      </c>
      <c r="I1241" s="187"/>
      <c r="J1241" s="183"/>
      <c r="K1241" s="183"/>
      <c r="L1241" s="188"/>
      <c r="M1241" s="189"/>
      <c r="N1241" s="190"/>
      <c r="O1241" s="190"/>
      <c r="P1241" s="190"/>
      <c r="Q1241" s="190"/>
      <c r="R1241" s="190"/>
      <c r="S1241" s="190"/>
      <c r="T1241" s="191"/>
      <c r="AT1241" s="192" t="s">
        <v>1660</v>
      </c>
      <c r="AU1241" s="192" t="s">
        <v>1651</v>
      </c>
      <c r="AV1241" s="11" t="s">
        <v>1651</v>
      </c>
      <c r="AW1241" s="11" t="s">
        <v>1554</v>
      </c>
      <c r="AX1241" s="11" t="s">
        <v>1591</v>
      </c>
      <c r="AY1241" s="192" t="s">
        <v>1642</v>
      </c>
    </row>
    <row r="1242" spans="2:51" s="13" customFormat="1" ht="12">
      <c r="B1242" s="219"/>
      <c r="C1242" s="220"/>
      <c r="D1242" s="184" t="s">
        <v>1660</v>
      </c>
      <c r="E1242" s="221" t="s">
        <v>1524</v>
      </c>
      <c r="F1242" s="222" t="s">
        <v>64</v>
      </c>
      <c r="G1242" s="220"/>
      <c r="H1242" s="221" t="s">
        <v>1524</v>
      </c>
      <c r="I1242" s="223"/>
      <c r="J1242" s="220"/>
      <c r="K1242" s="220"/>
      <c r="L1242" s="224"/>
      <c r="M1242" s="225"/>
      <c r="N1242" s="226"/>
      <c r="O1242" s="226"/>
      <c r="P1242" s="226"/>
      <c r="Q1242" s="226"/>
      <c r="R1242" s="226"/>
      <c r="S1242" s="226"/>
      <c r="T1242" s="227"/>
      <c r="AT1242" s="228" t="s">
        <v>1660</v>
      </c>
      <c r="AU1242" s="228" t="s">
        <v>1651</v>
      </c>
      <c r="AV1242" s="13" t="s">
        <v>1531</v>
      </c>
      <c r="AW1242" s="13" t="s">
        <v>1554</v>
      </c>
      <c r="AX1242" s="13" t="s">
        <v>1591</v>
      </c>
      <c r="AY1242" s="228" t="s">
        <v>1642</v>
      </c>
    </row>
    <row r="1243" spans="2:51" s="11" customFormat="1" ht="12">
      <c r="B1243" s="182"/>
      <c r="C1243" s="183"/>
      <c r="D1243" s="184" t="s">
        <v>1660</v>
      </c>
      <c r="E1243" s="193" t="s">
        <v>1524</v>
      </c>
      <c r="F1243" s="185" t="s">
        <v>2364</v>
      </c>
      <c r="G1243" s="183"/>
      <c r="H1243" s="186">
        <v>38.69</v>
      </c>
      <c r="I1243" s="187"/>
      <c r="J1243" s="183"/>
      <c r="K1243" s="183"/>
      <c r="L1243" s="188"/>
      <c r="M1243" s="189"/>
      <c r="N1243" s="190"/>
      <c r="O1243" s="190"/>
      <c r="P1243" s="190"/>
      <c r="Q1243" s="190"/>
      <c r="R1243" s="190"/>
      <c r="S1243" s="190"/>
      <c r="T1243" s="191"/>
      <c r="AT1243" s="192" t="s">
        <v>1660</v>
      </c>
      <c r="AU1243" s="192" t="s">
        <v>1651</v>
      </c>
      <c r="AV1243" s="11" t="s">
        <v>1651</v>
      </c>
      <c r="AW1243" s="11" t="s">
        <v>1554</v>
      </c>
      <c r="AX1243" s="11" t="s">
        <v>1591</v>
      </c>
      <c r="AY1243" s="192" t="s">
        <v>1642</v>
      </c>
    </row>
    <row r="1244" spans="2:51" s="13" customFormat="1" ht="12">
      <c r="B1244" s="219"/>
      <c r="C1244" s="220"/>
      <c r="D1244" s="184" t="s">
        <v>1660</v>
      </c>
      <c r="E1244" s="221" t="s">
        <v>1524</v>
      </c>
      <c r="F1244" s="222" t="s">
        <v>78</v>
      </c>
      <c r="G1244" s="220"/>
      <c r="H1244" s="221" t="s">
        <v>1524</v>
      </c>
      <c r="I1244" s="223"/>
      <c r="J1244" s="220"/>
      <c r="K1244" s="220"/>
      <c r="L1244" s="224"/>
      <c r="M1244" s="225"/>
      <c r="N1244" s="226"/>
      <c r="O1244" s="226"/>
      <c r="P1244" s="226"/>
      <c r="Q1244" s="226"/>
      <c r="R1244" s="226"/>
      <c r="S1244" s="226"/>
      <c r="T1244" s="227"/>
      <c r="AT1244" s="228" t="s">
        <v>1660</v>
      </c>
      <c r="AU1244" s="228" t="s">
        <v>1651</v>
      </c>
      <c r="AV1244" s="13" t="s">
        <v>1531</v>
      </c>
      <c r="AW1244" s="13" t="s">
        <v>1554</v>
      </c>
      <c r="AX1244" s="13" t="s">
        <v>1591</v>
      </c>
      <c r="AY1244" s="228" t="s">
        <v>1642</v>
      </c>
    </row>
    <row r="1245" spans="2:51" s="11" customFormat="1" ht="12">
      <c r="B1245" s="182"/>
      <c r="C1245" s="183"/>
      <c r="D1245" s="184" t="s">
        <v>1660</v>
      </c>
      <c r="E1245" s="193" t="s">
        <v>1524</v>
      </c>
      <c r="F1245" s="185" t="s">
        <v>2365</v>
      </c>
      <c r="G1245" s="183"/>
      <c r="H1245" s="186">
        <v>31.41</v>
      </c>
      <c r="I1245" s="187"/>
      <c r="J1245" s="183"/>
      <c r="K1245" s="183"/>
      <c r="L1245" s="188"/>
      <c r="M1245" s="189"/>
      <c r="N1245" s="190"/>
      <c r="O1245" s="190"/>
      <c r="P1245" s="190"/>
      <c r="Q1245" s="190"/>
      <c r="R1245" s="190"/>
      <c r="S1245" s="190"/>
      <c r="T1245" s="191"/>
      <c r="AT1245" s="192" t="s">
        <v>1660</v>
      </c>
      <c r="AU1245" s="192" t="s">
        <v>1651</v>
      </c>
      <c r="AV1245" s="11" t="s">
        <v>1651</v>
      </c>
      <c r="AW1245" s="11" t="s">
        <v>1554</v>
      </c>
      <c r="AX1245" s="11" t="s">
        <v>1591</v>
      </c>
      <c r="AY1245" s="192" t="s">
        <v>1642</v>
      </c>
    </row>
    <row r="1246" spans="2:51" s="13" customFormat="1" ht="12">
      <c r="B1246" s="219"/>
      <c r="C1246" s="220"/>
      <c r="D1246" s="184" t="s">
        <v>1660</v>
      </c>
      <c r="E1246" s="221" t="s">
        <v>1524</v>
      </c>
      <c r="F1246" s="222" t="s">
        <v>92</v>
      </c>
      <c r="G1246" s="220"/>
      <c r="H1246" s="221" t="s">
        <v>1524</v>
      </c>
      <c r="I1246" s="223"/>
      <c r="J1246" s="220"/>
      <c r="K1246" s="220"/>
      <c r="L1246" s="224"/>
      <c r="M1246" s="225"/>
      <c r="N1246" s="226"/>
      <c r="O1246" s="226"/>
      <c r="P1246" s="226"/>
      <c r="Q1246" s="226"/>
      <c r="R1246" s="226"/>
      <c r="S1246" s="226"/>
      <c r="T1246" s="227"/>
      <c r="AT1246" s="228" t="s">
        <v>1660</v>
      </c>
      <c r="AU1246" s="228" t="s">
        <v>1651</v>
      </c>
      <c r="AV1246" s="13" t="s">
        <v>1531</v>
      </c>
      <c r="AW1246" s="13" t="s">
        <v>1554</v>
      </c>
      <c r="AX1246" s="13" t="s">
        <v>1591</v>
      </c>
      <c r="AY1246" s="228" t="s">
        <v>1642</v>
      </c>
    </row>
    <row r="1247" spans="2:51" s="11" customFormat="1" ht="12">
      <c r="B1247" s="182"/>
      <c r="C1247" s="183"/>
      <c r="D1247" s="184" t="s">
        <v>1660</v>
      </c>
      <c r="E1247" s="193" t="s">
        <v>1524</v>
      </c>
      <c r="F1247" s="185" t="s">
        <v>2366</v>
      </c>
      <c r="G1247" s="183"/>
      <c r="H1247" s="186">
        <v>31.41</v>
      </c>
      <c r="I1247" s="187"/>
      <c r="J1247" s="183"/>
      <c r="K1247" s="183"/>
      <c r="L1247" s="188"/>
      <c r="M1247" s="189"/>
      <c r="N1247" s="190"/>
      <c r="O1247" s="190"/>
      <c r="P1247" s="190"/>
      <c r="Q1247" s="190"/>
      <c r="R1247" s="190"/>
      <c r="S1247" s="190"/>
      <c r="T1247" s="191"/>
      <c r="AT1247" s="192" t="s">
        <v>1660</v>
      </c>
      <c r="AU1247" s="192" t="s">
        <v>1651</v>
      </c>
      <c r="AV1247" s="11" t="s">
        <v>1651</v>
      </c>
      <c r="AW1247" s="11" t="s">
        <v>1554</v>
      </c>
      <c r="AX1247" s="11" t="s">
        <v>1591</v>
      </c>
      <c r="AY1247" s="192" t="s">
        <v>1642</v>
      </c>
    </row>
    <row r="1248" spans="2:51" s="12" customFormat="1" ht="12">
      <c r="B1248" s="208"/>
      <c r="C1248" s="209"/>
      <c r="D1248" s="184" t="s">
        <v>1660</v>
      </c>
      <c r="E1248" s="210" t="s">
        <v>1524</v>
      </c>
      <c r="F1248" s="211" t="s">
        <v>1810</v>
      </c>
      <c r="G1248" s="209"/>
      <c r="H1248" s="212">
        <v>112.94999999999999</v>
      </c>
      <c r="I1248" s="213"/>
      <c r="J1248" s="209"/>
      <c r="K1248" s="209"/>
      <c r="L1248" s="214"/>
      <c r="M1248" s="215"/>
      <c r="N1248" s="216"/>
      <c r="O1248" s="216"/>
      <c r="P1248" s="216"/>
      <c r="Q1248" s="216"/>
      <c r="R1248" s="216"/>
      <c r="S1248" s="216"/>
      <c r="T1248" s="217"/>
      <c r="AT1248" s="218" t="s">
        <v>1660</v>
      </c>
      <c r="AU1248" s="218" t="s">
        <v>1651</v>
      </c>
      <c r="AV1248" s="12" t="s">
        <v>1650</v>
      </c>
      <c r="AW1248" s="12" t="s">
        <v>1554</v>
      </c>
      <c r="AX1248" s="12" t="s">
        <v>1531</v>
      </c>
      <c r="AY1248" s="218" t="s">
        <v>1642</v>
      </c>
    </row>
    <row r="1249" spans="2:65" s="1" customFormat="1" ht="16.5" customHeight="1">
      <c r="B1249" s="33"/>
      <c r="C1249" s="171" t="s">
        <v>2379</v>
      </c>
      <c r="D1249" s="171" t="s">
        <v>1645</v>
      </c>
      <c r="E1249" s="172" t="s">
        <v>2380</v>
      </c>
      <c r="F1249" s="173" t="s">
        <v>2381</v>
      </c>
      <c r="G1249" s="174" t="s">
        <v>1683</v>
      </c>
      <c r="H1249" s="175">
        <v>87.97</v>
      </c>
      <c r="I1249" s="176"/>
      <c r="J1249" s="175">
        <f>ROUND(I1249*H1249,0)</f>
        <v>0</v>
      </c>
      <c r="K1249" s="173" t="s">
        <v>1649</v>
      </c>
      <c r="L1249" s="37"/>
      <c r="M1249" s="177" t="s">
        <v>1524</v>
      </c>
      <c r="N1249" s="178" t="s">
        <v>1563</v>
      </c>
      <c r="O1249" s="59"/>
      <c r="P1249" s="179">
        <f>O1249*H1249</f>
        <v>0</v>
      </c>
      <c r="Q1249" s="179">
        <v>0</v>
      </c>
      <c r="R1249" s="179">
        <f>Q1249*H1249</f>
        <v>0</v>
      </c>
      <c r="S1249" s="179">
        <v>0</v>
      </c>
      <c r="T1249" s="180">
        <f>S1249*H1249</f>
        <v>0</v>
      </c>
      <c r="AR1249" s="16" t="s">
        <v>1678</v>
      </c>
      <c r="AT1249" s="16" t="s">
        <v>1645</v>
      </c>
      <c r="AU1249" s="16" t="s">
        <v>1651</v>
      </c>
      <c r="AY1249" s="16" t="s">
        <v>1642</v>
      </c>
      <c r="BE1249" s="181">
        <f>IF(N1249="základní",J1249,0)</f>
        <v>0</v>
      </c>
      <c r="BF1249" s="181">
        <f>IF(N1249="snížená",J1249,0)</f>
        <v>0</v>
      </c>
      <c r="BG1249" s="181">
        <f>IF(N1249="zákl. přenesená",J1249,0)</f>
        <v>0</v>
      </c>
      <c r="BH1249" s="181">
        <f>IF(N1249="sníž. přenesená",J1249,0)</f>
        <v>0</v>
      </c>
      <c r="BI1249" s="181">
        <f>IF(N1249="nulová",J1249,0)</f>
        <v>0</v>
      </c>
      <c r="BJ1249" s="16" t="s">
        <v>1651</v>
      </c>
      <c r="BK1249" s="181">
        <f>ROUND(I1249*H1249,0)</f>
        <v>0</v>
      </c>
      <c r="BL1249" s="16" t="s">
        <v>1678</v>
      </c>
      <c r="BM1249" s="16" t="s">
        <v>2382</v>
      </c>
    </row>
    <row r="1250" spans="2:51" s="11" customFormat="1" ht="12">
      <c r="B1250" s="182"/>
      <c r="C1250" s="183"/>
      <c r="D1250" s="184" t="s">
        <v>1660</v>
      </c>
      <c r="E1250" s="193" t="s">
        <v>1524</v>
      </c>
      <c r="F1250" s="185" t="s">
        <v>2383</v>
      </c>
      <c r="G1250" s="183"/>
      <c r="H1250" s="186">
        <v>87.97</v>
      </c>
      <c r="I1250" s="187"/>
      <c r="J1250" s="183"/>
      <c r="K1250" s="183"/>
      <c r="L1250" s="188"/>
      <c r="M1250" s="189"/>
      <c r="N1250" s="190"/>
      <c r="O1250" s="190"/>
      <c r="P1250" s="190"/>
      <c r="Q1250" s="190"/>
      <c r="R1250" s="190"/>
      <c r="S1250" s="190"/>
      <c r="T1250" s="191"/>
      <c r="AT1250" s="192" t="s">
        <v>1660</v>
      </c>
      <c r="AU1250" s="192" t="s">
        <v>1651</v>
      </c>
      <c r="AV1250" s="11" t="s">
        <v>1651</v>
      </c>
      <c r="AW1250" s="11" t="s">
        <v>1554</v>
      </c>
      <c r="AX1250" s="11" t="s">
        <v>1531</v>
      </c>
      <c r="AY1250" s="192" t="s">
        <v>1642</v>
      </c>
    </row>
    <row r="1251" spans="2:65" s="1" customFormat="1" ht="16.5" customHeight="1">
      <c r="B1251" s="33"/>
      <c r="C1251" s="171" t="s">
        <v>2384</v>
      </c>
      <c r="D1251" s="171" t="s">
        <v>1645</v>
      </c>
      <c r="E1251" s="172" t="s">
        <v>2385</v>
      </c>
      <c r="F1251" s="173" t="s">
        <v>2386</v>
      </c>
      <c r="G1251" s="174" t="s">
        <v>1683</v>
      </c>
      <c r="H1251" s="175">
        <v>87.97</v>
      </c>
      <c r="I1251" s="176"/>
      <c r="J1251" s="175">
        <f>ROUND(I1251*H1251,0)</f>
        <v>0</v>
      </c>
      <c r="K1251" s="173" t="s">
        <v>1649</v>
      </c>
      <c r="L1251" s="37"/>
      <c r="M1251" s="177" t="s">
        <v>1524</v>
      </c>
      <c r="N1251" s="178" t="s">
        <v>1563</v>
      </c>
      <c r="O1251" s="59"/>
      <c r="P1251" s="179">
        <f>O1251*H1251</f>
        <v>0</v>
      </c>
      <c r="Q1251" s="179">
        <v>0</v>
      </c>
      <c r="R1251" s="179">
        <f>Q1251*H1251</f>
        <v>0</v>
      </c>
      <c r="S1251" s="179">
        <v>0</v>
      </c>
      <c r="T1251" s="180">
        <f>S1251*H1251</f>
        <v>0</v>
      </c>
      <c r="AR1251" s="16" t="s">
        <v>1678</v>
      </c>
      <c r="AT1251" s="16" t="s">
        <v>1645</v>
      </c>
      <c r="AU1251" s="16" t="s">
        <v>1651</v>
      </c>
      <c r="AY1251" s="16" t="s">
        <v>1642</v>
      </c>
      <c r="BE1251" s="181">
        <f>IF(N1251="základní",J1251,0)</f>
        <v>0</v>
      </c>
      <c r="BF1251" s="181">
        <f>IF(N1251="snížená",J1251,0)</f>
        <v>0</v>
      </c>
      <c r="BG1251" s="181">
        <f>IF(N1251="zákl. přenesená",J1251,0)</f>
        <v>0</v>
      </c>
      <c r="BH1251" s="181">
        <f>IF(N1251="sníž. přenesená",J1251,0)</f>
        <v>0</v>
      </c>
      <c r="BI1251" s="181">
        <f>IF(N1251="nulová",J1251,0)</f>
        <v>0</v>
      </c>
      <c r="BJ1251" s="16" t="s">
        <v>1651</v>
      </c>
      <c r="BK1251" s="181">
        <f>ROUND(I1251*H1251,0)</f>
        <v>0</v>
      </c>
      <c r="BL1251" s="16" t="s">
        <v>1678</v>
      </c>
      <c r="BM1251" s="16" t="s">
        <v>2387</v>
      </c>
    </row>
    <row r="1252" spans="2:65" s="1" customFormat="1" ht="16.5" customHeight="1">
      <c r="B1252" s="33"/>
      <c r="C1252" s="171" t="s">
        <v>2388</v>
      </c>
      <c r="D1252" s="171" t="s">
        <v>1645</v>
      </c>
      <c r="E1252" s="172" t="s">
        <v>2389</v>
      </c>
      <c r="F1252" s="173" t="s">
        <v>2390</v>
      </c>
      <c r="G1252" s="174" t="s">
        <v>1683</v>
      </c>
      <c r="H1252" s="175">
        <v>87.97</v>
      </c>
      <c r="I1252" s="176"/>
      <c r="J1252" s="175">
        <f>ROUND(I1252*H1252,0)</f>
        <v>0</v>
      </c>
      <c r="K1252" s="173" t="s">
        <v>1649</v>
      </c>
      <c r="L1252" s="37"/>
      <c r="M1252" s="177" t="s">
        <v>1524</v>
      </c>
      <c r="N1252" s="178" t="s">
        <v>1563</v>
      </c>
      <c r="O1252" s="59"/>
      <c r="P1252" s="179">
        <f>O1252*H1252</f>
        <v>0</v>
      </c>
      <c r="Q1252" s="179">
        <v>0.00019</v>
      </c>
      <c r="R1252" s="179">
        <f>Q1252*H1252</f>
        <v>0.0167143</v>
      </c>
      <c r="S1252" s="179">
        <v>0</v>
      </c>
      <c r="T1252" s="180">
        <f>S1252*H1252</f>
        <v>0</v>
      </c>
      <c r="AR1252" s="16" t="s">
        <v>1678</v>
      </c>
      <c r="AT1252" s="16" t="s">
        <v>1645</v>
      </c>
      <c r="AU1252" s="16" t="s">
        <v>1651</v>
      </c>
      <c r="AY1252" s="16" t="s">
        <v>1642</v>
      </c>
      <c r="BE1252" s="181">
        <f>IF(N1252="základní",J1252,0)</f>
        <v>0</v>
      </c>
      <c r="BF1252" s="181">
        <f>IF(N1252="snížená",J1252,0)</f>
        <v>0</v>
      </c>
      <c r="BG1252" s="181">
        <f>IF(N1252="zákl. přenesená",J1252,0)</f>
        <v>0</v>
      </c>
      <c r="BH1252" s="181">
        <f>IF(N1252="sníž. přenesená",J1252,0)</f>
        <v>0</v>
      </c>
      <c r="BI1252" s="181">
        <f>IF(N1252="nulová",J1252,0)</f>
        <v>0</v>
      </c>
      <c r="BJ1252" s="16" t="s">
        <v>1651</v>
      </c>
      <c r="BK1252" s="181">
        <f>ROUND(I1252*H1252,0)</f>
        <v>0</v>
      </c>
      <c r="BL1252" s="16" t="s">
        <v>1678</v>
      </c>
      <c r="BM1252" s="16" t="s">
        <v>2391</v>
      </c>
    </row>
    <row r="1253" spans="2:65" s="1" customFormat="1" ht="16.5" customHeight="1">
      <c r="B1253" s="33"/>
      <c r="C1253" s="171" t="s">
        <v>2392</v>
      </c>
      <c r="D1253" s="171" t="s">
        <v>1645</v>
      </c>
      <c r="E1253" s="172" t="s">
        <v>2393</v>
      </c>
      <c r="F1253" s="173" t="s">
        <v>2394</v>
      </c>
      <c r="G1253" s="174" t="s">
        <v>1683</v>
      </c>
      <c r="H1253" s="175">
        <v>87.97</v>
      </c>
      <c r="I1253" s="176"/>
      <c r="J1253" s="175">
        <f>ROUND(I1253*H1253,0)</f>
        <v>0</v>
      </c>
      <c r="K1253" s="173" t="s">
        <v>1649</v>
      </c>
      <c r="L1253" s="37"/>
      <c r="M1253" s="177" t="s">
        <v>1524</v>
      </c>
      <c r="N1253" s="178" t="s">
        <v>1563</v>
      </c>
      <c r="O1253" s="59"/>
      <c r="P1253" s="179">
        <f>O1253*H1253</f>
        <v>0</v>
      </c>
      <c r="Q1253" s="179">
        <v>0.00048</v>
      </c>
      <c r="R1253" s="179">
        <f>Q1253*H1253</f>
        <v>0.0422256</v>
      </c>
      <c r="S1253" s="179">
        <v>0</v>
      </c>
      <c r="T1253" s="180">
        <f>S1253*H1253</f>
        <v>0</v>
      </c>
      <c r="AR1253" s="16" t="s">
        <v>1678</v>
      </c>
      <c r="AT1253" s="16" t="s">
        <v>1645</v>
      </c>
      <c r="AU1253" s="16" t="s">
        <v>1651</v>
      </c>
      <c r="AY1253" s="16" t="s">
        <v>1642</v>
      </c>
      <c r="BE1253" s="181">
        <f>IF(N1253="základní",J1253,0)</f>
        <v>0</v>
      </c>
      <c r="BF1253" s="181">
        <f>IF(N1253="snížená",J1253,0)</f>
        <v>0</v>
      </c>
      <c r="BG1253" s="181">
        <f>IF(N1253="zákl. přenesená",J1253,0)</f>
        <v>0</v>
      </c>
      <c r="BH1253" s="181">
        <f>IF(N1253="sníž. přenesená",J1253,0)</f>
        <v>0</v>
      </c>
      <c r="BI1253" s="181">
        <f>IF(N1253="nulová",J1253,0)</f>
        <v>0</v>
      </c>
      <c r="BJ1253" s="16" t="s">
        <v>1651</v>
      </c>
      <c r="BK1253" s="181">
        <f>ROUND(I1253*H1253,0)</f>
        <v>0</v>
      </c>
      <c r="BL1253" s="16" t="s">
        <v>1678</v>
      </c>
      <c r="BM1253" s="16" t="s">
        <v>2395</v>
      </c>
    </row>
    <row r="1254" spans="2:65" s="1" customFormat="1" ht="16.5" customHeight="1">
      <c r="B1254" s="33"/>
      <c r="C1254" s="171" t="s">
        <v>2396</v>
      </c>
      <c r="D1254" s="171" t="s">
        <v>1645</v>
      </c>
      <c r="E1254" s="172" t="s">
        <v>2397</v>
      </c>
      <c r="F1254" s="173" t="s">
        <v>2398</v>
      </c>
      <c r="G1254" s="174" t="s">
        <v>1683</v>
      </c>
      <c r="H1254" s="175">
        <v>87.97</v>
      </c>
      <c r="I1254" s="176"/>
      <c r="J1254" s="175">
        <f>ROUND(I1254*H1254,0)</f>
        <v>0</v>
      </c>
      <c r="K1254" s="173" t="s">
        <v>1524</v>
      </c>
      <c r="L1254" s="37"/>
      <c r="M1254" s="177" t="s">
        <v>1524</v>
      </c>
      <c r="N1254" s="178" t="s">
        <v>1563</v>
      </c>
      <c r="O1254" s="59"/>
      <c r="P1254" s="179">
        <f>O1254*H1254</f>
        <v>0</v>
      </c>
      <c r="Q1254" s="179">
        <v>0.00066</v>
      </c>
      <c r="R1254" s="179">
        <f>Q1254*H1254</f>
        <v>0.0580602</v>
      </c>
      <c r="S1254" s="179">
        <v>0</v>
      </c>
      <c r="T1254" s="180">
        <f>S1254*H1254</f>
        <v>0</v>
      </c>
      <c r="AR1254" s="16" t="s">
        <v>1678</v>
      </c>
      <c r="AT1254" s="16" t="s">
        <v>1645</v>
      </c>
      <c r="AU1254" s="16" t="s">
        <v>1651</v>
      </c>
      <c r="AY1254" s="16" t="s">
        <v>1642</v>
      </c>
      <c r="BE1254" s="181">
        <f>IF(N1254="základní",J1254,0)</f>
        <v>0</v>
      </c>
      <c r="BF1254" s="181">
        <f>IF(N1254="snížená",J1254,0)</f>
        <v>0</v>
      </c>
      <c r="BG1254" s="181">
        <f>IF(N1254="zákl. přenesená",J1254,0)</f>
        <v>0</v>
      </c>
      <c r="BH1254" s="181">
        <f>IF(N1254="sníž. přenesená",J1254,0)</f>
        <v>0</v>
      </c>
      <c r="BI1254" s="181">
        <f>IF(N1254="nulová",J1254,0)</f>
        <v>0</v>
      </c>
      <c r="BJ1254" s="16" t="s">
        <v>1651</v>
      </c>
      <c r="BK1254" s="181">
        <f>ROUND(I1254*H1254,0)</f>
        <v>0</v>
      </c>
      <c r="BL1254" s="16" t="s">
        <v>1678</v>
      </c>
      <c r="BM1254" s="16" t="s">
        <v>2399</v>
      </c>
    </row>
    <row r="1255" spans="2:65" s="1" customFormat="1" ht="16.5" customHeight="1">
      <c r="B1255" s="33"/>
      <c r="C1255" s="171" t="s">
        <v>2400</v>
      </c>
      <c r="D1255" s="171" t="s">
        <v>1645</v>
      </c>
      <c r="E1255" s="172" t="s">
        <v>2401</v>
      </c>
      <c r="F1255" s="173" t="s">
        <v>2402</v>
      </c>
      <c r="G1255" s="174" t="s">
        <v>1683</v>
      </c>
      <c r="H1255" s="175">
        <v>87.97</v>
      </c>
      <c r="I1255" s="176"/>
      <c r="J1255" s="175">
        <f>ROUND(I1255*H1255,0)</f>
        <v>0</v>
      </c>
      <c r="K1255" s="173" t="s">
        <v>1524</v>
      </c>
      <c r="L1255" s="37"/>
      <c r="M1255" s="177" t="s">
        <v>1524</v>
      </c>
      <c r="N1255" s="178" t="s">
        <v>1563</v>
      </c>
      <c r="O1255" s="59"/>
      <c r="P1255" s="179">
        <f>O1255*H1255</f>
        <v>0</v>
      </c>
      <c r="Q1255" s="179">
        <v>5E-05</v>
      </c>
      <c r="R1255" s="179">
        <f>Q1255*H1255</f>
        <v>0.0043985000000000005</v>
      </c>
      <c r="S1255" s="179">
        <v>0</v>
      </c>
      <c r="T1255" s="180">
        <f>S1255*H1255</f>
        <v>0</v>
      </c>
      <c r="AR1255" s="16" t="s">
        <v>1678</v>
      </c>
      <c r="AT1255" s="16" t="s">
        <v>1645</v>
      </c>
      <c r="AU1255" s="16" t="s">
        <v>1651</v>
      </c>
      <c r="AY1255" s="16" t="s">
        <v>1642</v>
      </c>
      <c r="BE1255" s="181">
        <f>IF(N1255="základní",J1255,0)</f>
        <v>0</v>
      </c>
      <c r="BF1255" s="181">
        <f>IF(N1255="snížená",J1255,0)</f>
        <v>0</v>
      </c>
      <c r="BG1255" s="181">
        <f>IF(N1255="zákl. přenesená",J1255,0)</f>
        <v>0</v>
      </c>
      <c r="BH1255" s="181">
        <f>IF(N1255="sníž. přenesená",J1255,0)</f>
        <v>0</v>
      </c>
      <c r="BI1255" s="181">
        <f>IF(N1255="nulová",J1255,0)</f>
        <v>0</v>
      </c>
      <c r="BJ1255" s="16" t="s">
        <v>1651</v>
      </c>
      <c r="BK1255" s="181">
        <f>ROUND(I1255*H1255,0)</f>
        <v>0</v>
      </c>
      <c r="BL1255" s="16" t="s">
        <v>1678</v>
      </c>
      <c r="BM1255" s="16" t="s">
        <v>2403</v>
      </c>
    </row>
    <row r="1256" spans="2:63" s="10" customFormat="1" ht="22.9" customHeight="1">
      <c r="B1256" s="155"/>
      <c r="C1256" s="156"/>
      <c r="D1256" s="157" t="s">
        <v>1590</v>
      </c>
      <c r="E1256" s="169" t="s">
        <v>2404</v>
      </c>
      <c r="F1256" s="169" t="s">
        <v>2405</v>
      </c>
      <c r="G1256" s="156"/>
      <c r="H1256" s="156"/>
      <c r="I1256" s="159"/>
      <c r="J1256" s="170">
        <f>BK1256</f>
        <v>0</v>
      </c>
      <c r="K1256" s="156"/>
      <c r="L1256" s="161"/>
      <c r="M1256" s="162"/>
      <c r="N1256" s="163"/>
      <c r="O1256" s="163"/>
      <c r="P1256" s="164">
        <f>SUM(P1257:P1334)</f>
        <v>0</v>
      </c>
      <c r="Q1256" s="163"/>
      <c r="R1256" s="164">
        <f>SUM(R1257:R1334)</f>
        <v>2.3425396</v>
      </c>
      <c r="S1256" s="163"/>
      <c r="T1256" s="165">
        <f>SUM(T1257:T1334)</f>
        <v>0.5081272</v>
      </c>
      <c r="AR1256" s="166" t="s">
        <v>1651</v>
      </c>
      <c r="AT1256" s="167" t="s">
        <v>1590</v>
      </c>
      <c r="AU1256" s="167" t="s">
        <v>1531</v>
      </c>
      <c r="AY1256" s="166" t="s">
        <v>1642</v>
      </c>
      <c r="BK1256" s="168">
        <f>SUM(BK1257:BK1334)</f>
        <v>0</v>
      </c>
    </row>
    <row r="1257" spans="2:65" s="1" customFormat="1" ht="16.5" customHeight="1">
      <c r="B1257" s="33"/>
      <c r="C1257" s="171" t="s">
        <v>2406</v>
      </c>
      <c r="D1257" s="171" t="s">
        <v>1645</v>
      </c>
      <c r="E1257" s="172" t="s">
        <v>2407</v>
      </c>
      <c r="F1257" s="173" t="s">
        <v>2408</v>
      </c>
      <c r="G1257" s="174" t="s">
        <v>1683</v>
      </c>
      <c r="H1257" s="175">
        <v>1639.12</v>
      </c>
      <c r="I1257" s="176"/>
      <c r="J1257" s="175">
        <f>ROUND(I1257*H1257,0)</f>
        <v>0</v>
      </c>
      <c r="K1257" s="173" t="s">
        <v>1649</v>
      </c>
      <c r="L1257" s="37"/>
      <c r="M1257" s="177" t="s">
        <v>1524</v>
      </c>
      <c r="N1257" s="178" t="s">
        <v>1563</v>
      </c>
      <c r="O1257" s="59"/>
      <c r="P1257" s="179">
        <f>O1257*H1257</f>
        <v>0</v>
      </c>
      <c r="Q1257" s="179">
        <v>0.001</v>
      </c>
      <c r="R1257" s="179">
        <f>Q1257*H1257</f>
        <v>1.63912</v>
      </c>
      <c r="S1257" s="179">
        <v>0.00031</v>
      </c>
      <c r="T1257" s="180">
        <f>S1257*H1257</f>
        <v>0.5081272</v>
      </c>
      <c r="AR1257" s="16" t="s">
        <v>1678</v>
      </c>
      <c r="AT1257" s="16" t="s">
        <v>1645</v>
      </c>
      <c r="AU1257" s="16" t="s">
        <v>1651</v>
      </c>
      <c r="AY1257" s="16" t="s">
        <v>1642</v>
      </c>
      <c r="BE1257" s="181">
        <f>IF(N1257="základní",J1257,0)</f>
        <v>0</v>
      </c>
      <c r="BF1257" s="181">
        <f>IF(N1257="snížená",J1257,0)</f>
        <v>0</v>
      </c>
      <c r="BG1257" s="181">
        <f>IF(N1257="zákl. přenesená",J1257,0)</f>
        <v>0</v>
      </c>
      <c r="BH1257" s="181">
        <f>IF(N1257="sníž. přenesená",J1257,0)</f>
        <v>0</v>
      </c>
      <c r="BI1257" s="181">
        <f>IF(N1257="nulová",J1257,0)</f>
        <v>0</v>
      </c>
      <c r="BJ1257" s="16" t="s">
        <v>1651</v>
      </c>
      <c r="BK1257" s="181">
        <f>ROUND(I1257*H1257,0)</f>
        <v>0</v>
      </c>
      <c r="BL1257" s="16" t="s">
        <v>1678</v>
      </c>
      <c r="BM1257" s="16" t="s">
        <v>2409</v>
      </c>
    </row>
    <row r="1258" spans="2:51" s="13" customFormat="1" ht="12">
      <c r="B1258" s="219"/>
      <c r="C1258" s="220"/>
      <c r="D1258" s="184" t="s">
        <v>1660</v>
      </c>
      <c r="E1258" s="221" t="s">
        <v>1524</v>
      </c>
      <c r="F1258" s="222" t="s">
        <v>51</v>
      </c>
      <c r="G1258" s="220"/>
      <c r="H1258" s="221" t="s">
        <v>1524</v>
      </c>
      <c r="I1258" s="223"/>
      <c r="J1258" s="220"/>
      <c r="K1258" s="220"/>
      <c r="L1258" s="224"/>
      <c r="M1258" s="225"/>
      <c r="N1258" s="226"/>
      <c r="O1258" s="226"/>
      <c r="P1258" s="226"/>
      <c r="Q1258" s="226"/>
      <c r="R1258" s="226"/>
      <c r="S1258" s="226"/>
      <c r="T1258" s="227"/>
      <c r="AT1258" s="228" t="s">
        <v>1660</v>
      </c>
      <c r="AU1258" s="228" t="s">
        <v>1651</v>
      </c>
      <c r="AV1258" s="13" t="s">
        <v>1531</v>
      </c>
      <c r="AW1258" s="13" t="s">
        <v>1554</v>
      </c>
      <c r="AX1258" s="13" t="s">
        <v>1591</v>
      </c>
      <c r="AY1258" s="228" t="s">
        <v>1642</v>
      </c>
    </row>
    <row r="1259" spans="2:51" s="11" customFormat="1" ht="12">
      <c r="B1259" s="182"/>
      <c r="C1259" s="183"/>
      <c r="D1259" s="184" t="s">
        <v>1660</v>
      </c>
      <c r="E1259" s="193" t="s">
        <v>1524</v>
      </c>
      <c r="F1259" s="185" t="s">
        <v>52</v>
      </c>
      <c r="G1259" s="183"/>
      <c r="H1259" s="186">
        <v>24.2</v>
      </c>
      <c r="I1259" s="187"/>
      <c r="J1259" s="183"/>
      <c r="K1259" s="183"/>
      <c r="L1259" s="188"/>
      <c r="M1259" s="189"/>
      <c r="N1259" s="190"/>
      <c r="O1259" s="190"/>
      <c r="P1259" s="190"/>
      <c r="Q1259" s="190"/>
      <c r="R1259" s="190"/>
      <c r="S1259" s="190"/>
      <c r="T1259" s="191"/>
      <c r="AT1259" s="192" t="s">
        <v>1660</v>
      </c>
      <c r="AU1259" s="192" t="s">
        <v>1651</v>
      </c>
      <c r="AV1259" s="11" t="s">
        <v>1651</v>
      </c>
      <c r="AW1259" s="11" t="s">
        <v>1554</v>
      </c>
      <c r="AX1259" s="11" t="s">
        <v>1591</v>
      </c>
      <c r="AY1259" s="192" t="s">
        <v>1642</v>
      </c>
    </row>
    <row r="1260" spans="2:51" s="11" customFormat="1" ht="12">
      <c r="B1260" s="182"/>
      <c r="C1260" s="183"/>
      <c r="D1260" s="184" t="s">
        <v>1660</v>
      </c>
      <c r="E1260" s="193" t="s">
        <v>1524</v>
      </c>
      <c r="F1260" s="185" t="s">
        <v>53</v>
      </c>
      <c r="G1260" s="183"/>
      <c r="H1260" s="186">
        <v>52.94</v>
      </c>
      <c r="I1260" s="187"/>
      <c r="J1260" s="183"/>
      <c r="K1260" s="183"/>
      <c r="L1260" s="188"/>
      <c r="M1260" s="189"/>
      <c r="N1260" s="190"/>
      <c r="O1260" s="190"/>
      <c r="P1260" s="190"/>
      <c r="Q1260" s="190"/>
      <c r="R1260" s="190"/>
      <c r="S1260" s="190"/>
      <c r="T1260" s="191"/>
      <c r="AT1260" s="192" t="s">
        <v>1660</v>
      </c>
      <c r="AU1260" s="192" t="s">
        <v>1651</v>
      </c>
      <c r="AV1260" s="11" t="s">
        <v>1651</v>
      </c>
      <c r="AW1260" s="11" t="s">
        <v>1554</v>
      </c>
      <c r="AX1260" s="11" t="s">
        <v>1591</v>
      </c>
      <c r="AY1260" s="192" t="s">
        <v>1642</v>
      </c>
    </row>
    <row r="1261" spans="2:51" s="11" customFormat="1" ht="12">
      <c r="B1261" s="182"/>
      <c r="C1261" s="183"/>
      <c r="D1261" s="184" t="s">
        <v>1660</v>
      </c>
      <c r="E1261" s="193" t="s">
        <v>1524</v>
      </c>
      <c r="F1261" s="185" t="s">
        <v>54</v>
      </c>
      <c r="G1261" s="183"/>
      <c r="H1261" s="186">
        <v>45.38</v>
      </c>
      <c r="I1261" s="187"/>
      <c r="J1261" s="183"/>
      <c r="K1261" s="183"/>
      <c r="L1261" s="188"/>
      <c r="M1261" s="189"/>
      <c r="N1261" s="190"/>
      <c r="O1261" s="190"/>
      <c r="P1261" s="190"/>
      <c r="Q1261" s="190"/>
      <c r="R1261" s="190"/>
      <c r="S1261" s="190"/>
      <c r="T1261" s="191"/>
      <c r="AT1261" s="192" t="s">
        <v>1660</v>
      </c>
      <c r="AU1261" s="192" t="s">
        <v>1651</v>
      </c>
      <c r="AV1261" s="11" t="s">
        <v>1651</v>
      </c>
      <c r="AW1261" s="11" t="s">
        <v>1554</v>
      </c>
      <c r="AX1261" s="11" t="s">
        <v>1591</v>
      </c>
      <c r="AY1261" s="192" t="s">
        <v>1642</v>
      </c>
    </row>
    <row r="1262" spans="2:51" s="11" customFormat="1" ht="12">
      <c r="B1262" s="182"/>
      <c r="C1262" s="183"/>
      <c r="D1262" s="184" t="s">
        <v>1660</v>
      </c>
      <c r="E1262" s="193" t="s">
        <v>1524</v>
      </c>
      <c r="F1262" s="185" t="s">
        <v>55</v>
      </c>
      <c r="G1262" s="183"/>
      <c r="H1262" s="186">
        <v>10.79</v>
      </c>
      <c r="I1262" s="187"/>
      <c r="J1262" s="183"/>
      <c r="K1262" s="183"/>
      <c r="L1262" s="188"/>
      <c r="M1262" s="189"/>
      <c r="N1262" s="190"/>
      <c r="O1262" s="190"/>
      <c r="P1262" s="190"/>
      <c r="Q1262" s="190"/>
      <c r="R1262" s="190"/>
      <c r="S1262" s="190"/>
      <c r="T1262" s="191"/>
      <c r="AT1262" s="192" t="s">
        <v>1660</v>
      </c>
      <c r="AU1262" s="192" t="s">
        <v>1651</v>
      </c>
      <c r="AV1262" s="11" t="s">
        <v>1651</v>
      </c>
      <c r="AW1262" s="11" t="s">
        <v>1554</v>
      </c>
      <c r="AX1262" s="11" t="s">
        <v>1591</v>
      </c>
      <c r="AY1262" s="192" t="s">
        <v>1642</v>
      </c>
    </row>
    <row r="1263" spans="2:51" s="11" customFormat="1" ht="12">
      <c r="B1263" s="182"/>
      <c r="C1263" s="183"/>
      <c r="D1263" s="184" t="s">
        <v>1660</v>
      </c>
      <c r="E1263" s="193" t="s">
        <v>1524</v>
      </c>
      <c r="F1263" s="185" t="s">
        <v>56</v>
      </c>
      <c r="G1263" s="183"/>
      <c r="H1263" s="186">
        <v>10.73</v>
      </c>
      <c r="I1263" s="187"/>
      <c r="J1263" s="183"/>
      <c r="K1263" s="183"/>
      <c r="L1263" s="188"/>
      <c r="M1263" s="189"/>
      <c r="N1263" s="190"/>
      <c r="O1263" s="190"/>
      <c r="P1263" s="190"/>
      <c r="Q1263" s="190"/>
      <c r="R1263" s="190"/>
      <c r="S1263" s="190"/>
      <c r="T1263" s="191"/>
      <c r="AT1263" s="192" t="s">
        <v>1660</v>
      </c>
      <c r="AU1263" s="192" t="s">
        <v>1651</v>
      </c>
      <c r="AV1263" s="11" t="s">
        <v>1651</v>
      </c>
      <c r="AW1263" s="11" t="s">
        <v>1554</v>
      </c>
      <c r="AX1263" s="11" t="s">
        <v>1591</v>
      </c>
      <c r="AY1263" s="192" t="s">
        <v>1642</v>
      </c>
    </row>
    <row r="1264" spans="2:51" s="11" customFormat="1" ht="12">
      <c r="B1264" s="182"/>
      <c r="C1264" s="183"/>
      <c r="D1264" s="184" t="s">
        <v>1660</v>
      </c>
      <c r="E1264" s="193" t="s">
        <v>1524</v>
      </c>
      <c r="F1264" s="185" t="s">
        <v>57</v>
      </c>
      <c r="G1264" s="183"/>
      <c r="H1264" s="186">
        <v>11.28</v>
      </c>
      <c r="I1264" s="187"/>
      <c r="J1264" s="183"/>
      <c r="K1264" s="183"/>
      <c r="L1264" s="188"/>
      <c r="M1264" s="189"/>
      <c r="N1264" s="190"/>
      <c r="O1264" s="190"/>
      <c r="P1264" s="190"/>
      <c r="Q1264" s="190"/>
      <c r="R1264" s="190"/>
      <c r="S1264" s="190"/>
      <c r="T1264" s="191"/>
      <c r="AT1264" s="192" t="s">
        <v>1660</v>
      </c>
      <c r="AU1264" s="192" t="s">
        <v>1651</v>
      </c>
      <c r="AV1264" s="11" t="s">
        <v>1651</v>
      </c>
      <c r="AW1264" s="11" t="s">
        <v>1554</v>
      </c>
      <c r="AX1264" s="11" t="s">
        <v>1591</v>
      </c>
      <c r="AY1264" s="192" t="s">
        <v>1642</v>
      </c>
    </row>
    <row r="1265" spans="2:51" s="11" customFormat="1" ht="12">
      <c r="B1265" s="182"/>
      <c r="C1265" s="183"/>
      <c r="D1265" s="184" t="s">
        <v>1660</v>
      </c>
      <c r="E1265" s="193" t="s">
        <v>1524</v>
      </c>
      <c r="F1265" s="185" t="s">
        <v>58</v>
      </c>
      <c r="G1265" s="183"/>
      <c r="H1265" s="186">
        <v>10.79</v>
      </c>
      <c r="I1265" s="187"/>
      <c r="J1265" s="183"/>
      <c r="K1265" s="183"/>
      <c r="L1265" s="188"/>
      <c r="M1265" s="189"/>
      <c r="N1265" s="190"/>
      <c r="O1265" s="190"/>
      <c r="P1265" s="190"/>
      <c r="Q1265" s="190"/>
      <c r="R1265" s="190"/>
      <c r="S1265" s="190"/>
      <c r="T1265" s="191"/>
      <c r="AT1265" s="192" t="s">
        <v>1660</v>
      </c>
      <c r="AU1265" s="192" t="s">
        <v>1651</v>
      </c>
      <c r="AV1265" s="11" t="s">
        <v>1651</v>
      </c>
      <c r="AW1265" s="11" t="s">
        <v>1554</v>
      </c>
      <c r="AX1265" s="11" t="s">
        <v>1591</v>
      </c>
      <c r="AY1265" s="192" t="s">
        <v>1642</v>
      </c>
    </row>
    <row r="1266" spans="2:51" s="11" customFormat="1" ht="12">
      <c r="B1266" s="182"/>
      <c r="C1266" s="183"/>
      <c r="D1266" s="184" t="s">
        <v>1660</v>
      </c>
      <c r="E1266" s="193" t="s">
        <v>1524</v>
      </c>
      <c r="F1266" s="185" t="s">
        <v>59</v>
      </c>
      <c r="G1266" s="183"/>
      <c r="H1266" s="186">
        <v>11.96</v>
      </c>
      <c r="I1266" s="187"/>
      <c r="J1266" s="183"/>
      <c r="K1266" s="183"/>
      <c r="L1266" s="188"/>
      <c r="M1266" s="189"/>
      <c r="N1266" s="190"/>
      <c r="O1266" s="190"/>
      <c r="P1266" s="190"/>
      <c r="Q1266" s="190"/>
      <c r="R1266" s="190"/>
      <c r="S1266" s="190"/>
      <c r="T1266" s="191"/>
      <c r="AT1266" s="192" t="s">
        <v>1660</v>
      </c>
      <c r="AU1266" s="192" t="s">
        <v>1651</v>
      </c>
      <c r="AV1266" s="11" t="s">
        <v>1651</v>
      </c>
      <c r="AW1266" s="11" t="s">
        <v>1554</v>
      </c>
      <c r="AX1266" s="11" t="s">
        <v>1591</v>
      </c>
      <c r="AY1266" s="192" t="s">
        <v>1642</v>
      </c>
    </row>
    <row r="1267" spans="2:51" s="11" customFormat="1" ht="12">
      <c r="B1267" s="182"/>
      <c r="C1267" s="183"/>
      <c r="D1267" s="184" t="s">
        <v>1660</v>
      </c>
      <c r="E1267" s="193" t="s">
        <v>1524</v>
      </c>
      <c r="F1267" s="185" t="s">
        <v>60</v>
      </c>
      <c r="G1267" s="183"/>
      <c r="H1267" s="186">
        <v>15.54</v>
      </c>
      <c r="I1267" s="187"/>
      <c r="J1267" s="183"/>
      <c r="K1267" s="183"/>
      <c r="L1267" s="188"/>
      <c r="M1267" s="189"/>
      <c r="N1267" s="190"/>
      <c r="O1267" s="190"/>
      <c r="P1267" s="190"/>
      <c r="Q1267" s="190"/>
      <c r="R1267" s="190"/>
      <c r="S1267" s="190"/>
      <c r="T1267" s="191"/>
      <c r="AT1267" s="192" t="s">
        <v>1660</v>
      </c>
      <c r="AU1267" s="192" t="s">
        <v>1651</v>
      </c>
      <c r="AV1267" s="11" t="s">
        <v>1651</v>
      </c>
      <c r="AW1267" s="11" t="s">
        <v>1554</v>
      </c>
      <c r="AX1267" s="11" t="s">
        <v>1591</v>
      </c>
      <c r="AY1267" s="192" t="s">
        <v>1642</v>
      </c>
    </row>
    <row r="1268" spans="2:51" s="11" customFormat="1" ht="12">
      <c r="B1268" s="182"/>
      <c r="C1268" s="183"/>
      <c r="D1268" s="184" t="s">
        <v>1660</v>
      </c>
      <c r="E1268" s="193" t="s">
        <v>1524</v>
      </c>
      <c r="F1268" s="185" t="s">
        <v>61</v>
      </c>
      <c r="G1268" s="183"/>
      <c r="H1268" s="186">
        <v>15.68</v>
      </c>
      <c r="I1268" s="187"/>
      <c r="J1268" s="183"/>
      <c r="K1268" s="183"/>
      <c r="L1268" s="188"/>
      <c r="M1268" s="189"/>
      <c r="N1268" s="190"/>
      <c r="O1268" s="190"/>
      <c r="P1268" s="190"/>
      <c r="Q1268" s="190"/>
      <c r="R1268" s="190"/>
      <c r="S1268" s="190"/>
      <c r="T1268" s="191"/>
      <c r="AT1268" s="192" t="s">
        <v>1660</v>
      </c>
      <c r="AU1268" s="192" t="s">
        <v>1651</v>
      </c>
      <c r="AV1268" s="11" t="s">
        <v>1651</v>
      </c>
      <c r="AW1268" s="11" t="s">
        <v>1554</v>
      </c>
      <c r="AX1268" s="11" t="s">
        <v>1591</v>
      </c>
      <c r="AY1268" s="192" t="s">
        <v>1642</v>
      </c>
    </row>
    <row r="1269" spans="2:51" s="11" customFormat="1" ht="12">
      <c r="B1269" s="182"/>
      <c r="C1269" s="183"/>
      <c r="D1269" s="184" t="s">
        <v>1660</v>
      </c>
      <c r="E1269" s="193" t="s">
        <v>1524</v>
      </c>
      <c r="F1269" s="185" t="s">
        <v>62</v>
      </c>
      <c r="G1269" s="183"/>
      <c r="H1269" s="186">
        <v>11.55</v>
      </c>
      <c r="I1269" s="187"/>
      <c r="J1269" s="183"/>
      <c r="K1269" s="183"/>
      <c r="L1269" s="188"/>
      <c r="M1269" s="189"/>
      <c r="N1269" s="190"/>
      <c r="O1269" s="190"/>
      <c r="P1269" s="190"/>
      <c r="Q1269" s="190"/>
      <c r="R1269" s="190"/>
      <c r="S1269" s="190"/>
      <c r="T1269" s="191"/>
      <c r="AT1269" s="192" t="s">
        <v>1660</v>
      </c>
      <c r="AU1269" s="192" t="s">
        <v>1651</v>
      </c>
      <c r="AV1269" s="11" t="s">
        <v>1651</v>
      </c>
      <c r="AW1269" s="11" t="s">
        <v>1554</v>
      </c>
      <c r="AX1269" s="11" t="s">
        <v>1591</v>
      </c>
      <c r="AY1269" s="192" t="s">
        <v>1642</v>
      </c>
    </row>
    <row r="1270" spans="2:51" s="14" customFormat="1" ht="12">
      <c r="B1270" s="229"/>
      <c r="C1270" s="230"/>
      <c r="D1270" s="184" t="s">
        <v>1660</v>
      </c>
      <c r="E1270" s="231" t="s">
        <v>1524</v>
      </c>
      <c r="F1270" s="232" t="s">
        <v>63</v>
      </c>
      <c r="G1270" s="230"/>
      <c r="H1270" s="233">
        <v>220.84</v>
      </c>
      <c r="I1270" s="234"/>
      <c r="J1270" s="230"/>
      <c r="K1270" s="230"/>
      <c r="L1270" s="235"/>
      <c r="M1270" s="236"/>
      <c r="N1270" s="237"/>
      <c r="O1270" s="237"/>
      <c r="P1270" s="237"/>
      <c r="Q1270" s="237"/>
      <c r="R1270" s="237"/>
      <c r="S1270" s="237"/>
      <c r="T1270" s="238"/>
      <c r="AT1270" s="239" t="s">
        <v>1660</v>
      </c>
      <c r="AU1270" s="239" t="s">
        <v>1651</v>
      </c>
      <c r="AV1270" s="14" t="s">
        <v>1656</v>
      </c>
      <c r="AW1270" s="14" t="s">
        <v>1554</v>
      </c>
      <c r="AX1270" s="14" t="s">
        <v>1591</v>
      </c>
      <c r="AY1270" s="239" t="s">
        <v>1642</v>
      </c>
    </row>
    <row r="1271" spans="2:51" s="13" customFormat="1" ht="12">
      <c r="B1271" s="219"/>
      <c r="C1271" s="220"/>
      <c r="D1271" s="184" t="s">
        <v>1660</v>
      </c>
      <c r="E1271" s="221" t="s">
        <v>1524</v>
      </c>
      <c r="F1271" s="222" t="s">
        <v>64</v>
      </c>
      <c r="G1271" s="220"/>
      <c r="H1271" s="221" t="s">
        <v>1524</v>
      </c>
      <c r="I1271" s="223"/>
      <c r="J1271" s="220"/>
      <c r="K1271" s="220"/>
      <c r="L1271" s="224"/>
      <c r="M1271" s="225"/>
      <c r="N1271" s="226"/>
      <c r="O1271" s="226"/>
      <c r="P1271" s="226"/>
      <c r="Q1271" s="226"/>
      <c r="R1271" s="226"/>
      <c r="S1271" s="226"/>
      <c r="T1271" s="227"/>
      <c r="AT1271" s="228" t="s">
        <v>1660</v>
      </c>
      <c r="AU1271" s="228" t="s">
        <v>1651</v>
      </c>
      <c r="AV1271" s="13" t="s">
        <v>1531</v>
      </c>
      <c r="AW1271" s="13" t="s">
        <v>1554</v>
      </c>
      <c r="AX1271" s="13" t="s">
        <v>1591</v>
      </c>
      <c r="AY1271" s="228" t="s">
        <v>1642</v>
      </c>
    </row>
    <row r="1272" spans="2:51" s="11" customFormat="1" ht="12">
      <c r="B1272" s="182"/>
      <c r="C1272" s="183"/>
      <c r="D1272" s="184" t="s">
        <v>1660</v>
      </c>
      <c r="E1272" s="193" t="s">
        <v>1524</v>
      </c>
      <c r="F1272" s="185" t="s">
        <v>2410</v>
      </c>
      <c r="G1272" s="183"/>
      <c r="H1272" s="186">
        <v>117.74</v>
      </c>
      <c r="I1272" s="187"/>
      <c r="J1272" s="183"/>
      <c r="K1272" s="183"/>
      <c r="L1272" s="188"/>
      <c r="M1272" s="189"/>
      <c r="N1272" s="190"/>
      <c r="O1272" s="190"/>
      <c r="P1272" s="190"/>
      <c r="Q1272" s="190"/>
      <c r="R1272" s="190"/>
      <c r="S1272" s="190"/>
      <c r="T1272" s="191"/>
      <c r="AT1272" s="192" t="s">
        <v>1660</v>
      </c>
      <c r="AU1272" s="192" t="s">
        <v>1651</v>
      </c>
      <c r="AV1272" s="11" t="s">
        <v>1651</v>
      </c>
      <c r="AW1272" s="11" t="s">
        <v>1554</v>
      </c>
      <c r="AX1272" s="11" t="s">
        <v>1591</v>
      </c>
      <c r="AY1272" s="192" t="s">
        <v>1642</v>
      </c>
    </row>
    <row r="1273" spans="2:51" s="11" customFormat="1" ht="12">
      <c r="B1273" s="182"/>
      <c r="C1273" s="183"/>
      <c r="D1273" s="184" t="s">
        <v>1660</v>
      </c>
      <c r="E1273" s="193" t="s">
        <v>1524</v>
      </c>
      <c r="F1273" s="185" t="s">
        <v>2411</v>
      </c>
      <c r="G1273" s="183"/>
      <c r="H1273" s="186">
        <v>64.19</v>
      </c>
      <c r="I1273" s="187"/>
      <c r="J1273" s="183"/>
      <c r="K1273" s="183"/>
      <c r="L1273" s="188"/>
      <c r="M1273" s="189"/>
      <c r="N1273" s="190"/>
      <c r="O1273" s="190"/>
      <c r="P1273" s="190"/>
      <c r="Q1273" s="190"/>
      <c r="R1273" s="190"/>
      <c r="S1273" s="190"/>
      <c r="T1273" s="191"/>
      <c r="AT1273" s="192" t="s">
        <v>1660</v>
      </c>
      <c r="AU1273" s="192" t="s">
        <v>1651</v>
      </c>
      <c r="AV1273" s="11" t="s">
        <v>1651</v>
      </c>
      <c r="AW1273" s="11" t="s">
        <v>1554</v>
      </c>
      <c r="AX1273" s="11" t="s">
        <v>1591</v>
      </c>
      <c r="AY1273" s="192" t="s">
        <v>1642</v>
      </c>
    </row>
    <row r="1274" spans="2:51" s="11" customFormat="1" ht="12">
      <c r="B1274" s="182"/>
      <c r="C1274" s="183"/>
      <c r="D1274" s="184" t="s">
        <v>1660</v>
      </c>
      <c r="E1274" s="193" t="s">
        <v>1524</v>
      </c>
      <c r="F1274" s="185" t="s">
        <v>2412</v>
      </c>
      <c r="G1274" s="183"/>
      <c r="H1274" s="186">
        <v>16.08</v>
      </c>
      <c r="I1274" s="187"/>
      <c r="J1274" s="183"/>
      <c r="K1274" s="183"/>
      <c r="L1274" s="188"/>
      <c r="M1274" s="189"/>
      <c r="N1274" s="190"/>
      <c r="O1274" s="190"/>
      <c r="P1274" s="190"/>
      <c r="Q1274" s="190"/>
      <c r="R1274" s="190"/>
      <c r="S1274" s="190"/>
      <c r="T1274" s="191"/>
      <c r="AT1274" s="192" t="s">
        <v>1660</v>
      </c>
      <c r="AU1274" s="192" t="s">
        <v>1651</v>
      </c>
      <c r="AV1274" s="11" t="s">
        <v>1651</v>
      </c>
      <c r="AW1274" s="11" t="s">
        <v>1554</v>
      </c>
      <c r="AX1274" s="11" t="s">
        <v>1591</v>
      </c>
      <c r="AY1274" s="192" t="s">
        <v>1642</v>
      </c>
    </row>
    <row r="1275" spans="2:51" s="11" customFormat="1" ht="12">
      <c r="B1275" s="182"/>
      <c r="C1275" s="183"/>
      <c r="D1275" s="184" t="s">
        <v>1660</v>
      </c>
      <c r="E1275" s="193" t="s">
        <v>1524</v>
      </c>
      <c r="F1275" s="185" t="s">
        <v>2413</v>
      </c>
      <c r="G1275" s="183"/>
      <c r="H1275" s="186">
        <v>21.98</v>
      </c>
      <c r="I1275" s="187"/>
      <c r="J1275" s="183"/>
      <c r="K1275" s="183"/>
      <c r="L1275" s="188"/>
      <c r="M1275" s="189"/>
      <c r="N1275" s="190"/>
      <c r="O1275" s="190"/>
      <c r="P1275" s="190"/>
      <c r="Q1275" s="190"/>
      <c r="R1275" s="190"/>
      <c r="S1275" s="190"/>
      <c r="T1275" s="191"/>
      <c r="AT1275" s="192" t="s">
        <v>1660</v>
      </c>
      <c r="AU1275" s="192" t="s">
        <v>1651</v>
      </c>
      <c r="AV1275" s="11" t="s">
        <v>1651</v>
      </c>
      <c r="AW1275" s="11" t="s">
        <v>1554</v>
      </c>
      <c r="AX1275" s="11" t="s">
        <v>1591</v>
      </c>
      <c r="AY1275" s="192" t="s">
        <v>1642</v>
      </c>
    </row>
    <row r="1276" spans="2:51" s="11" customFormat="1" ht="12">
      <c r="B1276" s="182"/>
      <c r="C1276" s="183"/>
      <c r="D1276" s="184" t="s">
        <v>1660</v>
      </c>
      <c r="E1276" s="193" t="s">
        <v>1524</v>
      </c>
      <c r="F1276" s="185" t="s">
        <v>2414</v>
      </c>
      <c r="G1276" s="183"/>
      <c r="H1276" s="186">
        <v>48.41</v>
      </c>
      <c r="I1276" s="187"/>
      <c r="J1276" s="183"/>
      <c r="K1276" s="183"/>
      <c r="L1276" s="188"/>
      <c r="M1276" s="189"/>
      <c r="N1276" s="190"/>
      <c r="O1276" s="190"/>
      <c r="P1276" s="190"/>
      <c r="Q1276" s="190"/>
      <c r="R1276" s="190"/>
      <c r="S1276" s="190"/>
      <c r="T1276" s="191"/>
      <c r="AT1276" s="192" t="s">
        <v>1660</v>
      </c>
      <c r="AU1276" s="192" t="s">
        <v>1651</v>
      </c>
      <c r="AV1276" s="11" t="s">
        <v>1651</v>
      </c>
      <c r="AW1276" s="11" t="s">
        <v>1554</v>
      </c>
      <c r="AX1276" s="11" t="s">
        <v>1591</v>
      </c>
      <c r="AY1276" s="192" t="s">
        <v>1642</v>
      </c>
    </row>
    <row r="1277" spans="2:51" s="11" customFormat="1" ht="12">
      <c r="B1277" s="182"/>
      <c r="C1277" s="183"/>
      <c r="D1277" s="184" t="s">
        <v>1660</v>
      </c>
      <c r="E1277" s="193" t="s">
        <v>1524</v>
      </c>
      <c r="F1277" s="185" t="s">
        <v>2415</v>
      </c>
      <c r="G1277" s="183"/>
      <c r="H1277" s="186">
        <v>88.68</v>
      </c>
      <c r="I1277" s="187"/>
      <c r="J1277" s="183"/>
      <c r="K1277" s="183"/>
      <c r="L1277" s="188"/>
      <c r="M1277" s="189"/>
      <c r="N1277" s="190"/>
      <c r="O1277" s="190"/>
      <c r="P1277" s="190"/>
      <c r="Q1277" s="190"/>
      <c r="R1277" s="190"/>
      <c r="S1277" s="190"/>
      <c r="T1277" s="191"/>
      <c r="AT1277" s="192" t="s">
        <v>1660</v>
      </c>
      <c r="AU1277" s="192" t="s">
        <v>1651</v>
      </c>
      <c r="AV1277" s="11" t="s">
        <v>1651</v>
      </c>
      <c r="AW1277" s="11" t="s">
        <v>1554</v>
      </c>
      <c r="AX1277" s="11" t="s">
        <v>1591</v>
      </c>
      <c r="AY1277" s="192" t="s">
        <v>1642</v>
      </c>
    </row>
    <row r="1278" spans="2:51" s="11" customFormat="1" ht="12">
      <c r="B1278" s="182"/>
      <c r="C1278" s="183"/>
      <c r="D1278" s="184" t="s">
        <v>1660</v>
      </c>
      <c r="E1278" s="193" t="s">
        <v>1524</v>
      </c>
      <c r="F1278" s="185" t="s">
        <v>2416</v>
      </c>
      <c r="G1278" s="183"/>
      <c r="H1278" s="186">
        <v>14.25</v>
      </c>
      <c r="I1278" s="187"/>
      <c r="J1278" s="183"/>
      <c r="K1278" s="183"/>
      <c r="L1278" s="188"/>
      <c r="M1278" s="189"/>
      <c r="N1278" s="190"/>
      <c r="O1278" s="190"/>
      <c r="P1278" s="190"/>
      <c r="Q1278" s="190"/>
      <c r="R1278" s="190"/>
      <c r="S1278" s="190"/>
      <c r="T1278" s="191"/>
      <c r="AT1278" s="192" t="s">
        <v>1660</v>
      </c>
      <c r="AU1278" s="192" t="s">
        <v>1651</v>
      </c>
      <c r="AV1278" s="11" t="s">
        <v>1651</v>
      </c>
      <c r="AW1278" s="11" t="s">
        <v>1554</v>
      </c>
      <c r="AX1278" s="11" t="s">
        <v>1591</v>
      </c>
      <c r="AY1278" s="192" t="s">
        <v>1642</v>
      </c>
    </row>
    <row r="1279" spans="2:51" s="11" customFormat="1" ht="12">
      <c r="B1279" s="182"/>
      <c r="C1279" s="183"/>
      <c r="D1279" s="184" t="s">
        <v>1660</v>
      </c>
      <c r="E1279" s="193" t="s">
        <v>1524</v>
      </c>
      <c r="F1279" s="185" t="s">
        <v>2417</v>
      </c>
      <c r="G1279" s="183"/>
      <c r="H1279" s="186">
        <v>19.44</v>
      </c>
      <c r="I1279" s="187"/>
      <c r="J1279" s="183"/>
      <c r="K1279" s="183"/>
      <c r="L1279" s="188"/>
      <c r="M1279" s="189"/>
      <c r="N1279" s="190"/>
      <c r="O1279" s="190"/>
      <c r="P1279" s="190"/>
      <c r="Q1279" s="190"/>
      <c r="R1279" s="190"/>
      <c r="S1279" s="190"/>
      <c r="T1279" s="191"/>
      <c r="AT1279" s="192" t="s">
        <v>1660</v>
      </c>
      <c r="AU1279" s="192" t="s">
        <v>1651</v>
      </c>
      <c r="AV1279" s="11" t="s">
        <v>1651</v>
      </c>
      <c r="AW1279" s="11" t="s">
        <v>1554</v>
      </c>
      <c r="AX1279" s="11" t="s">
        <v>1591</v>
      </c>
      <c r="AY1279" s="192" t="s">
        <v>1642</v>
      </c>
    </row>
    <row r="1280" spans="2:51" s="11" customFormat="1" ht="12">
      <c r="B1280" s="182"/>
      <c r="C1280" s="183"/>
      <c r="D1280" s="184" t="s">
        <v>1660</v>
      </c>
      <c r="E1280" s="193" t="s">
        <v>1524</v>
      </c>
      <c r="F1280" s="185" t="s">
        <v>2418</v>
      </c>
      <c r="G1280" s="183"/>
      <c r="H1280" s="186">
        <v>47.25</v>
      </c>
      <c r="I1280" s="187"/>
      <c r="J1280" s="183"/>
      <c r="K1280" s="183"/>
      <c r="L1280" s="188"/>
      <c r="M1280" s="189"/>
      <c r="N1280" s="190"/>
      <c r="O1280" s="190"/>
      <c r="P1280" s="190"/>
      <c r="Q1280" s="190"/>
      <c r="R1280" s="190"/>
      <c r="S1280" s="190"/>
      <c r="T1280" s="191"/>
      <c r="AT1280" s="192" t="s">
        <v>1660</v>
      </c>
      <c r="AU1280" s="192" t="s">
        <v>1651</v>
      </c>
      <c r="AV1280" s="11" t="s">
        <v>1651</v>
      </c>
      <c r="AW1280" s="11" t="s">
        <v>1554</v>
      </c>
      <c r="AX1280" s="11" t="s">
        <v>1591</v>
      </c>
      <c r="AY1280" s="192" t="s">
        <v>1642</v>
      </c>
    </row>
    <row r="1281" spans="2:51" s="11" customFormat="1" ht="12">
      <c r="B1281" s="182"/>
      <c r="C1281" s="183"/>
      <c r="D1281" s="184" t="s">
        <v>1660</v>
      </c>
      <c r="E1281" s="193" t="s">
        <v>1524</v>
      </c>
      <c r="F1281" s="185" t="s">
        <v>2419</v>
      </c>
      <c r="G1281" s="183"/>
      <c r="H1281" s="186">
        <v>84.16</v>
      </c>
      <c r="I1281" s="187"/>
      <c r="J1281" s="183"/>
      <c r="K1281" s="183"/>
      <c r="L1281" s="188"/>
      <c r="M1281" s="189"/>
      <c r="N1281" s="190"/>
      <c r="O1281" s="190"/>
      <c r="P1281" s="190"/>
      <c r="Q1281" s="190"/>
      <c r="R1281" s="190"/>
      <c r="S1281" s="190"/>
      <c r="T1281" s="191"/>
      <c r="AT1281" s="192" t="s">
        <v>1660</v>
      </c>
      <c r="AU1281" s="192" t="s">
        <v>1651</v>
      </c>
      <c r="AV1281" s="11" t="s">
        <v>1651</v>
      </c>
      <c r="AW1281" s="11" t="s">
        <v>1554</v>
      </c>
      <c r="AX1281" s="11" t="s">
        <v>1591</v>
      </c>
      <c r="AY1281" s="192" t="s">
        <v>1642</v>
      </c>
    </row>
    <row r="1282" spans="2:51" s="11" customFormat="1" ht="12">
      <c r="B1282" s="182"/>
      <c r="C1282" s="183"/>
      <c r="D1282" s="184" t="s">
        <v>1660</v>
      </c>
      <c r="E1282" s="193" t="s">
        <v>1524</v>
      </c>
      <c r="F1282" s="185" t="s">
        <v>2420</v>
      </c>
      <c r="G1282" s="183"/>
      <c r="H1282" s="186">
        <v>14.95</v>
      </c>
      <c r="I1282" s="187"/>
      <c r="J1282" s="183"/>
      <c r="K1282" s="183"/>
      <c r="L1282" s="188"/>
      <c r="M1282" s="189"/>
      <c r="N1282" s="190"/>
      <c r="O1282" s="190"/>
      <c r="P1282" s="190"/>
      <c r="Q1282" s="190"/>
      <c r="R1282" s="190"/>
      <c r="S1282" s="190"/>
      <c r="T1282" s="191"/>
      <c r="AT1282" s="192" t="s">
        <v>1660</v>
      </c>
      <c r="AU1282" s="192" t="s">
        <v>1651</v>
      </c>
      <c r="AV1282" s="11" t="s">
        <v>1651</v>
      </c>
      <c r="AW1282" s="11" t="s">
        <v>1554</v>
      </c>
      <c r="AX1282" s="11" t="s">
        <v>1591</v>
      </c>
      <c r="AY1282" s="192" t="s">
        <v>1642</v>
      </c>
    </row>
    <row r="1283" spans="2:51" s="11" customFormat="1" ht="12">
      <c r="B1283" s="182"/>
      <c r="C1283" s="183"/>
      <c r="D1283" s="184" t="s">
        <v>1660</v>
      </c>
      <c r="E1283" s="193" t="s">
        <v>1524</v>
      </c>
      <c r="F1283" s="185" t="s">
        <v>2421</v>
      </c>
      <c r="G1283" s="183"/>
      <c r="H1283" s="186">
        <v>34.68</v>
      </c>
      <c r="I1283" s="187"/>
      <c r="J1283" s="183"/>
      <c r="K1283" s="183"/>
      <c r="L1283" s="188"/>
      <c r="M1283" s="189"/>
      <c r="N1283" s="190"/>
      <c r="O1283" s="190"/>
      <c r="P1283" s="190"/>
      <c r="Q1283" s="190"/>
      <c r="R1283" s="190"/>
      <c r="S1283" s="190"/>
      <c r="T1283" s="191"/>
      <c r="AT1283" s="192" t="s">
        <v>1660</v>
      </c>
      <c r="AU1283" s="192" t="s">
        <v>1651</v>
      </c>
      <c r="AV1283" s="11" t="s">
        <v>1651</v>
      </c>
      <c r="AW1283" s="11" t="s">
        <v>1554</v>
      </c>
      <c r="AX1283" s="11" t="s">
        <v>1591</v>
      </c>
      <c r="AY1283" s="192" t="s">
        <v>1642</v>
      </c>
    </row>
    <row r="1284" spans="2:51" s="11" customFormat="1" ht="12">
      <c r="B1284" s="182"/>
      <c r="C1284" s="183"/>
      <c r="D1284" s="184" t="s">
        <v>1660</v>
      </c>
      <c r="E1284" s="193" t="s">
        <v>1524</v>
      </c>
      <c r="F1284" s="185" t="s">
        <v>2422</v>
      </c>
      <c r="G1284" s="183"/>
      <c r="H1284" s="186">
        <v>63.15</v>
      </c>
      <c r="I1284" s="187"/>
      <c r="J1284" s="183"/>
      <c r="K1284" s="183"/>
      <c r="L1284" s="188"/>
      <c r="M1284" s="189"/>
      <c r="N1284" s="190"/>
      <c r="O1284" s="190"/>
      <c r="P1284" s="190"/>
      <c r="Q1284" s="190"/>
      <c r="R1284" s="190"/>
      <c r="S1284" s="190"/>
      <c r="T1284" s="191"/>
      <c r="AT1284" s="192" t="s">
        <v>1660</v>
      </c>
      <c r="AU1284" s="192" t="s">
        <v>1651</v>
      </c>
      <c r="AV1284" s="11" t="s">
        <v>1651</v>
      </c>
      <c r="AW1284" s="11" t="s">
        <v>1554</v>
      </c>
      <c r="AX1284" s="11" t="s">
        <v>1591</v>
      </c>
      <c r="AY1284" s="192" t="s">
        <v>1642</v>
      </c>
    </row>
    <row r="1285" spans="2:51" s="14" customFormat="1" ht="12">
      <c r="B1285" s="229"/>
      <c r="C1285" s="230"/>
      <c r="D1285" s="184" t="s">
        <v>1660</v>
      </c>
      <c r="E1285" s="231" t="s">
        <v>1524</v>
      </c>
      <c r="F1285" s="232" t="s">
        <v>63</v>
      </c>
      <c r="G1285" s="230"/>
      <c r="H1285" s="233">
        <v>634.9599999999999</v>
      </c>
      <c r="I1285" s="234"/>
      <c r="J1285" s="230"/>
      <c r="K1285" s="230"/>
      <c r="L1285" s="235"/>
      <c r="M1285" s="236"/>
      <c r="N1285" s="237"/>
      <c r="O1285" s="237"/>
      <c r="P1285" s="237"/>
      <c r="Q1285" s="237"/>
      <c r="R1285" s="237"/>
      <c r="S1285" s="237"/>
      <c r="T1285" s="238"/>
      <c r="AT1285" s="239" t="s">
        <v>1660</v>
      </c>
      <c r="AU1285" s="239" t="s">
        <v>1651</v>
      </c>
      <c r="AV1285" s="14" t="s">
        <v>1656</v>
      </c>
      <c r="AW1285" s="14" t="s">
        <v>1554</v>
      </c>
      <c r="AX1285" s="14" t="s">
        <v>1591</v>
      </c>
      <c r="AY1285" s="239" t="s">
        <v>1642</v>
      </c>
    </row>
    <row r="1286" spans="2:51" s="13" customFormat="1" ht="12">
      <c r="B1286" s="219"/>
      <c r="C1286" s="220"/>
      <c r="D1286" s="184" t="s">
        <v>1660</v>
      </c>
      <c r="E1286" s="221" t="s">
        <v>1524</v>
      </c>
      <c r="F1286" s="222" t="s">
        <v>78</v>
      </c>
      <c r="G1286" s="220"/>
      <c r="H1286" s="221" t="s">
        <v>1524</v>
      </c>
      <c r="I1286" s="223"/>
      <c r="J1286" s="220"/>
      <c r="K1286" s="220"/>
      <c r="L1286" s="224"/>
      <c r="M1286" s="225"/>
      <c r="N1286" s="226"/>
      <c r="O1286" s="226"/>
      <c r="P1286" s="226"/>
      <c r="Q1286" s="226"/>
      <c r="R1286" s="226"/>
      <c r="S1286" s="226"/>
      <c r="T1286" s="227"/>
      <c r="AT1286" s="228" t="s">
        <v>1660</v>
      </c>
      <c r="AU1286" s="228" t="s">
        <v>1651</v>
      </c>
      <c r="AV1286" s="13" t="s">
        <v>1531</v>
      </c>
      <c r="AW1286" s="13" t="s">
        <v>1554</v>
      </c>
      <c r="AX1286" s="13" t="s">
        <v>1591</v>
      </c>
      <c r="AY1286" s="228" t="s">
        <v>1642</v>
      </c>
    </row>
    <row r="1287" spans="2:51" s="11" customFormat="1" ht="12">
      <c r="B1287" s="182"/>
      <c r="C1287" s="183"/>
      <c r="D1287" s="184" t="s">
        <v>1660</v>
      </c>
      <c r="E1287" s="193" t="s">
        <v>1524</v>
      </c>
      <c r="F1287" s="185" t="s">
        <v>2423</v>
      </c>
      <c r="G1287" s="183"/>
      <c r="H1287" s="186">
        <v>96.91</v>
      </c>
      <c r="I1287" s="187"/>
      <c r="J1287" s="183"/>
      <c r="K1287" s="183"/>
      <c r="L1287" s="188"/>
      <c r="M1287" s="189"/>
      <c r="N1287" s="190"/>
      <c r="O1287" s="190"/>
      <c r="P1287" s="190"/>
      <c r="Q1287" s="190"/>
      <c r="R1287" s="190"/>
      <c r="S1287" s="190"/>
      <c r="T1287" s="191"/>
      <c r="AT1287" s="192" t="s">
        <v>1660</v>
      </c>
      <c r="AU1287" s="192" t="s">
        <v>1651</v>
      </c>
      <c r="AV1287" s="11" t="s">
        <v>1651</v>
      </c>
      <c r="AW1287" s="11" t="s">
        <v>1554</v>
      </c>
      <c r="AX1287" s="11" t="s">
        <v>1591</v>
      </c>
      <c r="AY1287" s="192" t="s">
        <v>1642</v>
      </c>
    </row>
    <row r="1288" spans="2:51" s="11" customFormat="1" ht="12">
      <c r="B1288" s="182"/>
      <c r="C1288" s="183"/>
      <c r="D1288" s="184" t="s">
        <v>1660</v>
      </c>
      <c r="E1288" s="193" t="s">
        <v>1524</v>
      </c>
      <c r="F1288" s="185" t="s">
        <v>2424</v>
      </c>
      <c r="G1288" s="183"/>
      <c r="H1288" s="186">
        <v>41.8</v>
      </c>
      <c r="I1288" s="187"/>
      <c r="J1288" s="183"/>
      <c r="K1288" s="183"/>
      <c r="L1288" s="188"/>
      <c r="M1288" s="189"/>
      <c r="N1288" s="190"/>
      <c r="O1288" s="190"/>
      <c r="P1288" s="190"/>
      <c r="Q1288" s="190"/>
      <c r="R1288" s="190"/>
      <c r="S1288" s="190"/>
      <c r="T1288" s="191"/>
      <c r="AT1288" s="192" t="s">
        <v>1660</v>
      </c>
      <c r="AU1288" s="192" t="s">
        <v>1651</v>
      </c>
      <c r="AV1288" s="11" t="s">
        <v>1651</v>
      </c>
      <c r="AW1288" s="11" t="s">
        <v>1554</v>
      </c>
      <c r="AX1288" s="11" t="s">
        <v>1591</v>
      </c>
      <c r="AY1288" s="192" t="s">
        <v>1642</v>
      </c>
    </row>
    <row r="1289" spans="2:51" s="11" customFormat="1" ht="12">
      <c r="B1289" s="182"/>
      <c r="C1289" s="183"/>
      <c r="D1289" s="184" t="s">
        <v>1660</v>
      </c>
      <c r="E1289" s="193" t="s">
        <v>1524</v>
      </c>
      <c r="F1289" s="185" t="s">
        <v>2425</v>
      </c>
      <c r="G1289" s="183"/>
      <c r="H1289" s="186">
        <v>16.34</v>
      </c>
      <c r="I1289" s="187"/>
      <c r="J1289" s="183"/>
      <c r="K1289" s="183"/>
      <c r="L1289" s="188"/>
      <c r="M1289" s="189"/>
      <c r="N1289" s="190"/>
      <c r="O1289" s="190"/>
      <c r="P1289" s="190"/>
      <c r="Q1289" s="190"/>
      <c r="R1289" s="190"/>
      <c r="S1289" s="190"/>
      <c r="T1289" s="191"/>
      <c r="AT1289" s="192" t="s">
        <v>1660</v>
      </c>
      <c r="AU1289" s="192" t="s">
        <v>1651</v>
      </c>
      <c r="AV1289" s="11" t="s">
        <v>1651</v>
      </c>
      <c r="AW1289" s="11" t="s">
        <v>1554</v>
      </c>
      <c r="AX1289" s="11" t="s">
        <v>1591</v>
      </c>
      <c r="AY1289" s="192" t="s">
        <v>1642</v>
      </c>
    </row>
    <row r="1290" spans="2:51" s="11" customFormat="1" ht="12">
      <c r="B1290" s="182"/>
      <c r="C1290" s="183"/>
      <c r="D1290" s="184" t="s">
        <v>1660</v>
      </c>
      <c r="E1290" s="193" t="s">
        <v>1524</v>
      </c>
      <c r="F1290" s="185" t="s">
        <v>2426</v>
      </c>
      <c r="G1290" s="183"/>
      <c r="H1290" s="186">
        <v>20.28</v>
      </c>
      <c r="I1290" s="187"/>
      <c r="J1290" s="183"/>
      <c r="K1290" s="183"/>
      <c r="L1290" s="188"/>
      <c r="M1290" s="189"/>
      <c r="N1290" s="190"/>
      <c r="O1290" s="190"/>
      <c r="P1290" s="190"/>
      <c r="Q1290" s="190"/>
      <c r="R1290" s="190"/>
      <c r="S1290" s="190"/>
      <c r="T1290" s="191"/>
      <c r="AT1290" s="192" t="s">
        <v>1660</v>
      </c>
      <c r="AU1290" s="192" t="s">
        <v>1651</v>
      </c>
      <c r="AV1290" s="11" t="s">
        <v>1651</v>
      </c>
      <c r="AW1290" s="11" t="s">
        <v>1554</v>
      </c>
      <c r="AX1290" s="11" t="s">
        <v>1591</v>
      </c>
      <c r="AY1290" s="192" t="s">
        <v>1642</v>
      </c>
    </row>
    <row r="1291" spans="2:51" s="11" customFormat="1" ht="12">
      <c r="B1291" s="182"/>
      <c r="C1291" s="183"/>
      <c r="D1291" s="184" t="s">
        <v>1660</v>
      </c>
      <c r="E1291" s="193" t="s">
        <v>1524</v>
      </c>
      <c r="F1291" s="185" t="s">
        <v>2427</v>
      </c>
      <c r="G1291" s="183"/>
      <c r="H1291" s="186">
        <v>47.9</v>
      </c>
      <c r="I1291" s="187"/>
      <c r="J1291" s="183"/>
      <c r="K1291" s="183"/>
      <c r="L1291" s="188"/>
      <c r="M1291" s="189"/>
      <c r="N1291" s="190"/>
      <c r="O1291" s="190"/>
      <c r="P1291" s="190"/>
      <c r="Q1291" s="190"/>
      <c r="R1291" s="190"/>
      <c r="S1291" s="190"/>
      <c r="T1291" s="191"/>
      <c r="AT1291" s="192" t="s">
        <v>1660</v>
      </c>
      <c r="AU1291" s="192" t="s">
        <v>1651</v>
      </c>
      <c r="AV1291" s="11" t="s">
        <v>1651</v>
      </c>
      <c r="AW1291" s="11" t="s">
        <v>1554</v>
      </c>
      <c r="AX1291" s="11" t="s">
        <v>1591</v>
      </c>
      <c r="AY1291" s="192" t="s">
        <v>1642</v>
      </c>
    </row>
    <row r="1292" spans="2:51" s="11" customFormat="1" ht="12">
      <c r="B1292" s="182"/>
      <c r="C1292" s="183"/>
      <c r="D1292" s="184" t="s">
        <v>1660</v>
      </c>
      <c r="E1292" s="193" t="s">
        <v>1524</v>
      </c>
      <c r="F1292" s="185" t="s">
        <v>2428</v>
      </c>
      <c r="G1292" s="183"/>
      <c r="H1292" s="186">
        <v>88.6</v>
      </c>
      <c r="I1292" s="187"/>
      <c r="J1292" s="183"/>
      <c r="K1292" s="183"/>
      <c r="L1292" s="188"/>
      <c r="M1292" s="189"/>
      <c r="N1292" s="190"/>
      <c r="O1292" s="190"/>
      <c r="P1292" s="190"/>
      <c r="Q1292" s="190"/>
      <c r="R1292" s="190"/>
      <c r="S1292" s="190"/>
      <c r="T1292" s="191"/>
      <c r="AT1292" s="192" t="s">
        <v>1660</v>
      </c>
      <c r="AU1292" s="192" t="s">
        <v>1651</v>
      </c>
      <c r="AV1292" s="11" t="s">
        <v>1651</v>
      </c>
      <c r="AW1292" s="11" t="s">
        <v>1554</v>
      </c>
      <c r="AX1292" s="11" t="s">
        <v>1591</v>
      </c>
      <c r="AY1292" s="192" t="s">
        <v>1642</v>
      </c>
    </row>
    <row r="1293" spans="2:51" s="11" customFormat="1" ht="12">
      <c r="B1293" s="182"/>
      <c r="C1293" s="183"/>
      <c r="D1293" s="184" t="s">
        <v>1660</v>
      </c>
      <c r="E1293" s="193" t="s">
        <v>1524</v>
      </c>
      <c r="F1293" s="185" t="s">
        <v>2429</v>
      </c>
      <c r="G1293" s="183"/>
      <c r="H1293" s="186">
        <v>12.56</v>
      </c>
      <c r="I1293" s="187"/>
      <c r="J1293" s="183"/>
      <c r="K1293" s="183"/>
      <c r="L1293" s="188"/>
      <c r="M1293" s="189"/>
      <c r="N1293" s="190"/>
      <c r="O1293" s="190"/>
      <c r="P1293" s="190"/>
      <c r="Q1293" s="190"/>
      <c r="R1293" s="190"/>
      <c r="S1293" s="190"/>
      <c r="T1293" s="191"/>
      <c r="AT1293" s="192" t="s">
        <v>1660</v>
      </c>
      <c r="AU1293" s="192" t="s">
        <v>1651</v>
      </c>
      <c r="AV1293" s="11" t="s">
        <v>1651</v>
      </c>
      <c r="AW1293" s="11" t="s">
        <v>1554</v>
      </c>
      <c r="AX1293" s="11" t="s">
        <v>1591</v>
      </c>
      <c r="AY1293" s="192" t="s">
        <v>1642</v>
      </c>
    </row>
    <row r="1294" spans="2:51" s="11" customFormat="1" ht="12">
      <c r="B1294" s="182"/>
      <c r="C1294" s="183"/>
      <c r="D1294" s="184" t="s">
        <v>1660</v>
      </c>
      <c r="E1294" s="193" t="s">
        <v>1524</v>
      </c>
      <c r="F1294" s="185" t="s">
        <v>2430</v>
      </c>
      <c r="G1294" s="183"/>
      <c r="H1294" s="186">
        <v>10.63</v>
      </c>
      <c r="I1294" s="187"/>
      <c r="J1294" s="183"/>
      <c r="K1294" s="183"/>
      <c r="L1294" s="188"/>
      <c r="M1294" s="189"/>
      <c r="N1294" s="190"/>
      <c r="O1294" s="190"/>
      <c r="P1294" s="190"/>
      <c r="Q1294" s="190"/>
      <c r="R1294" s="190"/>
      <c r="S1294" s="190"/>
      <c r="T1294" s="191"/>
      <c r="AT1294" s="192" t="s">
        <v>1660</v>
      </c>
      <c r="AU1294" s="192" t="s">
        <v>1651</v>
      </c>
      <c r="AV1294" s="11" t="s">
        <v>1651</v>
      </c>
      <c r="AW1294" s="11" t="s">
        <v>1554</v>
      </c>
      <c r="AX1294" s="11" t="s">
        <v>1591</v>
      </c>
      <c r="AY1294" s="192" t="s">
        <v>1642</v>
      </c>
    </row>
    <row r="1295" spans="2:51" s="11" customFormat="1" ht="12">
      <c r="B1295" s="182"/>
      <c r="C1295" s="183"/>
      <c r="D1295" s="184" t="s">
        <v>1660</v>
      </c>
      <c r="E1295" s="193" t="s">
        <v>1524</v>
      </c>
      <c r="F1295" s="185" t="s">
        <v>2431</v>
      </c>
      <c r="G1295" s="183"/>
      <c r="H1295" s="186">
        <v>46.93</v>
      </c>
      <c r="I1295" s="187"/>
      <c r="J1295" s="183"/>
      <c r="K1295" s="183"/>
      <c r="L1295" s="188"/>
      <c r="M1295" s="189"/>
      <c r="N1295" s="190"/>
      <c r="O1295" s="190"/>
      <c r="P1295" s="190"/>
      <c r="Q1295" s="190"/>
      <c r="R1295" s="190"/>
      <c r="S1295" s="190"/>
      <c r="T1295" s="191"/>
      <c r="AT1295" s="192" t="s">
        <v>1660</v>
      </c>
      <c r="AU1295" s="192" t="s">
        <v>1651</v>
      </c>
      <c r="AV1295" s="11" t="s">
        <v>1651</v>
      </c>
      <c r="AW1295" s="11" t="s">
        <v>1554</v>
      </c>
      <c r="AX1295" s="11" t="s">
        <v>1591</v>
      </c>
      <c r="AY1295" s="192" t="s">
        <v>1642</v>
      </c>
    </row>
    <row r="1296" spans="2:51" s="11" customFormat="1" ht="12">
      <c r="B1296" s="182"/>
      <c r="C1296" s="183"/>
      <c r="D1296" s="184" t="s">
        <v>1660</v>
      </c>
      <c r="E1296" s="193" t="s">
        <v>1524</v>
      </c>
      <c r="F1296" s="185" t="s">
        <v>2432</v>
      </c>
      <c r="G1296" s="183"/>
      <c r="H1296" s="186">
        <v>84.16</v>
      </c>
      <c r="I1296" s="187"/>
      <c r="J1296" s="183"/>
      <c r="K1296" s="183"/>
      <c r="L1296" s="188"/>
      <c r="M1296" s="189"/>
      <c r="N1296" s="190"/>
      <c r="O1296" s="190"/>
      <c r="P1296" s="190"/>
      <c r="Q1296" s="190"/>
      <c r="R1296" s="190"/>
      <c r="S1296" s="190"/>
      <c r="T1296" s="191"/>
      <c r="AT1296" s="192" t="s">
        <v>1660</v>
      </c>
      <c r="AU1296" s="192" t="s">
        <v>1651</v>
      </c>
      <c r="AV1296" s="11" t="s">
        <v>1651</v>
      </c>
      <c r="AW1296" s="11" t="s">
        <v>1554</v>
      </c>
      <c r="AX1296" s="11" t="s">
        <v>1591</v>
      </c>
      <c r="AY1296" s="192" t="s">
        <v>1642</v>
      </c>
    </row>
    <row r="1297" spans="2:51" s="11" customFormat="1" ht="12">
      <c r="B1297" s="182"/>
      <c r="C1297" s="183"/>
      <c r="D1297" s="184" t="s">
        <v>1660</v>
      </c>
      <c r="E1297" s="193" t="s">
        <v>1524</v>
      </c>
      <c r="F1297" s="185" t="s">
        <v>2433</v>
      </c>
      <c r="G1297" s="183"/>
      <c r="H1297" s="186">
        <v>8.24</v>
      </c>
      <c r="I1297" s="187"/>
      <c r="J1297" s="183"/>
      <c r="K1297" s="183"/>
      <c r="L1297" s="188"/>
      <c r="M1297" s="189"/>
      <c r="N1297" s="190"/>
      <c r="O1297" s="190"/>
      <c r="P1297" s="190"/>
      <c r="Q1297" s="190"/>
      <c r="R1297" s="190"/>
      <c r="S1297" s="190"/>
      <c r="T1297" s="191"/>
      <c r="AT1297" s="192" t="s">
        <v>1660</v>
      </c>
      <c r="AU1297" s="192" t="s">
        <v>1651</v>
      </c>
      <c r="AV1297" s="11" t="s">
        <v>1651</v>
      </c>
      <c r="AW1297" s="11" t="s">
        <v>1554</v>
      </c>
      <c r="AX1297" s="11" t="s">
        <v>1591</v>
      </c>
      <c r="AY1297" s="192" t="s">
        <v>1642</v>
      </c>
    </row>
    <row r="1298" spans="2:51" s="11" customFormat="1" ht="12">
      <c r="B1298" s="182"/>
      <c r="C1298" s="183"/>
      <c r="D1298" s="184" t="s">
        <v>1660</v>
      </c>
      <c r="E1298" s="193" t="s">
        <v>1524</v>
      </c>
      <c r="F1298" s="185" t="s">
        <v>2434</v>
      </c>
      <c r="G1298" s="183"/>
      <c r="H1298" s="186">
        <v>14.62</v>
      </c>
      <c r="I1298" s="187"/>
      <c r="J1298" s="183"/>
      <c r="K1298" s="183"/>
      <c r="L1298" s="188"/>
      <c r="M1298" s="189"/>
      <c r="N1298" s="190"/>
      <c r="O1298" s="190"/>
      <c r="P1298" s="190"/>
      <c r="Q1298" s="190"/>
      <c r="R1298" s="190"/>
      <c r="S1298" s="190"/>
      <c r="T1298" s="191"/>
      <c r="AT1298" s="192" t="s">
        <v>1660</v>
      </c>
      <c r="AU1298" s="192" t="s">
        <v>1651</v>
      </c>
      <c r="AV1298" s="11" t="s">
        <v>1651</v>
      </c>
      <c r="AW1298" s="11" t="s">
        <v>1554</v>
      </c>
      <c r="AX1298" s="11" t="s">
        <v>1591</v>
      </c>
      <c r="AY1298" s="192" t="s">
        <v>1642</v>
      </c>
    </row>
    <row r="1299" spans="2:51" s="11" customFormat="1" ht="12">
      <c r="B1299" s="182"/>
      <c r="C1299" s="183"/>
      <c r="D1299" s="184" t="s">
        <v>1660</v>
      </c>
      <c r="E1299" s="193" t="s">
        <v>1524</v>
      </c>
      <c r="F1299" s="185" t="s">
        <v>2435</v>
      </c>
      <c r="G1299" s="183"/>
      <c r="H1299" s="186">
        <v>73.12</v>
      </c>
      <c r="I1299" s="187"/>
      <c r="J1299" s="183"/>
      <c r="K1299" s="183"/>
      <c r="L1299" s="188"/>
      <c r="M1299" s="189"/>
      <c r="N1299" s="190"/>
      <c r="O1299" s="190"/>
      <c r="P1299" s="190"/>
      <c r="Q1299" s="190"/>
      <c r="R1299" s="190"/>
      <c r="S1299" s="190"/>
      <c r="T1299" s="191"/>
      <c r="AT1299" s="192" t="s">
        <v>1660</v>
      </c>
      <c r="AU1299" s="192" t="s">
        <v>1651</v>
      </c>
      <c r="AV1299" s="11" t="s">
        <v>1651</v>
      </c>
      <c r="AW1299" s="11" t="s">
        <v>1554</v>
      </c>
      <c r="AX1299" s="11" t="s">
        <v>1591</v>
      </c>
      <c r="AY1299" s="192" t="s">
        <v>1642</v>
      </c>
    </row>
    <row r="1300" spans="2:51" s="14" customFormat="1" ht="12">
      <c r="B1300" s="229"/>
      <c r="C1300" s="230"/>
      <c r="D1300" s="184" t="s">
        <v>1660</v>
      </c>
      <c r="E1300" s="231" t="s">
        <v>1524</v>
      </c>
      <c r="F1300" s="232" t="s">
        <v>63</v>
      </c>
      <c r="G1300" s="230"/>
      <c r="H1300" s="233">
        <v>562.09</v>
      </c>
      <c r="I1300" s="234"/>
      <c r="J1300" s="230"/>
      <c r="K1300" s="230"/>
      <c r="L1300" s="235"/>
      <c r="M1300" s="236"/>
      <c r="N1300" s="237"/>
      <c r="O1300" s="237"/>
      <c r="P1300" s="237"/>
      <c r="Q1300" s="237"/>
      <c r="R1300" s="237"/>
      <c r="S1300" s="237"/>
      <c r="T1300" s="238"/>
      <c r="AT1300" s="239" t="s">
        <v>1660</v>
      </c>
      <c r="AU1300" s="239" t="s">
        <v>1651</v>
      </c>
      <c r="AV1300" s="14" t="s">
        <v>1656</v>
      </c>
      <c r="AW1300" s="14" t="s">
        <v>1554</v>
      </c>
      <c r="AX1300" s="14" t="s">
        <v>1591</v>
      </c>
      <c r="AY1300" s="239" t="s">
        <v>1642</v>
      </c>
    </row>
    <row r="1301" spans="2:51" s="13" customFormat="1" ht="12">
      <c r="B1301" s="219"/>
      <c r="C1301" s="220"/>
      <c r="D1301" s="184" t="s">
        <v>1660</v>
      </c>
      <c r="E1301" s="221" t="s">
        <v>1524</v>
      </c>
      <c r="F1301" s="222" t="s">
        <v>92</v>
      </c>
      <c r="G1301" s="220"/>
      <c r="H1301" s="221" t="s">
        <v>1524</v>
      </c>
      <c r="I1301" s="223"/>
      <c r="J1301" s="220"/>
      <c r="K1301" s="220"/>
      <c r="L1301" s="224"/>
      <c r="M1301" s="225"/>
      <c r="N1301" s="226"/>
      <c r="O1301" s="226"/>
      <c r="P1301" s="226"/>
      <c r="Q1301" s="226"/>
      <c r="R1301" s="226"/>
      <c r="S1301" s="226"/>
      <c r="T1301" s="227"/>
      <c r="AT1301" s="228" t="s">
        <v>1660</v>
      </c>
      <c r="AU1301" s="228" t="s">
        <v>1651</v>
      </c>
      <c r="AV1301" s="13" t="s">
        <v>1531</v>
      </c>
      <c r="AW1301" s="13" t="s">
        <v>1554</v>
      </c>
      <c r="AX1301" s="13" t="s">
        <v>1591</v>
      </c>
      <c r="AY1301" s="228" t="s">
        <v>1642</v>
      </c>
    </row>
    <row r="1302" spans="2:51" s="11" customFormat="1" ht="12">
      <c r="B1302" s="182"/>
      <c r="C1302" s="183"/>
      <c r="D1302" s="184" t="s">
        <v>1660</v>
      </c>
      <c r="E1302" s="193" t="s">
        <v>1524</v>
      </c>
      <c r="F1302" s="185" t="s">
        <v>93</v>
      </c>
      <c r="G1302" s="183"/>
      <c r="H1302" s="186">
        <v>81.68</v>
      </c>
      <c r="I1302" s="187"/>
      <c r="J1302" s="183"/>
      <c r="K1302" s="183"/>
      <c r="L1302" s="188"/>
      <c r="M1302" s="189"/>
      <c r="N1302" s="190"/>
      <c r="O1302" s="190"/>
      <c r="P1302" s="190"/>
      <c r="Q1302" s="190"/>
      <c r="R1302" s="190"/>
      <c r="S1302" s="190"/>
      <c r="T1302" s="191"/>
      <c r="AT1302" s="192" t="s">
        <v>1660</v>
      </c>
      <c r="AU1302" s="192" t="s">
        <v>1651</v>
      </c>
      <c r="AV1302" s="11" t="s">
        <v>1651</v>
      </c>
      <c r="AW1302" s="11" t="s">
        <v>1554</v>
      </c>
      <c r="AX1302" s="11" t="s">
        <v>1591</v>
      </c>
      <c r="AY1302" s="192" t="s">
        <v>1642</v>
      </c>
    </row>
    <row r="1303" spans="2:51" s="11" customFormat="1" ht="12">
      <c r="B1303" s="182"/>
      <c r="C1303" s="183"/>
      <c r="D1303" s="184" t="s">
        <v>1660</v>
      </c>
      <c r="E1303" s="193" t="s">
        <v>1524</v>
      </c>
      <c r="F1303" s="185" t="s">
        <v>94</v>
      </c>
      <c r="G1303" s="183"/>
      <c r="H1303" s="186">
        <v>27.25</v>
      </c>
      <c r="I1303" s="187"/>
      <c r="J1303" s="183"/>
      <c r="K1303" s="183"/>
      <c r="L1303" s="188"/>
      <c r="M1303" s="189"/>
      <c r="N1303" s="190"/>
      <c r="O1303" s="190"/>
      <c r="P1303" s="190"/>
      <c r="Q1303" s="190"/>
      <c r="R1303" s="190"/>
      <c r="S1303" s="190"/>
      <c r="T1303" s="191"/>
      <c r="AT1303" s="192" t="s">
        <v>1660</v>
      </c>
      <c r="AU1303" s="192" t="s">
        <v>1651</v>
      </c>
      <c r="AV1303" s="11" t="s">
        <v>1651</v>
      </c>
      <c r="AW1303" s="11" t="s">
        <v>1554</v>
      </c>
      <c r="AX1303" s="11" t="s">
        <v>1591</v>
      </c>
      <c r="AY1303" s="192" t="s">
        <v>1642</v>
      </c>
    </row>
    <row r="1304" spans="2:51" s="11" customFormat="1" ht="12">
      <c r="B1304" s="182"/>
      <c r="C1304" s="183"/>
      <c r="D1304" s="184" t="s">
        <v>1660</v>
      </c>
      <c r="E1304" s="193" t="s">
        <v>1524</v>
      </c>
      <c r="F1304" s="185" t="s">
        <v>95</v>
      </c>
      <c r="G1304" s="183"/>
      <c r="H1304" s="186">
        <v>3.9</v>
      </c>
      <c r="I1304" s="187"/>
      <c r="J1304" s="183"/>
      <c r="K1304" s="183"/>
      <c r="L1304" s="188"/>
      <c r="M1304" s="189"/>
      <c r="N1304" s="190"/>
      <c r="O1304" s="190"/>
      <c r="P1304" s="190"/>
      <c r="Q1304" s="190"/>
      <c r="R1304" s="190"/>
      <c r="S1304" s="190"/>
      <c r="T1304" s="191"/>
      <c r="AT1304" s="192" t="s">
        <v>1660</v>
      </c>
      <c r="AU1304" s="192" t="s">
        <v>1651</v>
      </c>
      <c r="AV1304" s="11" t="s">
        <v>1651</v>
      </c>
      <c r="AW1304" s="11" t="s">
        <v>1554</v>
      </c>
      <c r="AX1304" s="11" t="s">
        <v>1591</v>
      </c>
      <c r="AY1304" s="192" t="s">
        <v>1642</v>
      </c>
    </row>
    <row r="1305" spans="2:51" s="11" customFormat="1" ht="12">
      <c r="B1305" s="182"/>
      <c r="C1305" s="183"/>
      <c r="D1305" s="184" t="s">
        <v>1660</v>
      </c>
      <c r="E1305" s="193" t="s">
        <v>1524</v>
      </c>
      <c r="F1305" s="185" t="s">
        <v>96</v>
      </c>
      <c r="G1305" s="183"/>
      <c r="H1305" s="186">
        <v>6.81</v>
      </c>
      <c r="I1305" s="187"/>
      <c r="J1305" s="183"/>
      <c r="K1305" s="183"/>
      <c r="L1305" s="188"/>
      <c r="M1305" s="189"/>
      <c r="N1305" s="190"/>
      <c r="O1305" s="190"/>
      <c r="P1305" s="190"/>
      <c r="Q1305" s="190"/>
      <c r="R1305" s="190"/>
      <c r="S1305" s="190"/>
      <c r="T1305" s="191"/>
      <c r="AT1305" s="192" t="s">
        <v>1660</v>
      </c>
      <c r="AU1305" s="192" t="s">
        <v>1651</v>
      </c>
      <c r="AV1305" s="11" t="s">
        <v>1651</v>
      </c>
      <c r="AW1305" s="11" t="s">
        <v>1554</v>
      </c>
      <c r="AX1305" s="11" t="s">
        <v>1591</v>
      </c>
      <c r="AY1305" s="192" t="s">
        <v>1642</v>
      </c>
    </row>
    <row r="1306" spans="2:51" s="11" customFormat="1" ht="12">
      <c r="B1306" s="182"/>
      <c r="C1306" s="183"/>
      <c r="D1306" s="184" t="s">
        <v>1660</v>
      </c>
      <c r="E1306" s="193" t="s">
        <v>1524</v>
      </c>
      <c r="F1306" s="185" t="s">
        <v>97</v>
      </c>
      <c r="G1306" s="183"/>
      <c r="H1306" s="186">
        <v>6.37</v>
      </c>
      <c r="I1306" s="187"/>
      <c r="J1306" s="183"/>
      <c r="K1306" s="183"/>
      <c r="L1306" s="188"/>
      <c r="M1306" s="189"/>
      <c r="N1306" s="190"/>
      <c r="O1306" s="190"/>
      <c r="P1306" s="190"/>
      <c r="Q1306" s="190"/>
      <c r="R1306" s="190"/>
      <c r="S1306" s="190"/>
      <c r="T1306" s="191"/>
      <c r="AT1306" s="192" t="s">
        <v>1660</v>
      </c>
      <c r="AU1306" s="192" t="s">
        <v>1651</v>
      </c>
      <c r="AV1306" s="11" t="s">
        <v>1651</v>
      </c>
      <c r="AW1306" s="11" t="s">
        <v>1554</v>
      </c>
      <c r="AX1306" s="11" t="s">
        <v>1591</v>
      </c>
      <c r="AY1306" s="192" t="s">
        <v>1642</v>
      </c>
    </row>
    <row r="1307" spans="2:51" s="11" customFormat="1" ht="12">
      <c r="B1307" s="182"/>
      <c r="C1307" s="183"/>
      <c r="D1307" s="184" t="s">
        <v>1660</v>
      </c>
      <c r="E1307" s="193" t="s">
        <v>1524</v>
      </c>
      <c r="F1307" s="185" t="s">
        <v>98</v>
      </c>
      <c r="G1307" s="183"/>
      <c r="H1307" s="186">
        <v>8.45</v>
      </c>
      <c r="I1307" s="187"/>
      <c r="J1307" s="183"/>
      <c r="K1307" s="183"/>
      <c r="L1307" s="188"/>
      <c r="M1307" s="189"/>
      <c r="N1307" s="190"/>
      <c r="O1307" s="190"/>
      <c r="P1307" s="190"/>
      <c r="Q1307" s="190"/>
      <c r="R1307" s="190"/>
      <c r="S1307" s="190"/>
      <c r="T1307" s="191"/>
      <c r="AT1307" s="192" t="s">
        <v>1660</v>
      </c>
      <c r="AU1307" s="192" t="s">
        <v>1651</v>
      </c>
      <c r="AV1307" s="11" t="s">
        <v>1651</v>
      </c>
      <c r="AW1307" s="11" t="s">
        <v>1554</v>
      </c>
      <c r="AX1307" s="11" t="s">
        <v>1591</v>
      </c>
      <c r="AY1307" s="192" t="s">
        <v>1642</v>
      </c>
    </row>
    <row r="1308" spans="2:51" s="11" customFormat="1" ht="12">
      <c r="B1308" s="182"/>
      <c r="C1308" s="183"/>
      <c r="D1308" s="184" t="s">
        <v>1660</v>
      </c>
      <c r="E1308" s="193" t="s">
        <v>1524</v>
      </c>
      <c r="F1308" s="185" t="s">
        <v>99</v>
      </c>
      <c r="G1308" s="183"/>
      <c r="H1308" s="186">
        <v>4.81</v>
      </c>
      <c r="I1308" s="187"/>
      <c r="J1308" s="183"/>
      <c r="K1308" s="183"/>
      <c r="L1308" s="188"/>
      <c r="M1308" s="189"/>
      <c r="N1308" s="190"/>
      <c r="O1308" s="190"/>
      <c r="P1308" s="190"/>
      <c r="Q1308" s="190"/>
      <c r="R1308" s="190"/>
      <c r="S1308" s="190"/>
      <c r="T1308" s="191"/>
      <c r="AT1308" s="192" t="s">
        <v>1660</v>
      </c>
      <c r="AU1308" s="192" t="s">
        <v>1651</v>
      </c>
      <c r="AV1308" s="11" t="s">
        <v>1651</v>
      </c>
      <c r="AW1308" s="11" t="s">
        <v>1554</v>
      </c>
      <c r="AX1308" s="11" t="s">
        <v>1591</v>
      </c>
      <c r="AY1308" s="192" t="s">
        <v>1642</v>
      </c>
    </row>
    <row r="1309" spans="2:51" s="11" customFormat="1" ht="12">
      <c r="B1309" s="182"/>
      <c r="C1309" s="183"/>
      <c r="D1309" s="184" t="s">
        <v>1660</v>
      </c>
      <c r="E1309" s="193" t="s">
        <v>1524</v>
      </c>
      <c r="F1309" s="185" t="s">
        <v>100</v>
      </c>
      <c r="G1309" s="183"/>
      <c r="H1309" s="186">
        <v>6.16</v>
      </c>
      <c r="I1309" s="187"/>
      <c r="J1309" s="183"/>
      <c r="K1309" s="183"/>
      <c r="L1309" s="188"/>
      <c r="M1309" s="189"/>
      <c r="N1309" s="190"/>
      <c r="O1309" s="190"/>
      <c r="P1309" s="190"/>
      <c r="Q1309" s="190"/>
      <c r="R1309" s="190"/>
      <c r="S1309" s="190"/>
      <c r="T1309" s="191"/>
      <c r="AT1309" s="192" t="s">
        <v>1660</v>
      </c>
      <c r="AU1309" s="192" t="s">
        <v>1651</v>
      </c>
      <c r="AV1309" s="11" t="s">
        <v>1651</v>
      </c>
      <c r="AW1309" s="11" t="s">
        <v>1554</v>
      </c>
      <c r="AX1309" s="11" t="s">
        <v>1591</v>
      </c>
      <c r="AY1309" s="192" t="s">
        <v>1642</v>
      </c>
    </row>
    <row r="1310" spans="2:51" s="11" customFormat="1" ht="12">
      <c r="B1310" s="182"/>
      <c r="C1310" s="183"/>
      <c r="D1310" s="184" t="s">
        <v>1660</v>
      </c>
      <c r="E1310" s="193" t="s">
        <v>1524</v>
      </c>
      <c r="F1310" s="185" t="s">
        <v>101</v>
      </c>
      <c r="G1310" s="183"/>
      <c r="H1310" s="186">
        <v>8.71</v>
      </c>
      <c r="I1310" s="187"/>
      <c r="J1310" s="183"/>
      <c r="K1310" s="183"/>
      <c r="L1310" s="188"/>
      <c r="M1310" s="189"/>
      <c r="N1310" s="190"/>
      <c r="O1310" s="190"/>
      <c r="P1310" s="190"/>
      <c r="Q1310" s="190"/>
      <c r="R1310" s="190"/>
      <c r="S1310" s="190"/>
      <c r="T1310" s="191"/>
      <c r="AT1310" s="192" t="s">
        <v>1660</v>
      </c>
      <c r="AU1310" s="192" t="s">
        <v>1651</v>
      </c>
      <c r="AV1310" s="11" t="s">
        <v>1651</v>
      </c>
      <c r="AW1310" s="11" t="s">
        <v>1554</v>
      </c>
      <c r="AX1310" s="11" t="s">
        <v>1591</v>
      </c>
      <c r="AY1310" s="192" t="s">
        <v>1642</v>
      </c>
    </row>
    <row r="1311" spans="2:51" s="11" customFormat="1" ht="12">
      <c r="B1311" s="182"/>
      <c r="C1311" s="183"/>
      <c r="D1311" s="184" t="s">
        <v>1660</v>
      </c>
      <c r="E1311" s="193" t="s">
        <v>1524</v>
      </c>
      <c r="F1311" s="185" t="s">
        <v>102</v>
      </c>
      <c r="G1311" s="183"/>
      <c r="H1311" s="186">
        <v>7.22</v>
      </c>
      <c r="I1311" s="187"/>
      <c r="J1311" s="183"/>
      <c r="K1311" s="183"/>
      <c r="L1311" s="188"/>
      <c r="M1311" s="189"/>
      <c r="N1311" s="190"/>
      <c r="O1311" s="190"/>
      <c r="P1311" s="190"/>
      <c r="Q1311" s="190"/>
      <c r="R1311" s="190"/>
      <c r="S1311" s="190"/>
      <c r="T1311" s="191"/>
      <c r="AT1311" s="192" t="s">
        <v>1660</v>
      </c>
      <c r="AU1311" s="192" t="s">
        <v>1651</v>
      </c>
      <c r="AV1311" s="11" t="s">
        <v>1651</v>
      </c>
      <c r="AW1311" s="11" t="s">
        <v>1554</v>
      </c>
      <c r="AX1311" s="11" t="s">
        <v>1591</v>
      </c>
      <c r="AY1311" s="192" t="s">
        <v>1642</v>
      </c>
    </row>
    <row r="1312" spans="2:51" s="11" customFormat="1" ht="12">
      <c r="B1312" s="182"/>
      <c r="C1312" s="183"/>
      <c r="D1312" s="184" t="s">
        <v>1660</v>
      </c>
      <c r="E1312" s="193" t="s">
        <v>1524</v>
      </c>
      <c r="F1312" s="185" t="s">
        <v>103</v>
      </c>
      <c r="G1312" s="183"/>
      <c r="H1312" s="186">
        <v>10.66</v>
      </c>
      <c r="I1312" s="187"/>
      <c r="J1312" s="183"/>
      <c r="K1312" s="183"/>
      <c r="L1312" s="188"/>
      <c r="M1312" s="189"/>
      <c r="N1312" s="190"/>
      <c r="O1312" s="190"/>
      <c r="P1312" s="190"/>
      <c r="Q1312" s="190"/>
      <c r="R1312" s="190"/>
      <c r="S1312" s="190"/>
      <c r="T1312" s="191"/>
      <c r="AT1312" s="192" t="s">
        <v>1660</v>
      </c>
      <c r="AU1312" s="192" t="s">
        <v>1651</v>
      </c>
      <c r="AV1312" s="11" t="s">
        <v>1651</v>
      </c>
      <c r="AW1312" s="11" t="s">
        <v>1554</v>
      </c>
      <c r="AX1312" s="11" t="s">
        <v>1591</v>
      </c>
      <c r="AY1312" s="192" t="s">
        <v>1642</v>
      </c>
    </row>
    <row r="1313" spans="2:51" s="11" customFormat="1" ht="12">
      <c r="B1313" s="182"/>
      <c r="C1313" s="183"/>
      <c r="D1313" s="184" t="s">
        <v>1660</v>
      </c>
      <c r="E1313" s="193" t="s">
        <v>1524</v>
      </c>
      <c r="F1313" s="185" t="s">
        <v>104</v>
      </c>
      <c r="G1313" s="183"/>
      <c r="H1313" s="186">
        <v>5.46</v>
      </c>
      <c r="I1313" s="187"/>
      <c r="J1313" s="183"/>
      <c r="K1313" s="183"/>
      <c r="L1313" s="188"/>
      <c r="M1313" s="189"/>
      <c r="N1313" s="190"/>
      <c r="O1313" s="190"/>
      <c r="P1313" s="190"/>
      <c r="Q1313" s="190"/>
      <c r="R1313" s="190"/>
      <c r="S1313" s="190"/>
      <c r="T1313" s="191"/>
      <c r="AT1313" s="192" t="s">
        <v>1660</v>
      </c>
      <c r="AU1313" s="192" t="s">
        <v>1651</v>
      </c>
      <c r="AV1313" s="11" t="s">
        <v>1651</v>
      </c>
      <c r="AW1313" s="11" t="s">
        <v>1554</v>
      </c>
      <c r="AX1313" s="11" t="s">
        <v>1591</v>
      </c>
      <c r="AY1313" s="192" t="s">
        <v>1642</v>
      </c>
    </row>
    <row r="1314" spans="2:51" s="11" customFormat="1" ht="12">
      <c r="B1314" s="182"/>
      <c r="C1314" s="183"/>
      <c r="D1314" s="184" t="s">
        <v>1660</v>
      </c>
      <c r="E1314" s="193" t="s">
        <v>1524</v>
      </c>
      <c r="F1314" s="185" t="s">
        <v>105</v>
      </c>
      <c r="G1314" s="183"/>
      <c r="H1314" s="186">
        <v>21.45</v>
      </c>
      <c r="I1314" s="187"/>
      <c r="J1314" s="183"/>
      <c r="K1314" s="183"/>
      <c r="L1314" s="188"/>
      <c r="M1314" s="189"/>
      <c r="N1314" s="190"/>
      <c r="O1314" s="190"/>
      <c r="P1314" s="190"/>
      <c r="Q1314" s="190"/>
      <c r="R1314" s="190"/>
      <c r="S1314" s="190"/>
      <c r="T1314" s="191"/>
      <c r="AT1314" s="192" t="s">
        <v>1660</v>
      </c>
      <c r="AU1314" s="192" t="s">
        <v>1651</v>
      </c>
      <c r="AV1314" s="11" t="s">
        <v>1651</v>
      </c>
      <c r="AW1314" s="11" t="s">
        <v>1554</v>
      </c>
      <c r="AX1314" s="11" t="s">
        <v>1591</v>
      </c>
      <c r="AY1314" s="192" t="s">
        <v>1642</v>
      </c>
    </row>
    <row r="1315" spans="2:51" s="11" customFormat="1" ht="12">
      <c r="B1315" s="182"/>
      <c r="C1315" s="183"/>
      <c r="D1315" s="184" t="s">
        <v>1660</v>
      </c>
      <c r="E1315" s="193" t="s">
        <v>1524</v>
      </c>
      <c r="F1315" s="185" t="s">
        <v>106</v>
      </c>
      <c r="G1315" s="183"/>
      <c r="H1315" s="186">
        <v>22.3</v>
      </c>
      <c r="I1315" s="187"/>
      <c r="J1315" s="183"/>
      <c r="K1315" s="183"/>
      <c r="L1315" s="188"/>
      <c r="M1315" s="189"/>
      <c r="N1315" s="190"/>
      <c r="O1315" s="190"/>
      <c r="P1315" s="190"/>
      <c r="Q1315" s="190"/>
      <c r="R1315" s="190"/>
      <c r="S1315" s="190"/>
      <c r="T1315" s="191"/>
      <c r="AT1315" s="192" t="s">
        <v>1660</v>
      </c>
      <c r="AU1315" s="192" t="s">
        <v>1651</v>
      </c>
      <c r="AV1315" s="11" t="s">
        <v>1651</v>
      </c>
      <c r="AW1315" s="11" t="s">
        <v>1554</v>
      </c>
      <c r="AX1315" s="11" t="s">
        <v>1591</v>
      </c>
      <c r="AY1315" s="192" t="s">
        <v>1642</v>
      </c>
    </row>
    <row r="1316" spans="2:51" s="14" customFormat="1" ht="12">
      <c r="B1316" s="229"/>
      <c r="C1316" s="230"/>
      <c r="D1316" s="184" t="s">
        <v>1660</v>
      </c>
      <c r="E1316" s="231" t="s">
        <v>1524</v>
      </c>
      <c r="F1316" s="232" t="s">
        <v>63</v>
      </c>
      <c r="G1316" s="230"/>
      <c r="H1316" s="233">
        <v>221.23000000000002</v>
      </c>
      <c r="I1316" s="234"/>
      <c r="J1316" s="230"/>
      <c r="K1316" s="230"/>
      <c r="L1316" s="235"/>
      <c r="M1316" s="236"/>
      <c r="N1316" s="237"/>
      <c r="O1316" s="237"/>
      <c r="P1316" s="237"/>
      <c r="Q1316" s="237"/>
      <c r="R1316" s="237"/>
      <c r="S1316" s="237"/>
      <c r="T1316" s="238"/>
      <c r="AT1316" s="239" t="s">
        <v>1660</v>
      </c>
      <c r="AU1316" s="239" t="s">
        <v>1651</v>
      </c>
      <c r="AV1316" s="14" t="s">
        <v>1656</v>
      </c>
      <c r="AW1316" s="14" t="s">
        <v>1554</v>
      </c>
      <c r="AX1316" s="14" t="s">
        <v>1591</v>
      </c>
      <c r="AY1316" s="239" t="s">
        <v>1642</v>
      </c>
    </row>
    <row r="1317" spans="2:51" s="12" customFormat="1" ht="12">
      <c r="B1317" s="208"/>
      <c r="C1317" s="209"/>
      <c r="D1317" s="184" t="s">
        <v>1660</v>
      </c>
      <c r="E1317" s="210" t="s">
        <v>1524</v>
      </c>
      <c r="F1317" s="211" t="s">
        <v>1810</v>
      </c>
      <c r="G1317" s="209"/>
      <c r="H1317" s="212">
        <v>1639.1200000000006</v>
      </c>
      <c r="I1317" s="213"/>
      <c r="J1317" s="209"/>
      <c r="K1317" s="209"/>
      <c r="L1317" s="214"/>
      <c r="M1317" s="215"/>
      <c r="N1317" s="216"/>
      <c r="O1317" s="216"/>
      <c r="P1317" s="216"/>
      <c r="Q1317" s="216"/>
      <c r="R1317" s="216"/>
      <c r="S1317" s="216"/>
      <c r="T1317" s="217"/>
      <c r="AT1317" s="218" t="s">
        <v>1660</v>
      </c>
      <c r="AU1317" s="218" t="s">
        <v>1651</v>
      </c>
      <c r="AV1317" s="12" t="s">
        <v>1650</v>
      </c>
      <c r="AW1317" s="12" t="s">
        <v>1554</v>
      </c>
      <c r="AX1317" s="12" t="s">
        <v>1531</v>
      </c>
      <c r="AY1317" s="218" t="s">
        <v>1642</v>
      </c>
    </row>
    <row r="1318" spans="2:65" s="1" customFormat="1" ht="16.5" customHeight="1">
      <c r="B1318" s="33"/>
      <c r="C1318" s="171" t="s">
        <v>2436</v>
      </c>
      <c r="D1318" s="171" t="s">
        <v>1645</v>
      </c>
      <c r="E1318" s="172" t="s">
        <v>2437</v>
      </c>
      <c r="F1318" s="173" t="s">
        <v>2438</v>
      </c>
      <c r="G1318" s="174" t="s">
        <v>1683</v>
      </c>
      <c r="H1318" s="175">
        <v>112.95</v>
      </c>
      <c r="I1318" s="176"/>
      <c r="J1318" s="175">
        <f>ROUND(I1318*H1318,0)</f>
        <v>0</v>
      </c>
      <c r="K1318" s="173" t="s">
        <v>1649</v>
      </c>
      <c r="L1318" s="37"/>
      <c r="M1318" s="177" t="s">
        <v>1524</v>
      </c>
      <c r="N1318" s="178" t="s">
        <v>1563</v>
      </c>
      <c r="O1318" s="59"/>
      <c r="P1318" s="179">
        <f>O1318*H1318</f>
        <v>0</v>
      </c>
      <c r="Q1318" s="179">
        <v>0</v>
      </c>
      <c r="R1318" s="179">
        <f>Q1318*H1318</f>
        <v>0</v>
      </c>
      <c r="S1318" s="179">
        <v>0</v>
      </c>
      <c r="T1318" s="180">
        <f>S1318*H1318</f>
        <v>0</v>
      </c>
      <c r="AR1318" s="16" t="s">
        <v>1678</v>
      </c>
      <c r="AT1318" s="16" t="s">
        <v>1645</v>
      </c>
      <c r="AU1318" s="16" t="s">
        <v>1651</v>
      </c>
      <c r="AY1318" s="16" t="s">
        <v>1642</v>
      </c>
      <c r="BE1318" s="181">
        <f>IF(N1318="základní",J1318,0)</f>
        <v>0</v>
      </c>
      <c r="BF1318" s="181">
        <f>IF(N1318="snížená",J1318,0)</f>
        <v>0</v>
      </c>
      <c r="BG1318" s="181">
        <f>IF(N1318="zákl. přenesená",J1318,0)</f>
        <v>0</v>
      </c>
      <c r="BH1318" s="181">
        <f>IF(N1318="sníž. přenesená",J1318,0)</f>
        <v>0</v>
      </c>
      <c r="BI1318" s="181">
        <f>IF(N1318="nulová",J1318,0)</f>
        <v>0</v>
      </c>
      <c r="BJ1318" s="16" t="s">
        <v>1651</v>
      </c>
      <c r="BK1318" s="181">
        <f>ROUND(I1318*H1318,0)</f>
        <v>0</v>
      </c>
      <c r="BL1318" s="16" t="s">
        <v>1678</v>
      </c>
      <c r="BM1318" s="16" t="s">
        <v>2439</v>
      </c>
    </row>
    <row r="1319" spans="2:51" s="13" customFormat="1" ht="12">
      <c r="B1319" s="219"/>
      <c r="C1319" s="220"/>
      <c r="D1319" s="184" t="s">
        <v>1660</v>
      </c>
      <c r="E1319" s="221" t="s">
        <v>1524</v>
      </c>
      <c r="F1319" s="222" t="s">
        <v>51</v>
      </c>
      <c r="G1319" s="220"/>
      <c r="H1319" s="221" t="s">
        <v>1524</v>
      </c>
      <c r="I1319" s="223"/>
      <c r="J1319" s="220"/>
      <c r="K1319" s="220"/>
      <c r="L1319" s="224"/>
      <c r="M1319" s="225"/>
      <c r="N1319" s="226"/>
      <c r="O1319" s="226"/>
      <c r="P1319" s="226"/>
      <c r="Q1319" s="226"/>
      <c r="R1319" s="226"/>
      <c r="S1319" s="226"/>
      <c r="T1319" s="227"/>
      <c r="AT1319" s="228" t="s">
        <v>1660</v>
      </c>
      <c r="AU1319" s="228" t="s">
        <v>1651</v>
      </c>
      <c r="AV1319" s="13" t="s">
        <v>1531</v>
      </c>
      <c r="AW1319" s="13" t="s">
        <v>1554</v>
      </c>
      <c r="AX1319" s="13" t="s">
        <v>1591</v>
      </c>
      <c r="AY1319" s="228" t="s">
        <v>1642</v>
      </c>
    </row>
    <row r="1320" spans="2:51" s="11" customFormat="1" ht="12">
      <c r="B1320" s="182"/>
      <c r="C1320" s="183"/>
      <c r="D1320" s="184" t="s">
        <v>1660</v>
      </c>
      <c r="E1320" s="193" t="s">
        <v>1524</v>
      </c>
      <c r="F1320" s="185" t="s">
        <v>2363</v>
      </c>
      <c r="G1320" s="183"/>
      <c r="H1320" s="186">
        <v>11.44</v>
      </c>
      <c r="I1320" s="187"/>
      <c r="J1320" s="183"/>
      <c r="K1320" s="183"/>
      <c r="L1320" s="188"/>
      <c r="M1320" s="189"/>
      <c r="N1320" s="190"/>
      <c r="O1320" s="190"/>
      <c r="P1320" s="190"/>
      <c r="Q1320" s="190"/>
      <c r="R1320" s="190"/>
      <c r="S1320" s="190"/>
      <c r="T1320" s="191"/>
      <c r="AT1320" s="192" t="s">
        <v>1660</v>
      </c>
      <c r="AU1320" s="192" t="s">
        <v>1651</v>
      </c>
      <c r="AV1320" s="11" t="s">
        <v>1651</v>
      </c>
      <c r="AW1320" s="11" t="s">
        <v>1554</v>
      </c>
      <c r="AX1320" s="11" t="s">
        <v>1591</v>
      </c>
      <c r="AY1320" s="192" t="s">
        <v>1642</v>
      </c>
    </row>
    <row r="1321" spans="2:51" s="13" customFormat="1" ht="12">
      <c r="B1321" s="219"/>
      <c r="C1321" s="220"/>
      <c r="D1321" s="184" t="s">
        <v>1660</v>
      </c>
      <c r="E1321" s="221" t="s">
        <v>1524</v>
      </c>
      <c r="F1321" s="222" t="s">
        <v>64</v>
      </c>
      <c r="G1321" s="220"/>
      <c r="H1321" s="221" t="s">
        <v>1524</v>
      </c>
      <c r="I1321" s="223"/>
      <c r="J1321" s="220"/>
      <c r="K1321" s="220"/>
      <c r="L1321" s="224"/>
      <c r="M1321" s="225"/>
      <c r="N1321" s="226"/>
      <c r="O1321" s="226"/>
      <c r="P1321" s="226"/>
      <c r="Q1321" s="226"/>
      <c r="R1321" s="226"/>
      <c r="S1321" s="226"/>
      <c r="T1321" s="227"/>
      <c r="AT1321" s="228" t="s">
        <v>1660</v>
      </c>
      <c r="AU1321" s="228" t="s">
        <v>1651</v>
      </c>
      <c r="AV1321" s="13" t="s">
        <v>1531</v>
      </c>
      <c r="AW1321" s="13" t="s">
        <v>1554</v>
      </c>
      <c r="AX1321" s="13" t="s">
        <v>1591</v>
      </c>
      <c r="AY1321" s="228" t="s">
        <v>1642</v>
      </c>
    </row>
    <row r="1322" spans="2:51" s="11" customFormat="1" ht="12">
      <c r="B1322" s="182"/>
      <c r="C1322" s="183"/>
      <c r="D1322" s="184" t="s">
        <v>1660</v>
      </c>
      <c r="E1322" s="193" t="s">
        <v>1524</v>
      </c>
      <c r="F1322" s="185" t="s">
        <v>2364</v>
      </c>
      <c r="G1322" s="183"/>
      <c r="H1322" s="186">
        <v>38.69</v>
      </c>
      <c r="I1322" s="187"/>
      <c r="J1322" s="183"/>
      <c r="K1322" s="183"/>
      <c r="L1322" s="188"/>
      <c r="M1322" s="189"/>
      <c r="N1322" s="190"/>
      <c r="O1322" s="190"/>
      <c r="P1322" s="190"/>
      <c r="Q1322" s="190"/>
      <c r="R1322" s="190"/>
      <c r="S1322" s="190"/>
      <c r="T1322" s="191"/>
      <c r="AT1322" s="192" t="s">
        <v>1660</v>
      </c>
      <c r="AU1322" s="192" t="s">
        <v>1651</v>
      </c>
      <c r="AV1322" s="11" t="s">
        <v>1651</v>
      </c>
      <c r="AW1322" s="11" t="s">
        <v>1554</v>
      </c>
      <c r="AX1322" s="11" t="s">
        <v>1591</v>
      </c>
      <c r="AY1322" s="192" t="s">
        <v>1642</v>
      </c>
    </row>
    <row r="1323" spans="2:51" s="13" customFormat="1" ht="12">
      <c r="B1323" s="219"/>
      <c r="C1323" s="220"/>
      <c r="D1323" s="184" t="s">
        <v>1660</v>
      </c>
      <c r="E1323" s="221" t="s">
        <v>1524</v>
      </c>
      <c r="F1323" s="222" t="s">
        <v>78</v>
      </c>
      <c r="G1323" s="220"/>
      <c r="H1323" s="221" t="s">
        <v>1524</v>
      </c>
      <c r="I1323" s="223"/>
      <c r="J1323" s="220"/>
      <c r="K1323" s="220"/>
      <c r="L1323" s="224"/>
      <c r="M1323" s="225"/>
      <c r="N1323" s="226"/>
      <c r="O1323" s="226"/>
      <c r="P1323" s="226"/>
      <c r="Q1323" s="226"/>
      <c r="R1323" s="226"/>
      <c r="S1323" s="226"/>
      <c r="T1323" s="227"/>
      <c r="AT1323" s="228" t="s">
        <v>1660</v>
      </c>
      <c r="AU1323" s="228" t="s">
        <v>1651</v>
      </c>
      <c r="AV1323" s="13" t="s">
        <v>1531</v>
      </c>
      <c r="AW1323" s="13" t="s">
        <v>1554</v>
      </c>
      <c r="AX1323" s="13" t="s">
        <v>1591</v>
      </c>
      <c r="AY1323" s="228" t="s">
        <v>1642</v>
      </c>
    </row>
    <row r="1324" spans="2:51" s="11" customFormat="1" ht="12">
      <c r="B1324" s="182"/>
      <c r="C1324" s="183"/>
      <c r="D1324" s="184" t="s">
        <v>1660</v>
      </c>
      <c r="E1324" s="193" t="s">
        <v>1524</v>
      </c>
      <c r="F1324" s="185" t="s">
        <v>2365</v>
      </c>
      <c r="G1324" s="183"/>
      <c r="H1324" s="186">
        <v>31.41</v>
      </c>
      <c r="I1324" s="187"/>
      <c r="J1324" s="183"/>
      <c r="K1324" s="183"/>
      <c r="L1324" s="188"/>
      <c r="M1324" s="189"/>
      <c r="N1324" s="190"/>
      <c r="O1324" s="190"/>
      <c r="P1324" s="190"/>
      <c r="Q1324" s="190"/>
      <c r="R1324" s="190"/>
      <c r="S1324" s="190"/>
      <c r="T1324" s="191"/>
      <c r="AT1324" s="192" t="s">
        <v>1660</v>
      </c>
      <c r="AU1324" s="192" t="s">
        <v>1651</v>
      </c>
      <c r="AV1324" s="11" t="s">
        <v>1651</v>
      </c>
      <c r="AW1324" s="11" t="s">
        <v>1554</v>
      </c>
      <c r="AX1324" s="11" t="s">
        <v>1591</v>
      </c>
      <c r="AY1324" s="192" t="s">
        <v>1642</v>
      </c>
    </row>
    <row r="1325" spans="2:51" s="13" customFormat="1" ht="12">
      <c r="B1325" s="219"/>
      <c r="C1325" s="220"/>
      <c r="D1325" s="184" t="s">
        <v>1660</v>
      </c>
      <c r="E1325" s="221" t="s">
        <v>1524</v>
      </c>
      <c r="F1325" s="222" t="s">
        <v>92</v>
      </c>
      <c r="G1325" s="220"/>
      <c r="H1325" s="221" t="s">
        <v>1524</v>
      </c>
      <c r="I1325" s="223"/>
      <c r="J1325" s="220"/>
      <c r="K1325" s="220"/>
      <c r="L1325" s="224"/>
      <c r="M1325" s="225"/>
      <c r="N1325" s="226"/>
      <c r="O1325" s="226"/>
      <c r="P1325" s="226"/>
      <c r="Q1325" s="226"/>
      <c r="R1325" s="226"/>
      <c r="S1325" s="226"/>
      <c r="T1325" s="227"/>
      <c r="AT1325" s="228" t="s">
        <v>1660</v>
      </c>
      <c r="AU1325" s="228" t="s">
        <v>1651</v>
      </c>
      <c r="AV1325" s="13" t="s">
        <v>1531</v>
      </c>
      <c r="AW1325" s="13" t="s">
        <v>1554</v>
      </c>
      <c r="AX1325" s="13" t="s">
        <v>1591</v>
      </c>
      <c r="AY1325" s="228" t="s">
        <v>1642</v>
      </c>
    </row>
    <row r="1326" spans="2:51" s="11" customFormat="1" ht="12">
      <c r="B1326" s="182"/>
      <c r="C1326" s="183"/>
      <c r="D1326" s="184" t="s">
        <v>1660</v>
      </c>
      <c r="E1326" s="193" t="s">
        <v>1524</v>
      </c>
      <c r="F1326" s="185" t="s">
        <v>2366</v>
      </c>
      <c r="G1326" s="183"/>
      <c r="H1326" s="186">
        <v>31.41</v>
      </c>
      <c r="I1326" s="187"/>
      <c r="J1326" s="183"/>
      <c r="K1326" s="183"/>
      <c r="L1326" s="188"/>
      <c r="M1326" s="189"/>
      <c r="N1326" s="190"/>
      <c r="O1326" s="190"/>
      <c r="P1326" s="190"/>
      <c r="Q1326" s="190"/>
      <c r="R1326" s="190"/>
      <c r="S1326" s="190"/>
      <c r="T1326" s="191"/>
      <c r="AT1326" s="192" t="s">
        <v>1660</v>
      </c>
      <c r="AU1326" s="192" t="s">
        <v>1651</v>
      </c>
      <c r="AV1326" s="11" t="s">
        <v>1651</v>
      </c>
      <c r="AW1326" s="11" t="s">
        <v>1554</v>
      </c>
      <c r="AX1326" s="11" t="s">
        <v>1591</v>
      </c>
      <c r="AY1326" s="192" t="s">
        <v>1642</v>
      </c>
    </row>
    <row r="1327" spans="2:51" s="12" customFormat="1" ht="12">
      <c r="B1327" s="208"/>
      <c r="C1327" s="209"/>
      <c r="D1327" s="184" t="s">
        <v>1660</v>
      </c>
      <c r="E1327" s="210" t="s">
        <v>1524</v>
      </c>
      <c r="F1327" s="211" t="s">
        <v>1810</v>
      </c>
      <c r="G1327" s="209"/>
      <c r="H1327" s="212">
        <v>112.94999999999999</v>
      </c>
      <c r="I1327" s="213"/>
      <c r="J1327" s="209"/>
      <c r="K1327" s="209"/>
      <c r="L1327" s="214"/>
      <c r="M1327" s="215"/>
      <c r="N1327" s="216"/>
      <c r="O1327" s="216"/>
      <c r="P1327" s="216"/>
      <c r="Q1327" s="216"/>
      <c r="R1327" s="216"/>
      <c r="S1327" s="216"/>
      <c r="T1327" s="217"/>
      <c r="AT1327" s="218" t="s">
        <v>1660</v>
      </c>
      <c r="AU1327" s="218" t="s">
        <v>1651</v>
      </c>
      <c r="AV1327" s="12" t="s">
        <v>1650</v>
      </c>
      <c r="AW1327" s="12" t="s">
        <v>1554</v>
      </c>
      <c r="AX1327" s="12" t="s">
        <v>1531</v>
      </c>
      <c r="AY1327" s="218" t="s">
        <v>1642</v>
      </c>
    </row>
    <row r="1328" spans="2:65" s="1" customFormat="1" ht="16.5" customHeight="1">
      <c r="B1328" s="33"/>
      <c r="C1328" s="171" t="s">
        <v>2440</v>
      </c>
      <c r="D1328" s="171" t="s">
        <v>1645</v>
      </c>
      <c r="E1328" s="172" t="s">
        <v>2441</v>
      </c>
      <c r="F1328" s="173" t="s">
        <v>2442</v>
      </c>
      <c r="G1328" s="174" t="s">
        <v>1683</v>
      </c>
      <c r="H1328" s="175">
        <v>2705.46</v>
      </c>
      <c r="I1328" s="176"/>
      <c r="J1328" s="175">
        <f>ROUND(I1328*H1328,0)</f>
        <v>0</v>
      </c>
      <c r="K1328" s="173" t="s">
        <v>1524</v>
      </c>
      <c r="L1328" s="37"/>
      <c r="M1328" s="177" t="s">
        <v>1524</v>
      </c>
      <c r="N1328" s="178" t="s">
        <v>1563</v>
      </c>
      <c r="O1328" s="59"/>
      <c r="P1328" s="179">
        <f>O1328*H1328</f>
        <v>0</v>
      </c>
      <c r="Q1328" s="179">
        <v>0.00026</v>
      </c>
      <c r="R1328" s="179">
        <f>Q1328*H1328</f>
        <v>0.7034195999999999</v>
      </c>
      <c r="S1328" s="179">
        <v>0</v>
      </c>
      <c r="T1328" s="180">
        <f>S1328*H1328</f>
        <v>0</v>
      </c>
      <c r="AR1328" s="16" t="s">
        <v>1678</v>
      </c>
      <c r="AT1328" s="16" t="s">
        <v>1645</v>
      </c>
      <c r="AU1328" s="16" t="s">
        <v>1651</v>
      </c>
      <c r="AY1328" s="16" t="s">
        <v>1642</v>
      </c>
      <c r="BE1328" s="181">
        <f>IF(N1328="základní",J1328,0)</f>
        <v>0</v>
      </c>
      <c r="BF1328" s="181">
        <f>IF(N1328="snížená",J1328,0)</f>
        <v>0</v>
      </c>
      <c r="BG1328" s="181">
        <f>IF(N1328="zákl. přenesená",J1328,0)</f>
        <v>0</v>
      </c>
      <c r="BH1328" s="181">
        <f>IF(N1328="sníž. přenesená",J1328,0)</f>
        <v>0</v>
      </c>
      <c r="BI1328" s="181">
        <f>IF(N1328="nulová",J1328,0)</f>
        <v>0</v>
      </c>
      <c r="BJ1328" s="16" t="s">
        <v>1651</v>
      </c>
      <c r="BK1328" s="181">
        <f>ROUND(I1328*H1328,0)</f>
        <v>0</v>
      </c>
      <c r="BL1328" s="16" t="s">
        <v>1678</v>
      </c>
      <c r="BM1328" s="16" t="s">
        <v>2443</v>
      </c>
    </row>
    <row r="1329" spans="2:51" s="11" customFormat="1" ht="12">
      <c r="B1329" s="182"/>
      <c r="C1329" s="183"/>
      <c r="D1329" s="184" t="s">
        <v>1660</v>
      </c>
      <c r="E1329" s="193" t="s">
        <v>1524</v>
      </c>
      <c r="F1329" s="185" t="s">
        <v>2444</v>
      </c>
      <c r="G1329" s="183"/>
      <c r="H1329" s="186">
        <v>534.56</v>
      </c>
      <c r="I1329" s="187"/>
      <c r="J1329" s="183"/>
      <c r="K1329" s="183"/>
      <c r="L1329" s="188"/>
      <c r="M1329" s="189"/>
      <c r="N1329" s="190"/>
      <c r="O1329" s="190"/>
      <c r="P1329" s="190"/>
      <c r="Q1329" s="190"/>
      <c r="R1329" s="190"/>
      <c r="S1329" s="190"/>
      <c r="T1329" s="191"/>
      <c r="AT1329" s="192" t="s">
        <v>1660</v>
      </c>
      <c r="AU1329" s="192" t="s">
        <v>1651</v>
      </c>
      <c r="AV1329" s="11" t="s">
        <v>1651</v>
      </c>
      <c r="AW1329" s="11" t="s">
        <v>1554</v>
      </c>
      <c r="AX1329" s="11" t="s">
        <v>1591</v>
      </c>
      <c r="AY1329" s="192" t="s">
        <v>1642</v>
      </c>
    </row>
    <row r="1330" spans="2:51" s="11" customFormat="1" ht="12">
      <c r="B1330" s="182"/>
      <c r="C1330" s="183"/>
      <c r="D1330" s="184" t="s">
        <v>1660</v>
      </c>
      <c r="E1330" s="193" t="s">
        <v>1524</v>
      </c>
      <c r="F1330" s="185" t="s">
        <v>2445</v>
      </c>
      <c r="G1330" s="183"/>
      <c r="H1330" s="186">
        <v>1585.06</v>
      </c>
      <c r="I1330" s="187"/>
      <c r="J1330" s="183"/>
      <c r="K1330" s="183"/>
      <c r="L1330" s="188"/>
      <c r="M1330" s="189"/>
      <c r="N1330" s="190"/>
      <c r="O1330" s="190"/>
      <c r="P1330" s="190"/>
      <c r="Q1330" s="190"/>
      <c r="R1330" s="190"/>
      <c r="S1330" s="190"/>
      <c r="T1330" s="191"/>
      <c r="AT1330" s="192" t="s">
        <v>1660</v>
      </c>
      <c r="AU1330" s="192" t="s">
        <v>1651</v>
      </c>
      <c r="AV1330" s="11" t="s">
        <v>1651</v>
      </c>
      <c r="AW1330" s="11" t="s">
        <v>1554</v>
      </c>
      <c r="AX1330" s="11" t="s">
        <v>1591</v>
      </c>
      <c r="AY1330" s="192" t="s">
        <v>1642</v>
      </c>
    </row>
    <row r="1331" spans="2:51" s="11" customFormat="1" ht="12">
      <c r="B1331" s="182"/>
      <c r="C1331" s="183"/>
      <c r="D1331" s="184" t="s">
        <v>1660</v>
      </c>
      <c r="E1331" s="193" t="s">
        <v>1524</v>
      </c>
      <c r="F1331" s="185" t="s">
        <v>1366</v>
      </c>
      <c r="G1331" s="183"/>
      <c r="H1331" s="186">
        <v>662.8</v>
      </c>
      <c r="I1331" s="187"/>
      <c r="J1331" s="183"/>
      <c r="K1331" s="183"/>
      <c r="L1331" s="188"/>
      <c r="M1331" s="189"/>
      <c r="N1331" s="190"/>
      <c r="O1331" s="190"/>
      <c r="P1331" s="190"/>
      <c r="Q1331" s="190"/>
      <c r="R1331" s="190"/>
      <c r="S1331" s="190"/>
      <c r="T1331" s="191"/>
      <c r="AT1331" s="192" t="s">
        <v>1660</v>
      </c>
      <c r="AU1331" s="192" t="s">
        <v>1651</v>
      </c>
      <c r="AV1331" s="11" t="s">
        <v>1651</v>
      </c>
      <c r="AW1331" s="11" t="s">
        <v>1554</v>
      </c>
      <c r="AX1331" s="11" t="s">
        <v>1591</v>
      </c>
      <c r="AY1331" s="192" t="s">
        <v>1642</v>
      </c>
    </row>
    <row r="1332" spans="2:51" s="11" customFormat="1" ht="12">
      <c r="B1332" s="182"/>
      <c r="C1332" s="183"/>
      <c r="D1332" s="184" t="s">
        <v>1660</v>
      </c>
      <c r="E1332" s="193" t="s">
        <v>1524</v>
      </c>
      <c r="F1332" s="185" t="s">
        <v>1420</v>
      </c>
      <c r="G1332" s="183"/>
      <c r="H1332" s="186">
        <v>144.54</v>
      </c>
      <c r="I1332" s="187"/>
      <c r="J1332" s="183"/>
      <c r="K1332" s="183"/>
      <c r="L1332" s="188"/>
      <c r="M1332" s="189"/>
      <c r="N1332" s="190"/>
      <c r="O1332" s="190"/>
      <c r="P1332" s="190"/>
      <c r="Q1332" s="190"/>
      <c r="R1332" s="190"/>
      <c r="S1332" s="190"/>
      <c r="T1332" s="191"/>
      <c r="AT1332" s="192" t="s">
        <v>1660</v>
      </c>
      <c r="AU1332" s="192" t="s">
        <v>1651</v>
      </c>
      <c r="AV1332" s="11" t="s">
        <v>1651</v>
      </c>
      <c r="AW1332" s="11" t="s">
        <v>1554</v>
      </c>
      <c r="AX1332" s="11" t="s">
        <v>1591</v>
      </c>
      <c r="AY1332" s="192" t="s">
        <v>1642</v>
      </c>
    </row>
    <row r="1333" spans="2:51" s="11" customFormat="1" ht="12">
      <c r="B1333" s="182"/>
      <c r="C1333" s="183"/>
      <c r="D1333" s="184" t="s">
        <v>1660</v>
      </c>
      <c r="E1333" s="193" t="s">
        <v>1524</v>
      </c>
      <c r="F1333" s="185" t="s">
        <v>2446</v>
      </c>
      <c r="G1333" s="183"/>
      <c r="H1333" s="186">
        <v>-221.5</v>
      </c>
      <c r="I1333" s="187"/>
      <c r="J1333" s="183"/>
      <c r="K1333" s="183"/>
      <c r="L1333" s="188"/>
      <c r="M1333" s="189"/>
      <c r="N1333" s="190"/>
      <c r="O1333" s="190"/>
      <c r="P1333" s="190"/>
      <c r="Q1333" s="190"/>
      <c r="R1333" s="190"/>
      <c r="S1333" s="190"/>
      <c r="T1333" s="191"/>
      <c r="AT1333" s="192" t="s">
        <v>1660</v>
      </c>
      <c r="AU1333" s="192" t="s">
        <v>1651</v>
      </c>
      <c r="AV1333" s="11" t="s">
        <v>1651</v>
      </c>
      <c r="AW1333" s="11" t="s">
        <v>1554</v>
      </c>
      <c r="AX1333" s="11" t="s">
        <v>1591</v>
      </c>
      <c r="AY1333" s="192" t="s">
        <v>1642</v>
      </c>
    </row>
    <row r="1334" spans="2:51" s="12" customFormat="1" ht="12">
      <c r="B1334" s="208"/>
      <c r="C1334" s="209"/>
      <c r="D1334" s="184" t="s">
        <v>1660</v>
      </c>
      <c r="E1334" s="210" t="s">
        <v>1524</v>
      </c>
      <c r="F1334" s="211" t="s">
        <v>1810</v>
      </c>
      <c r="G1334" s="209"/>
      <c r="H1334" s="212">
        <v>2705.46</v>
      </c>
      <c r="I1334" s="213"/>
      <c r="J1334" s="209"/>
      <c r="K1334" s="209"/>
      <c r="L1334" s="214"/>
      <c r="M1334" s="215"/>
      <c r="N1334" s="216"/>
      <c r="O1334" s="216"/>
      <c r="P1334" s="216"/>
      <c r="Q1334" s="216"/>
      <c r="R1334" s="216"/>
      <c r="S1334" s="216"/>
      <c r="T1334" s="217"/>
      <c r="AT1334" s="218" t="s">
        <v>1660</v>
      </c>
      <c r="AU1334" s="218" t="s">
        <v>1651</v>
      </c>
      <c r="AV1334" s="12" t="s">
        <v>1650</v>
      </c>
      <c r="AW1334" s="12" t="s">
        <v>1554</v>
      </c>
      <c r="AX1334" s="12" t="s">
        <v>1531</v>
      </c>
      <c r="AY1334" s="218" t="s">
        <v>1642</v>
      </c>
    </row>
    <row r="1335" spans="2:63" s="10" customFormat="1" ht="25.9" customHeight="1">
      <c r="B1335" s="155"/>
      <c r="C1335" s="156"/>
      <c r="D1335" s="157" t="s">
        <v>1590</v>
      </c>
      <c r="E1335" s="158" t="s">
        <v>1687</v>
      </c>
      <c r="F1335" s="158" t="s">
        <v>2447</v>
      </c>
      <c r="G1335" s="156"/>
      <c r="H1335" s="156"/>
      <c r="I1335" s="159"/>
      <c r="J1335" s="160">
        <f>BK1335</f>
        <v>0</v>
      </c>
      <c r="K1335" s="156"/>
      <c r="L1335" s="161"/>
      <c r="M1335" s="162"/>
      <c r="N1335" s="163"/>
      <c r="O1335" s="163"/>
      <c r="P1335" s="164">
        <f>P1336+P1360</f>
        <v>0</v>
      </c>
      <c r="Q1335" s="163"/>
      <c r="R1335" s="164">
        <f>R1336+R1360</f>
        <v>25.535258000000002</v>
      </c>
      <c r="S1335" s="163"/>
      <c r="T1335" s="165">
        <f>T1336+T1360</f>
        <v>0</v>
      </c>
      <c r="AR1335" s="166" t="s">
        <v>1656</v>
      </c>
      <c r="AT1335" s="167" t="s">
        <v>1590</v>
      </c>
      <c r="AU1335" s="167" t="s">
        <v>1591</v>
      </c>
      <c r="AY1335" s="166" t="s">
        <v>1642</v>
      </c>
      <c r="BK1335" s="168">
        <f>BK1336+BK1360</f>
        <v>0</v>
      </c>
    </row>
    <row r="1336" spans="2:63" s="10" customFormat="1" ht="22.9" customHeight="1">
      <c r="B1336" s="155"/>
      <c r="C1336" s="156"/>
      <c r="D1336" s="157" t="s">
        <v>1590</v>
      </c>
      <c r="E1336" s="169" t="s">
        <v>2448</v>
      </c>
      <c r="F1336" s="169" t="s">
        <v>2449</v>
      </c>
      <c r="G1336" s="156"/>
      <c r="H1336" s="156"/>
      <c r="I1336" s="159"/>
      <c r="J1336" s="170">
        <f>BK1336</f>
        <v>0</v>
      </c>
      <c r="K1336" s="156"/>
      <c r="L1336" s="161"/>
      <c r="M1336" s="162"/>
      <c r="N1336" s="163"/>
      <c r="O1336" s="163"/>
      <c r="P1336" s="164">
        <f>SUM(P1337:P1359)</f>
        <v>0</v>
      </c>
      <c r="Q1336" s="163"/>
      <c r="R1336" s="164">
        <f>SUM(R1337:R1359)</f>
        <v>0</v>
      </c>
      <c r="S1336" s="163"/>
      <c r="T1336" s="165">
        <f>SUM(T1337:T1359)</f>
        <v>0</v>
      </c>
      <c r="AR1336" s="166" t="s">
        <v>1656</v>
      </c>
      <c r="AT1336" s="167" t="s">
        <v>1590</v>
      </c>
      <c r="AU1336" s="167" t="s">
        <v>1531</v>
      </c>
      <c r="AY1336" s="166" t="s">
        <v>1642</v>
      </c>
      <c r="BK1336" s="168">
        <f>SUM(BK1337:BK1359)</f>
        <v>0</v>
      </c>
    </row>
    <row r="1337" spans="2:65" s="1" customFormat="1" ht="16.5" customHeight="1">
      <c r="B1337" s="33"/>
      <c r="C1337" s="171" t="s">
        <v>2450</v>
      </c>
      <c r="D1337" s="171" t="s">
        <v>1645</v>
      </c>
      <c r="E1337" s="172" t="s">
        <v>2451</v>
      </c>
      <c r="F1337" s="173" t="s">
        <v>2452</v>
      </c>
      <c r="G1337" s="174" t="s">
        <v>1728</v>
      </c>
      <c r="H1337" s="175">
        <v>884</v>
      </c>
      <c r="I1337" s="176"/>
      <c r="J1337" s="175">
        <f aca="true" t="shared" si="150" ref="J1337:J1359">ROUND(I1337*H1337,0)</f>
        <v>0</v>
      </c>
      <c r="K1337" s="173" t="s">
        <v>1649</v>
      </c>
      <c r="L1337" s="37"/>
      <c r="M1337" s="177" t="s">
        <v>1524</v>
      </c>
      <c r="N1337" s="178" t="s">
        <v>1563</v>
      </c>
      <c r="O1337" s="59"/>
      <c r="P1337" s="179">
        <f aca="true" t="shared" si="151" ref="P1337:P1359">O1337*H1337</f>
        <v>0</v>
      </c>
      <c r="Q1337" s="179">
        <v>0</v>
      </c>
      <c r="R1337" s="179">
        <f aca="true" t="shared" si="152" ref="R1337:R1359">Q1337*H1337</f>
        <v>0</v>
      </c>
      <c r="S1337" s="179">
        <v>0</v>
      </c>
      <c r="T1337" s="180">
        <f aca="true" t="shared" si="153" ref="T1337:T1359">S1337*H1337</f>
        <v>0</v>
      </c>
      <c r="AR1337" s="16" t="s">
        <v>297</v>
      </c>
      <c r="AT1337" s="16" t="s">
        <v>1645</v>
      </c>
      <c r="AU1337" s="16" t="s">
        <v>1651</v>
      </c>
      <c r="AY1337" s="16" t="s">
        <v>1642</v>
      </c>
      <c r="BE1337" s="181">
        <f aca="true" t="shared" si="154" ref="BE1337:BE1359">IF(N1337="základní",J1337,0)</f>
        <v>0</v>
      </c>
      <c r="BF1337" s="181">
        <f aca="true" t="shared" si="155" ref="BF1337:BF1359">IF(N1337="snížená",J1337,0)</f>
        <v>0</v>
      </c>
      <c r="BG1337" s="181">
        <f aca="true" t="shared" si="156" ref="BG1337:BG1359">IF(N1337="zákl. přenesená",J1337,0)</f>
        <v>0</v>
      </c>
      <c r="BH1337" s="181">
        <f aca="true" t="shared" si="157" ref="BH1337:BH1359">IF(N1337="sníž. přenesená",J1337,0)</f>
        <v>0</v>
      </c>
      <c r="BI1337" s="181">
        <f aca="true" t="shared" si="158" ref="BI1337:BI1359">IF(N1337="nulová",J1337,0)</f>
        <v>0</v>
      </c>
      <c r="BJ1337" s="16" t="s">
        <v>1651</v>
      </c>
      <c r="BK1337" s="181">
        <f aca="true" t="shared" si="159" ref="BK1337:BK1359">ROUND(I1337*H1337,0)</f>
        <v>0</v>
      </c>
      <c r="BL1337" s="16" t="s">
        <v>297</v>
      </c>
      <c r="BM1337" s="16" t="s">
        <v>2453</v>
      </c>
    </row>
    <row r="1338" spans="2:65" s="1" customFormat="1" ht="16.5" customHeight="1">
      <c r="B1338" s="33"/>
      <c r="C1338" s="194" t="s">
        <v>2454</v>
      </c>
      <c r="D1338" s="194" t="s">
        <v>1687</v>
      </c>
      <c r="E1338" s="195" t="s">
        <v>2455</v>
      </c>
      <c r="F1338" s="196" t="s">
        <v>2456</v>
      </c>
      <c r="G1338" s="197" t="s">
        <v>1728</v>
      </c>
      <c r="H1338" s="198">
        <v>698</v>
      </c>
      <c r="I1338" s="199"/>
      <c r="J1338" s="198">
        <f t="shared" si="150"/>
        <v>0</v>
      </c>
      <c r="K1338" s="196" t="s">
        <v>1524</v>
      </c>
      <c r="L1338" s="200"/>
      <c r="M1338" s="201" t="s">
        <v>1524</v>
      </c>
      <c r="N1338" s="202" t="s">
        <v>1563</v>
      </c>
      <c r="O1338" s="59"/>
      <c r="P1338" s="179">
        <f t="shared" si="151"/>
        <v>0</v>
      </c>
      <c r="Q1338" s="179">
        <v>0</v>
      </c>
      <c r="R1338" s="179">
        <f t="shared" si="152"/>
        <v>0</v>
      </c>
      <c r="S1338" s="179">
        <v>0</v>
      </c>
      <c r="T1338" s="180">
        <f t="shared" si="153"/>
        <v>0</v>
      </c>
      <c r="AR1338" s="16" t="s">
        <v>3003</v>
      </c>
      <c r="AT1338" s="16" t="s">
        <v>1687</v>
      </c>
      <c r="AU1338" s="16" t="s">
        <v>1651</v>
      </c>
      <c r="AY1338" s="16" t="s">
        <v>1642</v>
      </c>
      <c r="BE1338" s="181">
        <f t="shared" si="154"/>
        <v>0</v>
      </c>
      <c r="BF1338" s="181">
        <f t="shared" si="155"/>
        <v>0</v>
      </c>
      <c r="BG1338" s="181">
        <f t="shared" si="156"/>
        <v>0</v>
      </c>
      <c r="BH1338" s="181">
        <f t="shared" si="157"/>
        <v>0</v>
      </c>
      <c r="BI1338" s="181">
        <f t="shared" si="158"/>
        <v>0</v>
      </c>
      <c r="BJ1338" s="16" t="s">
        <v>1651</v>
      </c>
      <c r="BK1338" s="181">
        <f t="shared" si="159"/>
        <v>0</v>
      </c>
      <c r="BL1338" s="16" t="s">
        <v>297</v>
      </c>
      <c r="BM1338" s="16" t="s">
        <v>2457</v>
      </c>
    </row>
    <row r="1339" spans="2:65" s="1" customFormat="1" ht="16.5" customHeight="1">
      <c r="B1339" s="33"/>
      <c r="C1339" s="194" t="s">
        <v>2458</v>
      </c>
      <c r="D1339" s="194" t="s">
        <v>1687</v>
      </c>
      <c r="E1339" s="195" t="s">
        <v>2459</v>
      </c>
      <c r="F1339" s="196" t="s">
        <v>2460</v>
      </c>
      <c r="G1339" s="197" t="s">
        <v>1728</v>
      </c>
      <c r="H1339" s="198">
        <v>186</v>
      </c>
      <c r="I1339" s="199"/>
      <c r="J1339" s="198">
        <f t="shared" si="150"/>
        <v>0</v>
      </c>
      <c r="K1339" s="196" t="s">
        <v>1524</v>
      </c>
      <c r="L1339" s="200"/>
      <c r="M1339" s="201" t="s">
        <v>1524</v>
      </c>
      <c r="N1339" s="202" t="s">
        <v>1563</v>
      </c>
      <c r="O1339" s="59"/>
      <c r="P1339" s="179">
        <f t="shared" si="151"/>
        <v>0</v>
      </c>
      <c r="Q1339" s="179">
        <v>0</v>
      </c>
      <c r="R1339" s="179">
        <f t="shared" si="152"/>
        <v>0</v>
      </c>
      <c r="S1339" s="179">
        <v>0</v>
      </c>
      <c r="T1339" s="180">
        <f t="shared" si="153"/>
        <v>0</v>
      </c>
      <c r="AR1339" s="16" t="s">
        <v>3003</v>
      </c>
      <c r="AT1339" s="16" t="s">
        <v>1687</v>
      </c>
      <c r="AU1339" s="16" t="s">
        <v>1651</v>
      </c>
      <c r="AY1339" s="16" t="s">
        <v>1642</v>
      </c>
      <c r="BE1339" s="181">
        <f t="shared" si="154"/>
        <v>0</v>
      </c>
      <c r="BF1339" s="181">
        <f t="shared" si="155"/>
        <v>0</v>
      </c>
      <c r="BG1339" s="181">
        <f t="shared" si="156"/>
        <v>0</v>
      </c>
      <c r="BH1339" s="181">
        <f t="shared" si="157"/>
        <v>0</v>
      </c>
      <c r="BI1339" s="181">
        <f t="shared" si="158"/>
        <v>0</v>
      </c>
      <c r="BJ1339" s="16" t="s">
        <v>1651</v>
      </c>
      <c r="BK1339" s="181">
        <f t="shared" si="159"/>
        <v>0</v>
      </c>
      <c r="BL1339" s="16" t="s">
        <v>297</v>
      </c>
      <c r="BM1339" s="16" t="s">
        <v>2461</v>
      </c>
    </row>
    <row r="1340" spans="2:65" s="1" customFormat="1" ht="16.5" customHeight="1">
      <c r="B1340" s="33"/>
      <c r="C1340" s="171" t="s">
        <v>2462</v>
      </c>
      <c r="D1340" s="171" t="s">
        <v>1645</v>
      </c>
      <c r="E1340" s="172" t="s">
        <v>2463</v>
      </c>
      <c r="F1340" s="173" t="s">
        <v>2464</v>
      </c>
      <c r="G1340" s="174" t="s">
        <v>1755</v>
      </c>
      <c r="H1340" s="175">
        <v>1</v>
      </c>
      <c r="I1340" s="176"/>
      <c r="J1340" s="175">
        <f t="shared" si="150"/>
        <v>0</v>
      </c>
      <c r="K1340" s="173" t="s">
        <v>1649</v>
      </c>
      <c r="L1340" s="37"/>
      <c r="M1340" s="177" t="s">
        <v>1524</v>
      </c>
      <c r="N1340" s="178" t="s">
        <v>1563</v>
      </c>
      <c r="O1340" s="59"/>
      <c r="P1340" s="179">
        <f t="shared" si="151"/>
        <v>0</v>
      </c>
      <c r="Q1340" s="179">
        <v>0</v>
      </c>
      <c r="R1340" s="179">
        <f t="shared" si="152"/>
        <v>0</v>
      </c>
      <c r="S1340" s="179">
        <v>0</v>
      </c>
      <c r="T1340" s="180">
        <f t="shared" si="153"/>
        <v>0</v>
      </c>
      <c r="AR1340" s="16" t="s">
        <v>297</v>
      </c>
      <c r="AT1340" s="16" t="s">
        <v>1645</v>
      </c>
      <c r="AU1340" s="16" t="s">
        <v>1651</v>
      </c>
      <c r="AY1340" s="16" t="s">
        <v>1642</v>
      </c>
      <c r="BE1340" s="181">
        <f t="shared" si="154"/>
        <v>0</v>
      </c>
      <c r="BF1340" s="181">
        <f t="shared" si="155"/>
        <v>0</v>
      </c>
      <c r="BG1340" s="181">
        <f t="shared" si="156"/>
        <v>0</v>
      </c>
      <c r="BH1340" s="181">
        <f t="shared" si="157"/>
        <v>0</v>
      </c>
      <c r="BI1340" s="181">
        <f t="shared" si="158"/>
        <v>0</v>
      </c>
      <c r="BJ1340" s="16" t="s">
        <v>1651</v>
      </c>
      <c r="BK1340" s="181">
        <f t="shared" si="159"/>
        <v>0</v>
      </c>
      <c r="BL1340" s="16" t="s">
        <v>297</v>
      </c>
      <c r="BM1340" s="16" t="s">
        <v>2465</v>
      </c>
    </row>
    <row r="1341" spans="2:65" s="1" customFormat="1" ht="16.5" customHeight="1">
      <c r="B1341" s="33"/>
      <c r="C1341" s="194" t="s">
        <v>2466</v>
      </c>
      <c r="D1341" s="194" t="s">
        <v>1687</v>
      </c>
      <c r="E1341" s="195" t="s">
        <v>2467</v>
      </c>
      <c r="F1341" s="196" t="s">
        <v>2468</v>
      </c>
      <c r="G1341" s="197" t="s">
        <v>1755</v>
      </c>
      <c r="H1341" s="198">
        <v>1</v>
      </c>
      <c r="I1341" s="199"/>
      <c r="J1341" s="198">
        <f t="shared" si="150"/>
        <v>0</v>
      </c>
      <c r="K1341" s="196" t="s">
        <v>1524</v>
      </c>
      <c r="L1341" s="200"/>
      <c r="M1341" s="201" t="s">
        <v>1524</v>
      </c>
      <c r="N1341" s="202" t="s">
        <v>1563</v>
      </c>
      <c r="O1341" s="59"/>
      <c r="P1341" s="179">
        <f t="shared" si="151"/>
        <v>0</v>
      </c>
      <c r="Q1341" s="179">
        <v>0</v>
      </c>
      <c r="R1341" s="179">
        <f t="shared" si="152"/>
        <v>0</v>
      </c>
      <c r="S1341" s="179">
        <v>0</v>
      </c>
      <c r="T1341" s="180">
        <f t="shared" si="153"/>
        <v>0</v>
      </c>
      <c r="AR1341" s="16" t="s">
        <v>3003</v>
      </c>
      <c r="AT1341" s="16" t="s">
        <v>1687</v>
      </c>
      <c r="AU1341" s="16" t="s">
        <v>1651</v>
      </c>
      <c r="AY1341" s="16" t="s">
        <v>1642</v>
      </c>
      <c r="BE1341" s="181">
        <f t="shared" si="154"/>
        <v>0</v>
      </c>
      <c r="BF1341" s="181">
        <f t="shared" si="155"/>
        <v>0</v>
      </c>
      <c r="BG1341" s="181">
        <f t="shared" si="156"/>
        <v>0</v>
      </c>
      <c r="BH1341" s="181">
        <f t="shared" si="157"/>
        <v>0</v>
      </c>
      <c r="BI1341" s="181">
        <f t="shared" si="158"/>
        <v>0</v>
      </c>
      <c r="BJ1341" s="16" t="s">
        <v>1651</v>
      </c>
      <c r="BK1341" s="181">
        <f t="shared" si="159"/>
        <v>0</v>
      </c>
      <c r="BL1341" s="16" t="s">
        <v>297</v>
      </c>
      <c r="BM1341" s="16" t="s">
        <v>2469</v>
      </c>
    </row>
    <row r="1342" spans="2:65" s="1" customFormat="1" ht="16.5" customHeight="1">
      <c r="B1342" s="33"/>
      <c r="C1342" s="171" t="s">
        <v>2470</v>
      </c>
      <c r="D1342" s="171" t="s">
        <v>1645</v>
      </c>
      <c r="E1342" s="172" t="s">
        <v>2471</v>
      </c>
      <c r="F1342" s="173" t="s">
        <v>2472</v>
      </c>
      <c r="G1342" s="174" t="s">
        <v>1755</v>
      </c>
      <c r="H1342" s="175">
        <v>8</v>
      </c>
      <c r="I1342" s="176"/>
      <c r="J1342" s="175">
        <f t="shared" si="150"/>
        <v>0</v>
      </c>
      <c r="K1342" s="173" t="s">
        <v>1524</v>
      </c>
      <c r="L1342" s="37"/>
      <c r="M1342" s="177" t="s">
        <v>1524</v>
      </c>
      <c r="N1342" s="178" t="s">
        <v>1563</v>
      </c>
      <c r="O1342" s="59"/>
      <c r="P1342" s="179">
        <f t="shared" si="151"/>
        <v>0</v>
      </c>
      <c r="Q1342" s="179">
        <v>0</v>
      </c>
      <c r="R1342" s="179">
        <f t="shared" si="152"/>
        <v>0</v>
      </c>
      <c r="S1342" s="179">
        <v>0</v>
      </c>
      <c r="T1342" s="180">
        <f t="shared" si="153"/>
        <v>0</v>
      </c>
      <c r="AR1342" s="16" t="s">
        <v>297</v>
      </c>
      <c r="AT1342" s="16" t="s">
        <v>1645</v>
      </c>
      <c r="AU1342" s="16" t="s">
        <v>1651</v>
      </c>
      <c r="AY1342" s="16" t="s">
        <v>1642</v>
      </c>
      <c r="BE1342" s="181">
        <f t="shared" si="154"/>
        <v>0</v>
      </c>
      <c r="BF1342" s="181">
        <f t="shared" si="155"/>
        <v>0</v>
      </c>
      <c r="BG1342" s="181">
        <f t="shared" si="156"/>
        <v>0</v>
      </c>
      <c r="BH1342" s="181">
        <f t="shared" si="157"/>
        <v>0</v>
      </c>
      <c r="BI1342" s="181">
        <f t="shared" si="158"/>
        <v>0</v>
      </c>
      <c r="BJ1342" s="16" t="s">
        <v>1651</v>
      </c>
      <c r="BK1342" s="181">
        <f t="shared" si="159"/>
        <v>0</v>
      </c>
      <c r="BL1342" s="16" t="s">
        <v>297</v>
      </c>
      <c r="BM1342" s="16" t="s">
        <v>2473</v>
      </c>
    </row>
    <row r="1343" spans="2:65" s="1" customFormat="1" ht="16.5" customHeight="1">
      <c r="B1343" s="33"/>
      <c r="C1343" s="194" t="s">
        <v>2474</v>
      </c>
      <c r="D1343" s="194" t="s">
        <v>1687</v>
      </c>
      <c r="E1343" s="195" t="s">
        <v>2475</v>
      </c>
      <c r="F1343" s="196" t="s">
        <v>2476</v>
      </c>
      <c r="G1343" s="197" t="s">
        <v>1755</v>
      </c>
      <c r="H1343" s="198">
        <v>8</v>
      </c>
      <c r="I1343" s="199"/>
      <c r="J1343" s="198">
        <f t="shared" si="150"/>
        <v>0</v>
      </c>
      <c r="K1343" s="196" t="s">
        <v>1524</v>
      </c>
      <c r="L1343" s="200"/>
      <c r="M1343" s="201" t="s">
        <v>1524</v>
      </c>
      <c r="N1343" s="202" t="s">
        <v>1563</v>
      </c>
      <c r="O1343" s="59"/>
      <c r="P1343" s="179">
        <f t="shared" si="151"/>
        <v>0</v>
      </c>
      <c r="Q1343" s="179">
        <v>0</v>
      </c>
      <c r="R1343" s="179">
        <f t="shared" si="152"/>
        <v>0</v>
      </c>
      <c r="S1343" s="179">
        <v>0</v>
      </c>
      <c r="T1343" s="180">
        <f t="shared" si="153"/>
        <v>0</v>
      </c>
      <c r="AR1343" s="16" t="s">
        <v>3003</v>
      </c>
      <c r="AT1343" s="16" t="s">
        <v>1687</v>
      </c>
      <c r="AU1343" s="16" t="s">
        <v>1651</v>
      </c>
      <c r="AY1343" s="16" t="s">
        <v>1642</v>
      </c>
      <c r="BE1343" s="181">
        <f t="shared" si="154"/>
        <v>0</v>
      </c>
      <c r="BF1343" s="181">
        <f t="shared" si="155"/>
        <v>0</v>
      </c>
      <c r="BG1343" s="181">
        <f t="shared" si="156"/>
        <v>0</v>
      </c>
      <c r="BH1343" s="181">
        <f t="shared" si="157"/>
        <v>0</v>
      </c>
      <c r="BI1343" s="181">
        <f t="shared" si="158"/>
        <v>0</v>
      </c>
      <c r="BJ1343" s="16" t="s">
        <v>1651</v>
      </c>
      <c r="BK1343" s="181">
        <f t="shared" si="159"/>
        <v>0</v>
      </c>
      <c r="BL1343" s="16" t="s">
        <v>297</v>
      </c>
      <c r="BM1343" s="16" t="s">
        <v>2477</v>
      </c>
    </row>
    <row r="1344" spans="2:65" s="1" customFormat="1" ht="16.5" customHeight="1">
      <c r="B1344" s="33"/>
      <c r="C1344" s="171" t="s">
        <v>2478</v>
      </c>
      <c r="D1344" s="171" t="s">
        <v>1645</v>
      </c>
      <c r="E1344" s="172" t="s">
        <v>2479</v>
      </c>
      <c r="F1344" s="173" t="s">
        <v>2480</v>
      </c>
      <c r="G1344" s="174" t="s">
        <v>1755</v>
      </c>
      <c r="H1344" s="175">
        <v>8</v>
      </c>
      <c r="I1344" s="176"/>
      <c r="J1344" s="175">
        <f t="shared" si="150"/>
        <v>0</v>
      </c>
      <c r="K1344" s="173" t="s">
        <v>1524</v>
      </c>
      <c r="L1344" s="37"/>
      <c r="M1344" s="177" t="s">
        <v>1524</v>
      </c>
      <c r="N1344" s="178" t="s">
        <v>1563</v>
      </c>
      <c r="O1344" s="59"/>
      <c r="P1344" s="179">
        <f t="shared" si="151"/>
        <v>0</v>
      </c>
      <c r="Q1344" s="179">
        <v>0</v>
      </c>
      <c r="R1344" s="179">
        <f t="shared" si="152"/>
        <v>0</v>
      </c>
      <c r="S1344" s="179">
        <v>0</v>
      </c>
      <c r="T1344" s="180">
        <f t="shared" si="153"/>
        <v>0</v>
      </c>
      <c r="AR1344" s="16" t="s">
        <v>297</v>
      </c>
      <c r="AT1344" s="16" t="s">
        <v>1645</v>
      </c>
      <c r="AU1344" s="16" t="s">
        <v>1651</v>
      </c>
      <c r="AY1344" s="16" t="s">
        <v>1642</v>
      </c>
      <c r="BE1344" s="181">
        <f t="shared" si="154"/>
        <v>0</v>
      </c>
      <c r="BF1344" s="181">
        <f t="shared" si="155"/>
        <v>0</v>
      </c>
      <c r="BG1344" s="181">
        <f t="shared" si="156"/>
        <v>0</v>
      </c>
      <c r="BH1344" s="181">
        <f t="shared" si="157"/>
        <v>0</v>
      </c>
      <c r="BI1344" s="181">
        <f t="shared" si="158"/>
        <v>0</v>
      </c>
      <c r="BJ1344" s="16" t="s">
        <v>1651</v>
      </c>
      <c r="BK1344" s="181">
        <f t="shared" si="159"/>
        <v>0</v>
      </c>
      <c r="BL1344" s="16" t="s">
        <v>297</v>
      </c>
      <c r="BM1344" s="16" t="s">
        <v>2481</v>
      </c>
    </row>
    <row r="1345" spans="2:65" s="1" customFormat="1" ht="16.5" customHeight="1">
      <c r="B1345" s="33"/>
      <c r="C1345" s="194" t="s">
        <v>2482</v>
      </c>
      <c r="D1345" s="194" t="s">
        <v>1687</v>
      </c>
      <c r="E1345" s="195" t="s">
        <v>2483</v>
      </c>
      <c r="F1345" s="196" t="s">
        <v>2484</v>
      </c>
      <c r="G1345" s="197" t="s">
        <v>1755</v>
      </c>
      <c r="H1345" s="198">
        <v>1</v>
      </c>
      <c r="I1345" s="199"/>
      <c r="J1345" s="198">
        <f t="shared" si="150"/>
        <v>0</v>
      </c>
      <c r="K1345" s="196" t="s">
        <v>1524</v>
      </c>
      <c r="L1345" s="200"/>
      <c r="M1345" s="201" t="s">
        <v>1524</v>
      </c>
      <c r="N1345" s="202" t="s">
        <v>1563</v>
      </c>
      <c r="O1345" s="59"/>
      <c r="P1345" s="179">
        <f t="shared" si="151"/>
        <v>0</v>
      </c>
      <c r="Q1345" s="179">
        <v>0</v>
      </c>
      <c r="R1345" s="179">
        <f t="shared" si="152"/>
        <v>0</v>
      </c>
      <c r="S1345" s="179">
        <v>0</v>
      </c>
      <c r="T1345" s="180">
        <f t="shared" si="153"/>
        <v>0</v>
      </c>
      <c r="AR1345" s="16" t="s">
        <v>3003</v>
      </c>
      <c r="AT1345" s="16" t="s">
        <v>1687</v>
      </c>
      <c r="AU1345" s="16" t="s">
        <v>1651</v>
      </c>
      <c r="AY1345" s="16" t="s">
        <v>1642</v>
      </c>
      <c r="BE1345" s="181">
        <f t="shared" si="154"/>
        <v>0</v>
      </c>
      <c r="BF1345" s="181">
        <f t="shared" si="155"/>
        <v>0</v>
      </c>
      <c r="BG1345" s="181">
        <f t="shared" si="156"/>
        <v>0</v>
      </c>
      <c r="BH1345" s="181">
        <f t="shared" si="157"/>
        <v>0</v>
      </c>
      <c r="BI1345" s="181">
        <f t="shared" si="158"/>
        <v>0</v>
      </c>
      <c r="BJ1345" s="16" t="s">
        <v>1651</v>
      </c>
      <c r="BK1345" s="181">
        <f t="shared" si="159"/>
        <v>0</v>
      </c>
      <c r="BL1345" s="16" t="s">
        <v>297</v>
      </c>
      <c r="BM1345" s="16" t="s">
        <v>2485</v>
      </c>
    </row>
    <row r="1346" spans="2:65" s="1" customFormat="1" ht="16.5" customHeight="1">
      <c r="B1346" s="33"/>
      <c r="C1346" s="171" t="s">
        <v>2486</v>
      </c>
      <c r="D1346" s="171" t="s">
        <v>1645</v>
      </c>
      <c r="E1346" s="172" t="s">
        <v>2487</v>
      </c>
      <c r="F1346" s="173" t="s">
        <v>2488</v>
      </c>
      <c r="G1346" s="174" t="s">
        <v>1728</v>
      </c>
      <c r="H1346" s="175">
        <v>870</v>
      </c>
      <c r="I1346" s="176"/>
      <c r="J1346" s="175">
        <f t="shared" si="150"/>
        <v>0</v>
      </c>
      <c r="K1346" s="173" t="s">
        <v>1649</v>
      </c>
      <c r="L1346" s="37"/>
      <c r="M1346" s="177" t="s">
        <v>1524</v>
      </c>
      <c r="N1346" s="178" t="s">
        <v>1563</v>
      </c>
      <c r="O1346" s="59"/>
      <c r="P1346" s="179">
        <f t="shared" si="151"/>
        <v>0</v>
      </c>
      <c r="Q1346" s="179">
        <v>0</v>
      </c>
      <c r="R1346" s="179">
        <f t="shared" si="152"/>
        <v>0</v>
      </c>
      <c r="S1346" s="179">
        <v>0</v>
      </c>
      <c r="T1346" s="180">
        <f t="shared" si="153"/>
        <v>0</v>
      </c>
      <c r="AR1346" s="16" t="s">
        <v>297</v>
      </c>
      <c r="AT1346" s="16" t="s">
        <v>1645</v>
      </c>
      <c r="AU1346" s="16" t="s">
        <v>1651</v>
      </c>
      <c r="AY1346" s="16" t="s">
        <v>1642</v>
      </c>
      <c r="BE1346" s="181">
        <f t="shared" si="154"/>
        <v>0</v>
      </c>
      <c r="BF1346" s="181">
        <f t="shared" si="155"/>
        <v>0</v>
      </c>
      <c r="BG1346" s="181">
        <f t="shared" si="156"/>
        <v>0</v>
      </c>
      <c r="BH1346" s="181">
        <f t="shared" si="157"/>
        <v>0</v>
      </c>
      <c r="BI1346" s="181">
        <f t="shared" si="158"/>
        <v>0</v>
      </c>
      <c r="BJ1346" s="16" t="s">
        <v>1651</v>
      </c>
      <c r="BK1346" s="181">
        <f t="shared" si="159"/>
        <v>0</v>
      </c>
      <c r="BL1346" s="16" t="s">
        <v>297</v>
      </c>
      <c r="BM1346" s="16" t="s">
        <v>2489</v>
      </c>
    </row>
    <row r="1347" spans="2:65" s="1" customFormat="1" ht="16.5" customHeight="1">
      <c r="B1347" s="33"/>
      <c r="C1347" s="194" t="s">
        <v>2490</v>
      </c>
      <c r="D1347" s="194" t="s">
        <v>1687</v>
      </c>
      <c r="E1347" s="195" t="s">
        <v>2491</v>
      </c>
      <c r="F1347" s="196" t="s">
        <v>2492</v>
      </c>
      <c r="G1347" s="197" t="s">
        <v>1728</v>
      </c>
      <c r="H1347" s="198">
        <v>870</v>
      </c>
      <c r="I1347" s="199"/>
      <c r="J1347" s="198">
        <f t="shared" si="150"/>
        <v>0</v>
      </c>
      <c r="K1347" s="196" t="s">
        <v>1524</v>
      </c>
      <c r="L1347" s="200"/>
      <c r="M1347" s="201" t="s">
        <v>1524</v>
      </c>
      <c r="N1347" s="202" t="s">
        <v>1563</v>
      </c>
      <c r="O1347" s="59"/>
      <c r="P1347" s="179">
        <f t="shared" si="151"/>
        <v>0</v>
      </c>
      <c r="Q1347" s="179">
        <v>0</v>
      </c>
      <c r="R1347" s="179">
        <f t="shared" si="152"/>
        <v>0</v>
      </c>
      <c r="S1347" s="179">
        <v>0</v>
      </c>
      <c r="T1347" s="180">
        <f t="shared" si="153"/>
        <v>0</v>
      </c>
      <c r="AR1347" s="16" t="s">
        <v>3003</v>
      </c>
      <c r="AT1347" s="16" t="s">
        <v>1687</v>
      </c>
      <c r="AU1347" s="16" t="s">
        <v>1651</v>
      </c>
      <c r="AY1347" s="16" t="s">
        <v>1642</v>
      </c>
      <c r="BE1347" s="181">
        <f t="shared" si="154"/>
        <v>0</v>
      </c>
      <c r="BF1347" s="181">
        <f t="shared" si="155"/>
        <v>0</v>
      </c>
      <c r="BG1347" s="181">
        <f t="shared" si="156"/>
        <v>0</v>
      </c>
      <c r="BH1347" s="181">
        <f t="shared" si="157"/>
        <v>0</v>
      </c>
      <c r="BI1347" s="181">
        <f t="shared" si="158"/>
        <v>0</v>
      </c>
      <c r="BJ1347" s="16" t="s">
        <v>1651</v>
      </c>
      <c r="BK1347" s="181">
        <f t="shared" si="159"/>
        <v>0</v>
      </c>
      <c r="BL1347" s="16" t="s">
        <v>297</v>
      </c>
      <c r="BM1347" s="16" t="s">
        <v>2493</v>
      </c>
    </row>
    <row r="1348" spans="2:65" s="1" customFormat="1" ht="16.5" customHeight="1">
      <c r="B1348" s="33"/>
      <c r="C1348" s="171" t="s">
        <v>2494</v>
      </c>
      <c r="D1348" s="171" t="s">
        <v>1645</v>
      </c>
      <c r="E1348" s="172" t="s">
        <v>2495</v>
      </c>
      <c r="F1348" s="173" t="s">
        <v>2496</v>
      </c>
      <c r="G1348" s="174" t="s">
        <v>1728</v>
      </c>
      <c r="H1348" s="175">
        <v>1350</v>
      </c>
      <c r="I1348" s="176"/>
      <c r="J1348" s="175">
        <f t="shared" si="150"/>
        <v>0</v>
      </c>
      <c r="K1348" s="173" t="s">
        <v>1524</v>
      </c>
      <c r="L1348" s="37"/>
      <c r="M1348" s="177" t="s">
        <v>1524</v>
      </c>
      <c r="N1348" s="178" t="s">
        <v>1563</v>
      </c>
      <c r="O1348" s="59"/>
      <c r="P1348" s="179">
        <f t="shared" si="151"/>
        <v>0</v>
      </c>
      <c r="Q1348" s="179">
        <v>0</v>
      </c>
      <c r="R1348" s="179">
        <f t="shared" si="152"/>
        <v>0</v>
      </c>
      <c r="S1348" s="179">
        <v>0</v>
      </c>
      <c r="T1348" s="180">
        <f t="shared" si="153"/>
        <v>0</v>
      </c>
      <c r="AR1348" s="16" t="s">
        <v>297</v>
      </c>
      <c r="AT1348" s="16" t="s">
        <v>1645</v>
      </c>
      <c r="AU1348" s="16" t="s">
        <v>1651</v>
      </c>
      <c r="AY1348" s="16" t="s">
        <v>1642</v>
      </c>
      <c r="BE1348" s="181">
        <f t="shared" si="154"/>
        <v>0</v>
      </c>
      <c r="BF1348" s="181">
        <f t="shared" si="155"/>
        <v>0</v>
      </c>
      <c r="BG1348" s="181">
        <f t="shared" si="156"/>
        <v>0</v>
      </c>
      <c r="BH1348" s="181">
        <f t="shared" si="157"/>
        <v>0</v>
      </c>
      <c r="BI1348" s="181">
        <f t="shared" si="158"/>
        <v>0</v>
      </c>
      <c r="BJ1348" s="16" t="s">
        <v>1651</v>
      </c>
      <c r="BK1348" s="181">
        <f t="shared" si="159"/>
        <v>0</v>
      </c>
      <c r="BL1348" s="16" t="s">
        <v>297</v>
      </c>
      <c r="BM1348" s="16" t="s">
        <v>2497</v>
      </c>
    </row>
    <row r="1349" spans="2:65" s="1" customFormat="1" ht="16.5" customHeight="1">
      <c r="B1349" s="33"/>
      <c r="C1349" s="171" t="s">
        <v>2498</v>
      </c>
      <c r="D1349" s="171" t="s">
        <v>1645</v>
      </c>
      <c r="E1349" s="172" t="s">
        <v>2499</v>
      </c>
      <c r="F1349" s="173" t="s">
        <v>2500</v>
      </c>
      <c r="G1349" s="174" t="s">
        <v>1755</v>
      </c>
      <c r="H1349" s="175">
        <v>1</v>
      </c>
      <c r="I1349" s="176"/>
      <c r="J1349" s="175">
        <f t="shared" si="150"/>
        <v>0</v>
      </c>
      <c r="K1349" s="173" t="s">
        <v>1649</v>
      </c>
      <c r="L1349" s="37"/>
      <c r="M1349" s="177" t="s">
        <v>1524</v>
      </c>
      <c r="N1349" s="178" t="s">
        <v>1563</v>
      </c>
      <c r="O1349" s="59"/>
      <c r="P1349" s="179">
        <f t="shared" si="151"/>
        <v>0</v>
      </c>
      <c r="Q1349" s="179">
        <v>0</v>
      </c>
      <c r="R1349" s="179">
        <f t="shared" si="152"/>
        <v>0</v>
      </c>
      <c r="S1349" s="179">
        <v>0</v>
      </c>
      <c r="T1349" s="180">
        <f t="shared" si="153"/>
        <v>0</v>
      </c>
      <c r="AR1349" s="16" t="s">
        <v>297</v>
      </c>
      <c r="AT1349" s="16" t="s">
        <v>1645</v>
      </c>
      <c r="AU1349" s="16" t="s">
        <v>1651</v>
      </c>
      <c r="AY1349" s="16" t="s">
        <v>1642</v>
      </c>
      <c r="BE1349" s="181">
        <f t="shared" si="154"/>
        <v>0</v>
      </c>
      <c r="BF1349" s="181">
        <f t="shared" si="155"/>
        <v>0</v>
      </c>
      <c r="BG1349" s="181">
        <f t="shared" si="156"/>
        <v>0</v>
      </c>
      <c r="BH1349" s="181">
        <f t="shared" si="157"/>
        <v>0</v>
      </c>
      <c r="BI1349" s="181">
        <f t="shared" si="158"/>
        <v>0</v>
      </c>
      <c r="BJ1349" s="16" t="s">
        <v>1651</v>
      </c>
      <c r="BK1349" s="181">
        <f t="shared" si="159"/>
        <v>0</v>
      </c>
      <c r="BL1349" s="16" t="s">
        <v>297</v>
      </c>
      <c r="BM1349" s="16" t="s">
        <v>2501</v>
      </c>
    </row>
    <row r="1350" spans="2:65" s="1" customFormat="1" ht="16.5" customHeight="1">
      <c r="B1350" s="33"/>
      <c r="C1350" s="171" t="s">
        <v>2502</v>
      </c>
      <c r="D1350" s="171" t="s">
        <v>1645</v>
      </c>
      <c r="E1350" s="172" t="s">
        <v>2503</v>
      </c>
      <c r="F1350" s="173" t="s">
        <v>2504</v>
      </c>
      <c r="G1350" s="174" t="s">
        <v>1755</v>
      </c>
      <c r="H1350" s="175">
        <v>22</v>
      </c>
      <c r="I1350" s="176"/>
      <c r="J1350" s="175">
        <f t="shared" si="150"/>
        <v>0</v>
      </c>
      <c r="K1350" s="173" t="s">
        <v>1524</v>
      </c>
      <c r="L1350" s="37"/>
      <c r="M1350" s="177" t="s">
        <v>1524</v>
      </c>
      <c r="N1350" s="178" t="s">
        <v>1563</v>
      </c>
      <c r="O1350" s="59"/>
      <c r="P1350" s="179">
        <f t="shared" si="151"/>
        <v>0</v>
      </c>
      <c r="Q1350" s="179">
        <v>0</v>
      </c>
      <c r="R1350" s="179">
        <f t="shared" si="152"/>
        <v>0</v>
      </c>
      <c r="S1350" s="179">
        <v>0</v>
      </c>
      <c r="T1350" s="180">
        <f t="shared" si="153"/>
        <v>0</v>
      </c>
      <c r="AR1350" s="16" t="s">
        <v>297</v>
      </c>
      <c r="AT1350" s="16" t="s">
        <v>1645</v>
      </c>
      <c r="AU1350" s="16" t="s">
        <v>1651</v>
      </c>
      <c r="AY1350" s="16" t="s">
        <v>1642</v>
      </c>
      <c r="BE1350" s="181">
        <f t="shared" si="154"/>
        <v>0</v>
      </c>
      <c r="BF1350" s="181">
        <f t="shared" si="155"/>
        <v>0</v>
      </c>
      <c r="BG1350" s="181">
        <f t="shared" si="156"/>
        <v>0</v>
      </c>
      <c r="BH1350" s="181">
        <f t="shared" si="157"/>
        <v>0</v>
      </c>
      <c r="BI1350" s="181">
        <f t="shared" si="158"/>
        <v>0</v>
      </c>
      <c r="BJ1350" s="16" t="s">
        <v>1651</v>
      </c>
      <c r="BK1350" s="181">
        <f t="shared" si="159"/>
        <v>0</v>
      </c>
      <c r="BL1350" s="16" t="s">
        <v>297</v>
      </c>
      <c r="BM1350" s="16" t="s">
        <v>2505</v>
      </c>
    </row>
    <row r="1351" spans="2:65" s="1" customFormat="1" ht="16.5" customHeight="1">
      <c r="B1351" s="33"/>
      <c r="C1351" s="194" t="s">
        <v>2506</v>
      </c>
      <c r="D1351" s="194" t="s">
        <v>1687</v>
      </c>
      <c r="E1351" s="195" t="s">
        <v>2507</v>
      </c>
      <c r="F1351" s="196" t="s">
        <v>2508</v>
      </c>
      <c r="G1351" s="197" t="s">
        <v>1755</v>
      </c>
      <c r="H1351" s="198">
        <v>22</v>
      </c>
      <c r="I1351" s="199"/>
      <c r="J1351" s="198">
        <f t="shared" si="150"/>
        <v>0</v>
      </c>
      <c r="K1351" s="196" t="s">
        <v>1524</v>
      </c>
      <c r="L1351" s="200"/>
      <c r="M1351" s="201" t="s">
        <v>1524</v>
      </c>
      <c r="N1351" s="202" t="s">
        <v>1563</v>
      </c>
      <c r="O1351" s="59"/>
      <c r="P1351" s="179">
        <f t="shared" si="151"/>
        <v>0</v>
      </c>
      <c r="Q1351" s="179">
        <v>0</v>
      </c>
      <c r="R1351" s="179">
        <f t="shared" si="152"/>
        <v>0</v>
      </c>
      <c r="S1351" s="179">
        <v>0</v>
      </c>
      <c r="T1351" s="180">
        <f t="shared" si="153"/>
        <v>0</v>
      </c>
      <c r="AR1351" s="16" t="s">
        <v>3003</v>
      </c>
      <c r="AT1351" s="16" t="s">
        <v>1687</v>
      </c>
      <c r="AU1351" s="16" t="s">
        <v>1651</v>
      </c>
      <c r="AY1351" s="16" t="s">
        <v>1642</v>
      </c>
      <c r="BE1351" s="181">
        <f t="shared" si="154"/>
        <v>0</v>
      </c>
      <c r="BF1351" s="181">
        <f t="shared" si="155"/>
        <v>0</v>
      </c>
      <c r="BG1351" s="181">
        <f t="shared" si="156"/>
        <v>0</v>
      </c>
      <c r="BH1351" s="181">
        <f t="shared" si="157"/>
        <v>0</v>
      </c>
      <c r="BI1351" s="181">
        <f t="shared" si="158"/>
        <v>0</v>
      </c>
      <c r="BJ1351" s="16" t="s">
        <v>1651</v>
      </c>
      <c r="BK1351" s="181">
        <f t="shared" si="159"/>
        <v>0</v>
      </c>
      <c r="BL1351" s="16" t="s">
        <v>297</v>
      </c>
      <c r="BM1351" s="16" t="s">
        <v>2509</v>
      </c>
    </row>
    <row r="1352" spans="2:65" s="1" customFormat="1" ht="16.5" customHeight="1">
      <c r="B1352" s="33"/>
      <c r="C1352" s="171" t="s">
        <v>2510</v>
      </c>
      <c r="D1352" s="171" t="s">
        <v>1645</v>
      </c>
      <c r="E1352" s="172" t="s">
        <v>2511</v>
      </c>
      <c r="F1352" s="173" t="s">
        <v>2512</v>
      </c>
      <c r="G1352" s="174" t="s">
        <v>1037</v>
      </c>
      <c r="H1352" s="175">
        <v>22</v>
      </c>
      <c r="I1352" s="176"/>
      <c r="J1352" s="175">
        <f t="shared" si="150"/>
        <v>0</v>
      </c>
      <c r="K1352" s="173" t="s">
        <v>1524</v>
      </c>
      <c r="L1352" s="37"/>
      <c r="M1352" s="177" t="s">
        <v>1524</v>
      </c>
      <c r="N1352" s="178" t="s">
        <v>1563</v>
      </c>
      <c r="O1352" s="59"/>
      <c r="P1352" s="179">
        <f t="shared" si="151"/>
        <v>0</v>
      </c>
      <c r="Q1352" s="179">
        <v>0</v>
      </c>
      <c r="R1352" s="179">
        <f t="shared" si="152"/>
        <v>0</v>
      </c>
      <c r="S1352" s="179">
        <v>0</v>
      </c>
      <c r="T1352" s="180">
        <f t="shared" si="153"/>
        <v>0</v>
      </c>
      <c r="AR1352" s="16" t="s">
        <v>297</v>
      </c>
      <c r="AT1352" s="16" t="s">
        <v>1645</v>
      </c>
      <c r="AU1352" s="16" t="s">
        <v>1651</v>
      </c>
      <c r="AY1352" s="16" t="s">
        <v>1642</v>
      </c>
      <c r="BE1352" s="181">
        <f t="shared" si="154"/>
        <v>0</v>
      </c>
      <c r="BF1352" s="181">
        <f t="shared" si="155"/>
        <v>0</v>
      </c>
      <c r="BG1352" s="181">
        <f t="shared" si="156"/>
        <v>0</v>
      </c>
      <c r="BH1352" s="181">
        <f t="shared" si="157"/>
        <v>0</v>
      </c>
      <c r="BI1352" s="181">
        <f t="shared" si="158"/>
        <v>0</v>
      </c>
      <c r="BJ1352" s="16" t="s">
        <v>1651</v>
      </c>
      <c r="BK1352" s="181">
        <f t="shared" si="159"/>
        <v>0</v>
      </c>
      <c r="BL1352" s="16" t="s">
        <v>297</v>
      </c>
      <c r="BM1352" s="16" t="s">
        <v>2513</v>
      </c>
    </row>
    <row r="1353" spans="2:65" s="1" customFormat="1" ht="16.5" customHeight="1">
      <c r="B1353" s="33"/>
      <c r="C1353" s="194" t="s">
        <v>2514</v>
      </c>
      <c r="D1353" s="194" t="s">
        <v>1687</v>
      </c>
      <c r="E1353" s="195" t="s">
        <v>2515</v>
      </c>
      <c r="F1353" s="196" t="s">
        <v>2516</v>
      </c>
      <c r="G1353" s="197" t="s">
        <v>1755</v>
      </c>
      <c r="H1353" s="198">
        <v>22</v>
      </c>
      <c r="I1353" s="199"/>
      <c r="J1353" s="198">
        <f t="shared" si="150"/>
        <v>0</v>
      </c>
      <c r="K1353" s="196" t="s">
        <v>1524</v>
      </c>
      <c r="L1353" s="200"/>
      <c r="M1353" s="201" t="s">
        <v>1524</v>
      </c>
      <c r="N1353" s="202" t="s">
        <v>1563</v>
      </c>
      <c r="O1353" s="59"/>
      <c r="P1353" s="179">
        <f t="shared" si="151"/>
        <v>0</v>
      </c>
      <c r="Q1353" s="179">
        <v>0</v>
      </c>
      <c r="R1353" s="179">
        <f t="shared" si="152"/>
        <v>0</v>
      </c>
      <c r="S1353" s="179">
        <v>0</v>
      </c>
      <c r="T1353" s="180">
        <f t="shared" si="153"/>
        <v>0</v>
      </c>
      <c r="AR1353" s="16" t="s">
        <v>3003</v>
      </c>
      <c r="AT1353" s="16" t="s">
        <v>1687</v>
      </c>
      <c r="AU1353" s="16" t="s">
        <v>1651</v>
      </c>
      <c r="AY1353" s="16" t="s">
        <v>1642</v>
      </c>
      <c r="BE1353" s="181">
        <f t="shared" si="154"/>
        <v>0</v>
      </c>
      <c r="BF1353" s="181">
        <f t="shared" si="155"/>
        <v>0</v>
      </c>
      <c r="BG1353" s="181">
        <f t="shared" si="156"/>
        <v>0</v>
      </c>
      <c r="BH1353" s="181">
        <f t="shared" si="157"/>
        <v>0</v>
      </c>
      <c r="BI1353" s="181">
        <f t="shared" si="158"/>
        <v>0</v>
      </c>
      <c r="BJ1353" s="16" t="s">
        <v>1651</v>
      </c>
      <c r="BK1353" s="181">
        <f t="shared" si="159"/>
        <v>0</v>
      </c>
      <c r="BL1353" s="16" t="s">
        <v>297</v>
      </c>
      <c r="BM1353" s="16" t="s">
        <v>2517</v>
      </c>
    </row>
    <row r="1354" spans="2:65" s="1" customFormat="1" ht="16.5" customHeight="1">
      <c r="B1354" s="33"/>
      <c r="C1354" s="171" t="s">
        <v>2518</v>
      </c>
      <c r="D1354" s="171" t="s">
        <v>1645</v>
      </c>
      <c r="E1354" s="172" t="s">
        <v>2519</v>
      </c>
      <c r="F1354" s="173" t="s">
        <v>2520</v>
      </c>
      <c r="G1354" s="174" t="s">
        <v>1755</v>
      </c>
      <c r="H1354" s="175">
        <v>1</v>
      </c>
      <c r="I1354" s="176"/>
      <c r="J1354" s="175">
        <f t="shared" si="150"/>
        <v>0</v>
      </c>
      <c r="K1354" s="173" t="s">
        <v>1524</v>
      </c>
      <c r="L1354" s="37"/>
      <c r="M1354" s="177" t="s">
        <v>1524</v>
      </c>
      <c r="N1354" s="178" t="s">
        <v>1563</v>
      </c>
      <c r="O1354" s="59"/>
      <c r="P1354" s="179">
        <f t="shared" si="151"/>
        <v>0</v>
      </c>
      <c r="Q1354" s="179">
        <v>0</v>
      </c>
      <c r="R1354" s="179">
        <f t="shared" si="152"/>
        <v>0</v>
      </c>
      <c r="S1354" s="179">
        <v>0</v>
      </c>
      <c r="T1354" s="180">
        <f t="shared" si="153"/>
        <v>0</v>
      </c>
      <c r="AR1354" s="16" t="s">
        <v>297</v>
      </c>
      <c r="AT1354" s="16" t="s">
        <v>1645</v>
      </c>
      <c r="AU1354" s="16" t="s">
        <v>1651</v>
      </c>
      <c r="AY1354" s="16" t="s">
        <v>1642</v>
      </c>
      <c r="BE1354" s="181">
        <f t="shared" si="154"/>
        <v>0</v>
      </c>
      <c r="BF1354" s="181">
        <f t="shared" si="155"/>
        <v>0</v>
      </c>
      <c r="BG1354" s="181">
        <f t="shared" si="156"/>
        <v>0</v>
      </c>
      <c r="BH1354" s="181">
        <f t="shared" si="157"/>
        <v>0</v>
      </c>
      <c r="BI1354" s="181">
        <f t="shared" si="158"/>
        <v>0</v>
      </c>
      <c r="BJ1354" s="16" t="s">
        <v>1651</v>
      </c>
      <c r="BK1354" s="181">
        <f t="shared" si="159"/>
        <v>0</v>
      </c>
      <c r="BL1354" s="16" t="s">
        <v>297</v>
      </c>
      <c r="BM1354" s="16" t="s">
        <v>2521</v>
      </c>
    </row>
    <row r="1355" spans="2:65" s="1" customFormat="1" ht="16.5" customHeight="1">
      <c r="B1355" s="33"/>
      <c r="C1355" s="194" t="s">
        <v>2522</v>
      </c>
      <c r="D1355" s="194" t="s">
        <v>1687</v>
      </c>
      <c r="E1355" s="195" t="s">
        <v>2523</v>
      </c>
      <c r="F1355" s="196" t="s">
        <v>2524</v>
      </c>
      <c r="G1355" s="197" t="s">
        <v>1755</v>
      </c>
      <c r="H1355" s="198">
        <v>1</v>
      </c>
      <c r="I1355" s="199"/>
      <c r="J1355" s="198">
        <f t="shared" si="150"/>
        <v>0</v>
      </c>
      <c r="K1355" s="196" t="s">
        <v>1524</v>
      </c>
      <c r="L1355" s="200"/>
      <c r="M1355" s="201" t="s">
        <v>1524</v>
      </c>
      <c r="N1355" s="202" t="s">
        <v>1563</v>
      </c>
      <c r="O1355" s="59"/>
      <c r="P1355" s="179">
        <f t="shared" si="151"/>
        <v>0</v>
      </c>
      <c r="Q1355" s="179">
        <v>0</v>
      </c>
      <c r="R1355" s="179">
        <f t="shared" si="152"/>
        <v>0</v>
      </c>
      <c r="S1355" s="179">
        <v>0</v>
      </c>
      <c r="T1355" s="180">
        <f t="shared" si="153"/>
        <v>0</v>
      </c>
      <c r="AR1355" s="16" t="s">
        <v>3003</v>
      </c>
      <c r="AT1355" s="16" t="s">
        <v>1687</v>
      </c>
      <c r="AU1355" s="16" t="s">
        <v>1651</v>
      </c>
      <c r="AY1355" s="16" t="s">
        <v>1642</v>
      </c>
      <c r="BE1355" s="181">
        <f t="shared" si="154"/>
        <v>0</v>
      </c>
      <c r="BF1355" s="181">
        <f t="shared" si="155"/>
        <v>0</v>
      </c>
      <c r="BG1355" s="181">
        <f t="shared" si="156"/>
        <v>0</v>
      </c>
      <c r="BH1355" s="181">
        <f t="shared" si="157"/>
        <v>0</v>
      </c>
      <c r="BI1355" s="181">
        <f t="shared" si="158"/>
        <v>0</v>
      </c>
      <c r="BJ1355" s="16" t="s">
        <v>1651</v>
      </c>
      <c r="BK1355" s="181">
        <f t="shared" si="159"/>
        <v>0</v>
      </c>
      <c r="BL1355" s="16" t="s">
        <v>297</v>
      </c>
      <c r="BM1355" s="16" t="s">
        <v>2525</v>
      </c>
    </row>
    <row r="1356" spans="2:65" s="1" customFormat="1" ht="16.5" customHeight="1">
      <c r="B1356" s="33"/>
      <c r="C1356" s="171" t="s">
        <v>2526</v>
      </c>
      <c r="D1356" s="171" t="s">
        <v>1645</v>
      </c>
      <c r="E1356" s="172" t="s">
        <v>2527</v>
      </c>
      <c r="F1356" s="173" t="s">
        <v>2528</v>
      </c>
      <c r="G1356" s="174" t="s">
        <v>1755</v>
      </c>
      <c r="H1356" s="175">
        <v>1</v>
      </c>
      <c r="I1356" s="176"/>
      <c r="J1356" s="175">
        <f t="shared" si="150"/>
        <v>0</v>
      </c>
      <c r="K1356" s="173" t="s">
        <v>1524</v>
      </c>
      <c r="L1356" s="37"/>
      <c r="M1356" s="177" t="s">
        <v>1524</v>
      </c>
      <c r="N1356" s="178" t="s">
        <v>1563</v>
      </c>
      <c r="O1356" s="59"/>
      <c r="P1356" s="179">
        <f t="shared" si="151"/>
        <v>0</v>
      </c>
      <c r="Q1356" s="179">
        <v>0</v>
      </c>
      <c r="R1356" s="179">
        <f t="shared" si="152"/>
        <v>0</v>
      </c>
      <c r="S1356" s="179">
        <v>0</v>
      </c>
      <c r="T1356" s="180">
        <f t="shared" si="153"/>
        <v>0</v>
      </c>
      <c r="AR1356" s="16" t="s">
        <v>297</v>
      </c>
      <c r="AT1356" s="16" t="s">
        <v>1645</v>
      </c>
      <c r="AU1356" s="16" t="s">
        <v>1651</v>
      </c>
      <c r="AY1356" s="16" t="s">
        <v>1642</v>
      </c>
      <c r="BE1356" s="181">
        <f t="shared" si="154"/>
        <v>0</v>
      </c>
      <c r="BF1356" s="181">
        <f t="shared" si="155"/>
        <v>0</v>
      </c>
      <c r="BG1356" s="181">
        <f t="shared" si="156"/>
        <v>0</v>
      </c>
      <c r="BH1356" s="181">
        <f t="shared" si="157"/>
        <v>0</v>
      </c>
      <c r="BI1356" s="181">
        <f t="shared" si="158"/>
        <v>0</v>
      </c>
      <c r="BJ1356" s="16" t="s">
        <v>1651</v>
      </c>
      <c r="BK1356" s="181">
        <f t="shared" si="159"/>
        <v>0</v>
      </c>
      <c r="BL1356" s="16" t="s">
        <v>297</v>
      </c>
      <c r="BM1356" s="16" t="s">
        <v>2529</v>
      </c>
    </row>
    <row r="1357" spans="2:65" s="1" customFormat="1" ht="16.5" customHeight="1">
      <c r="B1357" s="33"/>
      <c r="C1357" s="194" t="s">
        <v>2530</v>
      </c>
      <c r="D1357" s="194" t="s">
        <v>1687</v>
      </c>
      <c r="E1357" s="195" t="s">
        <v>2531</v>
      </c>
      <c r="F1357" s="196" t="s">
        <v>2532</v>
      </c>
      <c r="G1357" s="197" t="s">
        <v>1755</v>
      </c>
      <c r="H1357" s="198">
        <v>1</v>
      </c>
      <c r="I1357" s="199"/>
      <c r="J1357" s="198">
        <f t="shared" si="150"/>
        <v>0</v>
      </c>
      <c r="K1357" s="196" t="s">
        <v>1524</v>
      </c>
      <c r="L1357" s="200"/>
      <c r="M1357" s="201" t="s">
        <v>1524</v>
      </c>
      <c r="N1357" s="202" t="s">
        <v>1563</v>
      </c>
      <c r="O1357" s="59"/>
      <c r="P1357" s="179">
        <f t="shared" si="151"/>
        <v>0</v>
      </c>
      <c r="Q1357" s="179">
        <v>0</v>
      </c>
      <c r="R1357" s="179">
        <f t="shared" si="152"/>
        <v>0</v>
      </c>
      <c r="S1357" s="179">
        <v>0</v>
      </c>
      <c r="T1357" s="180">
        <f t="shared" si="153"/>
        <v>0</v>
      </c>
      <c r="AR1357" s="16" t="s">
        <v>3003</v>
      </c>
      <c r="AT1357" s="16" t="s">
        <v>1687</v>
      </c>
      <c r="AU1357" s="16" t="s">
        <v>1651</v>
      </c>
      <c r="AY1357" s="16" t="s">
        <v>1642</v>
      </c>
      <c r="BE1357" s="181">
        <f t="shared" si="154"/>
        <v>0</v>
      </c>
      <c r="BF1357" s="181">
        <f t="shared" si="155"/>
        <v>0</v>
      </c>
      <c r="BG1357" s="181">
        <f t="shared" si="156"/>
        <v>0</v>
      </c>
      <c r="BH1357" s="181">
        <f t="shared" si="157"/>
        <v>0</v>
      </c>
      <c r="BI1357" s="181">
        <f t="shared" si="158"/>
        <v>0</v>
      </c>
      <c r="BJ1357" s="16" t="s">
        <v>1651</v>
      </c>
      <c r="BK1357" s="181">
        <f t="shared" si="159"/>
        <v>0</v>
      </c>
      <c r="BL1357" s="16" t="s">
        <v>297</v>
      </c>
      <c r="BM1357" s="16" t="s">
        <v>2533</v>
      </c>
    </row>
    <row r="1358" spans="2:65" s="1" customFormat="1" ht="16.5" customHeight="1">
      <c r="B1358" s="33"/>
      <c r="C1358" s="171" t="s">
        <v>2534</v>
      </c>
      <c r="D1358" s="171" t="s">
        <v>1645</v>
      </c>
      <c r="E1358" s="172" t="s">
        <v>2535</v>
      </c>
      <c r="F1358" s="173" t="s">
        <v>2536</v>
      </c>
      <c r="G1358" s="174" t="s">
        <v>1755</v>
      </c>
      <c r="H1358" s="175">
        <v>1</v>
      </c>
      <c r="I1358" s="176"/>
      <c r="J1358" s="175">
        <f t="shared" si="150"/>
        <v>0</v>
      </c>
      <c r="K1358" s="173" t="s">
        <v>1524</v>
      </c>
      <c r="L1358" s="37"/>
      <c r="M1358" s="177" t="s">
        <v>1524</v>
      </c>
      <c r="N1358" s="178" t="s">
        <v>1563</v>
      </c>
      <c r="O1358" s="59"/>
      <c r="P1358" s="179">
        <f t="shared" si="151"/>
        <v>0</v>
      </c>
      <c r="Q1358" s="179">
        <v>0</v>
      </c>
      <c r="R1358" s="179">
        <f t="shared" si="152"/>
        <v>0</v>
      </c>
      <c r="S1358" s="179">
        <v>0</v>
      </c>
      <c r="T1358" s="180">
        <f t="shared" si="153"/>
        <v>0</v>
      </c>
      <c r="AR1358" s="16" t="s">
        <v>297</v>
      </c>
      <c r="AT1358" s="16" t="s">
        <v>1645</v>
      </c>
      <c r="AU1358" s="16" t="s">
        <v>1651</v>
      </c>
      <c r="AY1358" s="16" t="s">
        <v>1642</v>
      </c>
      <c r="BE1358" s="181">
        <f t="shared" si="154"/>
        <v>0</v>
      </c>
      <c r="BF1358" s="181">
        <f t="shared" si="155"/>
        <v>0</v>
      </c>
      <c r="BG1358" s="181">
        <f t="shared" si="156"/>
        <v>0</v>
      </c>
      <c r="BH1358" s="181">
        <f t="shared" si="157"/>
        <v>0</v>
      </c>
      <c r="BI1358" s="181">
        <f t="shared" si="158"/>
        <v>0</v>
      </c>
      <c r="BJ1358" s="16" t="s">
        <v>1651</v>
      </c>
      <c r="BK1358" s="181">
        <f t="shared" si="159"/>
        <v>0</v>
      </c>
      <c r="BL1358" s="16" t="s">
        <v>297</v>
      </c>
      <c r="BM1358" s="16" t="s">
        <v>2537</v>
      </c>
    </row>
    <row r="1359" spans="2:65" s="1" customFormat="1" ht="16.5" customHeight="1">
      <c r="B1359" s="33"/>
      <c r="C1359" s="194" t="s">
        <v>2538</v>
      </c>
      <c r="D1359" s="194" t="s">
        <v>1687</v>
      </c>
      <c r="E1359" s="195" t="s">
        <v>2539</v>
      </c>
      <c r="F1359" s="196" t="s">
        <v>2540</v>
      </c>
      <c r="G1359" s="197" t="s">
        <v>1755</v>
      </c>
      <c r="H1359" s="198">
        <v>1</v>
      </c>
      <c r="I1359" s="199"/>
      <c r="J1359" s="198">
        <f t="shared" si="150"/>
        <v>0</v>
      </c>
      <c r="K1359" s="196" t="s">
        <v>1524</v>
      </c>
      <c r="L1359" s="200"/>
      <c r="M1359" s="201" t="s">
        <v>1524</v>
      </c>
      <c r="N1359" s="202" t="s">
        <v>1563</v>
      </c>
      <c r="O1359" s="59"/>
      <c r="P1359" s="179">
        <f t="shared" si="151"/>
        <v>0</v>
      </c>
      <c r="Q1359" s="179">
        <v>0</v>
      </c>
      <c r="R1359" s="179">
        <f t="shared" si="152"/>
        <v>0</v>
      </c>
      <c r="S1359" s="179">
        <v>0</v>
      </c>
      <c r="T1359" s="180">
        <f t="shared" si="153"/>
        <v>0</v>
      </c>
      <c r="AR1359" s="16" t="s">
        <v>3003</v>
      </c>
      <c r="AT1359" s="16" t="s">
        <v>1687</v>
      </c>
      <c r="AU1359" s="16" t="s">
        <v>1651</v>
      </c>
      <c r="AY1359" s="16" t="s">
        <v>1642</v>
      </c>
      <c r="BE1359" s="181">
        <f t="shared" si="154"/>
        <v>0</v>
      </c>
      <c r="BF1359" s="181">
        <f t="shared" si="155"/>
        <v>0</v>
      </c>
      <c r="BG1359" s="181">
        <f t="shared" si="156"/>
        <v>0</v>
      </c>
      <c r="BH1359" s="181">
        <f t="shared" si="157"/>
        <v>0</v>
      </c>
      <c r="BI1359" s="181">
        <f t="shared" si="158"/>
        <v>0</v>
      </c>
      <c r="BJ1359" s="16" t="s">
        <v>1651</v>
      </c>
      <c r="BK1359" s="181">
        <f t="shared" si="159"/>
        <v>0</v>
      </c>
      <c r="BL1359" s="16" t="s">
        <v>297</v>
      </c>
      <c r="BM1359" s="16" t="s">
        <v>2541</v>
      </c>
    </row>
    <row r="1360" spans="2:63" s="10" customFormat="1" ht="22.9" customHeight="1">
      <c r="B1360" s="155"/>
      <c r="C1360" s="156"/>
      <c r="D1360" s="157" t="s">
        <v>1590</v>
      </c>
      <c r="E1360" s="169" t="s">
        <v>2542</v>
      </c>
      <c r="F1360" s="169" t="s">
        <v>2543</v>
      </c>
      <c r="G1360" s="156"/>
      <c r="H1360" s="156"/>
      <c r="I1360" s="159"/>
      <c r="J1360" s="170">
        <f>BK1360</f>
        <v>0</v>
      </c>
      <c r="K1360" s="156"/>
      <c r="L1360" s="161"/>
      <c r="M1360" s="162"/>
      <c r="N1360" s="163"/>
      <c r="O1360" s="163"/>
      <c r="P1360" s="164">
        <f>SUM(P1361:P1369)</f>
        <v>0</v>
      </c>
      <c r="Q1360" s="163"/>
      <c r="R1360" s="164">
        <f>SUM(R1361:R1369)</f>
        <v>25.535258000000002</v>
      </c>
      <c r="S1360" s="163"/>
      <c r="T1360" s="165">
        <f>SUM(T1361:T1369)</f>
        <v>0</v>
      </c>
      <c r="AR1360" s="166" t="s">
        <v>1656</v>
      </c>
      <c r="AT1360" s="167" t="s">
        <v>1590</v>
      </c>
      <c r="AU1360" s="167" t="s">
        <v>1531</v>
      </c>
      <c r="AY1360" s="166" t="s">
        <v>1642</v>
      </c>
      <c r="BK1360" s="168">
        <f>SUM(BK1361:BK1369)</f>
        <v>0</v>
      </c>
    </row>
    <row r="1361" spans="2:65" s="1" customFormat="1" ht="16.5" customHeight="1">
      <c r="B1361" s="33"/>
      <c r="C1361" s="171" t="s">
        <v>2544</v>
      </c>
      <c r="D1361" s="171" t="s">
        <v>1645</v>
      </c>
      <c r="E1361" s="172" t="s">
        <v>2545</v>
      </c>
      <c r="F1361" s="173" t="s">
        <v>2546</v>
      </c>
      <c r="G1361" s="174" t="s">
        <v>1683</v>
      </c>
      <c r="H1361" s="175">
        <v>23.8</v>
      </c>
      <c r="I1361" s="176"/>
      <c r="J1361" s="175">
        <f aca="true" t="shared" si="160" ref="J1361:J1369">ROUND(I1361*H1361,0)</f>
        <v>0</v>
      </c>
      <c r="K1361" s="173" t="s">
        <v>1649</v>
      </c>
      <c r="L1361" s="37"/>
      <c r="M1361" s="177" t="s">
        <v>1524</v>
      </c>
      <c r="N1361" s="178" t="s">
        <v>1563</v>
      </c>
      <c r="O1361" s="59"/>
      <c r="P1361" s="179">
        <f aca="true" t="shared" si="161" ref="P1361:P1369">O1361*H1361</f>
        <v>0</v>
      </c>
      <c r="Q1361" s="179">
        <v>0</v>
      </c>
      <c r="R1361" s="179">
        <f aca="true" t="shared" si="162" ref="R1361:R1369">Q1361*H1361</f>
        <v>0</v>
      </c>
      <c r="S1361" s="179">
        <v>0</v>
      </c>
      <c r="T1361" s="180">
        <f aca="true" t="shared" si="163" ref="T1361:T1369">S1361*H1361</f>
        <v>0</v>
      </c>
      <c r="AR1361" s="16" t="s">
        <v>297</v>
      </c>
      <c r="AT1361" s="16" t="s">
        <v>1645</v>
      </c>
      <c r="AU1361" s="16" t="s">
        <v>1651</v>
      </c>
      <c r="AY1361" s="16" t="s">
        <v>1642</v>
      </c>
      <c r="BE1361" s="181">
        <f aca="true" t="shared" si="164" ref="BE1361:BE1369">IF(N1361="základní",J1361,0)</f>
        <v>0</v>
      </c>
      <c r="BF1361" s="181">
        <f aca="true" t="shared" si="165" ref="BF1361:BF1369">IF(N1361="snížená",J1361,0)</f>
        <v>0</v>
      </c>
      <c r="BG1361" s="181">
        <f aca="true" t="shared" si="166" ref="BG1361:BG1369">IF(N1361="zákl. přenesená",J1361,0)</f>
        <v>0</v>
      </c>
      <c r="BH1361" s="181">
        <f aca="true" t="shared" si="167" ref="BH1361:BH1369">IF(N1361="sníž. přenesená",J1361,0)</f>
        <v>0</v>
      </c>
      <c r="BI1361" s="181">
        <f aca="true" t="shared" si="168" ref="BI1361:BI1369">IF(N1361="nulová",J1361,0)</f>
        <v>0</v>
      </c>
      <c r="BJ1361" s="16" t="s">
        <v>1651</v>
      </c>
      <c r="BK1361" s="181">
        <f aca="true" t="shared" si="169" ref="BK1361:BK1369">ROUND(I1361*H1361,0)</f>
        <v>0</v>
      </c>
      <c r="BL1361" s="16" t="s">
        <v>297</v>
      </c>
      <c r="BM1361" s="16" t="s">
        <v>2547</v>
      </c>
    </row>
    <row r="1362" spans="2:65" s="1" customFormat="1" ht="16.5" customHeight="1">
      <c r="B1362" s="33"/>
      <c r="C1362" s="171" t="s">
        <v>2548</v>
      </c>
      <c r="D1362" s="171" t="s">
        <v>1645</v>
      </c>
      <c r="E1362" s="172" t="s">
        <v>2549</v>
      </c>
      <c r="F1362" s="173" t="s">
        <v>2550</v>
      </c>
      <c r="G1362" s="174" t="s">
        <v>1728</v>
      </c>
      <c r="H1362" s="175">
        <v>136</v>
      </c>
      <c r="I1362" s="176"/>
      <c r="J1362" s="175">
        <f t="shared" si="160"/>
        <v>0</v>
      </c>
      <c r="K1362" s="173" t="s">
        <v>1649</v>
      </c>
      <c r="L1362" s="37"/>
      <c r="M1362" s="177" t="s">
        <v>1524</v>
      </c>
      <c r="N1362" s="178" t="s">
        <v>1563</v>
      </c>
      <c r="O1362" s="59"/>
      <c r="P1362" s="179">
        <f t="shared" si="161"/>
        <v>0</v>
      </c>
      <c r="Q1362" s="179">
        <v>0</v>
      </c>
      <c r="R1362" s="179">
        <f t="shared" si="162"/>
        <v>0</v>
      </c>
      <c r="S1362" s="179">
        <v>0</v>
      </c>
      <c r="T1362" s="180">
        <f t="shared" si="163"/>
        <v>0</v>
      </c>
      <c r="AR1362" s="16" t="s">
        <v>297</v>
      </c>
      <c r="AT1362" s="16" t="s">
        <v>1645</v>
      </c>
      <c r="AU1362" s="16" t="s">
        <v>1651</v>
      </c>
      <c r="AY1362" s="16" t="s">
        <v>1642</v>
      </c>
      <c r="BE1362" s="181">
        <f t="shared" si="164"/>
        <v>0</v>
      </c>
      <c r="BF1362" s="181">
        <f t="shared" si="165"/>
        <v>0</v>
      </c>
      <c r="BG1362" s="181">
        <f t="shared" si="166"/>
        <v>0</v>
      </c>
      <c r="BH1362" s="181">
        <f t="shared" si="167"/>
        <v>0</v>
      </c>
      <c r="BI1362" s="181">
        <f t="shared" si="168"/>
        <v>0</v>
      </c>
      <c r="BJ1362" s="16" t="s">
        <v>1651</v>
      </c>
      <c r="BK1362" s="181">
        <f t="shared" si="169"/>
        <v>0</v>
      </c>
      <c r="BL1362" s="16" t="s">
        <v>297</v>
      </c>
      <c r="BM1362" s="16" t="s">
        <v>2551</v>
      </c>
    </row>
    <row r="1363" spans="2:65" s="1" customFormat="1" ht="16.5" customHeight="1">
      <c r="B1363" s="33"/>
      <c r="C1363" s="171" t="s">
        <v>2552</v>
      </c>
      <c r="D1363" s="171" t="s">
        <v>1645</v>
      </c>
      <c r="E1363" s="172" t="s">
        <v>2553</v>
      </c>
      <c r="F1363" s="173" t="s">
        <v>2554</v>
      </c>
      <c r="G1363" s="174" t="s">
        <v>1728</v>
      </c>
      <c r="H1363" s="175">
        <v>68</v>
      </c>
      <c r="I1363" s="176"/>
      <c r="J1363" s="175">
        <f t="shared" si="160"/>
        <v>0</v>
      </c>
      <c r="K1363" s="173" t="s">
        <v>1649</v>
      </c>
      <c r="L1363" s="37"/>
      <c r="M1363" s="177" t="s">
        <v>1524</v>
      </c>
      <c r="N1363" s="178" t="s">
        <v>1563</v>
      </c>
      <c r="O1363" s="59"/>
      <c r="P1363" s="179">
        <f t="shared" si="161"/>
        <v>0</v>
      </c>
      <c r="Q1363" s="179">
        <v>0</v>
      </c>
      <c r="R1363" s="179">
        <f t="shared" si="162"/>
        <v>0</v>
      </c>
      <c r="S1363" s="179">
        <v>0</v>
      </c>
      <c r="T1363" s="180">
        <f t="shared" si="163"/>
        <v>0</v>
      </c>
      <c r="AR1363" s="16" t="s">
        <v>297</v>
      </c>
      <c r="AT1363" s="16" t="s">
        <v>1645</v>
      </c>
      <c r="AU1363" s="16" t="s">
        <v>1651</v>
      </c>
      <c r="AY1363" s="16" t="s">
        <v>1642</v>
      </c>
      <c r="BE1363" s="181">
        <f t="shared" si="164"/>
        <v>0</v>
      </c>
      <c r="BF1363" s="181">
        <f t="shared" si="165"/>
        <v>0</v>
      </c>
      <c r="BG1363" s="181">
        <f t="shared" si="166"/>
        <v>0</v>
      </c>
      <c r="BH1363" s="181">
        <f t="shared" si="167"/>
        <v>0</v>
      </c>
      <c r="BI1363" s="181">
        <f t="shared" si="168"/>
        <v>0</v>
      </c>
      <c r="BJ1363" s="16" t="s">
        <v>1651</v>
      </c>
      <c r="BK1363" s="181">
        <f t="shared" si="169"/>
        <v>0</v>
      </c>
      <c r="BL1363" s="16" t="s">
        <v>297</v>
      </c>
      <c r="BM1363" s="16" t="s">
        <v>2555</v>
      </c>
    </row>
    <row r="1364" spans="2:65" s="1" customFormat="1" ht="16.5" customHeight="1">
      <c r="B1364" s="33"/>
      <c r="C1364" s="171" t="s">
        <v>2556</v>
      </c>
      <c r="D1364" s="171" t="s">
        <v>1645</v>
      </c>
      <c r="E1364" s="172" t="s">
        <v>2557</v>
      </c>
      <c r="F1364" s="173" t="s">
        <v>2558</v>
      </c>
      <c r="G1364" s="174" t="s">
        <v>1728</v>
      </c>
      <c r="H1364" s="175">
        <v>68</v>
      </c>
      <c r="I1364" s="176"/>
      <c r="J1364" s="175">
        <f t="shared" si="160"/>
        <v>0</v>
      </c>
      <c r="K1364" s="173" t="s">
        <v>1649</v>
      </c>
      <c r="L1364" s="37"/>
      <c r="M1364" s="177" t="s">
        <v>1524</v>
      </c>
      <c r="N1364" s="178" t="s">
        <v>1563</v>
      </c>
      <c r="O1364" s="59"/>
      <c r="P1364" s="179">
        <f t="shared" si="161"/>
        <v>0</v>
      </c>
      <c r="Q1364" s="179">
        <v>0</v>
      </c>
      <c r="R1364" s="179">
        <f t="shared" si="162"/>
        <v>0</v>
      </c>
      <c r="S1364" s="179">
        <v>0</v>
      </c>
      <c r="T1364" s="180">
        <f t="shared" si="163"/>
        <v>0</v>
      </c>
      <c r="AR1364" s="16" t="s">
        <v>297</v>
      </c>
      <c r="AT1364" s="16" t="s">
        <v>1645</v>
      </c>
      <c r="AU1364" s="16" t="s">
        <v>1651</v>
      </c>
      <c r="AY1364" s="16" t="s">
        <v>1642</v>
      </c>
      <c r="BE1364" s="181">
        <f t="shared" si="164"/>
        <v>0</v>
      </c>
      <c r="BF1364" s="181">
        <f t="shared" si="165"/>
        <v>0</v>
      </c>
      <c r="BG1364" s="181">
        <f t="shared" si="166"/>
        <v>0</v>
      </c>
      <c r="BH1364" s="181">
        <f t="shared" si="167"/>
        <v>0</v>
      </c>
      <c r="BI1364" s="181">
        <f t="shared" si="168"/>
        <v>0</v>
      </c>
      <c r="BJ1364" s="16" t="s">
        <v>1651</v>
      </c>
      <c r="BK1364" s="181">
        <f t="shared" si="169"/>
        <v>0</v>
      </c>
      <c r="BL1364" s="16" t="s">
        <v>297</v>
      </c>
      <c r="BM1364" s="16" t="s">
        <v>2559</v>
      </c>
    </row>
    <row r="1365" spans="2:65" s="1" customFormat="1" ht="16.5" customHeight="1">
      <c r="B1365" s="33"/>
      <c r="C1365" s="171" t="s">
        <v>2560</v>
      </c>
      <c r="D1365" s="171" t="s">
        <v>1645</v>
      </c>
      <c r="E1365" s="172" t="s">
        <v>2561</v>
      </c>
      <c r="F1365" s="173" t="s">
        <v>2562</v>
      </c>
      <c r="G1365" s="174" t="s">
        <v>1683</v>
      </c>
      <c r="H1365" s="175">
        <v>23.8</v>
      </c>
      <c r="I1365" s="176"/>
      <c r="J1365" s="175">
        <f t="shared" si="160"/>
        <v>0</v>
      </c>
      <c r="K1365" s="173" t="s">
        <v>1649</v>
      </c>
      <c r="L1365" s="37"/>
      <c r="M1365" s="177" t="s">
        <v>1524</v>
      </c>
      <c r="N1365" s="178" t="s">
        <v>1563</v>
      </c>
      <c r="O1365" s="59"/>
      <c r="P1365" s="179">
        <f t="shared" si="161"/>
        <v>0</v>
      </c>
      <c r="Q1365" s="179">
        <v>0</v>
      </c>
      <c r="R1365" s="179">
        <f t="shared" si="162"/>
        <v>0</v>
      </c>
      <c r="S1365" s="179">
        <v>0</v>
      </c>
      <c r="T1365" s="180">
        <f t="shared" si="163"/>
        <v>0</v>
      </c>
      <c r="AR1365" s="16" t="s">
        <v>297</v>
      </c>
      <c r="AT1365" s="16" t="s">
        <v>1645</v>
      </c>
      <c r="AU1365" s="16" t="s">
        <v>1651</v>
      </c>
      <c r="AY1365" s="16" t="s">
        <v>1642</v>
      </c>
      <c r="BE1365" s="181">
        <f t="shared" si="164"/>
        <v>0</v>
      </c>
      <c r="BF1365" s="181">
        <f t="shared" si="165"/>
        <v>0</v>
      </c>
      <c r="BG1365" s="181">
        <f t="shared" si="166"/>
        <v>0</v>
      </c>
      <c r="BH1365" s="181">
        <f t="shared" si="167"/>
        <v>0</v>
      </c>
      <c r="BI1365" s="181">
        <f t="shared" si="168"/>
        <v>0</v>
      </c>
      <c r="BJ1365" s="16" t="s">
        <v>1651</v>
      </c>
      <c r="BK1365" s="181">
        <f t="shared" si="169"/>
        <v>0</v>
      </c>
      <c r="BL1365" s="16" t="s">
        <v>297</v>
      </c>
      <c r="BM1365" s="16" t="s">
        <v>2563</v>
      </c>
    </row>
    <row r="1366" spans="2:65" s="1" customFormat="1" ht="16.5" customHeight="1">
      <c r="B1366" s="33"/>
      <c r="C1366" s="171" t="s">
        <v>2564</v>
      </c>
      <c r="D1366" s="171" t="s">
        <v>1645</v>
      </c>
      <c r="E1366" s="172" t="s">
        <v>2565</v>
      </c>
      <c r="F1366" s="173" t="s">
        <v>2566</v>
      </c>
      <c r="G1366" s="174" t="s">
        <v>1683</v>
      </c>
      <c r="H1366" s="175">
        <v>23.8</v>
      </c>
      <c r="I1366" s="176"/>
      <c r="J1366" s="175">
        <f t="shared" si="160"/>
        <v>0</v>
      </c>
      <c r="K1366" s="173" t="s">
        <v>1649</v>
      </c>
      <c r="L1366" s="37"/>
      <c r="M1366" s="177" t="s">
        <v>1524</v>
      </c>
      <c r="N1366" s="178" t="s">
        <v>1563</v>
      </c>
      <c r="O1366" s="59"/>
      <c r="P1366" s="179">
        <f t="shared" si="161"/>
        <v>0</v>
      </c>
      <c r="Q1366" s="179">
        <v>0.38626</v>
      </c>
      <c r="R1366" s="179">
        <f t="shared" si="162"/>
        <v>9.192988</v>
      </c>
      <c r="S1366" s="179">
        <v>0</v>
      </c>
      <c r="T1366" s="180">
        <f t="shared" si="163"/>
        <v>0</v>
      </c>
      <c r="AR1366" s="16" t="s">
        <v>297</v>
      </c>
      <c r="AT1366" s="16" t="s">
        <v>1645</v>
      </c>
      <c r="AU1366" s="16" t="s">
        <v>1651</v>
      </c>
      <c r="AY1366" s="16" t="s">
        <v>1642</v>
      </c>
      <c r="BE1366" s="181">
        <f t="shared" si="164"/>
        <v>0</v>
      </c>
      <c r="BF1366" s="181">
        <f t="shared" si="165"/>
        <v>0</v>
      </c>
      <c r="BG1366" s="181">
        <f t="shared" si="166"/>
        <v>0</v>
      </c>
      <c r="BH1366" s="181">
        <f t="shared" si="167"/>
        <v>0</v>
      </c>
      <c r="BI1366" s="181">
        <f t="shared" si="168"/>
        <v>0</v>
      </c>
      <c r="BJ1366" s="16" t="s">
        <v>1651</v>
      </c>
      <c r="BK1366" s="181">
        <f t="shared" si="169"/>
        <v>0</v>
      </c>
      <c r="BL1366" s="16" t="s">
        <v>297</v>
      </c>
      <c r="BM1366" s="16" t="s">
        <v>2567</v>
      </c>
    </row>
    <row r="1367" spans="2:65" s="1" customFormat="1" ht="16.5" customHeight="1">
      <c r="B1367" s="33"/>
      <c r="C1367" s="171" t="s">
        <v>2568</v>
      </c>
      <c r="D1367" s="171" t="s">
        <v>1645</v>
      </c>
      <c r="E1367" s="172" t="s">
        <v>2569</v>
      </c>
      <c r="F1367" s="173" t="s">
        <v>2570</v>
      </c>
      <c r="G1367" s="174" t="s">
        <v>1683</v>
      </c>
      <c r="H1367" s="175">
        <v>23.8</v>
      </c>
      <c r="I1367" s="176"/>
      <c r="J1367" s="175">
        <f t="shared" si="160"/>
        <v>0</v>
      </c>
      <c r="K1367" s="173" t="s">
        <v>1649</v>
      </c>
      <c r="L1367" s="37"/>
      <c r="M1367" s="177" t="s">
        <v>1524</v>
      </c>
      <c r="N1367" s="178" t="s">
        <v>1563</v>
      </c>
      <c r="O1367" s="59"/>
      <c r="P1367" s="179">
        <f t="shared" si="161"/>
        <v>0</v>
      </c>
      <c r="Q1367" s="179">
        <v>0.5064</v>
      </c>
      <c r="R1367" s="179">
        <f t="shared" si="162"/>
        <v>12.05232</v>
      </c>
      <c r="S1367" s="179">
        <v>0</v>
      </c>
      <c r="T1367" s="180">
        <f t="shared" si="163"/>
        <v>0</v>
      </c>
      <c r="AR1367" s="16" t="s">
        <v>297</v>
      </c>
      <c r="AT1367" s="16" t="s">
        <v>1645</v>
      </c>
      <c r="AU1367" s="16" t="s">
        <v>1651</v>
      </c>
      <c r="AY1367" s="16" t="s">
        <v>1642</v>
      </c>
      <c r="BE1367" s="181">
        <f t="shared" si="164"/>
        <v>0</v>
      </c>
      <c r="BF1367" s="181">
        <f t="shared" si="165"/>
        <v>0</v>
      </c>
      <c r="BG1367" s="181">
        <f t="shared" si="166"/>
        <v>0</v>
      </c>
      <c r="BH1367" s="181">
        <f t="shared" si="167"/>
        <v>0</v>
      </c>
      <c r="BI1367" s="181">
        <f t="shared" si="168"/>
        <v>0</v>
      </c>
      <c r="BJ1367" s="16" t="s">
        <v>1651</v>
      </c>
      <c r="BK1367" s="181">
        <f t="shared" si="169"/>
        <v>0</v>
      </c>
      <c r="BL1367" s="16" t="s">
        <v>297</v>
      </c>
      <c r="BM1367" s="16" t="s">
        <v>2571</v>
      </c>
    </row>
    <row r="1368" spans="2:65" s="1" customFormat="1" ht="16.5" customHeight="1">
      <c r="B1368" s="33"/>
      <c r="C1368" s="171" t="s">
        <v>2572</v>
      </c>
      <c r="D1368" s="171" t="s">
        <v>1645</v>
      </c>
      <c r="E1368" s="172" t="s">
        <v>2573</v>
      </c>
      <c r="F1368" s="173" t="s">
        <v>2574</v>
      </c>
      <c r="G1368" s="174" t="s">
        <v>1683</v>
      </c>
      <c r="H1368" s="175">
        <v>23.8</v>
      </c>
      <c r="I1368" s="176"/>
      <c r="J1368" s="175">
        <f t="shared" si="160"/>
        <v>0</v>
      </c>
      <c r="K1368" s="173" t="s">
        <v>1649</v>
      </c>
      <c r="L1368" s="37"/>
      <c r="M1368" s="177" t="s">
        <v>1524</v>
      </c>
      <c r="N1368" s="178" t="s">
        <v>1563</v>
      </c>
      <c r="O1368" s="59"/>
      <c r="P1368" s="179">
        <f t="shared" si="161"/>
        <v>0</v>
      </c>
      <c r="Q1368" s="179">
        <v>0.18025</v>
      </c>
      <c r="R1368" s="179">
        <f t="shared" si="162"/>
        <v>4.28995</v>
      </c>
      <c r="S1368" s="179">
        <v>0</v>
      </c>
      <c r="T1368" s="180">
        <f t="shared" si="163"/>
        <v>0</v>
      </c>
      <c r="AR1368" s="16" t="s">
        <v>297</v>
      </c>
      <c r="AT1368" s="16" t="s">
        <v>1645</v>
      </c>
      <c r="AU1368" s="16" t="s">
        <v>1651</v>
      </c>
      <c r="AY1368" s="16" t="s">
        <v>1642</v>
      </c>
      <c r="BE1368" s="181">
        <f t="shared" si="164"/>
        <v>0</v>
      </c>
      <c r="BF1368" s="181">
        <f t="shared" si="165"/>
        <v>0</v>
      </c>
      <c r="BG1368" s="181">
        <f t="shared" si="166"/>
        <v>0</v>
      </c>
      <c r="BH1368" s="181">
        <f t="shared" si="167"/>
        <v>0</v>
      </c>
      <c r="BI1368" s="181">
        <f t="shared" si="168"/>
        <v>0</v>
      </c>
      <c r="BJ1368" s="16" t="s">
        <v>1651</v>
      </c>
      <c r="BK1368" s="181">
        <f t="shared" si="169"/>
        <v>0</v>
      </c>
      <c r="BL1368" s="16" t="s">
        <v>297</v>
      </c>
      <c r="BM1368" s="16" t="s">
        <v>2575</v>
      </c>
    </row>
    <row r="1369" spans="2:65" s="1" customFormat="1" ht="16.5" customHeight="1">
      <c r="B1369" s="33"/>
      <c r="C1369" s="194" t="s">
        <v>2576</v>
      </c>
      <c r="D1369" s="194" t="s">
        <v>1687</v>
      </c>
      <c r="E1369" s="195" t="s">
        <v>2577</v>
      </c>
      <c r="F1369" s="196" t="s">
        <v>2578</v>
      </c>
      <c r="G1369" s="197" t="s">
        <v>1728</v>
      </c>
      <c r="H1369" s="198">
        <v>1350</v>
      </c>
      <c r="I1369" s="199"/>
      <c r="J1369" s="198">
        <f t="shared" si="160"/>
        <v>0</v>
      </c>
      <c r="K1369" s="196" t="s">
        <v>1524</v>
      </c>
      <c r="L1369" s="200"/>
      <c r="M1369" s="240" t="s">
        <v>1524</v>
      </c>
      <c r="N1369" s="241" t="s">
        <v>1563</v>
      </c>
      <c r="O1369" s="205"/>
      <c r="P1369" s="206">
        <f t="shared" si="161"/>
        <v>0</v>
      </c>
      <c r="Q1369" s="206">
        <v>0</v>
      </c>
      <c r="R1369" s="206">
        <f t="shared" si="162"/>
        <v>0</v>
      </c>
      <c r="S1369" s="206">
        <v>0</v>
      </c>
      <c r="T1369" s="207">
        <f t="shared" si="163"/>
        <v>0</v>
      </c>
      <c r="AR1369" s="16" t="s">
        <v>3003</v>
      </c>
      <c r="AT1369" s="16" t="s">
        <v>1687</v>
      </c>
      <c r="AU1369" s="16" t="s">
        <v>1651</v>
      </c>
      <c r="AY1369" s="16" t="s">
        <v>1642</v>
      </c>
      <c r="BE1369" s="181">
        <f t="shared" si="164"/>
        <v>0</v>
      </c>
      <c r="BF1369" s="181">
        <f t="shared" si="165"/>
        <v>0</v>
      </c>
      <c r="BG1369" s="181">
        <f t="shared" si="166"/>
        <v>0</v>
      </c>
      <c r="BH1369" s="181">
        <f t="shared" si="167"/>
        <v>0</v>
      </c>
      <c r="BI1369" s="181">
        <f t="shared" si="168"/>
        <v>0</v>
      </c>
      <c r="BJ1369" s="16" t="s">
        <v>1651</v>
      </c>
      <c r="BK1369" s="181">
        <f t="shared" si="169"/>
        <v>0</v>
      </c>
      <c r="BL1369" s="16" t="s">
        <v>297</v>
      </c>
      <c r="BM1369" s="16" t="s">
        <v>2579</v>
      </c>
    </row>
    <row r="1370" spans="2:12" s="1" customFormat="1" ht="6.95" customHeight="1">
      <c r="B1370" s="45"/>
      <c r="C1370" s="46"/>
      <c r="D1370" s="46"/>
      <c r="E1370" s="46"/>
      <c r="F1370" s="46"/>
      <c r="G1370" s="46"/>
      <c r="H1370" s="46"/>
      <c r="I1370" s="123"/>
      <c r="J1370" s="46"/>
      <c r="K1370" s="46"/>
      <c r="L1370" s="37"/>
    </row>
  </sheetData>
  <sheetProtection sheet="1" objects="1" scenarios="1" formatColumns="0" formatRows="0" autoFilter="0"/>
  <autoFilter ref="C111:K1369"/>
  <mergeCells count="9">
    <mergeCell ref="E50:H50"/>
    <mergeCell ref="E102:H102"/>
    <mergeCell ref="E104:H10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2"/>
  <sheetViews>
    <sheetView showGridLines="0" workbookViewId="0" topLeftCell="A31">
      <selection activeCell="I89" sqref="I8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6" t="s">
        <v>1608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9"/>
      <c r="AT3" s="16" t="s">
        <v>1531</v>
      </c>
    </row>
    <row r="4" spans="2:46" ht="24.95" customHeight="1">
      <c r="B4" s="19"/>
      <c r="D4" s="99" t="s">
        <v>1612</v>
      </c>
      <c r="L4" s="19"/>
      <c r="M4" s="23" t="s">
        <v>1534</v>
      </c>
      <c r="AT4" s="16" t="s">
        <v>1527</v>
      </c>
    </row>
    <row r="5" spans="2:12" ht="6.95" customHeight="1">
      <c r="B5" s="19"/>
      <c r="L5" s="19"/>
    </row>
    <row r="6" spans="2:12" ht="12" customHeight="1">
      <c r="B6" s="19"/>
      <c r="D6" s="100" t="s">
        <v>1539</v>
      </c>
      <c r="L6" s="19"/>
    </row>
    <row r="7" spans="2:12" ht="16.5" customHeight="1">
      <c r="B7" s="19"/>
      <c r="E7" s="284" t="str">
        <f ca="1">'Rekapitulace stavby'!K6</f>
        <v>Bytový dům Českých bratří 595, Zřízení 8 malometrážních bytových jednotek</v>
      </c>
      <c r="F7" s="285"/>
      <c r="G7" s="285"/>
      <c r="H7" s="285"/>
      <c r="L7" s="19"/>
    </row>
    <row r="8" spans="2:12" s="1" customFormat="1" ht="12" customHeight="1">
      <c r="B8" s="37"/>
      <c r="D8" s="100" t="s">
        <v>1613</v>
      </c>
      <c r="I8" s="101"/>
      <c r="L8" s="37"/>
    </row>
    <row r="9" spans="2:12" s="1" customFormat="1" ht="36.95" customHeight="1">
      <c r="B9" s="37"/>
      <c r="E9" s="286" t="s">
        <v>2580</v>
      </c>
      <c r="F9" s="287"/>
      <c r="G9" s="287"/>
      <c r="H9" s="287"/>
      <c r="I9" s="101"/>
      <c r="L9" s="37"/>
    </row>
    <row r="10" spans="2:12" s="1" customFormat="1" ht="12">
      <c r="B10" s="37"/>
      <c r="I10" s="101"/>
      <c r="L10" s="37"/>
    </row>
    <row r="11" spans="2:12" s="1" customFormat="1" ht="12" customHeight="1">
      <c r="B11" s="37"/>
      <c r="D11" s="100" t="s">
        <v>1541</v>
      </c>
      <c r="F11" s="16" t="s">
        <v>1524</v>
      </c>
      <c r="I11" s="102" t="s">
        <v>1542</v>
      </c>
      <c r="J11" s="16" t="s">
        <v>1524</v>
      </c>
      <c r="L11" s="37"/>
    </row>
    <row r="12" spans="2:12" s="1" customFormat="1" ht="12" customHeight="1">
      <c r="B12" s="37"/>
      <c r="D12" s="100" t="s">
        <v>1543</v>
      </c>
      <c r="F12" s="16" t="s">
        <v>1544</v>
      </c>
      <c r="I12" s="102" t="s">
        <v>1545</v>
      </c>
      <c r="J12" s="103" t="str">
        <f ca="1">'Rekapitulace stavby'!AN8</f>
        <v>31. 5. 2018</v>
      </c>
      <c r="L12" s="37"/>
    </row>
    <row r="13" spans="2:12" s="1" customFormat="1" ht="10.9" customHeight="1">
      <c r="B13" s="37"/>
      <c r="I13" s="101"/>
      <c r="L13" s="37"/>
    </row>
    <row r="14" spans="2:12" s="1" customFormat="1" ht="12" customHeight="1">
      <c r="B14" s="37"/>
      <c r="D14" s="100" t="s">
        <v>1547</v>
      </c>
      <c r="I14" s="102" t="s">
        <v>1548</v>
      </c>
      <c r="J14" s="16" t="str">
        <f ca="1">IF('Rekapitulace stavby'!AN10="","",'Rekapitulace stavby'!AN10)</f>
        <v/>
      </c>
      <c r="L14" s="37"/>
    </row>
    <row r="15" spans="2:12" s="1" customFormat="1" ht="18" customHeight="1">
      <c r="B15" s="37"/>
      <c r="E15" s="16" t="str">
        <f ca="1">IF('Rekapitulace stavby'!E11="","",'Rekapitulace stavby'!E11)</f>
        <v xml:space="preserve"> </v>
      </c>
      <c r="I15" s="102" t="s">
        <v>1550</v>
      </c>
      <c r="J15" s="16" t="str">
        <f ca="1">IF('Rekapitulace stavby'!AN11="","",'Rekapitulace stavby'!AN11)</f>
        <v/>
      </c>
      <c r="L15" s="37"/>
    </row>
    <row r="16" spans="2:12" s="1" customFormat="1" ht="6.95" customHeight="1">
      <c r="B16" s="37"/>
      <c r="I16" s="101"/>
      <c r="L16" s="37"/>
    </row>
    <row r="17" spans="2:12" s="1" customFormat="1" ht="12" customHeight="1">
      <c r="B17" s="37"/>
      <c r="D17" s="100" t="s">
        <v>1551</v>
      </c>
      <c r="I17" s="102" t="s">
        <v>1548</v>
      </c>
      <c r="J17" s="29" t="str">
        <f ca="1">'Rekapitulace stavby'!AN13</f>
        <v>Vyplň údaj</v>
      </c>
      <c r="L17" s="37"/>
    </row>
    <row r="18" spans="2:12" s="1" customFormat="1" ht="18" customHeight="1">
      <c r="B18" s="37"/>
      <c r="E18" s="288" t="str">
        <f ca="1">'Rekapitulace stavby'!E14</f>
        <v>Vyplň údaj</v>
      </c>
      <c r="F18" s="289"/>
      <c r="G18" s="289"/>
      <c r="H18" s="289"/>
      <c r="I18" s="102" t="s">
        <v>1550</v>
      </c>
      <c r="J18" s="29" t="str">
        <f ca="1">'Rekapitulace stavby'!AN14</f>
        <v>Vyplň údaj</v>
      </c>
      <c r="L18" s="37"/>
    </row>
    <row r="19" spans="2:12" s="1" customFormat="1" ht="6.95" customHeight="1">
      <c r="B19" s="37"/>
      <c r="I19" s="101"/>
      <c r="L19" s="37"/>
    </row>
    <row r="20" spans="2:12" s="1" customFormat="1" ht="12" customHeight="1">
      <c r="B20" s="37"/>
      <c r="D20" s="100" t="s">
        <v>1553</v>
      </c>
      <c r="I20" s="102" t="s">
        <v>1548</v>
      </c>
      <c r="J20" s="16" t="str">
        <f ca="1">IF('Rekapitulace stavby'!AN16="","",'Rekapitulace stavby'!AN16)</f>
        <v/>
      </c>
      <c r="L20" s="37"/>
    </row>
    <row r="21" spans="2:12" s="1" customFormat="1" ht="18" customHeight="1">
      <c r="B21" s="37"/>
      <c r="E21" s="16" t="str">
        <f ca="1">IF('Rekapitulace stavby'!E17="","",'Rekapitulace stavby'!E17)</f>
        <v xml:space="preserve"> </v>
      </c>
      <c r="I21" s="102" t="s">
        <v>1550</v>
      </c>
      <c r="J21" s="16" t="str">
        <f ca="1">IF('Rekapitulace stavby'!AN17="","",'Rekapitulace stavby'!AN17)</f>
        <v/>
      </c>
      <c r="L21" s="37"/>
    </row>
    <row r="22" spans="2:12" s="1" customFormat="1" ht="6.95" customHeight="1">
      <c r="B22" s="37"/>
      <c r="I22" s="101"/>
      <c r="L22" s="37"/>
    </row>
    <row r="23" spans="2:12" s="1" customFormat="1" ht="12" customHeight="1">
      <c r="B23" s="37"/>
      <c r="D23" s="100" t="s">
        <v>1555</v>
      </c>
      <c r="I23" s="102" t="s">
        <v>1548</v>
      </c>
      <c r="J23" s="16" t="str">
        <f ca="1">IF('Rekapitulace stavby'!AN19="","",'Rekapitulace stavby'!AN19)</f>
        <v/>
      </c>
      <c r="L23" s="37"/>
    </row>
    <row r="24" spans="2:12" s="1" customFormat="1" ht="18" customHeight="1">
      <c r="B24" s="37"/>
      <c r="E24" s="16" t="str">
        <f ca="1">IF('Rekapitulace stavby'!E20="","",'Rekapitulace stavby'!E20)</f>
        <v xml:space="preserve"> </v>
      </c>
      <c r="I24" s="102" t="s">
        <v>1550</v>
      </c>
      <c r="J24" s="16" t="str">
        <f ca="1">IF('Rekapitulace stavby'!AN20="","",'Rekapitulace stavby'!AN20)</f>
        <v/>
      </c>
      <c r="L24" s="37"/>
    </row>
    <row r="25" spans="2:12" s="1" customFormat="1" ht="6.95" customHeight="1">
      <c r="B25" s="37"/>
      <c r="I25" s="101"/>
      <c r="L25" s="37"/>
    </row>
    <row r="26" spans="2:12" s="1" customFormat="1" ht="12" customHeight="1">
      <c r="B26" s="37"/>
      <c r="D26" s="100" t="s">
        <v>1556</v>
      </c>
      <c r="I26" s="101"/>
      <c r="L26" s="37"/>
    </row>
    <row r="27" spans="2:12" s="6" customFormat="1" ht="16.5" customHeight="1">
      <c r="B27" s="104"/>
      <c r="E27" s="290" t="s">
        <v>1524</v>
      </c>
      <c r="F27" s="290"/>
      <c r="G27" s="290"/>
      <c r="H27" s="290"/>
      <c r="I27" s="105"/>
      <c r="L27" s="104"/>
    </row>
    <row r="28" spans="2:12" s="1" customFormat="1" ht="6.95" customHeight="1">
      <c r="B28" s="37"/>
      <c r="I28" s="101"/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06"/>
      <c r="J29" s="55"/>
      <c r="K29" s="55"/>
      <c r="L29" s="37"/>
    </row>
    <row r="30" spans="2:12" s="1" customFormat="1" ht="25.35" customHeight="1">
      <c r="B30" s="37"/>
      <c r="D30" s="107" t="s">
        <v>1557</v>
      </c>
      <c r="I30" s="101"/>
      <c r="J30" s="108">
        <f>ROUND(J81,2)</f>
        <v>0</v>
      </c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06"/>
      <c r="J31" s="55"/>
      <c r="K31" s="55"/>
      <c r="L31" s="37"/>
    </row>
    <row r="32" spans="2:12" s="1" customFormat="1" ht="14.45" customHeight="1">
      <c r="B32" s="37"/>
      <c r="F32" s="109" t="s">
        <v>1559</v>
      </c>
      <c r="I32" s="110" t="s">
        <v>1558</v>
      </c>
      <c r="J32" s="109" t="s">
        <v>1560</v>
      </c>
      <c r="L32" s="37"/>
    </row>
    <row r="33" spans="2:12" s="1" customFormat="1" ht="14.45" customHeight="1">
      <c r="B33" s="37"/>
      <c r="D33" s="100" t="s">
        <v>1561</v>
      </c>
      <c r="E33" s="100" t="s">
        <v>1562</v>
      </c>
      <c r="F33" s="111">
        <f>ROUND((SUM(BE81:BE91)),2)</f>
        <v>0</v>
      </c>
      <c r="I33" s="112">
        <v>0.21</v>
      </c>
      <c r="J33" s="111">
        <f>ROUND(((SUM(BE81:BE91))*I33),2)</f>
        <v>0</v>
      </c>
      <c r="L33" s="37"/>
    </row>
    <row r="34" spans="2:12" s="1" customFormat="1" ht="14.45" customHeight="1">
      <c r="B34" s="37"/>
      <c r="E34" s="100" t="s">
        <v>1563</v>
      </c>
      <c r="F34" s="111">
        <f>ROUND((SUM(BF81:BF91)),2)</f>
        <v>0</v>
      </c>
      <c r="I34" s="112">
        <v>0.15</v>
      </c>
      <c r="J34" s="111">
        <f>ROUND(((SUM(BF81:BF91))*I34),2)</f>
        <v>0</v>
      </c>
      <c r="L34" s="37"/>
    </row>
    <row r="35" spans="2:12" s="1" customFormat="1" ht="14.45" customHeight="1" hidden="1">
      <c r="B35" s="37"/>
      <c r="E35" s="100" t="s">
        <v>1564</v>
      </c>
      <c r="F35" s="111">
        <f>ROUND((SUM(BG81:BG91)),2)</f>
        <v>0</v>
      </c>
      <c r="I35" s="112">
        <v>0.21</v>
      </c>
      <c r="J35" s="111">
        <f>0</f>
        <v>0</v>
      </c>
      <c r="L35" s="37"/>
    </row>
    <row r="36" spans="2:12" s="1" customFormat="1" ht="14.45" customHeight="1" hidden="1">
      <c r="B36" s="37"/>
      <c r="E36" s="100" t="s">
        <v>1565</v>
      </c>
      <c r="F36" s="111">
        <f>ROUND((SUM(BH81:BH91)),2)</f>
        <v>0</v>
      </c>
      <c r="I36" s="112">
        <v>0.15</v>
      </c>
      <c r="J36" s="111">
        <f>0</f>
        <v>0</v>
      </c>
      <c r="L36" s="37"/>
    </row>
    <row r="37" spans="2:12" s="1" customFormat="1" ht="14.45" customHeight="1" hidden="1">
      <c r="B37" s="37"/>
      <c r="E37" s="100" t="s">
        <v>1566</v>
      </c>
      <c r="F37" s="111">
        <f>ROUND((SUM(BI81:BI91)),2)</f>
        <v>0</v>
      </c>
      <c r="I37" s="112">
        <v>0</v>
      </c>
      <c r="J37" s="111">
        <f>0</f>
        <v>0</v>
      </c>
      <c r="L37" s="37"/>
    </row>
    <row r="38" spans="2:12" s="1" customFormat="1" ht="6.95" customHeight="1">
      <c r="B38" s="37"/>
      <c r="I38" s="101"/>
      <c r="L38" s="37"/>
    </row>
    <row r="39" spans="2:12" s="1" customFormat="1" ht="25.35" customHeight="1">
      <c r="B39" s="37"/>
      <c r="C39" s="113"/>
      <c r="D39" s="114" t="s">
        <v>1567</v>
      </c>
      <c r="E39" s="115"/>
      <c r="F39" s="115"/>
      <c r="G39" s="116" t="s">
        <v>1568</v>
      </c>
      <c r="H39" s="117" t="s">
        <v>1569</v>
      </c>
      <c r="I39" s="118"/>
      <c r="J39" s="119">
        <f>SUM(J30:J37)</f>
        <v>0</v>
      </c>
      <c r="K39" s="120"/>
      <c r="L39" s="37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7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7"/>
    </row>
    <row r="45" spans="2:12" s="1" customFormat="1" ht="24.95" customHeight="1">
      <c r="B45" s="33"/>
      <c r="C45" s="22" t="s">
        <v>1615</v>
      </c>
      <c r="D45" s="34"/>
      <c r="E45" s="34"/>
      <c r="F45" s="34"/>
      <c r="G45" s="34"/>
      <c r="H45" s="34"/>
      <c r="I45" s="101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01"/>
      <c r="J46" s="34"/>
      <c r="K46" s="34"/>
      <c r="L46" s="37"/>
    </row>
    <row r="47" spans="2:12" s="1" customFormat="1" ht="12" customHeight="1">
      <c r="B47" s="33"/>
      <c r="C47" s="28" t="s">
        <v>1539</v>
      </c>
      <c r="D47" s="34"/>
      <c r="E47" s="34"/>
      <c r="F47" s="34"/>
      <c r="G47" s="34"/>
      <c r="H47" s="34"/>
      <c r="I47" s="101"/>
      <c r="J47" s="34"/>
      <c r="K47" s="34"/>
      <c r="L47" s="37"/>
    </row>
    <row r="48" spans="2:12" s="1" customFormat="1" ht="16.5" customHeight="1">
      <c r="B48" s="33"/>
      <c r="C48" s="34"/>
      <c r="D48" s="34"/>
      <c r="E48" s="282" t="str">
        <f>E7</f>
        <v>Bytový dům Českých bratří 595, Zřízení 8 malometrážních bytových jednotek</v>
      </c>
      <c r="F48" s="283"/>
      <c r="G48" s="283"/>
      <c r="H48" s="283"/>
      <c r="I48" s="101"/>
      <c r="J48" s="34"/>
      <c r="K48" s="34"/>
      <c r="L48" s="37"/>
    </row>
    <row r="49" spans="2:12" s="1" customFormat="1" ht="12" customHeight="1">
      <c r="B49" s="33"/>
      <c r="C49" s="28" t="s">
        <v>1613</v>
      </c>
      <c r="D49" s="34"/>
      <c r="E49" s="34"/>
      <c r="F49" s="34"/>
      <c r="G49" s="34"/>
      <c r="H49" s="34"/>
      <c r="I49" s="101"/>
      <c r="J49" s="34"/>
      <c r="K49" s="34"/>
      <c r="L49" s="37"/>
    </row>
    <row r="50" spans="2:12" s="1" customFormat="1" ht="16.5" customHeight="1">
      <c r="B50" s="33"/>
      <c r="C50" s="34"/>
      <c r="D50" s="34"/>
      <c r="E50" s="269" t="str">
        <f>E9</f>
        <v>SO-04 - Vnitřní zařízení</v>
      </c>
      <c r="F50" s="268"/>
      <c r="G50" s="268"/>
      <c r="H50" s="268"/>
      <c r="I50" s="101"/>
      <c r="J50" s="34"/>
      <c r="K50" s="34"/>
      <c r="L50" s="37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01"/>
      <c r="J51" s="34"/>
      <c r="K51" s="34"/>
      <c r="L51" s="37"/>
    </row>
    <row r="52" spans="2:12" s="1" customFormat="1" ht="12" customHeight="1">
      <c r="B52" s="33"/>
      <c r="C52" s="28" t="s">
        <v>1543</v>
      </c>
      <c r="D52" s="34"/>
      <c r="E52" s="34"/>
      <c r="F52" s="26" t="str">
        <f>F12</f>
        <v xml:space="preserve"> </v>
      </c>
      <c r="G52" s="34"/>
      <c r="H52" s="34"/>
      <c r="I52" s="102" t="s">
        <v>1545</v>
      </c>
      <c r="J52" s="54" t="str">
        <f>IF(J12="","",J12)</f>
        <v>31. 5. 2018</v>
      </c>
      <c r="K52" s="34"/>
      <c r="L52" s="37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01"/>
      <c r="J53" s="34"/>
      <c r="K53" s="34"/>
      <c r="L53" s="37"/>
    </row>
    <row r="54" spans="2:12" s="1" customFormat="1" ht="13.7" customHeight="1">
      <c r="B54" s="33"/>
      <c r="C54" s="28" t="s">
        <v>1547</v>
      </c>
      <c r="D54" s="34"/>
      <c r="E54" s="34"/>
      <c r="F54" s="26" t="str">
        <f>E15</f>
        <v xml:space="preserve"> </v>
      </c>
      <c r="G54" s="34"/>
      <c r="H54" s="34"/>
      <c r="I54" s="102" t="s">
        <v>1553</v>
      </c>
      <c r="J54" s="31" t="str">
        <f>E21</f>
        <v xml:space="preserve"> </v>
      </c>
      <c r="K54" s="34"/>
      <c r="L54" s="37"/>
    </row>
    <row r="55" spans="2:12" s="1" customFormat="1" ht="13.7" customHeight="1">
      <c r="B55" s="33"/>
      <c r="C55" s="28" t="s">
        <v>1551</v>
      </c>
      <c r="D55" s="34"/>
      <c r="E55" s="34"/>
      <c r="F55" s="26" t="str">
        <f>IF(E18="","",E18)</f>
        <v>Vyplň údaj</v>
      </c>
      <c r="G55" s="34"/>
      <c r="H55" s="34"/>
      <c r="I55" s="102" t="s">
        <v>1555</v>
      </c>
      <c r="J55" s="31" t="str">
        <f>E24</f>
        <v xml:space="preserve"> </v>
      </c>
      <c r="K55" s="34"/>
      <c r="L55" s="37"/>
    </row>
    <row r="56" spans="2:12" s="1" customFormat="1" ht="10.35" customHeight="1">
      <c r="B56" s="33"/>
      <c r="C56" s="34"/>
      <c r="D56" s="34"/>
      <c r="E56" s="34"/>
      <c r="F56" s="34"/>
      <c r="G56" s="34"/>
      <c r="H56" s="34"/>
      <c r="I56" s="101"/>
      <c r="J56" s="34"/>
      <c r="K56" s="34"/>
      <c r="L56" s="37"/>
    </row>
    <row r="57" spans="2:12" s="1" customFormat="1" ht="29.25" customHeight="1">
      <c r="B57" s="33"/>
      <c r="C57" s="127" t="s">
        <v>1616</v>
      </c>
      <c r="D57" s="41"/>
      <c r="E57" s="41"/>
      <c r="F57" s="41"/>
      <c r="G57" s="41"/>
      <c r="H57" s="41"/>
      <c r="I57" s="128"/>
      <c r="J57" s="129" t="s">
        <v>1617</v>
      </c>
      <c r="K57" s="41"/>
      <c r="L57" s="37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01"/>
      <c r="J58" s="34"/>
      <c r="K58" s="34"/>
      <c r="L58" s="37"/>
    </row>
    <row r="59" spans="2:47" s="1" customFormat="1" ht="22.9" customHeight="1">
      <c r="B59" s="33"/>
      <c r="C59" s="130" t="s">
        <v>1618</v>
      </c>
      <c r="D59" s="34"/>
      <c r="E59" s="34"/>
      <c r="F59" s="34"/>
      <c r="G59" s="34"/>
      <c r="H59" s="34"/>
      <c r="I59" s="101"/>
      <c r="J59" s="71">
        <f>J81</f>
        <v>0</v>
      </c>
      <c r="K59" s="34"/>
      <c r="L59" s="37"/>
      <c r="AU59" s="16" t="s">
        <v>1619</v>
      </c>
    </row>
    <row r="60" spans="2:12" s="7" customFormat="1" ht="24.95" customHeight="1">
      <c r="B60" s="131"/>
      <c r="C60" s="132"/>
      <c r="D60" s="133" t="s">
        <v>1622</v>
      </c>
      <c r="E60" s="134"/>
      <c r="F60" s="134"/>
      <c r="G60" s="134"/>
      <c r="H60" s="134"/>
      <c r="I60" s="135"/>
      <c r="J60" s="136">
        <f>J82</f>
        <v>0</v>
      </c>
      <c r="K60" s="132"/>
      <c r="L60" s="137"/>
    </row>
    <row r="61" spans="2:12" s="8" customFormat="1" ht="19.9" customHeight="1">
      <c r="B61" s="138"/>
      <c r="C61" s="139"/>
      <c r="D61" s="140" t="s">
        <v>1875</v>
      </c>
      <c r="E61" s="141"/>
      <c r="F61" s="141"/>
      <c r="G61" s="141"/>
      <c r="H61" s="141"/>
      <c r="I61" s="142"/>
      <c r="J61" s="143">
        <f>J83</f>
        <v>0</v>
      </c>
      <c r="K61" s="139"/>
      <c r="L61" s="144"/>
    </row>
    <row r="62" spans="2:12" s="1" customFormat="1" ht="21.75" customHeight="1">
      <c r="B62" s="33"/>
      <c r="C62" s="34"/>
      <c r="D62" s="34"/>
      <c r="E62" s="34"/>
      <c r="F62" s="34"/>
      <c r="G62" s="34"/>
      <c r="H62" s="34"/>
      <c r="I62" s="101"/>
      <c r="J62" s="34"/>
      <c r="K62" s="34"/>
      <c r="L62" s="37"/>
    </row>
    <row r="63" spans="2:12" s="1" customFormat="1" ht="6.95" customHeight="1">
      <c r="B63" s="45"/>
      <c r="C63" s="46"/>
      <c r="D63" s="46"/>
      <c r="E63" s="46"/>
      <c r="F63" s="46"/>
      <c r="G63" s="46"/>
      <c r="H63" s="46"/>
      <c r="I63" s="123"/>
      <c r="J63" s="46"/>
      <c r="K63" s="46"/>
      <c r="L63" s="37"/>
    </row>
    <row r="67" spans="2:12" s="1" customFormat="1" ht="6.95" customHeight="1">
      <c r="B67" s="47"/>
      <c r="C67" s="48"/>
      <c r="D67" s="48"/>
      <c r="E67" s="48"/>
      <c r="F67" s="48"/>
      <c r="G67" s="48"/>
      <c r="H67" s="48"/>
      <c r="I67" s="126"/>
      <c r="J67" s="48"/>
      <c r="K67" s="48"/>
      <c r="L67" s="37"/>
    </row>
    <row r="68" spans="2:12" s="1" customFormat="1" ht="24.95" customHeight="1">
      <c r="B68" s="33"/>
      <c r="C68" s="22" t="s">
        <v>1627</v>
      </c>
      <c r="D68" s="34"/>
      <c r="E68" s="34"/>
      <c r="F68" s="34"/>
      <c r="G68" s="34"/>
      <c r="H68" s="34"/>
      <c r="I68" s="101"/>
      <c r="J68" s="34"/>
      <c r="K68" s="34"/>
      <c r="L68" s="37"/>
    </row>
    <row r="69" spans="2:12" s="1" customFormat="1" ht="6.95" customHeight="1">
      <c r="B69" s="33"/>
      <c r="C69" s="34"/>
      <c r="D69" s="34"/>
      <c r="E69" s="34"/>
      <c r="F69" s="34"/>
      <c r="G69" s="34"/>
      <c r="H69" s="34"/>
      <c r="I69" s="101"/>
      <c r="J69" s="34"/>
      <c r="K69" s="34"/>
      <c r="L69" s="37"/>
    </row>
    <row r="70" spans="2:12" s="1" customFormat="1" ht="12" customHeight="1">
      <c r="B70" s="33"/>
      <c r="C70" s="28" t="s">
        <v>1539</v>
      </c>
      <c r="D70" s="34"/>
      <c r="E70" s="34"/>
      <c r="F70" s="34"/>
      <c r="G70" s="34"/>
      <c r="H70" s="34"/>
      <c r="I70" s="101"/>
      <c r="J70" s="34"/>
      <c r="K70" s="34"/>
      <c r="L70" s="37"/>
    </row>
    <row r="71" spans="2:12" s="1" customFormat="1" ht="16.5" customHeight="1">
      <c r="B71" s="33"/>
      <c r="C71" s="34"/>
      <c r="D71" s="34"/>
      <c r="E71" s="282" t="str">
        <f>E7</f>
        <v>Bytový dům Českých bratří 595, Zřízení 8 malometrážních bytových jednotek</v>
      </c>
      <c r="F71" s="283"/>
      <c r="G71" s="283"/>
      <c r="H71" s="283"/>
      <c r="I71" s="101"/>
      <c r="J71" s="34"/>
      <c r="K71" s="34"/>
      <c r="L71" s="37"/>
    </row>
    <row r="72" spans="2:12" s="1" customFormat="1" ht="12" customHeight="1">
      <c r="B72" s="33"/>
      <c r="C72" s="28" t="s">
        <v>1613</v>
      </c>
      <c r="D72" s="34"/>
      <c r="E72" s="34"/>
      <c r="F72" s="34"/>
      <c r="G72" s="34"/>
      <c r="H72" s="34"/>
      <c r="I72" s="101"/>
      <c r="J72" s="34"/>
      <c r="K72" s="34"/>
      <c r="L72" s="37"/>
    </row>
    <row r="73" spans="2:12" s="1" customFormat="1" ht="16.5" customHeight="1">
      <c r="B73" s="33"/>
      <c r="C73" s="34"/>
      <c r="D73" s="34"/>
      <c r="E73" s="269" t="str">
        <f>E9</f>
        <v>SO-04 - Vnitřní zařízení</v>
      </c>
      <c r="F73" s="268"/>
      <c r="G73" s="268"/>
      <c r="H73" s="268"/>
      <c r="I73" s="101"/>
      <c r="J73" s="34"/>
      <c r="K73" s="34"/>
      <c r="L73" s="37"/>
    </row>
    <row r="74" spans="2:12" s="1" customFormat="1" ht="6.95" customHeight="1">
      <c r="B74" s="33"/>
      <c r="C74" s="34"/>
      <c r="D74" s="34"/>
      <c r="E74" s="34"/>
      <c r="F74" s="34"/>
      <c r="G74" s="34"/>
      <c r="H74" s="34"/>
      <c r="I74" s="101"/>
      <c r="J74" s="34"/>
      <c r="K74" s="34"/>
      <c r="L74" s="37"/>
    </row>
    <row r="75" spans="2:12" s="1" customFormat="1" ht="12" customHeight="1">
      <c r="B75" s="33"/>
      <c r="C75" s="28" t="s">
        <v>1543</v>
      </c>
      <c r="D75" s="34"/>
      <c r="E75" s="34"/>
      <c r="F75" s="26" t="str">
        <f>F12</f>
        <v xml:space="preserve"> </v>
      </c>
      <c r="G75" s="34"/>
      <c r="H75" s="34"/>
      <c r="I75" s="102" t="s">
        <v>1545</v>
      </c>
      <c r="J75" s="54" t="str">
        <f>IF(J12="","",J12)</f>
        <v>31. 5. 2018</v>
      </c>
      <c r="K75" s="34"/>
      <c r="L75" s="37"/>
    </row>
    <row r="76" spans="2:12" s="1" customFormat="1" ht="6.95" customHeight="1">
      <c r="B76" s="33"/>
      <c r="C76" s="34"/>
      <c r="D76" s="34"/>
      <c r="E76" s="34"/>
      <c r="F76" s="34"/>
      <c r="G76" s="34"/>
      <c r="H76" s="34"/>
      <c r="I76" s="101"/>
      <c r="J76" s="34"/>
      <c r="K76" s="34"/>
      <c r="L76" s="37"/>
    </row>
    <row r="77" spans="2:12" s="1" customFormat="1" ht="13.7" customHeight="1">
      <c r="B77" s="33"/>
      <c r="C77" s="28" t="s">
        <v>1547</v>
      </c>
      <c r="D77" s="34"/>
      <c r="E77" s="34"/>
      <c r="F77" s="26" t="str">
        <f>E15</f>
        <v xml:space="preserve"> </v>
      </c>
      <c r="G77" s="34"/>
      <c r="H77" s="34"/>
      <c r="I77" s="102" t="s">
        <v>1553</v>
      </c>
      <c r="J77" s="31" t="str">
        <f>E21</f>
        <v xml:space="preserve"> </v>
      </c>
      <c r="K77" s="34"/>
      <c r="L77" s="37"/>
    </row>
    <row r="78" spans="2:12" s="1" customFormat="1" ht="13.7" customHeight="1">
      <c r="B78" s="33"/>
      <c r="C78" s="28" t="s">
        <v>1551</v>
      </c>
      <c r="D78" s="34"/>
      <c r="E78" s="34"/>
      <c r="F78" s="26" t="str">
        <f>IF(E18="","",E18)</f>
        <v>Vyplň údaj</v>
      </c>
      <c r="G78" s="34"/>
      <c r="H78" s="34"/>
      <c r="I78" s="102" t="s">
        <v>1555</v>
      </c>
      <c r="J78" s="31" t="str">
        <f>E24</f>
        <v xml:space="preserve"> </v>
      </c>
      <c r="K78" s="34"/>
      <c r="L78" s="37"/>
    </row>
    <row r="79" spans="2:12" s="1" customFormat="1" ht="10.35" customHeight="1">
      <c r="B79" s="33"/>
      <c r="C79" s="34"/>
      <c r="D79" s="34"/>
      <c r="E79" s="34"/>
      <c r="F79" s="34"/>
      <c r="G79" s="34"/>
      <c r="H79" s="34"/>
      <c r="I79" s="101"/>
      <c r="J79" s="34"/>
      <c r="K79" s="34"/>
      <c r="L79" s="37"/>
    </row>
    <row r="80" spans="2:20" s="9" customFormat="1" ht="29.25" customHeight="1">
      <c r="B80" s="145"/>
      <c r="C80" s="146" t="s">
        <v>1628</v>
      </c>
      <c r="D80" s="147" t="s">
        <v>1576</v>
      </c>
      <c r="E80" s="147" t="s">
        <v>1572</v>
      </c>
      <c r="F80" s="147" t="s">
        <v>1573</v>
      </c>
      <c r="G80" s="147" t="s">
        <v>1629</v>
      </c>
      <c r="H80" s="147" t="s">
        <v>1630</v>
      </c>
      <c r="I80" s="148" t="s">
        <v>1631</v>
      </c>
      <c r="J80" s="147" t="s">
        <v>1617</v>
      </c>
      <c r="K80" s="149" t="s">
        <v>1632</v>
      </c>
      <c r="L80" s="150"/>
      <c r="M80" s="62" t="s">
        <v>1524</v>
      </c>
      <c r="N80" s="63" t="s">
        <v>1561</v>
      </c>
      <c r="O80" s="63" t="s">
        <v>1633</v>
      </c>
      <c r="P80" s="63" t="s">
        <v>1634</v>
      </c>
      <c r="Q80" s="63" t="s">
        <v>1635</v>
      </c>
      <c r="R80" s="63" t="s">
        <v>1636</v>
      </c>
      <c r="S80" s="63" t="s">
        <v>1637</v>
      </c>
      <c r="T80" s="64" t="s">
        <v>1638</v>
      </c>
    </row>
    <row r="81" spans="2:63" s="1" customFormat="1" ht="22.9" customHeight="1">
      <c r="B81" s="33"/>
      <c r="C81" s="69" t="s">
        <v>1639</v>
      </c>
      <c r="D81" s="34"/>
      <c r="E81" s="34"/>
      <c r="F81" s="34"/>
      <c r="G81" s="34"/>
      <c r="H81" s="34"/>
      <c r="I81" s="101"/>
      <c r="J81" s="151">
        <f>BK81</f>
        <v>0</v>
      </c>
      <c r="K81" s="34"/>
      <c r="L81" s="37"/>
      <c r="M81" s="65"/>
      <c r="N81" s="66"/>
      <c r="O81" s="66"/>
      <c r="P81" s="152">
        <f>P82</f>
        <v>0</v>
      </c>
      <c r="Q81" s="66"/>
      <c r="R81" s="152">
        <f>R82</f>
        <v>0</v>
      </c>
      <c r="S81" s="66"/>
      <c r="T81" s="153">
        <f>T82</f>
        <v>0</v>
      </c>
      <c r="AT81" s="16" t="s">
        <v>1590</v>
      </c>
      <c r="AU81" s="16" t="s">
        <v>1619</v>
      </c>
      <c r="BK81" s="154">
        <f>BK82</f>
        <v>0</v>
      </c>
    </row>
    <row r="82" spans="2:63" s="10" customFormat="1" ht="25.9" customHeight="1">
      <c r="B82" s="155"/>
      <c r="C82" s="156"/>
      <c r="D82" s="157" t="s">
        <v>1590</v>
      </c>
      <c r="E82" s="158" t="s">
        <v>1670</v>
      </c>
      <c r="F82" s="158" t="s">
        <v>1671</v>
      </c>
      <c r="G82" s="156"/>
      <c r="H82" s="156"/>
      <c r="I82" s="159"/>
      <c r="J82" s="160">
        <f>BK82</f>
        <v>0</v>
      </c>
      <c r="K82" s="156"/>
      <c r="L82" s="161"/>
      <c r="M82" s="162"/>
      <c r="N82" s="163"/>
      <c r="O82" s="163"/>
      <c r="P82" s="164">
        <f>P83</f>
        <v>0</v>
      </c>
      <c r="Q82" s="163"/>
      <c r="R82" s="164">
        <f>R83</f>
        <v>0</v>
      </c>
      <c r="S82" s="163"/>
      <c r="T82" s="165">
        <f>T83</f>
        <v>0</v>
      </c>
      <c r="AR82" s="166" t="s">
        <v>1651</v>
      </c>
      <c r="AT82" s="167" t="s">
        <v>1590</v>
      </c>
      <c r="AU82" s="167" t="s">
        <v>1591</v>
      </c>
      <c r="AY82" s="166" t="s">
        <v>1642</v>
      </c>
      <c r="BK82" s="168">
        <f>BK83</f>
        <v>0</v>
      </c>
    </row>
    <row r="83" spans="2:63" s="10" customFormat="1" ht="22.9" customHeight="1">
      <c r="B83" s="155"/>
      <c r="C83" s="156"/>
      <c r="D83" s="157" t="s">
        <v>1590</v>
      </c>
      <c r="E83" s="169" t="s">
        <v>1471</v>
      </c>
      <c r="F83" s="169" t="s">
        <v>1472</v>
      </c>
      <c r="G83" s="156"/>
      <c r="H83" s="156"/>
      <c r="I83" s="159"/>
      <c r="J83" s="170">
        <f>BK83</f>
        <v>0</v>
      </c>
      <c r="K83" s="156"/>
      <c r="L83" s="161"/>
      <c r="M83" s="162"/>
      <c r="N83" s="163"/>
      <c r="O83" s="163"/>
      <c r="P83" s="164">
        <f>SUM(P84:P91)</f>
        <v>0</v>
      </c>
      <c r="Q83" s="163"/>
      <c r="R83" s="164">
        <f>SUM(R84:R91)</f>
        <v>0</v>
      </c>
      <c r="S83" s="163"/>
      <c r="T83" s="165">
        <f>SUM(T84:T91)</f>
        <v>0</v>
      </c>
      <c r="AR83" s="166" t="s">
        <v>1651</v>
      </c>
      <c r="AT83" s="167" t="s">
        <v>1590</v>
      </c>
      <c r="AU83" s="167" t="s">
        <v>1531</v>
      </c>
      <c r="AY83" s="166" t="s">
        <v>1642</v>
      </c>
      <c r="BK83" s="168">
        <f>SUM(BK84:BK91)</f>
        <v>0</v>
      </c>
    </row>
    <row r="84" spans="2:65" s="1" customFormat="1" ht="16.5" customHeight="1">
      <c r="B84" s="33"/>
      <c r="C84" s="171" t="s">
        <v>1531</v>
      </c>
      <c r="D84" s="171" t="s">
        <v>1645</v>
      </c>
      <c r="E84" s="172" t="s">
        <v>2581</v>
      </c>
      <c r="F84" s="173" t="s">
        <v>2582</v>
      </c>
      <c r="G84" s="174" t="s">
        <v>1755</v>
      </c>
      <c r="H84" s="175">
        <v>8</v>
      </c>
      <c r="I84" s="176"/>
      <c r="J84" s="175">
        <f aca="true" t="shared" si="0" ref="J84:J91">ROUND(I84*H84,0)</f>
        <v>0</v>
      </c>
      <c r="K84" s="173" t="s">
        <v>1524</v>
      </c>
      <c r="L84" s="37"/>
      <c r="M84" s="177" t="s">
        <v>1524</v>
      </c>
      <c r="N84" s="178" t="s">
        <v>1563</v>
      </c>
      <c r="O84" s="59"/>
      <c r="P84" s="179">
        <f aca="true" t="shared" si="1" ref="P84:P91">O84*H84</f>
        <v>0</v>
      </c>
      <c r="Q84" s="179">
        <v>0</v>
      </c>
      <c r="R84" s="179">
        <f aca="true" t="shared" si="2" ref="R84:R91">Q84*H84</f>
        <v>0</v>
      </c>
      <c r="S84" s="179">
        <v>0</v>
      </c>
      <c r="T84" s="180">
        <f aca="true" t="shared" si="3" ref="T84:T91">S84*H84</f>
        <v>0</v>
      </c>
      <c r="AR84" s="16" t="s">
        <v>1678</v>
      </c>
      <c r="AT84" s="16" t="s">
        <v>1645</v>
      </c>
      <c r="AU84" s="16" t="s">
        <v>1651</v>
      </c>
      <c r="AY84" s="16" t="s">
        <v>1642</v>
      </c>
      <c r="BE84" s="181">
        <f aca="true" t="shared" si="4" ref="BE84:BE91">IF(N84="základní",J84,0)</f>
        <v>0</v>
      </c>
      <c r="BF84" s="181">
        <f aca="true" t="shared" si="5" ref="BF84:BF91">IF(N84="snížená",J84,0)</f>
        <v>0</v>
      </c>
      <c r="BG84" s="181">
        <f aca="true" t="shared" si="6" ref="BG84:BG91">IF(N84="zákl. přenesená",J84,0)</f>
        <v>0</v>
      </c>
      <c r="BH84" s="181">
        <f aca="true" t="shared" si="7" ref="BH84:BH91">IF(N84="sníž. přenesená",J84,0)</f>
        <v>0</v>
      </c>
      <c r="BI84" s="181">
        <f aca="true" t="shared" si="8" ref="BI84:BI91">IF(N84="nulová",J84,0)</f>
        <v>0</v>
      </c>
      <c r="BJ84" s="16" t="s">
        <v>1651</v>
      </c>
      <c r="BK84" s="181">
        <f aca="true" t="shared" si="9" ref="BK84:BK91">ROUND(I84*H84,0)</f>
        <v>0</v>
      </c>
      <c r="BL84" s="16" t="s">
        <v>1678</v>
      </c>
      <c r="BM84" s="16" t="s">
        <v>2583</v>
      </c>
    </row>
    <row r="85" spans="2:65" s="1" customFormat="1" ht="16.5" customHeight="1">
      <c r="B85" s="33"/>
      <c r="C85" s="171" t="s">
        <v>1651</v>
      </c>
      <c r="D85" s="171" t="s">
        <v>1645</v>
      </c>
      <c r="E85" s="172" t="s">
        <v>2584</v>
      </c>
      <c r="F85" s="173" t="s">
        <v>2585</v>
      </c>
      <c r="G85" s="174" t="s">
        <v>1755</v>
      </c>
      <c r="H85" s="175">
        <v>4</v>
      </c>
      <c r="I85" s="176"/>
      <c r="J85" s="175">
        <f t="shared" si="0"/>
        <v>0</v>
      </c>
      <c r="K85" s="173" t="s">
        <v>1524</v>
      </c>
      <c r="L85" s="37"/>
      <c r="M85" s="177" t="s">
        <v>1524</v>
      </c>
      <c r="N85" s="178" t="s">
        <v>1563</v>
      </c>
      <c r="O85" s="59"/>
      <c r="P85" s="179">
        <f t="shared" si="1"/>
        <v>0</v>
      </c>
      <c r="Q85" s="179">
        <v>0</v>
      </c>
      <c r="R85" s="179">
        <f t="shared" si="2"/>
        <v>0</v>
      </c>
      <c r="S85" s="179">
        <v>0</v>
      </c>
      <c r="T85" s="180">
        <f t="shared" si="3"/>
        <v>0</v>
      </c>
      <c r="AR85" s="16" t="s">
        <v>1678</v>
      </c>
      <c r="AT85" s="16" t="s">
        <v>1645</v>
      </c>
      <c r="AU85" s="16" t="s">
        <v>1651</v>
      </c>
      <c r="AY85" s="16" t="s">
        <v>1642</v>
      </c>
      <c r="BE85" s="181">
        <f t="shared" si="4"/>
        <v>0</v>
      </c>
      <c r="BF85" s="181">
        <f t="shared" si="5"/>
        <v>0</v>
      </c>
      <c r="BG85" s="181">
        <f t="shared" si="6"/>
        <v>0</v>
      </c>
      <c r="BH85" s="181">
        <f t="shared" si="7"/>
        <v>0</v>
      </c>
      <c r="BI85" s="181">
        <f t="shared" si="8"/>
        <v>0</v>
      </c>
      <c r="BJ85" s="16" t="s">
        <v>1651</v>
      </c>
      <c r="BK85" s="181">
        <f t="shared" si="9"/>
        <v>0</v>
      </c>
      <c r="BL85" s="16" t="s">
        <v>1678</v>
      </c>
      <c r="BM85" s="16" t="s">
        <v>2586</v>
      </c>
    </row>
    <row r="86" spans="2:65" s="1" customFormat="1" ht="16.5" customHeight="1">
      <c r="B86" s="33"/>
      <c r="C86" s="171" t="s">
        <v>1656</v>
      </c>
      <c r="D86" s="171" t="s">
        <v>1645</v>
      </c>
      <c r="E86" s="172" t="s">
        <v>2587</v>
      </c>
      <c r="F86" s="173" t="s">
        <v>2588</v>
      </c>
      <c r="G86" s="174" t="s">
        <v>1755</v>
      </c>
      <c r="H86" s="175">
        <v>4</v>
      </c>
      <c r="I86" s="176"/>
      <c r="J86" s="175">
        <f t="shared" si="0"/>
        <v>0</v>
      </c>
      <c r="K86" s="173" t="s">
        <v>1524</v>
      </c>
      <c r="L86" s="37"/>
      <c r="M86" s="177" t="s">
        <v>1524</v>
      </c>
      <c r="N86" s="178" t="s">
        <v>1563</v>
      </c>
      <c r="O86" s="59"/>
      <c r="P86" s="179">
        <f t="shared" si="1"/>
        <v>0</v>
      </c>
      <c r="Q86" s="179">
        <v>0</v>
      </c>
      <c r="R86" s="179">
        <f t="shared" si="2"/>
        <v>0</v>
      </c>
      <c r="S86" s="179">
        <v>0</v>
      </c>
      <c r="T86" s="180">
        <f t="shared" si="3"/>
        <v>0</v>
      </c>
      <c r="AR86" s="16" t="s">
        <v>1678</v>
      </c>
      <c r="AT86" s="16" t="s">
        <v>1645</v>
      </c>
      <c r="AU86" s="16" t="s">
        <v>1651</v>
      </c>
      <c r="AY86" s="16" t="s">
        <v>1642</v>
      </c>
      <c r="BE86" s="181">
        <f t="shared" si="4"/>
        <v>0</v>
      </c>
      <c r="BF86" s="181">
        <f t="shared" si="5"/>
        <v>0</v>
      </c>
      <c r="BG86" s="181">
        <f t="shared" si="6"/>
        <v>0</v>
      </c>
      <c r="BH86" s="181">
        <f t="shared" si="7"/>
        <v>0</v>
      </c>
      <c r="BI86" s="181">
        <f t="shared" si="8"/>
        <v>0</v>
      </c>
      <c r="BJ86" s="16" t="s">
        <v>1651</v>
      </c>
      <c r="BK86" s="181">
        <f t="shared" si="9"/>
        <v>0</v>
      </c>
      <c r="BL86" s="16" t="s">
        <v>1678</v>
      </c>
      <c r="BM86" s="16" t="s">
        <v>2589</v>
      </c>
    </row>
    <row r="87" spans="2:65" s="1" customFormat="1" ht="16.5" customHeight="1">
      <c r="B87" s="33"/>
      <c r="C87" s="171" t="s">
        <v>1650</v>
      </c>
      <c r="D87" s="171" t="s">
        <v>1645</v>
      </c>
      <c r="E87" s="172" t="s">
        <v>2590</v>
      </c>
      <c r="F87" s="173" t="s">
        <v>2591</v>
      </c>
      <c r="G87" s="174" t="s">
        <v>1755</v>
      </c>
      <c r="H87" s="175">
        <v>8</v>
      </c>
      <c r="I87" s="176"/>
      <c r="J87" s="175">
        <f t="shared" si="0"/>
        <v>0</v>
      </c>
      <c r="K87" s="173" t="s">
        <v>1524</v>
      </c>
      <c r="L87" s="37"/>
      <c r="M87" s="177" t="s">
        <v>1524</v>
      </c>
      <c r="N87" s="178" t="s">
        <v>1563</v>
      </c>
      <c r="O87" s="59"/>
      <c r="P87" s="179">
        <f t="shared" si="1"/>
        <v>0</v>
      </c>
      <c r="Q87" s="179">
        <v>0</v>
      </c>
      <c r="R87" s="179">
        <f t="shared" si="2"/>
        <v>0</v>
      </c>
      <c r="S87" s="179">
        <v>0</v>
      </c>
      <c r="T87" s="180">
        <f t="shared" si="3"/>
        <v>0</v>
      </c>
      <c r="AR87" s="16" t="s">
        <v>1678</v>
      </c>
      <c r="AT87" s="16" t="s">
        <v>1645</v>
      </c>
      <c r="AU87" s="16" t="s">
        <v>1651</v>
      </c>
      <c r="AY87" s="16" t="s">
        <v>1642</v>
      </c>
      <c r="BE87" s="181">
        <f t="shared" si="4"/>
        <v>0</v>
      </c>
      <c r="BF87" s="181">
        <f t="shared" si="5"/>
        <v>0</v>
      </c>
      <c r="BG87" s="181">
        <f t="shared" si="6"/>
        <v>0</v>
      </c>
      <c r="BH87" s="181">
        <f t="shared" si="7"/>
        <v>0</v>
      </c>
      <c r="BI87" s="181">
        <f t="shared" si="8"/>
        <v>0</v>
      </c>
      <c r="BJ87" s="16" t="s">
        <v>1651</v>
      </c>
      <c r="BK87" s="181">
        <f t="shared" si="9"/>
        <v>0</v>
      </c>
      <c r="BL87" s="16" t="s">
        <v>1678</v>
      </c>
      <c r="BM87" s="16" t="s">
        <v>2592</v>
      </c>
    </row>
    <row r="88" spans="2:65" s="1" customFormat="1" ht="16.5" customHeight="1">
      <c r="B88" s="33"/>
      <c r="C88" s="171" t="s">
        <v>1665</v>
      </c>
      <c r="D88" s="171" t="s">
        <v>1645</v>
      </c>
      <c r="E88" s="172" t="s">
        <v>2593</v>
      </c>
      <c r="F88" s="173" t="s">
        <v>2594</v>
      </c>
      <c r="G88" s="174" t="s">
        <v>1755</v>
      </c>
      <c r="H88" s="175">
        <v>8</v>
      </c>
      <c r="I88" s="176"/>
      <c r="J88" s="175">
        <f t="shared" si="0"/>
        <v>0</v>
      </c>
      <c r="K88" s="173" t="s">
        <v>1524</v>
      </c>
      <c r="L88" s="37"/>
      <c r="M88" s="177" t="s">
        <v>1524</v>
      </c>
      <c r="N88" s="178" t="s">
        <v>1563</v>
      </c>
      <c r="O88" s="59"/>
      <c r="P88" s="179">
        <f t="shared" si="1"/>
        <v>0</v>
      </c>
      <c r="Q88" s="179">
        <v>0</v>
      </c>
      <c r="R88" s="179">
        <f t="shared" si="2"/>
        <v>0</v>
      </c>
      <c r="S88" s="179">
        <v>0</v>
      </c>
      <c r="T88" s="180">
        <f t="shared" si="3"/>
        <v>0</v>
      </c>
      <c r="AR88" s="16" t="s">
        <v>1678</v>
      </c>
      <c r="AT88" s="16" t="s">
        <v>1645</v>
      </c>
      <c r="AU88" s="16" t="s">
        <v>1651</v>
      </c>
      <c r="AY88" s="16" t="s">
        <v>1642</v>
      </c>
      <c r="BE88" s="181">
        <f t="shared" si="4"/>
        <v>0</v>
      </c>
      <c r="BF88" s="181">
        <f t="shared" si="5"/>
        <v>0</v>
      </c>
      <c r="BG88" s="181">
        <f t="shared" si="6"/>
        <v>0</v>
      </c>
      <c r="BH88" s="181">
        <f t="shared" si="7"/>
        <v>0</v>
      </c>
      <c r="BI88" s="181">
        <f t="shared" si="8"/>
        <v>0</v>
      </c>
      <c r="BJ88" s="16" t="s">
        <v>1651</v>
      </c>
      <c r="BK88" s="181">
        <f t="shared" si="9"/>
        <v>0</v>
      </c>
      <c r="BL88" s="16" t="s">
        <v>1678</v>
      </c>
      <c r="BM88" s="16" t="s">
        <v>2595</v>
      </c>
    </row>
    <row r="89" spans="2:65" s="1" customFormat="1" ht="16.5" customHeight="1">
      <c r="B89" s="33"/>
      <c r="C89" s="171" t="s">
        <v>1674</v>
      </c>
      <c r="D89" s="171" t="s">
        <v>1645</v>
      </c>
      <c r="E89" s="172" t="s">
        <v>2596</v>
      </c>
      <c r="F89" s="173" t="s">
        <v>2597</v>
      </c>
      <c r="G89" s="174" t="s">
        <v>1755</v>
      </c>
      <c r="H89" s="175">
        <v>30</v>
      </c>
      <c r="I89" s="176"/>
      <c r="J89" s="175">
        <f t="shared" si="0"/>
        <v>0</v>
      </c>
      <c r="K89" s="173" t="s">
        <v>1524</v>
      </c>
      <c r="L89" s="37"/>
      <c r="M89" s="177" t="s">
        <v>1524</v>
      </c>
      <c r="N89" s="178" t="s">
        <v>1563</v>
      </c>
      <c r="O89" s="59"/>
      <c r="P89" s="179">
        <f t="shared" si="1"/>
        <v>0</v>
      </c>
      <c r="Q89" s="179">
        <v>0</v>
      </c>
      <c r="R89" s="179">
        <f t="shared" si="2"/>
        <v>0</v>
      </c>
      <c r="S89" s="179">
        <v>0</v>
      </c>
      <c r="T89" s="180">
        <f t="shared" si="3"/>
        <v>0</v>
      </c>
      <c r="AR89" s="16" t="s">
        <v>1678</v>
      </c>
      <c r="AT89" s="16" t="s">
        <v>1645</v>
      </c>
      <c r="AU89" s="16" t="s">
        <v>1651</v>
      </c>
      <c r="AY89" s="16" t="s">
        <v>1642</v>
      </c>
      <c r="BE89" s="181">
        <f t="shared" si="4"/>
        <v>0</v>
      </c>
      <c r="BF89" s="181">
        <f t="shared" si="5"/>
        <v>0</v>
      </c>
      <c r="BG89" s="181">
        <f t="shared" si="6"/>
        <v>0</v>
      </c>
      <c r="BH89" s="181">
        <f t="shared" si="7"/>
        <v>0</v>
      </c>
      <c r="BI89" s="181">
        <f t="shared" si="8"/>
        <v>0</v>
      </c>
      <c r="BJ89" s="16" t="s">
        <v>1651</v>
      </c>
      <c r="BK89" s="181">
        <f t="shared" si="9"/>
        <v>0</v>
      </c>
      <c r="BL89" s="16" t="s">
        <v>1678</v>
      </c>
      <c r="BM89" s="16" t="s">
        <v>2598</v>
      </c>
    </row>
    <row r="90" spans="2:65" s="1" customFormat="1" ht="16.5" customHeight="1">
      <c r="B90" s="33"/>
      <c r="C90" s="171" t="s">
        <v>1680</v>
      </c>
      <c r="D90" s="171" t="s">
        <v>1645</v>
      </c>
      <c r="E90" s="172" t="s">
        <v>2599</v>
      </c>
      <c r="F90" s="173" t="s">
        <v>2600</v>
      </c>
      <c r="G90" s="174" t="s">
        <v>2601</v>
      </c>
      <c r="H90" s="175">
        <v>8</v>
      </c>
      <c r="I90" s="176"/>
      <c r="J90" s="175">
        <f t="shared" si="0"/>
        <v>0</v>
      </c>
      <c r="K90" s="173" t="s">
        <v>1524</v>
      </c>
      <c r="L90" s="37"/>
      <c r="M90" s="177" t="s">
        <v>1524</v>
      </c>
      <c r="N90" s="178" t="s">
        <v>1563</v>
      </c>
      <c r="O90" s="59"/>
      <c r="P90" s="179">
        <f t="shared" si="1"/>
        <v>0</v>
      </c>
      <c r="Q90" s="179">
        <v>0</v>
      </c>
      <c r="R90" s="179">
        <f t="shared" si="2"/>
        <v>0</v>
      </c>
      <c r="S90" s="179">
        <v>0</v>
      </c>
      <c r="T90" s="180">
        <f t="shared" si="3"/>
        <v>0</v>
      </c>
      <c r="AR90" s="16" t="s">
        <v>1678</v>
      </c>
      <c r="AT90" s="16" t="s">
        <v>1645</v>
      </c>
      <c r="AU90" s="16" t="s">
        <v>1651</v>
      </c>
      <c r="AY90" s="16" t="s">
        <v>1642</v>
      </c>
      <c r="BE90" s="181">
        <f t="shared" si="4"/>
        <v>0</v>
      </c>
      <c r="BF90" s="181">
        <f t="shared" si="5"/>
        <v>0</v>
      </c>
      <c r="BG90" s="181">
        <f t="shared" si="6"/>
        <v>0</v>
      </c>
      <c r="BH90" s="181">
        <f t="shared" si="7"/>
        <v>0</v>
      </c>
      <c r="BI90" s="181">
        <f t="shared" si="8"/>
        <v>0</v>
      </c>
      <c r="BJ90" s="16" t="s">
        <v>1651</v>
      </c>
      <c r="BK90" s="181">
        <f t="shared" si="9"/>
        <v>0</v>
      </c>
      <c r="BL90" s="16" t="s">
        <v>1678</v>
      </c>
      <c r="BM90" s="16" t="s">
        <v>2602</v>
      </c>
    </row>
    <row r="91" spans="2:65" s="1" customFormat="1" ht="16.5" customHeight="1">
      <c r="B91" s="33"/>
      <c r="C91" s="171" t="s">
        <v>1686</v>
      </c>
      <c r="D91" s="171" t="s">
        <v>1645</v>
      </c>
      <c r="E91" s="172" t="s">
        <v>2226</v>
      </c>
      <c r="F91" s="173" t="s">
        <v>2227</v>
      </c>
      <c r="G91" s="174" t="s">
        <v>604</v>
      </c>
      <c r="H91" s="176"/>
      <c r="I91" s="176"/>
      <c r="J91" s="175">
        <f t="shared" si="0"/>
        <v>0</v>
      </c>
      <c r="K91" s="173" t="s">
        <v>1649</v>
      </c>
      <c r="L91" s="37"/>
      <c r="M91" s="203" t="s">
        <v>1524</v>
      </c>
      <c r="N91" s="204" t="s">
        <v>1563</v>
      </c>
      <c r="O91" s="205"/>
      <c r="P91" s="206">
        <f t="shared" si="1"/>
        <v>0</v>
      </c>
      <c r="Q91" s="206">
        <v>0</v>
      </c>
      <c r="R91" s="206">
        <f t="shared" si="2"/>
        <v>0</v>
      </c>
      <c r="S91" s="206">
        <v>0</v>
      </c>
      <c r="T91" s="207">
        <f t="shared" si="3"/>
        <v>0</v>
      </c>
      <c r="AR91" s="16" t="s">
        <v>1678</v>
      </c>
      <c r="AT91" s="16" t="s">
        <v>1645</v>
      </c>
      <c r="AU91" s="16" t="s">
        <v>1651</v>
      </c>
      <c r="AY91" s="16" t="s">
        <v>1642</v>
      </c>
      <c r="BE91" s="181">
        <f t="shared" si="4"/>
        <v>0</v>
      </c>
      <c r="BF91" s="181">
        <f t="shared" si="5"/>
        <v>0</v>
      </c>
      <c r="BG91" s="181">
        <f t="shared" si="6"/>
        <v>0</v>
      </c>
      <c r="BH91" s="181">
        <f t="shared" si="7"/>
        <v>0</v>
      </c>
      <c r="BI91" s="181">
        <f t="shared" si="8"/>
        <v>0</v>
      </c>
      <c r="BJ91" s="16" t="s">
        <v>1651</v>
      </c>
      <c r="BK91" s="181">
        <f t="shared" si="9"/>
        <v>0</v>
      </c>
      <c r="BL91" s="16" t="s">
        <v>1678</v>
      </c>
      <c r="BM91" s="16" t="s">
        <v>2603</v>
      </c>
    </row>
    <row r="92" spans="2:12" s="1" customFormat="1" ht="6.95" customHeight="1">
      <c r="B92" s="45"/>
      <c r="C92" s="46"/>
      <c r="D92" s="46"/>
      <c r="E92" s="46"/>
      <c r="F92" s="46"/>
      <c r="G92" s="46"/>
      <c r="H92" s="46"/>
      <c r="I92" s="123"/>
      <c r="J92" s="46"/>
      <c r="K92" s="46"/>
      <c r="L92" s="37"/>
    </row>
  </sheetData>
  <sheetProtection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6" t="s">
        <v>1611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9"/>
      <c r="AT3" s="16" t="s">
        <v>1531</v>
      </c>
    </row>
    <row r="4" spans="2:46" ht="24.95" customHeight="1">
      <c r="B4" s="19"/>
      <c r="D4" s="99" t="s">
        <v>1612</v>
      </c>
      <c r="L4" s="19"/>
      <c r="M4" s="23" t="s">
        <v>1534</v>
      </c>
      <c r="AT4" s="16" t="s">
        <v>1527</v>
      </c>
    </row>
    <row r="5" spans="2:12" ht="6.95" customHeight="1">
      <c r="B5" s="19"/>
      <c r="L5" s="19"/>
    </row>
    <row r="6" spans="2:12" ht="12" customHeight="1">
      <c r="B6" s="19"/>
      <c r="D6" s="100" t="s">
        <v>1539</v>
      </c>
      <c r="L6" s="19"/>
    </row>
    <row r="7" spans="2:12" ht="16.5" customHeight="1">
      <c r="B7" s="19"/>
      <c r="E7" s="284" t="str">
        <f ca="1">'Rekapitulace stavby'!K6</f>
        <v>Bytový dům Českých bratří 595, Zřízení 8 malometrážních bytových jednotek</v>
      </c>
      <c r="F7" s="285"/>
      <c r="G7" s="285"/>
      <c r="H7" s="285"/>
      <c r="L7" s="19"/>
    </row>
    <row r="8" spans="2:12" s="1" customFormat="1" ht="12" customHeight="1">
      <c r="B8" s="37"/>
      <c r="D8" s="100" t="s">
        <v>1613</v>
      </c>
      <c r="I8" s="101"/>
      <c r="L8" s="37"/>
    </row>
    <row r="9" spans="2:12" s="1" customFormat="1" ht="36.95" customHeight="1">
      <c r="B9" s="37"/>
      <c r="E9" s="286" t="s">
        <v>2604</v>
      </c>
      <c r="F9" s="287"/>
      <c r="G9" s="287"/>
      <c r="H9" s="287"/>
      <c r="I9" s="101"/>
      <c r="L9" s="37"/>
    </row>
    <row r="10" spans="2:12" s="1" customFormat="1" ht="12">
      <c r="B10" s="37"/>
      <c r="I10" s="101"/>
      <c r="L10" s="37"/>
    </row>
    <row r="11" spans="2:12" s="1" customFormat="1" ht="12" customHeight="1">
      <c r="B11" s="37"/>
      <c r="D11" s="100" t="s">
        <v>1541</v>
      </c>
      <c r="F11" s="16" t="s">
        <v>1524</v>
      </c>
      <c r="I11" s="102" t="s">
        <v>1542</v>
      </c>
      <c r="J11" s="16" t="s">
        <v>1524</v>
      </c>
      <c r="L11" s="37"/>
    </row>
    <row r="12" spans="2:12" s="1" customFormat="1" ht="12" customHeight="1">
      <c r="B12" s="37"/>
      <c r="D12" s="100" t="s">
        <v>1543</v>
      </c>
      <c r="F12" s="16" t="s">
        <v>1544</v>
      </c>
      <c r="I12" s="102" t="s">
        <v>1545</v>
      </c>
      <c r="J12" s="103" t="str">
        <f ca="1">'Rekapitulace stavby'!AN8</f>
        <v>31. 5. 2018</v>
      </c>
      <c r="L12" s="37"/>
    </row>
    <row r="13" spans="2:12" s="1" customFormat="1" ht="10.9" customHeight="1">
      <c r="B13" s="37"/>
      <c r="I13" s="101"/>
      <c r="L13" s="37"/>
    </row>
    <row r="14" spans="2:12" s="1" customFormat="1" ht="12" customHeight="1">
      <c r="B14" s="37"/>
      <c r="D14" s="100" t="s">
        <v>1547</v>
      </c>
      <c r="I14" s="102" t="s">
        <v>1548</v>
      </c>
      <c r="J14" s="16" t="str">
        <f ca="1">IF('Rekapitulace stavby'!AN10="","",'Rekapitulace stavby'!AN10)</f>
        <v/>
      </c>
      <c r="L14" s="37"/>
    </row>
    <row r="15" spans="2:12" s="1" customFormat="1" ht="18" customHeight="1">
      <c r="B15" s="37"/>
      <c r="E15" s="16" t="str">
        <f ca="1">IF('Rekapitulace stavby'!E11="","",'Rekapitulace stavby'!E11)</f>
        <v xml:space="preserve"> </v>
      </c>
      <c r="I15" s="102" t="s">
        <v>1550</v>
      </c>
      <c r="J15" s="16" t="str">
        <f ca="1">IF('Rekapitulace stavby'!AN11="","",'Rekapitulace stavby'!AN11)</f>
        <v/>
      </c>
      <c r="L15" s="37"/>
    </row>
    <row r="16" spans="2:12" s="1" customFormat="1" ht="6.95" customHeight="1">
      <c r="B16" s="37"/>
      <c r="I16" s="101"/>
      <c r="L16" s="37"/>
    </row>
    <row r="17" spans="2:12" s="1" customFormat="1" ht="12" customHeight="1">
      <c r="B17" s="37"/>
      <c r="D17" s="100" t="s">
        <v>1551</v>
      </c>
      <c r="I17" s="102" t="s">
        <v>1548</v>
      </c>
      <c r="J17" s="29" t="str">
        <f ca="1">'Rekapitulace stavby'!AN13</f>
        <v>Vyplň údaj</v>
      </c>
      <c r="L17" s="37"/>
    </row>
    <row r="18" spans="2:12" s="1" customFormat="1" ht="18" customHeight="1">
      <c r="B18" s="37"/>
      <c r="E18" s="288" t="str">
        <f ca="1">'Rekapitulace stavby'!E14</f>
        <v>Vyplň údaj</v>
      </c>
      <c r="F18" s="289"/>
      <c r="G18" s="289"/>
      <c r="H18" s="289"/>
      <c r="I18" s="102" t="s">
        <v>1550</v>
      </c>
      <c r="J18" s="29" t="str">
        <f ca="1">'Rekapitulace stavby'!AN14</f>
        <v>Vyplň údaj</v>
      </c>
      <c r="L18" s="37"/>
    </row>
    <row r="19" spans="2:12" s="1" customFormat="1" ht="6.95" customHeight="1">
      <c r="B19" s="37"/>
      <c r="I19" s="101"/>
      <c r="L19" s="37"/>
    </row>
    <row r="20" spans="2:12" s="1" customFormat="1" ht="12" customHeight="1">
      <c r="B20" s="37"/>
      <c r="D20" s="100" t="s">
        <v>1553</v>
      </c>
      <c r="I20" s="102" t="s">
        <v>1548</v>
      </c>
      <c r="J20" s="16" t="str">
        <f ca="1">IF('Rekapitulace stavby'!AN16="","",'Rekapitulace stavby'!AN16)</f>
        <v/>
      </c>
      <c r="L20" s="37"/>
    </row>
    <row r="21" spans="2:12" s="1" customFormat="1" ht="18" customHeight="1">
      <c r="B21" s="37"/>
      <c r="E21" s="16" t="str">
        <f ca="1">IF('Rekapitulace stavby'!E17="","",'Rekapitulace stavby'!E17)</f>
        <v xml:space="preserve"> </v>
      </c>
      <c r="I21" s="102" t="s">
        <v>1550</v>
      </c>
      <c r="J21" s="16" t="str">
        <f ca="1">IF('Rekapitulace stavby'!AN17="","",'Rekapitulace stavby'!AN17)</f>
        <v/>
      </c>
      <c r="L21" s="37"/>
    </row>
    <row r="22" spans="2:12" s="1" customFormat="1" ht="6.95" customHeight="1">
      <c r="B22" s="37"/>
      <c r="I22" s="101"/>
      <c r="L22" s="37"/>
    </row>
    <row r="23" spans="2:12" s="1" customFormat="1" ht="12" customHeight="1">
      <c r="B23" s="37"/>
      <c r="D23" s="100" t="s">
        <v>1555</v>
      </c>
      <c r="I23" s="102" t="s">
        <v>1548</v>
      </c>
      <c r="J23" s="16" t="str">
        <f ca="1">IF('Rekapitulace stavby'!AN19="","",'Rekapitulace stavby'!AN19)</f>
        <v/>
      </c>
      <c r="L23" s="37"/>
    </row>
    <row r="24" spans="2:12" s="1" customFormat="1" ht="18" customHeight="1">
      <c r="B24" s="37"/>
      <c r="E24" s="16" t="str">
        <f ca="1">IF('Rekapitulace stavby'!E20="","",'Rekapitulace stavby'!E20)</f>
        <v xml:space="preserve"> </v>
      </c>
      <c r="I24" s="102" t="s">
        <v>1550</v>
      </c>
      <c r="J24" s="16" t="str">
        <f ca="1">IF('Rekapitulace stavby'!AN20="","",'Rekapitulace stavby'!AN20)</f>
        <v/>
      </c>
      <c r="L24" s="37"/>
    </row>
    <row r="25" spans="2:12" s="1" customFormat="1" ht="6.95" customHeight="1">
      <c r="B25" s="37"/>
      <c r="I25" s="101"/>
      <c r="L25" s="37"/>
    </row>
    <row r="26" spans="2:12" s="1" customFormat="1" ht="12" customHeight="1">
      <c r="B26" s="37"/>
      <c r="D26" s="100" t="s">
        <v>1556</v>
      </c>
      <c r="I26" s="101"/>
      <c r="L26" s="37"/>
    </row>
    <row r="27" spans="2:12" s="6" customFormat="1" ht="16.5" customHeight="1">
      <c r="B27" s="104"/>
      <c r="E27" s="290" t="s">
        <v>1524</v>
      </c>
      <c r="F27" s="290"/>
      <c r="G27" s="290"/>
      <c r="H27" s="290"/>
      <c r="I27" s="105"/>
      <c r="L27" s="104"/>
    </row>
    <row r="28" spans="2:12" s="1" customFormat="1" ht="6.95" customHeight="1">
      <c r="B28" s="37"/>
      <c r="I28" s="101"/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06"/>
      <c r="J29" s="55"/>
      <c r="K29" s="55"/>
      <c r="L29" s="37"/>
    </row>
    <row r="30" spans="2:12" s="1" customFormat="1" ht="25.35" customHeight="1">
      <c r="B30" s="37"/>
      <c r="D30" s="107" t="s">
        <v>1557</v>
      </c>
      <c r="I30" s="101"/>
      <c r="J30" s="108">
        <f>ROUND(J85,2)</f>
        <v>0</v>
      </c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06"/>
      <c r="J31" s="55"/>
      <c r="K31" s="55"/>
      <c r="L31" s="37"/>
    </row>
    <row r="32" spans="2:12" s="1" customFormat="1" ht="14.45" customHeight="1">
      <c r="B32" s="37"/>
      <c r="F32" s="109" t="s">
        <v>1559</v>
      </c>
      <c r="I32" s="110" t="s">
        <v>1558</v>
      </c>
      <c r="J32" s="109" t="s">
        <v>1560</v>
      </c>
      <c r="L32" s="37"/>
    </row>
    <row r="33" spans="2:12" s="1" customFormat="1" ht="14.45" customHeight="1">
      <c r="B33" s="37"/>
      <c r="D33" s="100" t="s">
        <v>1561</v>
      </c>
      <c r="E33" s="100" t="s">
        <v>1562</v>
      </c>
      <c r="F33" s="111">
        <f>ROUND((SUM(BE85:BE97)),2)</f>
        <v>0</v>
      </c>
      <c r="I33" s="112">
        <v>0.21</v>
      </c>
      <c r="J33" s="111">
        <f>ROUND(((SUM(BE85:BE97))*I33),2)</f>
        <v>0</v>
      </c>
      <c r="L33" s="37"/>
    </row>
    <row r="34" spans="2:12" s="1" customFormat="1" ht="14.45" customHeight="1">
      <c r="B34" s="37"/>
      <c r="E34" s="100" t="s">
        <v>1563</v>
      </c>
      <c r="F34" s="111">
        <f>ROUND((SUM(BF85:BF97)),2)</f>
        <v>0</v>
      </c>
      <c r="I34" s="112">
        <v>0.15</v>
      </c>
      <c r="J34" s="111">
        <f>ROUND(((SUM(BF85:BF97))*I34),2)</f>
        <v>0</v>
      </c>
      <c r="L34" s="37"/>
    </row>
    <row r="35" spans="2:12" s="1" customFormat="1" ht="14.45" customHeight="1" hidden="1">
      <c r="B35" s="37"/>
      <c r="E35" s="100" t="s">
        <v>1564</v>
      </c>
      <c r="F35" s="111">
        <f>ROUND((SUM(BG85:BG97)),2)</f>
        <v>0</v>
      </c>
      <c r="I35" s="112">
        <v>0.21</v>
      </c>
      <c r="J35" s="111">
        <f>0</f>
        <v>0</v>
      </c>
      <c r="L35" s="37"/>
    </row>
    <row r="36" spans="2:12" s="1" customFormat="1" ht="14.45" customHeight="1" hidden="1">
      <c r="B36" s="37"/>
      <c r="E36" s="100" t="s">
        <v>1565</v>
      </c>
      <c r="F36" s="111">
        <f>ROUND((SUM(BH85:BH97)),2)</f>
        <v>0</v>
      </c>
      <c r="I36" s="112">
        <v>0.15</v>
      </c>
      <c r="J36" s="111">
        <f>0</f>
        <v>0</v>
      </c>
      <c r="L36" s="37"/>
    </row>
    <row r="37" spans="2:12" s="1" customFormat="1" ht="14.45" customHeight="1" hidden="1">
      <c r="B37" s="37"/>
      <c r="E37" s="100" t="s">
        <v>1566</v>
      </c>
      <c r="F37" s="111">
        <f>ROUND((SUM(BI85:BI97)),2)</f>
        <v>0</v>
      </c>
      <c r="I37" s="112">
        <v>0</v>
      </c>
      <c r="J37" s="111">
        <f>0</f>
        <v>0</v>
      </c>
      <c r="L37" s="37"/>
    </row>
    <row r="38" spans="2:12" s="1" customFormat="1" ht="6.95" customHeight="1">
      <c r="B38" s="37"/>
      <c r="I38" s="101"/>
      <c r="L38" s="37"/>
    </row>
    <row r="39" spans="2:12" s="1" customFormat="1" ht="25.35" customHeight="1">
      <c r="B39" s="37"/>
      <c r="C39" s="113"/>
      <c r="D39" s="114" t="s">
        <v>1567</v>
      </c>
      <c r="E39" s="115"/>
      <c r="F39" s="115"/>
      <c r="G39" s="116" t="s">
        <v>1568</v>
      </c>
      <c r="H39" s="117" t="s">
        <v>1569</v>
      </c>
      <c r="I39" s="118"/>
      <c r="J39" s="119">
        <f>SUM(J30:J37)</f>
        <v>0</v>
      </c>
      <c r="K39" s="120"/>
      <c r="L39" s="37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7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7"/>
    </row>
    <row r="45" spans="2:12" s="1" customFormat="1" ht="24.95" customHeight="1">
      <c r="B45" s="33"/>
      <c r="C45" s="22" t="s">
        <v>1615</v>
      </c>
      <c r="D45" s="34"/>
      <c r="E45" s="34"/>
      <c r="F45" s="34"/>
      <c r="G45" s="34"/>
      <c r="H45" s="34"/>
      <c r="I45" s="101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01"/>
      <c r="J46" s="34"/>
      <c r="K46" s="34"/>
      <c r="L46" s="37"/>
    </row>
    <row r="47" spans="2:12" s="1" customFormat="1" ht="12" customHeight="1">
      <c r="B47" s="33"/>
      <c r="C47" s="28" t="s">
        <v>1539</v>
      </c>
      <c r="D47" s="34"/>
      <c r="E47" s="34"/>
      <c r="F47" s="34"/>
      <c r="G47" s="34"/>
      <c r="H47" s="34"/>
      <c r="I47" s="101"/>
      <c r="J47" s="34"/>
      <c r="K47" s="34"/>
      <c r="L47" s="37"/>
    </row>
    <row r="48" spans="2:12" s="1" customFormat="1" ht="16.5" customHeight="1">
      <c r="B48" s="33"/>
      <c r="C48" s="34"/>
      <c r="D48" s="34"/>
      <c r="E48" s="282" t="str">
        <f>E7</f>
        <v>Bytový dům Českých bratří 595, Zřízení 8 malometrážních bytových jednotek</v>
      </c>
      <c r="F48" s="283"/>
      <c r="G48" s="283"/>
      <c r="H48" s="283"/>
      <c r="I48" s="101"/>
      <c r="J48" s="34"/>
      <c r="K48" s="34"/>
      <c r="L48" s="37"/>
    </row>
    <row r="49" spans="2:12" s="1" customFormat="1" ht="12" customHeight="1">
      <c r="B49" s="33"/>
      <c r="C49" s="28" t="s">
        <v>1613</v>
      </c>
      <c r="D49" s="34"/>
      <c r="E49" s="34"/>
      <c r="F49" s="34"/>
      <c r="G49" s="34"/>
      <c r="H49" s="34"/>
      <c r="I49" s="101"/>
      <c r="J49" s="34"/>
      <c r="K49" s="34"/>
      <c r="L49" s="37"/>
    </row>
    <row r="50" spans="2:12" s="1" customFormat="1" ht="16.5" customHeight="1">
      <c r="B50" s="33"/>
      <c r="C50" s="34"/>
      <c r="D50" s="34"/>
      <c r="E50" s="269" t="str">
        <f>E9</f>
        <v>VRN - Vedlejší rozpočtové náklady a ostatní náklady spojené s umístěním stavby</v>
      </c>
      <c r="F50" s="268"/>
      <c r="G50" s="268"/>
      <c r="H50" s="268"/>
      <c r="I50" s="101"/>
      <c r="J50" s="34"/>
      <c r="K50" s="34"/>
      <c r="L50" s="37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01"/>
      <c r="J51" s="34"/>
      <c r="K51" s="34"/>
      <c r="L51" s="37"/>
    </row>
    <row r="52" spans="2:12" s="1" customFormat="1" ht="12" customHeight="1">
      <c r="B52" s="33"/>
      <c r="C52" s="28" t="s">
        <v>1543</v>
      </c>
      <c r="D52" s="34"/>
      <c r="E52" s="34"/>
      <c r="F52" s="26" t="str">
        <f>F12</f>
        <v xml:space="preserve"> </v>
      </c>
      <c r="G52" s="34"/>
      <c r="H52" s="34"/>
      <c r="I52" s="102" t="s">
        <v>1545</v>
      </c>
      <c r="J52" s="54" t="str">
        <f>IF(J12="","",J12)</f>
        <v>31. 5. 2018</v>
      </c>
      <c r="K52" s="34"/>
      <c r="L52" s="37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01"/>
      <c r="J53" s="34"/>
      <c r="K53" s="34"/>
      <c r="L53" s="37"/>
    </row>
    <row r="54" spans="2:12" s="1" customFormat="1" ht="13.7" customHeight="1">
      <c r="B54" s="33"/>
      <c r="C54" s="28" t="s">
        <v>1547</v>
      </c>
      <c r="D54" s="34"/>
      <c r="E54" s="34"/>
      <c r="F54" s="26" t="str">
        <f>E15</f>
        <v xml:space="preserve"> </v>
      </c>
      <c r="G54" s="34"/>
      <c r="H54" s="34"/>
      <c r="I54" s="102" t="s">
        <v>1553</v>
      </c>
      <c r="J54" s="31" t="str">
        <f>E21</f>
        <v xml:space="preserve"> </v>
      </c>
      <c r="K54" s="34"/>
      <c r="L54" s="37"/>
    </row>
    <row r="55" spans="2:12" s="1" customFormat="1" ht="13.7" customHeight="1">
      <c r="B55" s="33"/>
      <c r="C55" s="28" t="s">
        <v>1551</v>
      </c>
      <c r="D55" s="34"/>
      <c r="E55" s="34"/>
      <c r="F55" s="26" t="str">
        <f>IF(E18="","",E18)</f>
        <v>Vyplň údaj</v>
      </c>
      <c r="G55" s="34"/>
      <c r="H55" s="34"/>
      <c r="I55" s="102" t="s">
        <v>1555</v>
      </c>
      <c r="J55" s="31" t="str">
        <f>E24</f>
        <v xml:space="preserve"> </v>
      </c>
      <c r="K55" s="34"/>
      <c r="L55" s="37"/>
    </row>
    <row r="56" spans="2:12" s="1" customFormat="1" ht="10.35" customHeight="1">
      <c r="B56" s="33"/>
      <c r="C56" s="34"/>
      <c r="D56" s="34"/>
      <c r="E56" s="34"/>
      <c r="F56" s="34"/>
      <c r="G56" s="34"/>
      <c r="H56" s="34"/>
      <c r="I56" s="101"/>
      <c r="J56" s="34"/>
      <c r="K56" s="34"/>
      <c r="L56" s="37"/>
    </row>
    <row r="57" spans="2:12" s="1" customFormat="1" ht="29.25" customHeight="1">
      <c r="B57" s="33"/>
      <c r="C57" s="127" t="s">
        <v>1616</v>
      </c>
      <c r="D57" s="41"/>
      <c r="E57" s="41"/>
      <c r="F57" s="41"/>
      <c r="G57" s="41"/>
      <c r="H57" s="41"/>
      <c r="I57" s="128"/>
      <c r="J57" s="129" t="s">
        <v>1617</v>
      </c>
      <c r="K57" s="41"/>
      <c r="L57" s="37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01"/>
      <c r="J58" s="34"/>
      <c r="K58" s="34"/>
      <c r="L58" s="37"/>
    </row>
    <row r="59" spans="2:47" s="1" customFormat="1" ht="22.9" customHeight="1">
      <c r="B59" s="33"/>
      <c r="C59" s="130" t="s">
        <v>1618</v>
      </c>
      <c r="D59" s="34"/>
      <c r="E59" s="34"/>
      <c r="F59" s="34"/>
      <c r="G59" s="34"/>
      <c r="H59" s="34"/>
      <c r="I59" s="101"/>
      <c r="J59" s="71">
        <f>J85</f>
        <v>0</v>
      </c>
      <c r="K59" s="34"/>
      <c r="L59" s="37"/>
      <c r="AU59" s="16" t="s">
        <v>1619</v>
      </c>
    </row>
    <row r="60" spans="2:12" s="7" customFormat="1" ht="24.95" customHeight="1">
      <c r="B60" s="131"/>
      <c r="C60" s="132"/>
      <c r="D60" s="133" t="s">
        <v>2605</v>
      </c>
      <c r="E60" s="134"/>
      <c r="F60" s="134"/>
      <c r="G60" s="134"/>
      <c r="H60" s="134"/>
      <c r="I60" s="135"/>
      <c r="J60" s="136">
        <f>J86</f>
        <v>0</v>
      </c>
      <c r="K60" s="132"/>
      <c r="L60" s="137"/>
    </row>
    <row r="61" spans="2:12" s="8" customFormat="1" ht="19.9" customHeight="1">
      <c r="B61" s="138"/>
      <c r="C61" s="139"/>
      <c r="D61" s="140" t="s">
        <v>2606</v>
      </c>
      <c r="E61" s="141"/>
      <c r="F61" s="141"/>
      <c r="G61" s="141"/>
      <c r="H61" s="141"/>
      <c r="I61" s="142"/>
      <c r="J61" s="143">
        <f>J87</f>
        <v>0</v>
      </c>
      <c r="K61" s="139"/>
      <c r="L61" s="144"/>
    </row>
    <row r="62" spans="2:12" s="8" customFormat="1" ht="19.9" customHeight="1">
      <c r="B62" s="138"/>
      <c r="C62" s="139"/>
      <c r="D62" s="140" t="s">
        <v>2607</v>
      </c>
      <c r="E62" s="141"/>
      <c r="F62" s="141"/>
      <c r="G62" s="141"/>
      <c r="H62" s="141"/>
      <c r="I62" s="142"/>
      <c r="J62" s="143">
        <f>J89</f>
        <v>0</v>
      </c>
      <c r="K62" s="139"/>
      <c r="L62" s="144"/>
    </row>
    <row r="63" spans="2:12" s="8" customFormat="1" ht="19.9" customHeight="1">
      <c r="B63" s="138"/>
      <c r="C63" s="139"/>
      <c r="D63" s="140" t="s">
        <v>2608</v>
      </c>
      <c r="E63" s="141"/>
      <c r="F63" s="141"/>
      <c r="G63" s="141"/>
      <c r="H63" s="141"/>
      <c r="I63" s="142"/>
      <c r="J63" s="143">
        <f>J91</f>
        <v>0</v>
      </c>
      <c r="K63" s="139"/>
      <c r="L63" s="144"/>
    </row>
    <row r="64" spans="2:12" s="8" customFormat="1" ht="19.9" customHeight="1">
      <c r="B64" s="138"/>
      <c r="C64" s="139"/>
      <c r="D64" s="140" t="s">
        <v>2609</v>
      </c>
      <c r="E64" s="141"/>
      <c r="F64" s="141"/>
      <c r="G64" s="141"/>
      <c r="H64" s="141"/>
      <c r="I64" s="142"/>
      <c r="J64" s="143">
        <f>J93</f>
        <v>0</v>
      </c>
      <c r="K64" s="139"/>
      <c r="L64" s="144"/>
    </row>
    <row r="65" spans="2:12" s="8" customFormat="1" ht="19.9" customHeight="1">
      <c r="B65" s="138"/>
      <c r="C65" s="139"/>
      <c r="D65" s="140" t="s">
        <v>2610</v>
      </c>
      <c r="E65" s="141"/>
      <c r="F65" s="141"/>
      <c r="G65" s="141"/>
      <c r="H65" s="141"/>
      <c r="I65" s="142"/>
      <c r="J65" s="143">
        <f>J96</f>
        <v>0</v>
      </c>
      <c r="K65" s="139"/>
      <c r="L65" s="144"/>
    </row>
    <row r="66" spans="2:12" s="1" customFormat="1" ht="21.75" customHeight="1">
      <c r="B66" s="33"/>
      <c r="C66" s="34"/>
      <c r="D66" s="34"/>
      <c r="E66" s="34"/>
      <c r="F66" s="34"/>
      <c r="G66" s="34"/>
      <c r="H66" s="34"/>
      <c r="I66" s="101"/>
      <c r="J66" s="34"/>
      <c r="K66" s="34"/>
      <c r="L66" s="37"/>
    </row>
    <row r="67" spans="2:12" s="1" customFormat="1" ht="6.95" customHeight="1">
      <c r="B67" s="45"/>
      <c r="C67" s="46"/>
      <c r="D67" s="46"/>
      <c r="E67" s="46"/>
      <c r="F67" s="46"/>
      <c r="G67" s="46"/>
      <c r="H67" s="46"/>
      <c r="I67" s="123"/>
      <c r="J67" s="46"/>
      <c r="K67" s="46"/>
      <c r="L67" s="37"/>
    </row>
    <row r="71" spans="2:12" s="1" customFormat="1" ht="6.95" customHeight="1">
      <c r="B71" s="47"/>
      <c r="C71" s="48"/>
      <c r="D71" s="48"/>
      <c r="E71" s="48"/>
      <c r="F71" s="48"/>
      <c r="G71" s="48"/>
      <c r="H71" s="48"/>
      <c r="I71" s="126"/>
      <c r="J71" s="48"/>
      <c r="K71" s="48"/>
      <c r="L71" s="37"/>
    </row>
    <row r="72" spans="2:12" s="1" customFormat="1" ht="24.95" customHeight="1">
      <c r="B72" s="33"/>
      <c r="C72" s="22" t="s">
        <v>1627</v>
      </c>
      <c r="D72" s="34"/>
      <c r="E72" s="34"/>
      <c r="F72" s="34"/>
      <c r="G72" s="34"/>
      <c r="H72" s="34"/>
      <c r="I72" s="101"/>
      <c r="J72" s="34"/>
      <c r="K72" s="34"/>
      <c r="L72" s="37"/>
    </row>
    <row r="73" spans="2:12" s="1" customFormat="1" ht="6.95" customHeight="1">
      <c r="B73" s="33"/>
      <c r="C73" s="34"/>
      <c r="D73" s="34"/>
      <c r="E73" s="34"/>
      <c r="F73" s="34"/>
      <c r="G73" s="34"/>
      <c r="H73" s="34"/>
      <c r="I73" s="101"/>
      <c r="J73" s="34"/>
      <c r="K73" s="34"/>
      <c r="L73" s="37"/>
    </row>
    <row r="74" spans="2:12" s="1" customFormat="1" ht="12" customHeight="1">
      <c r="B74" s="33"/>
      <c r="C74" s="28" t="s">
        <v>1539</v>
      </c>
      <c r="D74" s="34"/>
      <c r="E74" s="34"/>
      <c r="F74" s="34"/>
      <c r="G74" s="34"/>
      <c r="H74" s="34"/>
      <c r="I74" s="101"/>
      <c r="J74" s="34"/>
      <c r="K74" s="34"/>
      <c r="L74" s="37"/>
    </row>
    <row r="75" spans="2:12" s="1" customFormat="1" ht="16.5" customHeight="1">
      <c r="B75" s="33"/>
      <c r="C75" s="34"/>
      <c r="D75" s="34"/>
      <c r="E75" s="282" t="str">
        <f>E7</f>
        <v>Bytový dům Českých bratří 595, Zřízení 8 malometrážních bytových jednotek</v>
      </c>
      <c r="F75" s="283"/>
      <c r="G75" s="283"/>
      <c r="H75" s="283"/>
      <c r="I75" s="101"/>
      <c r="J75" s="34"/>
      <c r="K75" s="34"/>
      <c r="L75" s="37"/>
    </row>
    <row r="76" spans="2:12" s="1" customFormat="1" ht="12" customHeight="1">
      <c r="B76" s="33"/>
      <c r="C76" s="28" t="s">
        <v>1613</v>
      </c>
      <c r="D76" s="34"/>
      <c r="E76" s="34"/>
      <c r="F76" s="34"/>
      <c r="G76" s="34"/>
      <c r="H76" s="34"/>
      <c r="I76" s="101"/>
      <c r="J76" s="34"/>
      <c r="K76" s="34"/>
      <c r="L76" s="37"/>
    </row>
    <row r="77" spans="2:12" s="1" customFormat="1" ht="16.5" customHeight="1">
      <c r="B77" s="33"/>
      <c r="C77" s="34"/>
      <c r="D77" s="34"/>
      <c r="E77" s="269" t="str">
        <f>E9</f>
        <v>VRN - Vedlejší rozpočtové náklady a ostatní náklady spojené s umístěním stavby</v>
      </c>
      <c r="F77" s="268"/>
      <c r="G77" s="268"/>
      <c r="H77" s="268"/>
      <c r="I77" s="101"/>
      <c r="J77" s="34"/>
      <c r="K77" s="34"/>
      <c r="L77" s="37"/>
    </row>
    <row r="78" spans="2:12" s="1" customFormat="1" ht="6.95" customHeight="1">
      <c r="B78" s="33"/>
      <c r="C78" s="34"/>
      <c r="D78" s="34"/>
      <c r="E78" s="34"/>
      <c r="F78" s="34"/>
      <c r="G78" s="34"/>
      <c r="H78" s="34"/>
      <c r="I78" s="101"/>
      <c r="J78" s="34"/>
      <c r="K78" s="34"/>
      <c r="L78" s="37"/>
    </row>
    <row r="79" spans="2:12" s="1" customFormat="1" ht="12" customHeight="1">
      <c r="B79" s="33"/>
      <c r="C79" s="28" t="s">
        <v>1543</v>
      </c>
      <c r="D79" s="34"/>
      <c r="E79" s="34"/>
      <c r="F79" s="26" t="str">
        <f>F12</f>
        <v xml:space="preserve"> </v>
      </c>
      <c r="G79" s="34"/>
      <c r="H79" s="34"/>
      <c r="I79" s="102" t="s">
        <v>1545</v>
      </c>
      <c r="J79" s="54" t="str">
        <f>IF(J12="","",J12)</f>
        <v>31. 5. 2018</v>
      </c>
      <c r="K79" s="34"/>
      <c r="L79" s="37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01"/>
      <c r="J80" s="34"/>
      <c r="K80" s="34"/>
      <c r="L80" s="37"/>
    </row>
    <row r="81" spans="2:12" s="1" customFormat="1" ht="13.7" customHeight="1">
      <c r="B81" s="33"/>
      <c r="C81" s="28" t="s">
        <v>1547</v>
      </c>
      <c r="D81" s="34"/>
      <c r="E81" s="34"/>
      <c r="F81" s="26" t="str">
        <f>E15</f>
        <v xml:space="preserve"> </v>
      </c>
      <c r="G81" s="34"/>
      <c r="H81" s="34"/>
      <c r="I81" s="102" t="s">
        <v>1553</v>
      </c>
      <c r="J81" s="31" t="str">
        <f>E21</f>
        <v xml:space="preserve"> </v>
      </c>
      <c r="K81" s="34"/>
      <c r="L81" s="37"/>
    </row>
    <row r="82" spans="2:12" s="1" customFormat="1" ht="13.7" customHeight="1">
      <c r="B82" s="33"/>
      <c r="C82" s="28" t="s">
        <v>1551</v>
      </c>
      <c r="D82" s="34"/>
      <c r="E82" s="34"/>
      <c r="F82" s="26" t="str">
        <f>IF(E18="","",E18)</f>
        <v>Vyplň údaj</v>
      </c>
      <c r="G82" s="34"/>
      <c r="H82" s="34"/>
      <c r="I82" s="102" t="s">
        <v>1555</v>
      </c>
      <c r="J82" s="31" t="str">
        <f>E24</f>
        <v xml:space="preserve"> </v>
      </c>
      <c r="K82" s="34"/>
      <c r="L82" s="37"/>
    </row>
    <row r="83" spans="2:12" s="1" customFormat="1" ht="10.35" customHeight="1">
      <c r="B83" s="33"/>
      <c r="C83" s="34"/>
      <c r="D83" s="34"/>
      <c r="E83" s="34"/>
      <c r="F83" s="34"/>
      <c r="G83" s="34"/>
      <c r="H83" s="34"/>
      <c r="I83" s="101"/>
      <c r="J83" s="34"/>
      <c r="K83" s="34"/>
      <c r="L83" s="37"/>
    </row>
    <row r="84" spans="2:20" s="9" customFormat="1" ht="29.25" customHeight="1">
      <c r="B84" s="145"/>
      <c r="C84" s="146" t="s">
        <v>1628</v>
      </c>
      <c r="D84" s="147" t="s">
        <v>1576</v>
      </c>
      <c r="E84" s="147" t="s">
        <v>1572</v>
      </c>
      <c r="F84" s="147" t="s">
        <v>1573</v>
      </c>
      <c r="G84" s="147" t="s">
        <v>1629</v>
      </c>
      <c r="H84" s="147" t="s">
        <v>1630</v>
      </c>
      <c r="I84" s="148" t="s">
        <v>1631</v>
      </c>
      <c r="J84" s="147" t="s">
        <v>1617</v>
      </c>
      <c r="K84" s="149" t="s">
        <v>1632</v>
      </c>
      <c r="L84" s="150"/>
      <c r="M84" s="62" t="s">
        <v>1524</v>
      </c>
      <c r="N84" s="63" t="s">
        <v>1561</v>
      </c>
      <c r="O84" s="63" t="s">
        <v>1633</v>
      </c>
      <c r="P84" s="63" t="s">
        <v>1634</v>
      </c>
      <c r="Q84" s="63" t="s">
        <v>1635</v>
      </c>
      <c r="R84" s="63" t="s">
        <v>1636</v>
      </c>
      <c r="S84" s="63" t="s">
        <v>1637</v>
      </c>
      <c r="T84" s="64" t="s">
        <v>1638</v>
      </c>
    </row>
    <row r="85" spans="2:63" s="1" customFormat="1" ht="22.9" customHeight="1">
      <c r="B85" s="33"/>
      <c r="C85" s="69" t="s">
        <v>1639</v>
      </c>
      <c r="D85" s="34"/>
      <c r="E85" s="34"/>
      <c r="F85" s="34"/>
      <c r="G85" s="34"/>
      <c r="H85" s="34"/>
      <c r="I85" s="101"/>
      <c r="J85" s="151">
        <f>BK85</f>
        <v>0</v>
      </c>
      <c r="K85" s="34"/>
      <c r="L85" s="37"/>
      <c r="M85" s="65"/>
      <c r="N85" s="66"/>
      <c r="O85" s="66"/>
      <c r="P85" s="152">
        <f>P86</f>
        <v>0</v>
      </c>
      <c r="Q85" s="66"/>
      <c r="R85" s="152">
        <f>R86</f>
        <v>0</v>
      </c>
      <c r="S85" s="66"/>
      <c r="T85" s="153">
        <f>T86</f>
        <v>0</v>
      </c>
      <c r="AT85" s="16" t="s">
        <v>1590</v>
      </c>
      <c r="AU85" s="16" t="s">
        <v>1619</v>
      </c>
      <c r="BK85" s="154">
        <f>BK86</f>
        <v>0</v>
      </c>
    </row>
    <row r="86" spans="2:63" s="10" customFormat="1" ht="25.9" customHeight="1">
      <c r="B86" s="155"/>
      <c r="C86" s="156"/>
      <c r="D86" s="157" t="s">
        <v>1590</v>
      </c>
      <c r="E86" s="158" t="s">
        <v>1609</v>
      </c>
      <c r="F86" s="158" t="s">
        <v>2611</v>
      </c>
      <c r="G86" s="156"/>
      <c r="H86" s="156"/>
      <c r="I86" s="159"/>
      <c r="J86" s="160">
        <f>BK86</f>
        <v>0</v>
      </c>
      <c r="K86" s="156"/>
      <c r="L86" s="161"/>
      <c r="M86" s="162"/>
      <c r="N86" s="163"/>
      <c r="O86" s="163"/>
      <c r="P86" s="164">
        <f>P87+P89+P91+P93+P96</f>
        <v>0</v>
      </c>
      <c r="Q86" s="163"/>
      <c r="R86" s="164">
        <f>R87+R89+R91+R93+R96</f>
        <v>0</v>
      </c>
      <c r="S86" s="163"/>
      <c r="T86" s="165">
        <f>T87+T89+T91+T93+T96</f>
        <v>0</v>
      </c>
      <c r="AR86" s="166" t="s">
        <v>1665</v>
      </c>
      <c r="AT86" s="167" t="s">
        <v>1590</v>
      </c>
      <c r="AU86" s="167" t="s">
        <v>1591</v>
      </c>
      <c r="AY86" s="166" t="s">
        <v>1642</v>
      </c>
      <c r="BK86" s="168">
        <f>BK87+BK89+BK91+BK93+BK96</f>
        <v>0</v>
      </c>
    </row>
    <row r="87" spans="2:63" s="10" customFormat="1" ht="22.9" customHeight="1">
      <c r="B87" s="155"/>
      <c r="C87" s="156"/>
      <c r="D87" s="157" t="s">
        <v>1590</v>
      </c>
      <c r="E87" s="169" t="s">
        <v>2612</v>
      </c>
      <c r="F87" s="169" t="s">
        <v>2613</v>
      </c>
      <c r="G87" s="156"/>
      <c r="H87" s="156"/>
      <c r="I87" s="159"/>
      <c r="J87" s="170">
        <f>BK87</f>
        <v>0</v>
      </c>
      <c r="K87" s="156"/>
      <c r="L87" s="161"/>
      <c r="M87" s="162"/>
      <c r="N87" s="163"/>
      <c r="O87" s="163"/>
      <c r="P87" s="164">
        <f>P88</f>
        <v>0</v>
      </c>
      <c r="Q87" s="163"/>
      <c r="R87" s="164">
        <f>R88</f>
        <v>0</v>
      </c>
      <c r="S87" s="163"/>
      <c r="T87" s="165">
        <f>T88</f>
        <v>0</v>
      </c>
      <c r="AR87" s="166" t="s">
        <v>1665</v>
      </c>
      <c r="AT87" s="167" t="s">
        <v>1590</v>
      </c>
      <c r="AU87" s="167" t="s">
        <v>1531</v>
      </c>
      <c r="AY87" s="166" t="s">
        <v>1642</v>
      </c>
      <c r="BK87" s="168">
        <f>BK88</f>
        <v>0</v>
      </c>
    </row>
    <row r="88" spans="2:65" s="1" customFormat="1" ht="16.5" customHeight="1">
      <c r="B88" s="33"/>
      <c r="C88" s="171" t="s">
        <v>1531</v>
      </c>
      <c r="D88" s="171" t="s">
        <v>1645</v>
      </c>
      <c r="E88" s="172" t="s">
        <v>2614</v>
      </c>
      <c r="F88" s="173" t="s">
        <v>2615</v>
      </c>
      <c r="G88" s="174" t="s">
        <v>2616</v>
      </c>
      <c r="H88" s="175">
        <v>1</v>
      </c>
      <c r="I88" s="176"/>
      <c r="J88" s="175">
        <f>ROUND(I88*H88,0)</f>
        <v>0</v>
      </c>
      <c r="K88" s="173" t="s">
        <v>1649</v>
      </c>
      <c r="L88" s="37"/>
      <c r="M88" s="177" t="s">
        <v>1524</v>
      </c>
      <c r="N88" s="178" t="s">
        <v>1563</v>
      </c>
      <c r="O88" s="59"/>
      <c r="P88" s="179">
        <f>O88*H88</f>
        <v>0</v>
      </c>
      <c r="Q88" s="179">
        <v>0</v>
      </c>
      <c r="R88" s="179">
        <f>Q88*H88</f>
        <v>0</v>
      </c>
      <c r="S88" s="179">
        <v>0</v>
      </c>
      <c r="T88" s="180">
        <f>S88*H88</f>
        <v>0</v>
      </c>
      <c r="AR88" s="16" t="s">
        <v>2617</v>
      </c>
      <c r="AT88" s="16" t="s">
        <v>1645</v>
      </c>
      <c r="AU88" s="16" t="s">
        <v>1651</v>
      </c>
      <c r="AY88" s="16" t="s">
        <v>1642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16" t="s">
        <v>1651</v>
      </c>
      <c r="BK88" s="181">
        <f>ROUND(I88*H88,0)</f>
        <v>0</v>
      </c>
      <c r="BL88" s="16" t="s">
        <v>2617</v>
      </c>
      <c r="BM88" s="16" t="s">
        <v>2618</v>
      </c>
    </row>
    <row r="89" spans="2:63" s="10" customFormat="1" ht="22.9" customHeight="1">
      <c r="B89" s="155"/>
      <c r="C89" s="156"/>
      <c r="D89" s="157" t="s">
        <v>1590</v>
      </c>
      <c r="E89" s="169" t="s">
        <v>2619</v>
      </c>
      <c r="F89" s="169" t="s">
        <v>2620</v>
      </c>
      <c r="G89" s="156"/>
      <c r="H89" s="156"/>
      <c r="I89" s="159"/>
      <c r="J89" s="170">
        <f>BK89</f>
        <v>0</v>
      </c>
      <c r="K89" s="156"/>
      <c r="L89" s="161"/>
      <c r="M89" s="162"/>
      <c r="N89" s="163"/>
      <c r="O89" s="163"/>
      <c r="P89" s="164">
        <f>P90</f>
        <v>0</v>
      </c>
      <c r="Q89" s="163"/>
      <c r="R89" s="164">
        <f>R90</f>
        <v>0</v>
      </c>
      <c r="S89" s="163"/>
      <c r="T89" s="165">
        <f>T90</f>
        <v>0</v>
      </c>
      <c r="AR89" s="166" t="s">
        <v>1665</v>
      </c>
      <c r="AT89" s="167" t="s">
        <v>1590</v>
      </c>
      <c r="AU89" s="167" t="s">
        <v>1531</v>
      </c>
      <c r="AY89" s="166" t="s">
        <v>1642</v>
      </c>
      <c r="BK89" s="168">
        <f>BK90</f>
        <v>0</v>
      </c>
    </row>
    <row r="90" spans="2:65" s="1" customFormat="1" ht="16.5" customHeight="1">
      <c r="B90" s="33"/>
      <c r="C90" s="171" t="s">
        <v>1651</v>
      </c>
      <c r="D90" s="171" t="s">
        <v>1645</v>
      </c>
      <c r="E90" s="172" t="s">
        <v>2621</v>
      </c>
      <c r="F90" s="173" t="s">
        <v>2620</v>
      </c>
      <c r="G90" s="174" t="s">
        <v>2616</v>
      </c>
      <c r="H90" s="175">
        <v>1</v>
      </c>
      <c r="I90" s="176"/>
      <c r="J90" s="175">
        <f>ROUND(I90*H90,0)</f>
        <v>0</v>
      </c>
      <c r="K90" s="173" t="s">
        <v>1649</v>
      </c>
      <c r="L90" s="37"/>
      <c r="M90" s="177" t="s">
        <v>1524</v>
      </c>
      <c r="N90" s="178" t="s">
        <v>1563</v>
      </c>
      <c r="O90" s="59"/>
      <c r="P90" s="179">
        <f>O90*H90</f>
        <v>0</v>
      </c>
      <c r="Q90" s="179">
        <v>0</v>
      </c>
      <c r="R90" s="179">
        <f>Q90*H90</f>
        <v>0</v>
      </c>
      <c r="S90" s="179">
        <v>0</v>
      </c>
      <c r="T90" s="180">
        <f>S90*H90</f>
        <v>0</v>
      </c>
      <c r="AR90" s="16" t="s">
        <v>2617</v>
      </c>
      <c r="AT90" s="16" t="s">
        <v>1645</v>
      </c>
      <c r="AU90" s="16" t="s">
        <v>1651</v>
      </c>
      <c r="AY90" s="16" t="s">
        <v>1642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16" t="s">
        <v>1651</v>
      </c>
      <c r="BK90" s="181">
        <f>ROUND(I90*H90,0)</f>
        <v>0</v>
      </c>
      <c r="BL90" s="16" t="s">
        <v>2617</v>
      </c>
      <c r="BM90" s="16" t="s">
        <v>2622</v>
      </c>
    </row>
    <row r="91" spans="2:63" s="10" customFormat="1" ht="22.9" customHeight="1">
      <c r="B91" s="155"/>
      <c r="C91" s="156"/>
      <c r="D91" s="157" t="s">
        <v>1590</v>
      </c>
      <c r="E91" s="169" t="s">
        <v>2623</v>
      </c>
      <c r="F91" s="169" t="s">
        <v>2624</v>
      </c>
      <c r="G91" s="156"/>
      <c r="H91" s="156"/>
      <c r="I91" s="159"/>
      <c r="J91" s="170">
        <f>BK91</f>
        <v>0</v>
      </c>
      <c r="K91" s="156"/>
      <c r="L91" s="161"/>
      <c r="M91" s="162"/>
      <c r="N91" s="163"/>
      <c r="O91" s="163"/>
      <c r="P91" s="164">
        <f>P92</f>
        <v>0</v>
      </c>
      <c r="Q91" s="163"/>
      <c r="R91" s="164">
        <f>R92</f>
        <v>0</v>
      </c>
      <c r="S91" s="163"/>
      <c r="T91" s="165">
        <f>T92</f>
        <v>0</v>
      </c>
      <c r="AR91" s="166" t="s">
        <v>1665</v>
      </c>
      <c r="AT91" s="167" t="s">
        <v>1590</v>
      </c>
      <c r="AU91" s="167" t="s">
        <v>1531</v>
      </c>
      <c r="AY91" s="166" t="s">
        <v>1642</v>
      </c>
      <c r="BK91" s="168">
        <f>BK92</f>
        <v>0</v>
      </c>
    </row>
    <row r="92" spans="2:65" s="1" customFormat="1" ht="16.5" customHeight="1">
      <c r="B92" s="33"/>
      <c r="C92" s="171" t="s">
        <v>1656</v>
      </c>
      <c r="D92" s="171" t="s">
        <v>1645</v>
      </c>
      <c r="E92" s="172" t="s">
        <v>2625</v>
      </c>
      <c r="F92" s="173" t="s">
        <v>2624</v>
      </c>
      <c r="G92" s="174" t="s">
        <v>2616</v>
      </c>
      <c r="H92" s="175">
        <v>1</v>
      </c>
      <c r="I92" s="176"/>
      <c r="J92" s="175">
        <f>ROUND(I92*H92,0)</f>
        <v>0</v>
      </c>
      <c r="K92" s="173" t="s">
        <v>1649</v>
      </c>
      <c r="L92" s="37"/>
      <c r="M92" s="177" t="s">
        <v>1524</v>
      </c>
      <c r="N92" s="178" t="s">
        <v>1563</v>
      </c>
      <c r="O92" s="59"/>
      <c r="P92" s="179">
        <f>O92*H92</f>
        <v>0</v>
      </c>
      <c r="Q92" s="179">
        <v>0</v>
      </c>
      <c r="R92" s="179">
        <f>Q92*H92</f>
        <v>0</v>
      </c>
      <c r="S92" s="179">
        <v>0</v>
      </c>
      <c r="T92" s="180">
        <f>S92*H92</f>
        <v>0</v>
      </c>
      <c r="AR92" s="16" t="s">
        <v>2617</v>
      </c>
      <c r="AT92" s="16" t="s">
        <v>1645</v>
      </c>
      <c r="AU92" s="16" t="s">
        <v>1651</v>
      </c>
      <c r="AY92" s="16" t="s">
        <v>1642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16" t="s">
        <v>1651</v>
      </c>
      <c r="BK92" s="181">
        <f>ROUND(I92*H92,0)</f>
        <v>0</v>
      </c>
      <c r="BL92" s="16" t="s">
        <v>2617</v>
      </c>
      <c r="BM92" s="16" t="s">
        <v>2626</v>
      </c>
    </row>
    <row r="93" spans="2:63" s="10" customFormat="1" ht="22.9" customHeight="1">
      <c r="B93" s="155"/>
      <c r="C93" s="156"/>
      <c r="D93" s="157" t="s">
        <v>1590</v>
      </c>
      <c r="E93" s="169" t="s">
        <v>2627</v>
      </c>
      <c r="F93" s="169" t="s">
        <v>2628</v>
      </c>
      <c r="G93" s="156"/>
      <c r="H93" s="156"/>
      <c r="I93" s="159"/>
      <c r="J93" s="170">
        <f>BK93</f>
        <v>0</v>
      </c>
      <c r="K93" s="156"/>
      <c r="L93" s="161"/>
      <c r="M93" s="162"/>
      <c r="N93" s="163"/>
      <c r="O93" s="163"/>
      <c r="P93" s="164">
        <f>SUM(P94:P95)</f>
        <v>0</v>
      </c>
      <c r="Q93" s="163"/>
      <c r="R93" s="164">
        <f>SUM(R94:R95)</f>
        <v>0</v>
      </c>
      <c r="S93" s="163"/>
      <c r="T93" s="165">
        <f>SUM(T94:T95)</f>
        <v>0</v>
      </c>
      <c r="AR93" s="166" t="s">
        <v>1665</v>
      </c>
      <c r="AT93" s="167" t="s">
        <v>1590</v>
      </c>
      <c r="AU93" s="167" t="s">
        <v>1531</v>
      </c>
      <c r="AY93" s="166" t="s">
        <v>1642</v>
      </c>
      <c r="BK93" s="168">
        <f>SUM(BK94:BK95)</f>
        <v>0</v>
      </c>
    </row>
    <row r="94" spans="2:65" s="1" customFormat="1" ht="16.5" customHeight="1">
      <c r="B94" s="33"/>
      <c r="C94" s="171" t="s">
        <v>1650</v>
      </c>
      <c r="D94" s="171" t="s">
        <v>1645</v>
      </c>
      <c r="E94" s="172" t="s">
        <v>2629</v>
      </c>
      <c r="F94" s="173" t="s">
        <v>2630</v>
      </c>
      <c r="G94" s="174" t="s">
        <v>2616</v>
      </c>
      <c r="H94" s="175">
        <v>1</v>
      </c>
      <c r="I94" s="176"/>
      <c r="J94" s="175">
        <f>ROUND(I94*H94,0)</f>
        <v>0</v>
      </c>
      <c r="K94" s="173" t="s">
        <v>1649</v>
      </c>
      <c r="L94" s="37"/>
      <c r="M94" s="177" t="s">
        <v>1524</v>
      </c>
      <c r="N94" s="178" t="s">
        <v>1563</v>
      </c>
      <c r="O94" s="59"/>
      <c r="P94" s="179">
        <f>O94*H94</f>
        <v>0</v>
      </c>
      <c r="Q94" s="179">
        <v>0</v>
      </c>
      <c r="R94" s="179">
        <f>Q94*H94</f>
        <v>0</v>
      </c>
      <c r="S94" s="179">
        <v>0</v>
      </c>
      <c r="T94" s="180">
        <f>S94*H94</f>
        <v>0</v>
      </c>
      <c r="AR94" s="16" t="s">
        <v>2617</v>
      </c>
      <c r="AT94" s="16" t="s">
        <v>1645</v>
      </c>
      <c r="AU94" s="16" t="s">
        <v>1651</v>
      </c>
      <c r="AY94" s="16" t="s">
        <v>1642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16" t="s">
        <v>1651</v>
      </c>
      <c r="BK94" s="181">
        <f>ROUND(I94*H94,0)</f>
        <v>0</v>
      </c>
      <c r="BL94" s="16" t="s">
        <v>2617</v>
      </c>
      <c r="BM94" s="16" t="s">
        <v>2631</v>
      </c>
    </row>
    <row r="95" spans="2:65" s="1" customFormat="1" ht="16.5" customHeight="1">
      <c r="B95" s="33"/>
      <c r="C95" s="171" t="s">
        <v>1665</v>
      </c>
      <c r="D95" s="171" t="s">
        <v>1645</v>
      </c>
      <c r="E95" s="172" t="s">
        <v>2632</v>
      </c>
      <c r="F95" s="173" t="s">
        <v>2633</v>
      </c>
      <c r="G95" s="174" t="s">
        <v>2616</v>
      </c>
      <c r="H95" s="175">
        <v>1</v>
      </c>
      <c r="I95" s="176"/>
      <c r="J95" s="175">
        <f>ROUND(I95*H95,0)</f>
        <v>0</v>
      </c>
      <c r="K95" s="173" t="s">
        <v>1649</v>
      </c>
      <c r="L95" s="37"/>
      <c r="M95" s="177" t="s">
        <v>1524</v>
      </c>
      <c r="N95" s="178" t="s">
        <v>1563</v>
      </c>
      <c r="O95" s="59"/>
      <c r="P95" s="179">
        <f>O95*H95</f>
        <v>0</v>
      </c>
      <c r="Q95" s="179">
        <v>0</v>
      </c>
      <c r="R95" s="179">
        <f>Q95*H95</f>
        <v>0</v>
      </c>
      <c r="S95" s="179">
        <v>0</v>
      </c>
      <c r="T95" s="180">
        <f>S95*H95</f>
        <v>0</v>
      </c>
      <c r="AR95" s="16" t="s">
        <v>2617</v>
      </c>
      <c r="AT95" s="16" t="s">
        <v>1645</v>
      </c>
      <c r="AU95" s="16" t="s">
        <v>1651</v>
      </c>
      <c r="AY95" s="16" t="s">
        <v>1642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16" t="s">
        <v>1651</v>
      </c>
      <c r="BK95" s="181">
        <f>ROUND(I95*H95,0)</f>
        <v>0</v>
      </c>
      <c r="BL95" s="16" t="s">
        <v>2617</v>
      </c>
      <c r="BM95" s="16" t="s">
        <v>2634</v>
      </c>
    </row>
    <row r="96" spans="2:63" s="10" customFormat="1" ht="22.9" customHeight="1">
      <c r="B96" s="155"/>
      <c r="C96" s="156"/>
      <c r="D96" s="157" t="s">
        <v>1590</v>
      </c>
      <c r="E96" s="169" t="s">
        <v>2635</v>
      </c>
      <c r="F96" s="169" t="s">
        <v>2636</v>
      </c>
      <c r="G96" s="156"/>
      <c r="H96" s="156"/>
      <c r="I96" s="159"/>
      <c r="J96" s="170">
        <f>BK96</f>
        <v>0</v>
      </c>
      <c r="K96" s="156"/>
      <c r="L96" s="161"/>
      <c r="M96" s="162"/>
      <c r="N96" s="163"/>
      <c r="O96" s="163"/>
      <c r="P96" s="164">
        <f>P97</f>
        <v>0</v>
      </c>
      <c r="Q96" s="163"/>
      <c r="R96" s="164">
        <f>R97</f>
        <v>0</v>
      </c>
      <c r="S96" s="163"/>
      <c r="T96" s="165">
        <f>T97</f>
        <v>0</v>
      </c>
      <c r="AR96" s="166" t="s">
        <v>1665</v>
      </c>
      <c r="AT96" s="167" t="s">
        <v>1590</v>
      </c>
      <c r="AU96" s="167" t="s">
        <v>1531</v>
      </c>
      <c r="AY96" s="166" t="s">
        <v>1642</v>
      </c>
      <c r="BK96" s="168">
        <f>BK97</f>
        <v>0</v>
      </c>
    </row>
    <row r="97" spans="2:65" s="1" customFormat="1" ht="16.5" customHeight="1">
      <c r="B97" s="33"/>
      <c r="C97" s="171" t="s">
        <v>1674</v>
      </c>
      <c r="D97" s="171" t="s">
        <v>1645</v>
      </c>
      <c r="E97" s="172" t="s">
        <v>2637</v>
      </c>
      <c r="F97" s="173" t="s">
        <v>2638</v>
      </c>
      <c r="G97" s="174" t="s">
        <v>2616</v>
      </c>
      <c r="H97" s="175">
        <v>1</v>
      </c>
      <c r="I97" s="176"/>
      <c r="J97" s="175">
        <f>ROUND(I97*H97,0)</f>
        <v>0</v>
      </c>
      <c r="K97" s="173" t="s">
        <v>1649</v>
      </c>
      <c r="L97" s="37"/>
      <c r="M97" s="203" t="s">
        <v>1524</v>
      </c>
      <c r="N97" s="204" t="s">
        <v>1563</v>
      </c>
      <c r="O97" s="205"/>
      <c r="P97" s="206">
        <f>O97*H97</f>
        <v>0</v>
      </c>
      <c r="Q97" s="206">
        <v>0</v>
      </c>
      <c r="R97" s="206">
        <f>Q97*H97</f>
        <v>0</v>
      </c>
      <c r="S97" s="206">
        <v>0</v>
      </c>
      <c r="T97" s="207">
        <f>S97*H97</f>
        <v>0</v>
      </c>
      <c r="AR97" s="16" t="s">
        <v>2617</v>
      </c>
      <c r="AT97" s="16" t="s">
        <v>1645</v>
      </c>
      <c r="AU97" s="16" t="s">
        <v>1651</v>
      </c>
      <c r="AY97" s="16" t="s">
        <v>1642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16" t="s">
        <v>1651</v>
      </c>
      <c r="BK97" s="181">
        <f>ROUND(I97*H97,0)</f>
        <v>0</v>
      </c>
      <c r="BL97" s="16" t="s">
        <v>2617</v>
      </c>
      <c r="BM97" s="16" t="s">
        <v>2639</v>
      </c>
    </row>
    <row r="98" spans="2:12" s="1" customFormat="1" ht="6.95" customHeight="1">
      <c r="B98" s="45"/>
      <c r="C98" s="46"/>
      <c r="D98" s="46"/>
      <c r="E98" s="46"/>
      <c r="F98" s="46"/>
      <c r="G98" s="46"/>
      <c r="H98" s="46"/>
      <c r="I98" s="123"/>
      <c r="J98" s="46"/>
      <c r="K98" s="46"/>
      <c r="L98" s="37"/>
    </row>
  </sheetData>
  <sheetProtection sheet="1" objects="1" scenarios="1" formatColumns="0" formatRows="0" autoFilter="0"/>
  <autoFilter ref="C84:K9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TauchmanMiroslav</cp:lastModifiedBy>
  <dcterms:created xsi:type="dcterms:W3CDTF">2019-02-01T08:22:45Z</dcterms:created>
  <dcterms:modified xsi:type="dcterms:W3CDTF">2019-02-01T09:37:31Z</dcterms:modified>
  <cp:category/>
  <cp:version/>
  <cp:contentType/>
  <cp:contentStatus/>
</cp:coreProperties>
</file>