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kapitulace stavby" sheetId="1" state="visible" r:id="rId3"/>
    <sheet name="001 - střecha" sheetId="2" state="visible" r:id="rId4"/>
    <sheet name="Pokyny pro vyplnění" sheetId="3" state="visible" r:id="rId5"/>
  </sheets>
  <definedNames>
    <definedName function="false" hidden="false" localSheetId="1" name="_xlnm.Print_Area" vbProcedure="false">'001 - střecha'!$C$4:$J$39,'001 - střecha'!$C$45:$J$70,'001 - střecha'!$C$76:$K$168</definedName>
    <definedName function="false" hidden="false" localSheetId="1" name="_xlnm.Print_Titles" vbProcedure="false">'001 - střecha'!$88:$88</definedName>
    <definedName function="false" hidden="true" localSheetId="1" name="_xlnm._FilterDatabase" vbProcedure="false">'001 - střecha'!$C$88:$K$168</definedName>
    <definedName function="false" hidden="false" localSheetId="2" name="_xlnm.Print_Area" vbProcedure="false">'Pokyny pro vyplnění'!$B$2:$K$71,'Pokyny pro vyplnění'!$B$74:$K$118,'Pokyny pro vyplnění'!$B$121:$K$161,'Pokyny pro vyplnění'!$B$164:$K$219</definedName>
    <definedName function="false" hidden="false" localSheetId="0" name="_xlnm.Print_Area" vbProcedure="false">'Rekapitulace stavby'!$D$4:$AO$36,'Rekapitulace stavby'!$C$42:$AQ$56</definedName>
    <definedName function="false" hidden="false" localSheetId="0" name="_xlnm.Print_Titles" vbProcedure="false">'Rekapitulace stavby'!$52:$52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<sst xmlns="http://schemas.openxmlformats.org/spreadsheetml/2006/main" count="1530" uniqueCount="551">
  <si>
    <t xml:space="preserve">Export Komplet</t>
  </si>
  <si>
    <t xml:space="preserve">VZ</t>
  </si>
  <si>
    <t xml:space="preserve">2.0</t>
  </si>
  <si>
    <t xml:space="preserve">ZAMOK</t>
  </si>
  <si>
    <t xml:space="preserve">False</t>
  </si>
  <si>
    <t xml:space="preserve">{ca75cb80-6f44-4a82-b7c9-f5d2d37d5e40}</t>
  </si>
  <si>
    <t xml:space="preserve">0,01</t>
  </si>
  <si>
    <t xml:space="preserve">21</t>
  </si>
  <si>
    <t xml:space="preserve">12</t>
  </si>
  <si>
    <t xml:space="preserve">REKAPITULACE STAVBY</t>
  </si>
  <si>
    <t xml:space="preserve">v ---  níže se nacházejí doplnkové a pomocné údaje k sestavám  --- v</t>
  </si>
  <si>
    <t xml:space="preserve">Návod na vyplnění</t>
  </si>
  <si>
    <t xml:space="preserve">0,001</t>
  </si>
  <si>
    <t xml:space="preserve">Kód:</t>
  </si>
  <si>
    <t xml:space="preserve">2026_02_11</t>
  </si>
  <si>
    <t xml:space="preserve">Měnit lze pouze buňky se žlutým podbarvením!
1) v Rekapitulaci stavby vyplňte údaje o Účastníkovi (přenesou se do ostatních sestav i v jiných listech)
2) na vybraných listech vyplňte v sestavě Soupis prací ceny u položek</t>
  </si>
  <si>
    <t xml:space="preserve">Stavba:</t>
  </si>
  <si>
    <t xml:space="preserve">BD Vrchlabí, Zámecká 5</t>
  </si>
  <si>
    <t xml:space="preserve">KSO:</t>
  </si>
  <si>
    <t xml:space="preserve">CC-CZ:</t>
  </si>
  <si>
    <t xml:space="preserve">Místo:</t>
  </si>
  <si>
    <t xml:space="preserve"> </t>
  </si>
  <si>
    <t xml:space="preserve">Datum:</t>
  </si>
  <si>
    <t xml:space="preserve">11. 2. 2026</t>
  </si>
  <si>
    <t xml:space="preserve">Zadavatel:</t>
  </si>
  <si>
    <t xml:space="preserve">IČ:</t>
  </si>
  <si>
    <t xml:space="preserve">DIČ:</t>
  </si>
  <si>
    <t xml:space="preserve">Účastník:</t>
  </si>
  <si>
    <t xml:space="preserve">Vyplň údaj</t>
  </si>
  <si>
    <t xml:space="preserve">Projektant:</t>
  </si>
  <si>
    <t xml:space="preserve">True</t>
  </si>
  <si>
    <t xml:space="preserve">Zpracovatel:</t>
  </si>
  <si>
    <t xml:space="preserve">Poznámka:</t>
  </si>
  <si>
    <t xml:space="preserve"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</si>
  <si>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 xml:space="preserve">Cena bez DPH</t>
  </si>
  <si>
    <t xml:space="preserve">Sazba daně</t>
  </si>
  <si>
    <t xml:space="preserve">Základ daně</t>
  </si>
  <si>
    <t xml:space="preserve">Výše daně</t>
  </si>
  <si>
    <t xml:space="preserve">DPH</t>
  </si>
  <si>
    <t xml:space="preserve">základní</t>
  </si>
  <si>
    <t xml:space="preserve">snížená</t>
  </si>
  <si>
    <t xml:space="preserve">zákl. přenesená</t>
  </si>
  <si>
    <t xml:space="preserve">sníž. přenesená</t>
  </si>
  <si>
    <t xml:space="preserve">nulová</t>
  </si>
  <si>
    <t xml:space="preserve">Cena s DPH</t>
  </si>
  <si>
    <t xml:space="preserve">v</t>
  </si>
  <si>
    <t xml:space="preserve">CZK</t>
  </si>
  <si>
    <t xml:space="preserve">REKAPITULACE OBJEKTŮ STAVBY A SOUPISŮ PRACÍ</t>
  </si>
  <si>
    <t xml:space="preserve">Informatívní údaje z listů zakázek</t>
  </si>
  <si>
    <t xml:space="preserve">Kód</t>
  </si>
  <si>
    <t xml:space="preserve">Popis</t>
  </si>
  <si>
    <t xml:space="preserve">Cena bez DPH [CZK]</t>
  </si>
  <si>
    <t xml:space="preserve">Cena s DPH [CZK]</t>
  </si>
  <si>
    <t xml:space="preserve">Typ</t>
  </si>
  <si>
    <t xml:space="preserve">z toho Ostat.
náklady [CZK]</t>
  </si>
  <si>
    <t xml:space="preserve">DPH [CZK]</t>
  </si>
  <si>
    <t xml:space="preserve">Normohodiny [h]</t>
  </si>
  <si>
    <t xml:space="preserve">DPH základní [CZK]</t>
  </si>
  <si>
    <t xml:space="preserve">DPH snížená [CZK]</t>
  </si>
  <si>
    <t xml:space="preserve">DPH základní přenesená
[CZK]</t>
  </si>
  <si>
    <t xml:space="preserve">DPH snížená přenesená
[CZK]</t>
  </si>
  <si>
    <t xml:space="preserve">Základna
DPH základní</t>
  </si>
  <si>
    <t xml:space="preserve">Základna
DPH snížená</t>
  </si>
  <si>
    <t xml:space="preserve">Základna
DPH zákl. přenesená</t>
  </si>
  <si>
    <t xml:space="preserve">Základna
DPH sníž. přenesená</t>
  </si>
  <si>
    <t xml:space="preserve">Základna
DPH nulová</t>
  </si>
  <si>
    <t xml:space="preserve">Náklady stavby celkem</t>
  </si>
  <si>
    <t xml:space="preserve">D</t>
  </si>
  <si>
    <t xml:space="preserve">0</t>
  </si>
  <si>
    <t xml:space="preserve">###NOIMPORT###</t>
  </si>
  <si>
    <t xml:space="preserve">IMPORT</t>
  </si>
  <si>
    <t xml:space="preserve">{00000000-0000-0000-0000-000000000000}</t>
  </si>
  <si>
    <t xml:space="preserve">/</t>
  </si>
  <si>
    <t xml:space="preserve">001</t>
  </si>
  <si>
    <t xml:space="preserve">střecha</t>
  </si>
  <si>
    <t xml:space="preserve">STA</t>
  </si>
  <si>
    <t xml:space="preserve">1</t>
  </si>
  <si>
    <t xml:space="preserve">{02064da9-5457-4298-95a6-d62c3b144dfa}</t>
  </si>
  <si>
    <t xml:space="preserve">KRYCÍ LIST SOUPISU PRACÍ</t>
  </si>
  <si>
    <t xml:space="preserve">Objekt:</t>
  </si>
  <si>
    <t xml:space="preserve">001 - střecha</t>
  </si>
  <si>
    <t xml:space="preserve">REKAPITULACE ČLENĚNÍ SOUPISU PRACÍ</t>
  </si>
  <si>
    <t xml:space="preserve">Kód dílu - Popis</t>
  </si>
  <si>
    <t xml:space="preserve">Cena celkem [CZK]</t>
  </si>
  <si>
    <t xml:space="preserve">-1</t>
  </si>
  <si>
    <t xml:space="preserve">HSV - Práce a dodávky HSV</t>
  </si>
  <si>
    <t xml:space="preserve">    3 - Svislé a kompletní konstrukce</t>
  </si>
  <si>
    <t xml:space="preserve">    9 - Ostatní konstrukce a práce, bourání</t>
  </si>
  <si>
    <t xml:space="preserve">    997 - Přesun sutě</t>
  </si>
  <si>
    <t xml:space="preserve">PSV - Práce a dodávky PSV</t>
  </si>
  <si>
    <t xml:space="preserve">    712 - Povlakové krytiny</t>
  </si>
  <si>
    <t xml:space="preserve">    741 - Elektroinstalace - silnoproud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</si>
  <si>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</si>
  <si>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</si>
  <si>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</si>
  <si>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SOUPIS PRACÍ</t>
  </si>
  <si>
    <t xml:space="preserve">PČ</t>
  </si>
  <si>
    <t xml:space="preserve">MJ</t>
  </si>
  <si>
    <t xml:space="preserve">Množství</t>
  </si>
  <si>
    <t xml:space="preserve">J.cena [CZK]</t>
  </si>
  <si>
    <t xml:space="preserve">Cenová soustava</t>
  </si>
  <si>
    <t xml:space="preserve">J. Nh [h]</t>
  </si>
  <si>
    <t xml:space="preserve">Nh celkem [h]</t>
  </si>
  <si>
    <t xml:space="preserve">J. hmotnost [t]</t>
  </si>
  <si>
    <t xml:space="preserve">Hmotnost celkem [t]</t>
  </si>
  <si>
    <t xml:space="preserve">J. suť [t]</t>
  </si>
  <si>
    <t xml:space="preserve">Suť Celkem [t]</t>
  </si>
  <si>
    <t xml:space="preserve">Náklady soupisu celkem</t>
  </si>
  <si>
    <t xml:space="preserve">HSV</t>
  </si>
  <si>
    <t xml:space="preserve">Práce a dodávky HSV</t>
  </si>
  <si>
    <t xml:space="preserve">ROZPOCET</t>
  </si>
  <si>
    <t xml:space="preserve">3</t>
  </si>
  <si>
    <t xml:space="preserve">Svislé a kompletní konstrukce</t>
  </si>
  <si>
    <t xml:space="preserve">58</t>
  </si>
  <si>
    <t xml:space="preserve">K</t>
  </si>
  <si>
    <t xml:space="preserve">314236145</t>
  </si>
  <si>
    <t xml:space="preserve">Ukončení jednoprůduchového cihelného komínu krycí deska obezděné nadstřešní části komínu jednoprůduchová</t>
  </si>
  <si>
    <t xml:space="preserve">kus</t>
  </si>
  <si>
    <t xml:space="preserve">CS ÚRS 2026 01</t>
  </si>
  <si>
    <t xml:space="preserve">4</t>
  </si>
  <si>
    <t xml:space="preserve">2</t>
  </si>
  <si>
    <t xml:space="preserve">1180671884</t>
  </si>
  <si>
    <t xml:space="preserve">Online PSC</t>
  </si>
  <si>
    <t xml:space="preserve">https://podminky.urs.cz/item/CS_URS_2026_01/314236145</t>
  </si>
  <si>
    <t xml:space="preserve">9</t>
  </si>
  <si>
    <t xml:space="preserve">Ostatní konstrukce a práce, bourání</t>
  </si>
  <si>
    <t xml:space="preserve">941111131</t>
  </si>
  <si>
    <t xml:space="preserve">Montáž lešení řadového trubkového lehkého s podlahami zatížení do 200 kg/m2 š od 1,2 do 1,5 m v do 10 m</t>
  </si>
  <si>
    <t xml:space="preserve">m2</t>
  </si>
  <si>
    <t xml:space="preserve">967529593</t>
  </si>
  <si>
    <t xml:space="preserve">941111231</t>
  </si>
  <si>
    <t xml:space="preserve">Příplatek k lešení řadovému trubkovému lehkému s podlahami do 200 kg/m2 š od 1,2 do 1,5 m v do 10 m za každý den použití</t>
  </si>
  <si>
    <t xml:space="preserve">1038324469</t>
  </si>
  <si>
    <t xml:space="preserve">5</t>
  </si>
  <si>
    <t xml:space="preserve">941111831</t>
  </si>
  <si>
    <t xml:space="preserve">Demontáž lešení řadového trubkového lehkého s podlahami zatížení do 200 kg/m2 š od 1,2 do 1,5 m v do 10 m</t>
  </si>
  <si>
    <t xml:space="preserve">-241654008</t>
  </si>
  <si>
    <t xml:space="preserve">6</t>
  </si>
  <si>
    <t xml:space="preserve">962032641</t>
  </si>
  <si>
    <t xml:space="preserve">Bourání zdiva komínového z cihel z cihel pálených, šamotových nebo vápenopískových na MC</t>
  </si>
  <si>
    <t xml:space="preserve">m3</t>
  </si>
  <si>
    <t xml:space="preserve">1762558925</t>
  </si>
  <si>
    <t xml:space="preserve">56</t>
  </si>
  <si>
    <t xml:space="preserve">985231112</t>
  </si>
  <si>
    <t xml:space="preserve">Spárování zdiva hloubky do 40 mm aktivovanou maltou délky spáry na 1 m2 upravované plochy přes 6 do 12 m</t>
  </si>
  <si>
    <t xml:space="preserve">-1242464999</t>
  </si>
  <si>
    <t xml:space="preserve">https://podminky.urs.cz/item/CS_URS_2026_01/985231112</t>
  </si>
  <si>
    <t xml:space="preserve">997</t>
  </si>
  <si>
    <t xml:space="preserve">Přesun sutě</t>
  </si>
  <si>
    <t xml:space="preserve">7</t>
  </si>
  <si>
    <t xml:space="preserve">997013212</t>
  </si>
  <si>
    <t xml:space="preserve">Vnitrostaveništní doprava suti a vybouraných hmot pro budovy v přes 6 do 9 m ručně</t>
  </si>
  <si>
    <t xml:space="preserve">t</t>
  </si>
  <si>
    <t xml:space="preserve">65939634</t>
  </si>
  <si>
    <t xml:space="preserve">8</t>
  </si>
  <si>
    <t xml:space="preserve">997013501</t>
  </si>
  <si>
    <t xml:space="preserve">Odvoz suti a vybouraných hmot na skládku nebo meziskládku do 1 km se složením</t>
  </si>
  <si>
    <t xml:space="preserve">78093713</t>
  </si>
  <si>
    <t xml:space="preserve">997013509</t>
  </si>
  <si>
    <t xml:space="preserve">Příplatek k odvozu suti a vybouraných hmot na skládku ZKD 1 km přes 1 km</t>
  </si>
  <si>
    <t xml:space="preserve">-1600823200</t>
  </si>
  <si>
    <t xml:space="preserve">10</t>
  </si>
  <si>
    <t xml:space="preserve">997013631</t>
  </si>
  <si>
    <t xml:space="preserve">Poplatek za uložení na skládce (skládkovné) stavebního odpadu směsného kód odpadu 17 09 04</t>
  </si>
  <si>
    <t xml:space="preserve">511457806</t>
  </si>
  <si>
    <t xml:space="preserve">PSV</t>
  </si>
  <si>
    <t xml:space="preserve">Práce a dodávky PSV</t>
  </si>
  <si>
    <t xml:space="preserve">712</t>
  </si>
  <si>
    <t xml:space="preserve">Povlakové krytiny</t>
  </si>
  <si>
    <t xml:space="preserve">712431801</t>
  </si>
  <si>
    <t xml:space="preserve">Odstranění povlakové krytiny střech přes 10° do 30° z pásů uložených na sucho AIP nebo NAIP</t>
  </si>
  <si>
    <t xml:space="preserve">16</t>
  </si>
  <si>
    <t xml:space="preserve">336414478</t>
  </si>
  <si>
    <t xml:space="preserve">741</t>
  </si>
  <si>
    <t xml:space="preserve">Elektroinstalace - silnoproud</t>
  </si>
  <si>
    <t xml:space="preserve">67</t>
  </si>
  <si>
    <t xml:space="preserve">741420001</t>
  </si>
  <si>
    <t xml:space="preserve">Montáž drát nebo lano hromosvodné svodové D do 10 mm s podpěrou</t>
  </si>
  <si>
    <t xml:space="preserve">m</t>
  </si>
  <si>
    <t xml:space="preserve">484795249</t>
  </si>
  <si>
    <t xml:space="preserve">68</t>
  </si>
  <si>
    <t xml:space="preserve">M</t>
  </si>
  <si>
    <t xml:space="preserve">35441072</t>
  </si>
  <si>
    <t xml:space="preserve">drát D 8mm FeZn pro hromosvod</t>
  </si>
  <si>
    <t xml:space="preserve">kg</t>
  </si>
  <si>
    <t xml:space="preserve">32</t>
  </si>
  <si>
    <t xml:space="preserve">1324499201</t>
  </si>
  <si>
    <t xml:space="preserve">69</t>
  </si>
  <si>
    <t xml:space="preserve">741420024</t>
  </si>
  <si>
    <t xml:space="preserve">Montáž svorka hromosvodná na konstrukce</t>
  </si>
  <si>
    <t xml:space="preserve">1997385569</t>
  </si>
  <si>
    <t xml:space="preserve">70</t>
  </si>
  <si>
    <t xml:space="preserve">35441895</t>
  </si>
  <si>
    <t xml:space="preserve">svorka připojovací k připojení kovových částí</t>
  </si>
  <si>
    <t xml:space="preserve">-851633422</t>
  </si>
  <si>
    <t xml:space="preserve">71</t>
  </si>
  <si>
    <t xml:space="preserve">741820011</t>
  </si>
  <si>
    <t xml:space="preserve">Měření zemnící síť dl pásku do 100 m</t>
  </si>
  <si>
    <t xml:space="preserve">-437929572</t>
  </si>
  <si>
    <t xml:space="preserve">72</t>
  </si>
  <si>
    <t xml:space="preserve">998741102</t>
  </si>
  <si>
    <t xml:space="preserve">Přesun hmot tonážní pro silnoproud v objektech v přes 6 do 12 m</t>
  </si>
  <si>
    <t xml:space="preserve">-857807560</t>
  </si>
  <si>
    <t xml:space="preserve">762</t>
  </si>
  <si>
    <t xml:space="preserve">Konstrukce tesařské</t>
  </si>
  <si>
    <t xml:space="preserve">41</t>
  </si>
  <si>
    <t xml:space="preserve">762341210R1</t>
  </si>
  <si>
    <t xml:space="preserve">Očištění bednění střech rovných a šikmých sklonu do 60° z prken hrubých na sraz tl. do 32 mm - vč. ztužení podkl. bednění ke krovu přehřebíkováním</t>
  </si>
  <si>
    <t xml:space="preserve">1995449153</t>
  </si>
  <si>
    <t xml:space="preserve">13</t>
  </si>
  <si>
    <t xml:space="preserve">762341931</t>
  </si>
  <si>
    <t xml:space="preserve">Vyřezání části bednění střech z prken tl do 32 mm pl jednotlivě do 1 m2</t>
  </si>
  <si>
    <t xml:space="preserve">-75269061</t>
  </si>
  <si>
    <t xml:space="preserve">14</t>
  </si>
  <si>
    <t xml:space="preserve">762343912</t>
  </si>
  <si>
    <t xml:space="preserve">Zabednění otvorů ve střeše prkny tl do 32 mm pl jednotlivě přes 1 do 4 m2</t>
  </si>
  <si>
    <t xml:space="preserve">-382022078</t>
  </si>
  <si>
    <t xml:space="preserve">43</t>
  </si>
  <si>
    <t xml:space="preserve">762395000</t>
  </si>
  <si>
    <t xml:space="preserve">Spojovací prostředky krovů, bednění a laťování, nadstřešních konstrukcí svorníky, prkna, hřebíky, pásová ocel, vruty</t>
  </si>
  <si>
    <t xml:space="preserve">CS ÚRS 2025 02</t>
  </si>
  <si>
    <t xml:space="preserve">549280391</t>
  </si>
  <si>
    <t xml:space="preserve">https://podminky.urs.cz/item/CS_URS_2025_02/762395000</t>
  </si>
  <si>
    <t xml:space="preserve">44</t>
  </si>
  <si>
    <t xml:space="preserve">998762122.1</t>
  </si>
  <si>
    <t xml:space="preserve">Přesun hmot tonážní pro kce tesařské ruční v objektech v přes 6 do 12 m</t>
  </si>
  <si>
    <t xml:space="preserve">747637871</t>
  </si>
  <si>
    <t xml:space="preserve">764</t>
  </si>
  <si>
    <t xml:space="preserve">Konstrukce klempířské</t>
  </si>
  <si>
    <t xml:space="preserve">764001861</t>
  </si>
  <si>
    <t xml:space="preserve">Demontáž hřebene z hřebenáčů do suti</t>
  </si>
  <si>
    <t xml:space="preserve">-514110612</t>
  </si>
  <si>
    <t xml:space="preserve">59</t>
  </si>
  <si>
    <t xml:space="preserve">764001891</t>
  </si>
  <si>
    <t xml:space="preserve">Demontáž klempířských konstrukcí oplechování úžlabí do suti</t>
  </si>
  <si>
    <t xml:space="preserve">591498836</t>
  </si>
  <si>
    <t xml:space="preserve">https://podminky.urs.cz/item/CS_URS_2026_01/764001891</t>
  </si>
  <si>
    <t xml:space="preserve">17</t>
  </si>
  <si>
    <t xml:space="preserve">764002801</t>
  </si>
  <si>
    <t xml:space="preserve">Demontáž závětrné lišty do suti</t>
  </si>
  <si>
    <t xml:space="preserve">-1507253151</t>
  </si>
  <si>
    <t xml:space="preserve">18</t>
  </si>
  <si>
    <t xml:space="preserve">764002812</t>
  </si>
  <si>
    <t xml:space="preserve">Demontáž okapového plechu do suti v krytině skládané</t>
  </si>
  <si>
    <t xml:space="preserve">1488782432</t>
  </si>
  <si>
    <t xml:space="preserve">19</t>
  </si>
  <si>
    <t xml:space="preserve">764002821</t>
  </si>
  <si>
    <t xml:space="preserve">Demontáž střešního výlezu do suti</t>
  </si>
  <si>
    <t xml:space="preserve">1606733335</t>
  </si>
  <si>
    <t xml:space="preserve">20</t>
  </si>
  <si>
    <t xml:space="preserve">764002871</t>
  </si>
  <si>
    <t xml:space="preserve">Demontáž lemování zdí do suti</t>
  </si>
  <si>
    <t xml:space="preserve">362920777</t>
  </si>
  <si>
    <t xml:space="preserve">764002881</t>
  </si>
  <si>
    <t xml:space="preserve">Demontáž lemování střešních prostupů do suti</t>
  </si>
  <si>
    <t xml:space="preserve">-1928346380</t>
  </si>
  <si>
    <t xml:space="preserve">60</t>
  </si>
  <si>
    <t xml:space="preserve">764004821</t>
  </si>
  <si>
    <t xml:space="preserve">Demontáž klempířských konstrukcí žlabu nástřešního do suti</t>
  </si>
  <si>
    <t xml:space="preserve">-1431061163</t>
  </si>
  <si>
    <t xml:space="preserve">https://podminky.urs.cz/item/CS_URS_2026_01/764004821</t>
  </si>
  <si>
    <t xml:space="preserve">23</t>
  </si>
  <si>
    <t xml:space="preserve">764004861</t>
  </si>
  <si>
    <t xml:space="preserve">Demontáž svodu do suti</t>
  </si>
  <si>
    <t xml:space="preserve">737519992</t>
  </si>
  <si>
    <t xml:space="preserve">24</t>
  </si>
  <si>
    <t xml:space="preserve">764021403</t>
  </si>
  <si>
    <t xml:space="preserve">Podkladní plech z Al plechu rš 250 mm</t>
  </si>
  <si>
    <t xml:space="preserve">-1286043635</t>
  </si>
  <si>
    <t xml:space="preserve">VV</t>
  </si>
  <si>
    <t xml:space="preserve">38,7*2+11,2*2</t>
  </si>
  <si>
    <t xml:space="preserve">45</t>
  </si>
  <si>
    <t xml:space="preserve">764121413</t>
  </si>
  <si>
    <t xml:space="preserve">Krytina z hliníkového plechu s úpravou u okapů, prostupů a výčnělků střechy rovné drážkováním ze svitků rš 670 mm, sklon střechy přes 30 do 60°</t>
  </si>
  <si>
    <t xml:space="preserve">CS ÚRS 2025 01</t>
  </si>
  <si>
    <t xml:space="preserve">-861702120</t>
  </si>
  <si>
    <t xml:space="preserve">https://podminky.urs.cz/item/CS_URS_2025_01/764121413</t>
  </si>
  <si>
    <t xml:space="preserve">26</t>
  </si>
  <si>
    <t xml:space="preserve">764221405</t>
  </si>
  <si>
    <t xml:space="preserve">Oplechování větraného hřebene s větrací mřížkou z Al plechu rš 400 mm</t>
  </si>
  <si>
    <t xml:space="preserve">556320458</t>
  </si>
  <si>
    <t xml:space="preserve">46</t>
  </si>
  <si>
    <t xml:space="preserve">764221467</t>
  </si>
  <si>
    <t xml:space="preserve">Oplechování střešních prvků z hliníkového plechu úžlabí rš 670 mm</t>
  </si>
  <si>
    <t xml:space="preserve">-101090670</t>
  </si>
  <si>
    <t xml:space="preserve">https://podminky.urs.cz/item/CS_URS_2025_02/764221467</t>
  </si>
  <si>
    <t xml:space="preserve">65</t>
  </si>
  <si>
    <t xml:space="preserve">764222404</t>
  </si>
  <si>
    <t xml:space="preserve">Oplechování střešních prvků z hliníkového plechu štítu závětrnou lištou rš 330 mm</t>
  </si>
  <si>
    <t xml:space="preserve">-249022753</t>
  </si>
  <si>
    <t xml:space="preserve">https://podminky.urs.cz/item/CS_URS_2026_01/764222404</t>
  </si>
  <si>
    <t xml:space="preserve">66</t>
  </si>
  <si>
    <t xml:space="preserve">764222434</t>
  </si>
  <si>
    <t xml:space="preserve">Oplechování střešních prvků z hliníkového plechu okapu okapovým plechem střechy rovné rš 330 mm</t>
  </si>
  <si>
    <t xml:space="preserve">-1292376068</t>
  </si>
  <si>
    <t xml:space="preserve">https://podminky.urs.cz/item/CS_URS_2026_01/764222434</t>
  </si>
  <si>
    <t xml:space="preserve">61</t>
  </si>
  <si>
    <t xml:space="preserve">764222437</t>
  </si>
  <si>
    <t xml:space="preserve">Oplechování střešních prvků z hliníkového plechu okapu okapovým plechem střechy rovné rš 670 mm</t>
  </si>
  <si>
    <t xml:space="preserve">664699881</t>
  </si>
  <si>
    <t xml:space="preserve">https://podminky.urs.cz/item/CS_URS_2026_01/764222437</t>
  </si>
  <si>
    <t xml:space="preserve">47</t>
  </si>
  <si>
    <t xml:space="preserve">764223452</t>
  </si>
  <si>
    <t xml:space="preserve">Oplechování střešních prvků z hliníkového plechu střešní výlez rozměru 600 x 600 mm, střechy s krytinou plechovou</t>
  </si>
  <si>
    <t xml:space="preserve">284279948</t>
  </si>
  <si>
    <t xml:space="preserve">https://podminky.urs.cz/item/CS_URS_2025_01/764223452</t>
  </si>
  <si>
    <t xml:space="preserve">48</t>
  </si>
  <si>
    <t xml:space="preserve">764223455</t>
  </si>
  <si>
    <t xml:space="preserve">Oplechování střešních prvků z hliníkového plechu sněhový zachytávač průbežný jednotrubkový</t>
  </si>
  <si>
    <t xml:space="preserve">1412666110</t>
  </si>
  <si>
    <t xml:space="preserve">https://podminky.urs.cz/item/CS_URS_2025_01/764223455</t>
  </si>
  <si>
    <t xml:space="preserve">63</t>
  </si>
  <si>
    <t xml:space="preserve">764223456</t>
  </si>
  <si>
    <t xml:space="preserve">Oplechování střešních prvků z hliníkového plechu sněhový zachytávač průbežný dvoutrubkový</t>
  </si>
  <si>
    <t xml:space="preserve">-555488697</t>
  </si>
  <si>
    <t xml:space="preserve">https://podminky.urs.cz/item/CS_URS_2026_01/764223456</t>
  </si>
  <si>
    <t xml:space="preserve">49</t>
  </si>
  <si>
    <t xml:space="preserve">764321405</t>
  </si>
  <si>
    <t xml:space="preserve">Lemování zdí z hliníkového plechu boční nebo horní rovných, střech s krytinou prejzovou nebo vlnitou rš 400 mm</t>
  </si>
  <si>
    <t xml:space="preserve">-1231881452</t>
  </si>
  <si>
    <t xml:space="preserve">https://podminky.urs.cz/item/CS_URS_2025_01/764321405</t>
  </si>
  <si>
    <t xml:space="preserve">50</t>
  </si>
  <si>
    <t xml:space="preserve">764324412</t>
  </si>
  <si>
    <t xml:space="preserve">Lemování prostupů střech s krytinou skládanou nebo plechovou bez lišty z Al plechu</t>
  </si>
  <si>
    <t xml:space="preserve">175529953</t>
  </si>
  <si>
    <t xml:space="preserve">28</t>
  </si>
  <si>
    <t xml:space="preserve">764523407</t>
  </si>
  <si>
    <t xml:space="preserve">Žlaby nadokapní (nástřešní ) oblého tvaru včetně háků, čel a hrdel z Al plechu rš 670 mm</t>
  </si>
  <si>
    <t xml:space="preserve">553058102</t>
  </si>
  <si>
    <t xml:space="preserve">29</t>
  </si>
  <si>
    <t xml:space="preserve">764528422</t>
  </si>
  <si>
    <t xml:space="preserve">Svody kruhové včetně objímek, kolen, odskoků z Al plechu průměru 100 mm</t>
  </si>
  <si>
    <t xml:space="preserve">865954281</t>
  </si>
  <si>
    <t xml:space="preserve">30</t>
  </si>
  <si>
    <t xml:space="preserve">998764122</t>
  </si>
  <si>
    <t xml:space="preserve">Přesun hmot tonážní pro konstrukce klempířské ruční v objektech v přes 6 do 12 m</t>
  </si>
  <si>
    <t xml:space="preserve">-1821110398</t>
  </si>
  <si>
    <t xml:space="preserve">765</t>
  </si>
  <si>
    <t xml:space="preserve">Krytina skládaná</t>
  </si>
  <si>
    <t xml:space="preserve">51</t>
  </si>
  <si>
    <t xml:space="preserve">62866520.R1</t>
  </si>
  <si>
    <t xml:space="preserve">difuzně uzavřená dělící vrstva pod AL krytinu tl 1,5mm </t>
  </si>
  <si>
    <t xml:space="preserve">-1380807652</t>
  </si>
  <si>
    <t xml:space="preserve">381,818181818182*1,1 'Přepočtené koeficientem množství</t>
  </si>
  <si>
    <t xml:space="preserve">52</t>
  </si>
  <si>
    <t xml:space="preserve">765115351.R1</t>
  </si>
  <si>
    <t xml:space="preserve">Montáž střešních doplňků krytiny plechové stoupací plošiny délky do 800 mm</t>
  </si>
  <si>
    <t xml:space="preserve">1151874562</t>
  </si>
  <si>
    <t xml:space="preserve">53</t>
  </si>
  <si>
    <t xml:space="preserve">59660034.R1</t>
  </si>
  <si>
    <t xml:space="preserve">komplet stoupací rovný pro plechovou krytinu rošt š 250mm d 800mm (2x  držák, spojovací materiál, plošina)</t>
  </si>
  <si>
    <t xml:space="preserve">sada</t>
  </si>
  <si>
    <t xml:space="preserve">943049206</t>
  </si>
  <si>
    <t xml:space="preserve">64</t>
  </si>
  <si>
    <t xml:space="preserve">765161801</t>
  </si>
  <si>
    <t xml:space="preserve">Demontáž krytiny z přírodní břidlice sklonu střechy do 30°, do suti</t>
  </si>
  <si>
    <t xml:space="preserve">254016588</t>
  </si>
  <si>
    <t xml:space="preserve">https://podminky.urs.cz/item/CS_URS_2026_01/765161801</t>
  </si>
  <si>
    <t xml:space="preserve">55</t>
  </si>
  <si>
    <t xml:space="preserve">765193001</t>
  </si>
  <si>
    <t xml:space="preserve">Montáž podkladního pásu vyrovnávacího</t>
  </si>
  <si>
    <t xml:space="preserve">-2075774394</t>
  </si>
  <si>
    <t xml:space="preserve">https://podminky.urs.cz/item/CS_URS_2025_01/765193001</t>
  </si>
  <si>
    <t xml:space="preserve">Struktura údajů, formát souboru a metodika pro zpracování</t>
  </si>
  <si>
    <t xml:space="preserve">Struktura</t>
  </si>
  <si>
    <t xml:space="preserve">Soubor je složen ze záložky Rekapitulace stavby a záložek s názvem soupisu prací pro jednotlivé objekty ve formátu XLSX. Každá ze záložek přitom obsahuje</t>
  </si>
  <si>
    <t xml:space="preserve">ještě samostatné sestavy vymezené orámovaním a nadpisem sestavy.</t>
  </si>
  <si>
    <r>
      <rPr>
        <i val="true"/>
        <sz val="8"/>
        <rFont val="Arial CE"/>
        <family val="0"/>
        <charset val="238"/>
      </rPr>
      <t xml:space="preserve">Rekapitulace stavby </t>
    </r>
    <r>
      <rPr>
        <sz val="8"/>
        <rFont val="Arial CE"/>
        <family val="0"/>
        <charset val="238"/>
      </rPr>
      <t xml:space="preserve">obsahuje sestavu Rekapitulace stavby a Rekapitulace objektů stavby a soupisů prací.</t>
    </r>
  </si>
  <si>
    <r>
      <rPr>
        <sz val="8"/>
        <rFont val="Arial CE"/>
        <family val="0"/>
        <charset val="238"/>
      </rPr>
      <t xml:space="preserve">V sestavě </t>
    </r>
    <r>
      <rPr>
        <b val="true"/>
        <sz val="8"/>
        <rFont val="Arial CE"/>
        <family val="0"/>
        <charset val="238"/>
      </rPr>
      <t xml:space="preserve">Rekapitulace stavby</t>
    </r>
    <r>
      <rPr>
        <sz val="8"/>
        <rFont val="Arial CE"/>
        <family val="0"/>
        <charset val="238"/>
      </rPr>
      <t xml:space="preserve"> jsou uvedeny informace identifikující předmět veřejné zakázky na stavební práce, KSO, CC-CZ, CZ-CPV, CZ-CPA a rekapitulaci </t>
    </r>
  </si>
  <si>
    <t xml:space="preserve">celkové nabídkové ceny účastníka.</t>
  </si>
  <si>
    <t xml:space="preserve">Termínem "učastník" (resp. zhotovitel) se myslí "účastník zadávacího řízení" ve smyslu zákona o zadávání veřejných zakázek. </t>
  </si>
  <si>
    <r>
      <rPr>
        <sz val="8"/>
        <rFont val="Arial CE"/>
        <family val="0"/>
        <charset val="238"/>
      </rPr>
      <t xml:space="preserve">V sestavě </t>
    </r>
    <r>
      <rPr>
        <b val="true"/>
        <sz val="8"/>
        <rFont val="Arial CE"/>
        <family val="0"/>
        <charset val="238"/>
      </rPr>
      <t xml:space="preserve">Rekapitulace objektů stavby a soupisů prací</t>
    </r>
    <r>
      <rPr>
        <sz val="8"/>
        <rFont val="Arial CE"/>
        <family val="0"/>
        <charset val="238"/>
      </rPr>
      <t xml:space="preserve"> je uvedena rekapitulace stavebních objektů, inženýrských objektů, provozních souborů,</t>
    </r>
  </si>
  <si>
    <t xml:space="preserve">vedlejších a ostatních nákladů a ostatních nákladů s rekapitulací nabídkové ceny za jednotlivé soupisy prací. Na základě údaje Typ je možné</t>
  </si>
  <si>
    <t xml:space="preserve">identifikovat, zda se jedná o objekt nebo soupis prací pro daný objekt:</t>
  </si>
  <si>
    <t xml:space="preserve">Stavební objekt pozemní</t>
  </si>
  <si>
    <t xml:space="preserve">ING</t>
  </si>
  <si>
    <t xml:space="preserve">Stavební objekt inženýrský</t>
  </si>
  <si>
    <t xml:space="preserve">PRO</t>
  </si>
  <si>
    <t xml:space="preserve">Provozní soubor</t>
  </si>
  <si>
    <t xml:space="preserve">VON</t>
  </si>
  <si>
    <t xml:space="preserve">Vedlejší a ostatní náklady</t>
  </si>
  <si>
    <t xml:space="preserve">OST</t>
  </si>
  <si>
    <t xml:space="preserve">Ostatní</t>
  </si>
  <si>
    <t xml:space="preserve">Soupis</t>
  </si>
  <si>
    <t xml:space="preserve">Soupis prací pro daný typ objektu</t>
  </si>
  <si>
    <r>
      <rPr>
        <i val="true"/>
        <sz val="8"/>
        <rFont val="Arial CE"/>
        <family val="0"/>
        <charset val="238"/>
      </rPr>
      <t xml:space="preserve">Soupis prací </t>
    </r>
    <r>
      <rPr>
        <sz val="8"/>
        <rFont val="Arial CE"/>
        <family val="0"/>
        <charset val="238"/>
      </rPr>
      <t xml:space="preserve">pro jednotlivé objekty obsahuje sestavy Krycí list soupisu prací, Rekapitulace členění soupisu prací, Soupis prací. Za soupis prací může být považován</t>
    </r>
  </si>
  <si>
    <t xml:space="preserve">i objekt stavby v případě, že neobsahuje podřízenou zakázku.</t>
  </si>
  <si>
    <r>
      <rPr>
        <b val="true"/>
        <sz val="8"/>
        <rFont val="Arial CE"/>
        <family val="0"/>
        <charset val="238"/>
      </rPr>
      <t xml:space="preserve">Krycí list soupisu</t>
    </r>
    <r>
      <rPr>
        <sz val="8"/>
        <rFont val="Arial CE"/>
        <family val="0"/>
        <charset val="238"/>
      </rPr>
      <t xml:space="preserve"> obsahuje rekapitulaci informací o předmětu veřejné zakázky ze sestavy Rekapitulace stavby, informaci o zařazení objektu do KSO, </t>
    </r>
  </si>
  <si>
    <t xml:space="preserve">CC-CZ, CZ-CPV, CZ-CPA a rekapitulaci celkové nabídkové ceny účastníka za aktuální soupis prací.</t>
  </si>
  <si>
    <r>
      <rPr>
        <b val="true"/>
        <sz val="8"/>
        <rFont val="Arial CE"/>
        <family val="0"/>
        <charset val="238"/>
      </rPr>
      <t xml:space="preserve">Rekapitulace členění soupisu prací</t>
    </r>
    <r>
      <rPr>
        <sz val="8"/>
        <rFont val="Arial CE"/>
        <family val="0"/>
        <charset val="238"/>
      </rPr>
      <t xml:space="preserve"> obsahuje rekapitulaci soupisu prací ve všech úrovních členění soupisu tak, jak byla tato členění použita (např. </t>
    </r>
  </si>
  <si>
    <t xml:space="preserve">stavební díly, funkční díly, případně jiné členění) s rekapitulací nabídkové ceny.</t>
  </si>
  <si>
    <r>
      <rPr>
        <b val="true"/>
        <sz val="8"/>
        <rFont val="Arial CE"/>
        <family val="0"/>
        <charset val="238"/>
      </rPr>
      <t xml:space="preserve">Soupis prací </t>
    </r>
    <r>
      <rPr>
        <sz val="8"/>
        <rFont val="Arial CE"/>
        <family val="0"/>
        <charset val="238"/>
      </rPr>
      <t xml:space="preserve">obsahuje položky veškerých stavebních nebo montážních prací, dodávek materiálů a služeb nezbytných pro zhotovení stavebního objektu,</t>
    </r>
  </si>
  <si>
    <t xml:space="preserve">inženýrského objektu, provozního souboru, vedlejších a ostatních nákladů.</t>
  </si>
  <si>
    <t xml:space="preserve">Pro položky soupisu prací se zobrazují následující informace:</t>
  </si>
  <si>
    <t xml:space="preserve">Pořadové číslo položky v aktuálním soupisu</t>
  </si>
  <si>
    <t xml:space="preserve">TYP</t>
  </si>
  <si>
    <t xml:space="preserve">Typ položky: K - konstrukce, M - materiál, PP - plný popis, PSC - poznámka k souboru cen,  P - poznámka k položce, VV - výkaz výměr, FIG - rozpad figur</t>
  </si>
  <si>
    <t xml:space="preserve">Kód položky</t>
  </si>
  <si>
    <t xml:space="preserve">Zkrácený popis položky</t>
  </si>
  <si>
    <t xml:space="preserve">Měrná jednotka položky</t>
  </si>
  <si>
    <t xml:space="preserve">Množství v měrné jednotce</t>
  </si>
  <si>
    <t xml:space="preserve">J.cena</t>
  </si>
  <si>
    <t xml:space="preserve">Jednotková cena položky. Zadaní může obsahovat namísto J.ceny sloupce J.materiál a J.montáž, jejichž součet definuje </t>
  </si>
  <si>
    <t xml:space="preserve">J.cenu položky.</t>
  </si>
  <si>
    <t xml:space="preserve">Cena celkem </t>
  </si>
  <si>
    <t xml:space="preserve">Celková cena položky daná jako součin množství a j.ceny</t>
  </si>
  <si>
    <t xml:space="preserve">Příslušnost položky do cenové soustavy</t>
  </si>
  <si>
    <t xml:space="preserve">Ke každé položce soupisu prací se na samostatných řádcích může zobrazovat:</t>
  </si>
  <si>
    <t xml:space="preserve">Plný popis položky</t>
  </si>
  <si>
    <t xml:space="preserve">Poznámka k souboru cen a poznámka zadavatele</t>
  </si>
  <si>
    <t xml:space="preserve">Výkaz výměr</t>
  </si>
  <si>
    <t xml:space="preserve">Pokud je k řádku výkazu výměr evidovaný údaj ve sloupci Kód, jedná se o definovaný odkaz, na který se může odvolávat výkaz výměr z jiné položky.</t>
  </si>
  <si>
    <t xml:space="preserve">Metodika pro zpracování </t>
  </si>
  <si>
    <t xml:space="preserve">Jednotlivé sestavy jsou v souboru provázány. Editovatelné pole jsou zvýrazněny žlutým podbarvením, ostatní pole neslouží k editaci a nesmí být jakkoliv</t>
  </si>
  <si>
    <t xml:space="preserve"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</si>
  <si>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</si>
  <si>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</si>
  <si>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 xml:space="preserve">Pole IČ a DIČ v sestavě Rekapitulace stavby - zde účastník vyplní svoje IČ a DIČ</t>
  </si>
  <si>
    <t xml:space="preserve">Datum v sestavě Rekapitulace stavby - zde účastník vyplní datum vytvoření nabídky</t>
  </si>
  <si>
    <t xml:space="preserve">J.cena = jednotková cena v sestavě Soupis prací o maximálním počtu desetinných míst uvedených v poli</t>
  </si>
  <si>
    <t xml:space="preserve">- pokud sestavy soupisů prací obsahují pole J.cena, měla by být všechna tato pole vyplněna nenulovými</t>
  </si>
  <si>
    <t xml:space="preserve">Poznámka - nepovinný údaj pro položku soupisu</t>
  </si>
  <si>
    <t xml:space="preserve"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</si>
  <si>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</si>
  <si>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</si>
  <si>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 xml:space="preserve">Účastník v tomto případě by měl vyplnit všechna pole J.materiál a pole J.montáž nenulovými kladnými číslicemi. V případech, kdy položka</t>
  </si>
  <si>
    <t xml:space="preserve">neobsahuje žádný materiál je přípustné, aby pole J.materiál bylo vyplněno nulou. V případech, kdy položka neobsahuje žádnou montáž je přípustné,</t>
  </si>
  <si>
    <t xml:space="preserve">aby pole J.montáž bylo vyplněno nulou. Obě pole - J.materiál, J.Montáž u jedné položky by však neměly být vyplněny nulou.</t>
  </si>
  <si>
    <t xml:space="preserve">Rekapitulace stavby</t>
  </si>
  <si>
    <t xml:space="preserve">Název</t>
  </si>
  <si>
    <t xml:space="preserve">Povinný</t>
  </si>
  <si>
    <t xml:space="preserve">Max. počet</t>
  </si>
  <si>
    <t xml:space="preserve">atributu</t>
  </si>
  <si>
    <t xml:space="preserve">(A/N)</t>
  </si>
  <si>
    <t xml:space="preserve">znaků</t>
  </si>
  <si>
    <t xml:space="preserve">A</t>
  </si>
  <si>
    <t xml:space="preserve">Kód stavby</t>
  </si>
  <si>
    <t xml:space="preserve">String</t>
  </si>
  <si>
    <t xml:space="preserve">Stavba</t>
  </si>
  <si>
    <t xml:space="preserve">Název stavby</t>
  </si>
  <si>
    <t xml:space="preserve">Místo</t>
  </si>
  <si>
    <t xml:space="preserve">N</t>
  </si>
  <si>
    <t xml:space="preserve">Místo stavby</t>
  </si>
  <si>
    <t xml:space="preserve">Datum</t>
  </si>
  <si>
    <t xml:space="preserve">Datum vykonaného exportu</t>
  </si>
  <si>
    <t xml:space="preserve">Date</t>
  </si>
  <si>
    <t xml:space="preserve">KSO</t>
  </si>
  <si>
    <t xml:space="preserve">Klasifikace stavebního objektu</t>
  </si>
  <si>
    <t xml:space="preserve">CC-CZ</t>
  </si>
  <si>
    <t xml:space="preserve">Klasifikace stavbeních děl</t>
  </si>
  <si>
    <t xml:space="preserve">CZ-CPV</t>
  </si>
  <si>
    <t xml:space="preserve">Společný slovník pro veřejné zakázky</t>
  </si>
  <si>
    <t xml:space="preserve">CZ-CPA</t>
  </si>
  <si>
    <t xml:space="preserve">Klasifikace produkce podle činností</t>
  </si>
  <si>
    <t xml:space="preserve">Zadavatel</t>
  </si>
  <si>
    <t xml:space="preserve">Zadavatel zadaní</t>
  </si>
  <si>
    <t xml:space="preserve">IČ</t>
  </si>
  <si>
    <t xml:space="preserve">IČ zadavatele zadaní</t>
  </si>
  <si>
    <t xml:space="preserve">DIČ</t>
  </si>
  <si>
    <t xml:space="preserve">DIČ zadavatele zadaní</t>
  </si>
  <si>
    <t xml:space="preserve">Účastník</t>
  </si>
  <si>
    <t xml:space="preserve">Účastník veřejné zakázky</t>
  </si>
  <si>
    <t xml:space="preserve">Projektant</t>
  </si>
  <si>
    <t xml:space="preserve">Poznámka</t>
  </si>
  <si>
    <t xml:space="preserve">Poznámka k zadání</t>
  </si>
  <si>
    <t xml:space="preserve">Sazba DPH</t>
  </si>
  <si>
    <t xml:space="preserve">Rekapitulace sazeb DPH u položek soupisů</t>
  </si>
  <si>
    <t xml:space="preserve">eGSazbaDph</t>
  </si>
  <si>
    <t xml:space="preserve">Základna DPH</t>
  </si>
  <si>
    <t xml:space="preserve">Základna DPH určena součtem celkové ceny z položek soupisů</t>
  </si>
  <si>
    <t xml:space="preserve">Double</t>
  </si>
  <si>
    <t xml:space="preserve">Hodnota DPH</t>
  </si>
  <si>
    <t xml:space="preserve">Celková cena bez DPH za celou stavbu. Sčítává se ze všech listů.</t>
  </si>
  <si>
    <t xml:space="preserve">Celková cena s DPH za celou stavbu</t>
  </si>
  <si>
    <t xml:space="preserve">Rekapitulace objektů stavby a soupisů prací</t>
  </si>
  <si>
    <t xml:space="preserve">Přebírá se z Rekapitulace stavby</t>
  </si>
  <si>
    <t xml:space="preserve">Kód objektu</t>
  </si>
  <si>
    <t xml:space="preserve">Objektu, Soupis prací</t>
  </si>
  <si>
    <t xml:space="preserve">Název objektu</t>
  </si>
  <si>
    <t xml:space="preserve">Cena bez DPH za daný objekt</t>
  </si>
  <si>
    <t xml:space="preserve">Cena spolu s DPH za daný objekt</t>
  </si>
  <si>
    <t xml:space="preserve">Typ zakázky</t>
  </si>
  <si>
    <t xml:space="preserve">eGTypZakazky</t>
  </si>
  <si>
    <t xml:space="preserve">Krycí list soupisu</t>
  </si>
  <si>
    <t xml:space="preserve">Objekt</t>
  </si>
  <si>
    <t xml:space="preserve">Kód a název objektu</t>
  </si>
  <si>
    <t xml:space="preserve">20 + 120</t>
  </si>
  <si>
    <t xml:space="preserve">Kód a název soupisu</t>
  </si>
  <si>
    <t xml:space="preserve">Poznámka k soupisu prací</t>
  </si>
  <si>
    <t xml:space="preserve">Rekapitulace sazeb DPH na položkách aktuálního soupisu</t>
  </si>
  <si>
    <t xml:space="preserve">Základna DPH určena součtem celkové ceny z položek aktuálního soupisu</t>
  </si>
  <si>
    <t xml:space="preserve">Cena bez DPH za daný soupis</t>
  </si>
  <si>
    <t xml:space="preserve">Cena s DPH</t>
  </si>
  <si>
    <t xml:space="preserve">Cena s DPH za daný soupis</t>
  </si>
  <si>
    <t xml:space="preserve">Rekapitulace členění soupisu prací</t>
  </si>
  <si>
    <t xml:space="preserve">Kód a název objektu, přebírá se z Krycího listu soupisu</t>
  </si>
  <si>
    <t xml:space="preserve">Kód a název objektu, přebírá se z Krycího listu soupisu</t>
  </si>
  <si>
    <t xml:space="preserve">Kód a název dílu ze soupisu</t>
  </si>
  <si>
    <t xml:space="preserve">20 + 100</t>
  </si>
  <si>
    <t xml:space="preserve">Cena celkem</t>
  </si>
  <si>
    <t xml:space="preserve">Cena celkem za díl ze soupisu</t>
  </si>
  <si>
    <t xml:space="preserve">Soupis prací</t>
  </si>
  <si>
    <t xml:space="preserve">Přebírá se z Krycího listu soupisu</t>
  </si>
  <si>
    <t xml:space="preserve">Pořadové číslo položky soupisu</t>
  </si>
  <si>
    <t xml:space="preserve">Long</t>
  </si>
  <si>
    <t xml:space="preserve">Typ položky soupisu</t>
  </si>
  <si>
    <t xml:space="preserve">eGTypPolozky</t>
  </si>
  <si>
    <t xml:space="preserve">Kód položky ze soupisu</t>
  </si>
  <si>
    <t xml:space="preserve">Popis položky ze soupisu</t>
  </si>
  <si>
    <t xml:space="preserve">Množství položky soupisu</t>
  </si>
  <si>
    <t xml:space="preserve">J.Cena</t>
  </si>
  <si>
    <t xml:space="preserve">Jednotková cena položky</t>
  </si>
  <si>
    <t xml:space="preserve">Cena celkem vyčíslena jako J.Cena * Množství</t>
  </si>
  <si>
    <t xml:space="preserve">Zařazení položky do cenové soustavy</t>
  </si>
  <si>
    <t xml:space="preserve">p</t>
  </si>
  <si>
    <t xml:space="preserve">Poznámka položky ze soupisu</t>
  </si>
  <si>
    <t xml:space="preserve">Memo</t>
  </si>
  <si>
    <t xml:space="preserve">psc</t>
  </si>
  <si>
    <t xml:space="preserve">Poznámka k souboru cen ze soupisu</t>
  </si>
  <si>
    <t xml:space="preserve">pp</t>
  </si>
  <si>
    <t xml:space="preserve">Plný popis položky ze soupisu</t>
  </si>
  <si>
    <t xml:space="preserve">vv</t>
  </si>
  <si>
    <t xml:space="preserve">Výkaz výměr (figura, výraz, výměra) ze soupisu</t>
  </si>
  <si>
    <t xml:space="preserve">Text,Text,Double</t>
  </si>
  <si>
    <t xml:space="preserve">20, 150</t>
  </si>
  <si>
    <t xml:space="preserve">fig</t>
  </si>
  <si>
    <t xml:space="preserve">Rozpad figur</t>
  </si>
  <si>
    <t xml:space="preserve">Sazba DPH pro položku</t>
  </si>
  <si>
    <t xml:space="preserve">eGSazbaDPH</t>
  </si>
  <si>
    <t xml:space="preserve">Hmotnost</t>
  </si>
  <si>
    <t xml:space="preserve">Hmotnost položky ze soupisu</t>
  </si>
  <si>
    <t xml:space="preserve">Suť</t>
  </si>
  <si>
    <t xml:space="preserve">Suť položky ze soupisu</t>
  </si>
  <si>
    <t xml:space="preserve">Nh</t>
  </si>
  <si>
    <t xml:space="preserve">Normohodiny položky ze soupisu</t>
  </si>
  <si>
    <t xml:space="preserve">Datová věta</t>
  </si>
  <si>
    <t xml:space="preserve">Typ věty</t>
  </si>
  <si>
    <t xml:space="preserve">Hodnota</t>
  </si>
  <si>
    <t xml:space="preserve">Význam</t>
  </si>
  <si>
    <t xml:space="preserve">Základní sazba DPH</t>
  </si>
  <si>
    <t xml:space="preserve">Snížená sazba DPH</t>
  </si>
  <si>
    <t xml:space="preserve">Nulová sazba DPH</t>
  </si>
  <si>
    <t xml:space="preserve">Základní sazba DPH přenesená</t>
  </si>
  <si>
    <t xml:space="preserve">Snížená sazba DPH přenesená</t>
  </si>
  <si>
    <t xml:space="preserve">Stavební objekt</t>
  </si>
  <si>
    <t xml:space="preserve">Inženýrský objekt</t>
  </si>
  <si>
    <t xml:space="preserve">Ostatní náklady</t>
  </si>
  <si>
    <t xml:space="preserve">Položka typu HSV</t>
  </si>
  <si>
    <t xml:space="preserve">Položka typu PSV</t>
  </si>
  <si>
    <t xml:space="preserve">Položka typu M</t>
  </si>
  <si>
    <t xml:space="preserve">Položka typu OST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</si>
</sst>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#,##0.00"/>
    <numFmt numFmtId="167" formatCode="#,##0.00%"/>
    <numFmt numFmtId="168" formatCode="dd\.mm\.yyyy"/>
    <numFmt numFmtId="169" formatCode="#,##0.00000"/>
    <numFmt numFmtId="170" formatCode="#,##0.000"/>
  </numFmts>
  <fonts count="52">
    <font>
      <sz val="8"/>
      <name val="Arial CE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8"/>
      <color rgb="FFFFFFFF"/>
      <name val="Arial CE"/>
      <family val="0"/>
      <charset val="1"/>
    </font>
    <font>
      <b val="true"/>
      <sz val="14"/>
      <name val="Arial CE"/>
      <family val="0"/>
      <charset val="1"/>
    </font>
    <font>
      <sz val="8"/>
      <color rgb="FF3366FF"/>
      <name val="Arial CE"/>
      <family val="0"/>
      <charset val="1"/>
    </font>
    <font>
      <b val="true"/>
      <sz val="12"/>
      <color rgb="FF969696"/>
      <name val="Arial CE"/>
      <family val="0"/>
      <charset val="1"/>
    </font>
    <font>
      <sz val="10"/>
      <color rgb="FF969696"/>
      <name val="Arial CE"/>
      <family val="0"/>
      <charset val="1"/>
    </font>
    <font>
      <sz val="10"/>
      <name val="Arial CE"/>
      <family val="0"/>
      <charset val="1"/>
    </font>
    <font>
      <b val="true"/>
      <sz val="8"/>
      <color rgb="FF969696"/>
      <name val="Arial CE"/>
      <family val="0"/>
      <charset val="1"/>
    </font>
    <font>
      <b val="true"/>
      <sz val="11"/>
      <name val="Arial CE"/>
      <family val="0"/>
      <charset val="1"/>
    </font>
    <font>
      <b val="true"/>
      <sz val="10"/>
      <name val="Arial CE"/>
      <family val="0"/>
      <charset val="1"/>
    </font>
    <font>
      <b val="true"/>
      <sz val="10"/>
      <color rgb="FF969696"/>
      <name val="Arial CE"/>
      <family val="0"/>
      <charset val="1"/>
    </font>
    <font>
      <b val="true"/>
      <sz val="12"/>
      <name val="Arial CE"/>
      <family val="0"/>
      <charset val="1"/>
    </font>
    <font>
      <sz val="12"/>
      <color rgb="FF969696"/>
      <name val="Arial CE"/>
      <family val="0"/>
      <charset val="1"/>
    </font>
    <font>
      <sz val="9"/>
      <name val="Arial CE"/>
      <family val="0"/>
      <charset val="1"/>
    </font>
    <font>
      <sz val="9"/>
      <color rgb="FF969696"/>
      <name val="Arial CE"/>
      <family val="0"/>
      <charset val="1"/>
    </font>
    <font>
      <b val="true"/>
      <sz val="12"/>
      <color rgb="FF960000"/>
      <name val="Arial CE"/>
      <family val="0"/>
      <charset val="1"/>
    </font>
    <font>
      <sz val="12"/>
      <name val="Arial CE"/>
      <family val="0"/>
      <charset val="1"/>
    </font>
    <font>
      <sz val="18"/>
      <color theme="10"/>
      <name val="Wingdings 2"/>
      <family val="0"/>
      <charset val="1"/>
    </font>
    <font>
      <u val="single"/>
      <sz val="11"/>
      <color theme="10"/>
      <name val="Calibri"/>
      <family val="0"/>
      <charset val="1"/>
    </font>
    <font>
      <sz val="11"/>
      <name val="Arial CE"/>
      <family val="0"/>
      <charset val="1"/>
    </font>
    <font>
      <b val="true"/>
      <sz val="11"/>
      <color rgb="FF003366"/>
      <name val="Arial CE"/>
      <family val="0"/>
      <charset val="1"/>
    </font>
    <font>
      <sz val="11"/>
      <color rgb="FF003366"/>
      <name val="Arial CE"/>
      <family val="0"/>
      <charset val="1"/>
    </font>
    <font>
      <sz val="11"/>
      <color rgb="FF969696"/>
      <name val="Arial CE"/>
      <family val="0"/>
      <charset val="1"/>
    </font>
    <font>
      <sz val="10"/>
      <color rgb="FF3366FF"/>
      <name val="Arial CE"/>
      <family val="0"/>
      <charset val="1"/>
    </font>
    <font>
      <sz val="8"/>
      <color rgb="FF969696"/>
      <name val="Arial CE"/>
      <family val="0"/>
      <charset val="1"/>
    </font>
    <font>
      <b val="true"/>
      <sz val="12"/>
      <color rgb="FF800000"/>
      <name val="Arial CE"/>
      <family val="0"/>
      <charset val="1"/>
    </font>
    <font>
      <sz val="12"/>
      <color rgb="FF003366"/>
      <name val="Arial CE"/>
      <family val="0"/>
      <charset val="1"/>
    </font>
    <font>
      <sz val="10"/>
      <color rgb="FF003366"/>
      <name val="Arial CE"/>
      <family val="0"/>
      <charset val="1"/>
    </font>
    <font>
      <sz val="8"/>
      <color rgb="FF960000"/>
      <name val="Arial CE"/>
      <family val="0"/>
      <charset val="1"/>
    </font>
    <font>
      <b val="true"/>
      <sz val="8"/>
      <name val="Arial CE"/>
      <family val="0"/>
      <charset val="1"/>
    </font>
    <font>
      <sz val="8"/>
      <color rgb="FF003366"/>
      <name val="Arial CE"/>
      <family val="0"/>
      <charset val="1"/>
    </font>
    <font>
      <sz val="7"/>
      <color rgb="FF979797"/>
      <name val="Arial CE"/>
      <family val="0"/>
      <charset val="1"/>
    </font>
    <font>
      <i val="true"/>
      <u val="single"/>
      <sz val="7"/>
      <color rgb="FF979797"/>
      <name val="Calibri"/>
      <family val="0"/>
      <charset val="1"/>
    </font>
    <font>
      <i val="true"/>
      <sz val="9"/>
      <color rgb="FF0000FF"/>
      <name val="Arial CE"/>
      <family val="0"/>
      <charset val="1"/>
    </font>
    <font>
      <i val="true"/>
      <sz val="8"/>
      <color rgb="FF0000FF"/>
      <name val="Arial CE"/>
      <family val="0"/>
      <charset val="1"/>
    </font>
    <font>
      <sz val="8"/>
      <color rgb="FF505050"/>
      <name val="Arial CE"/>
      <family val="0"/>
      <charset val="1"/>
    </font>
    <font>
      <sz val="7"/>
      <color rgb="FF969696"/>
      <name val="Arial CE"/>
      <family val="0"/>
      <charset val="1"/>
    </font>
    <font>
      <sz val="8"/>
      <name val="Trebuchet MS"/>
      <family val="0"/>
      <charset val="238"/>
    </font>
    <font>
      <b val="true"/>
      <sz val="16"/>
      <name val="Trebuchet MS"/>
      <family val="0"/>
      <charset val="238"/>
    </font>
    <font>
      <b val="true"/>
      <sz val="11"/>
      <name val="Trebuchet MS"/>
      <family val="0"/>
      <charset val="238"/>
    </font>
    <font>
      <sz val="8"/>
      <name val="Arial CE"/>
      <family val="0"/>
      <charset val="238"/>
    </font>
    <font>
      <sz val="9"/>
      <name val="Trebuchet MS"/>
      <family val="0"/>
      <charset val="238"/>
    </font>
    <font>
      <i val="true"/>
      <sz val="8"/>
      <name val="Arial CE"/>
      <family val="0"/>
      <charset val="238"/>
    </font>
    <font>
      <sz val="8"/>
      <name val="Arial CE"/>
      <family val="0"/>
      <charset val="238"/>
    </font>
    <font>
      <b val="true"/>
      <sz val="8"/>
      <name val="Arial CE"/>
      <family val="0"/>
      <charset val="238"/>
    </font>
    <font>
      <sz val="10"/>
      <name val="Trebuchet MS"/>
      <family val="0"/>
      <charset val="238"/>
    </font>
    <font>
      <sz val="11"/>
      <name val="Trebuchet MS"/>
      <family val="0"/>
      <charset val="238"/>
    </font>
    <font>
      <b val="true"/>
      <sz val="9"/>
      <name val="Trebuchet MS"/>
      <family val="0"/>
      <charset val="238"/>
    </font>
    <font>
      <b val="true"/>
      <sz val="8"/>
      <name val="Arial CE"/>
      <family val="0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BEBEBE"/>
        <bgColor rgb="FFD2D2D2"/>
      </patternFill>
    </fill>
    <fill>
      <patternFill patternType="solid">
        <fgColor rgb="FFD2D2D2"/>
        <bgColor rgb="FFBEBEBE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hair">
        <color rgb="FF969696"/>
      </left>
      <right/>
      <top style="hair">
        <color rgb="FF969696"/>
      </top>
      <bottom/>
      <diagonal/>
    </border>
    <border diagonalUp="false" diagonalDown="false">
      <left/>
      <right/>
      <top style="hair">
        <color rgb="FF969696"/>
      </top>
      <bottom/>
      <diagonal/>
    </border>
    <border diagonalUp="false" diagonalDown="false">
      <left/>
      <right style="hair">
        <color rgb="FF969696"/>
      </right>
      <top style="hair">
        <color rgb="FF969696"/>
      </top>
      <bottom/>
      <diagonal/>
    </border>
    <border diagonalUp="false" diagonalDown="false">
      <left/>
      <right style="hair">
        <color rgb="FF969696"/>
      </right>
      <top/>
      <bottom/>
      <diagonal/>
    </border>
    <border diagonalUp="false" diagonalDown="false">
      <left style="hair">
        <color rgb="FF969696"/>
      </left>
      <right/>
      <top style="hair">
        <color rgb="FF969696"/>
      </top>
      <bottom style="hair">
        <color rgb="FF969696"/>
      </bottom>
      <diagonal/>
    </border>
    <border diagonalUp="false" diagonalDown="false">
      <left/>
      <right/>
      <top style="hair">
        <color rgb="FF969696"/>
      </top>
      <bottom style="hair">
        <color rgb="FF969696"/>
      </bottom>
      <diagonal/>
    </border>
    <border diagonalUp="false" diagonalDown="false">
      <left/>
      <right style="hair">
        <color rgb="FF969696"/>
      </right>
      <top style="hair">
        <color rgb="FF969696"/>
      </top>
      <bottom style="hair">
        <color rgb="FF969696"/>
      </bottom>
      <diagonal/>
    </border>
    <border diagonalUp="false" diagonalDown="false">
      <left style="hair">
        <color rgb="FF969696"/>
      </left>
      <right/>
      <top/>
      <bottom/>
      <diagonal/>
    </border>
    <border diagonalUp="false" diagonalDown="false">
      <left style="hair">
        <color rgb="FF969696"/>
      </left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/>
      <right style="hair">
        <color rgb="FF969696"/>
      </right>
      <top/>
      <bottom style="hair">
        <color rgb="FF969696"/>
      </bottom>
      <diagonal/>
    </border>
    <border diagonalUp="false" diagonalDown="false"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9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9" fillId="2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2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3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4" fillId="3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4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6" fillId="4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5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5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2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5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5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25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5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4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4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6" fillId="4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6" fillId="4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6" fontId="1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9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9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9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9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0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30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4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4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31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1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6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3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3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0" borderId="2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2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6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6" fillId="2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6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2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5" fillId="0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36" fillId="0" borderId="2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6" fillId="0" borderId="2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6" fillId="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36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36" fillId="2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36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7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6" fillId="2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8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70" fontId="3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38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8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0" fillId="0" borderId="2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0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0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2" fillId="0" borderId="1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0" fillId="0" borderId="2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3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4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3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3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3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0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8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0" fillId="0" borderId="2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0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0" fillId="0" borderId="2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0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0" fillId="0" borderId="2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2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2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9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4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0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8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0" fillId="0" borderId="2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0" fillId="0" borderId="2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0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0" fillId="0" borderId="2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9" fillId="0" borderId="2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4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4" fillId="0" borderId="2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4" fillId="0" borderId="2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4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4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4" fillId="0" borderId="2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3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4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4" fillId="0" borderId="2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9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2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4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3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4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2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9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0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0" fillId="0" borderId="2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0" fillId="0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0" fillId="0" borderId="1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0" fillId="0" borderId="25" xfId="0" applyFont="true" applyBorder="true" applyAlignment="true" applyProtection="false">
      <alignment horizontal="general" vertical="top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9">
    <dxf>
      <fill>
        <patternFill patternType="solid">
          <fgColor rgb="FFD2D2D2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FF"/>
          <bgColor rgb="FF000000"/>
        </patternFill>
      </fill>
    </dxf>
    <dxf>
      <fill>
        <patternFill patternType="solid">
          <fgColor rgb="FF003366"/>
          <bgColor rgb="FF000000"/>
        </patternFill>
      </fill>
    </dxf>
    <dxf>
      <fill>
        <patternFill patternType="solid">
          <fgColor rgb="FF505050"/>
          <bgColor rgb="FF000000"/>
        </patternFill>
      </fill>
    </dxf>
    <dxf>
      <fill>
        <patternFill patternType="solid">
          <fgColor rgb="FF960000"/>
          <bgColor rgb="FF000000"/>
        </patternFill>
      </fill>
    </dxf>
    <dxf>
      <fill>
        <patternFill patternType="solid">
          <fgColor rgb="FF969696"/>
          <bgColor rgb="FF000000"/>
        </patternFill>
      </fill>
    </dxf>
    <dxf>
      <fill>
        <patternFill patternType="solid">
          <fgColor rgb="FF979797"/>
          <bgColor rgb="FF000000"/>
        </patternFill>
      </fill>
    </dxf>
    <dxf>
      <fill>
        <patternFill patternType="solid">
          <fgColor rgb="FFFFFFCC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EBEBE"/>
      <rgbColor rgb="FF979797"/>
      <rgbColor rgb="FF9999FF"/>
      <rgbColor rgb="FF993366"/>
      <rgbColor rgb="FFFFFFCC"/>
      <rgbColor rgb="FFCCFFFF"/>
      <rgbColor rgb="FF660066"/>
      <rgbColor rgb="FFFF8080"/>
      <rgbColor rgb="FF0066CC"/>
      <rgbColor rgb="FFD2D2D2"/>
      <rgbColor rgb="FF000080"/>
      <rgbColor rgb="FFFF00FF"/>
      <rgbColor rgb="FFFFFF00"/>
      <rgbColor rgb="FF00FFFF"/>
      <rgbColor rgb="FF800080"/>
      <rgbColor rgb="FF96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50505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hyperlink" Target="https://app.urs.cz/products/kros4" TargetMode="External"/><Relationship Id="rId2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hyperlink" Target="https://app.urs.cz/products/kros4" TargetMode="External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0</xdr:col>
      <xdr:colOff>285480</xdr:colOff>
      <xdr:row>1</xdr:row>
      <xdr:rowOff>122760</xdr:rowOff>
    </xdr:to>
    <xdr:pic>
      <xdr:nvPicPr>
        <xdr:cNvPr id="1" name="Picture 1">
          <a:hlinkClick r:id="rId1"/>
        </xdr:cNvPr>
        <xdr:cNvPicPr/>
      </xdr:nvPicPr>
      <xdr:blipFill>
        <a:blip r:embed="rId2"/>
        <a:stretch/>
      </xdr:blipFill>
      <xdr:spPr>
        <a:xfrm>
          <a:off x="0" y="0"/>
          <a:ext cx="285480" cy="28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0</xdr:col>
      <xdr:colOff>285480</xdr:colOff>
      <xdr:row>1</xdr:row>
      <xdr:rowOff>122760</xdr:rowOff>
    </xdr:to>
    <xdr:pic>
      <xdr:nvPicPr>
        <xdr:cNvPr id="2" name="Picture 1">
          <a:hlinkClick r:id="rId1"/>
        </xdr:cNvPr>
        <xdr:cNvPicPr/>
      </xdr:nvPicPr>
      <xdr:blipFill>
        <a:blip r:embed="rId2"/>
        <a:stretch/>
      </xdr:blipFill>
      <xdr:spPr>
        <a:xfrm>
          <a:off x="0" y="0"/>
          <a:ext cx="285480" cy="28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mpd="sng" algn="ctr">
          <a:prstDash val="solid"/>
        </a:ln>
        <a:ln w="25400" cmpd="sng" algn="ctr">
          <a:prstDash val="solid"/>
        </a:ln>
        <a:ln w="38100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podminky.urs.cz/item/CS_URS_2026_01/314236145" TargetMode="External"/><Relationship Id="rId2" Type="http://schemas.openxmlformats.org/officeDocument/2006/relationships/hyperlink" Target="https://podminky.urs.cz/item/CS_URS_2026_01/985231112" TargetMode="External"/><Relationship Id="rId3" Type="http://schemas.openxmlformats.org/officeDocument/2006/relationships/hyperlink" Target="https://podminky.urs.cz/item/CS_URS_2025_02/762395000" TargetMode="External"/><Relationship Id="rId4" Type="http://schemas.openxmlformats.org/officeDocument/2006/relationships/hyperlink" Target="https://podminky.urs.cz/item/CS_URS_2026_01/764001891" TargetMode="External"/><Relationship Id="rId5" Type="http://schemas.openxmlformats.org/officeDocument/2006/relationships/hyperlink" Target="https://podminky.urs.cz/item/CS_URS_2026_01/764004821" TargetMode="External"/><Relationship Id="rId6" Type="http://schemas.openxmlformats.org/officeDocument/2006/relationships/hyperlink" Target="https://podminky.urs.cz/item/CS_URS_2025_01/764121413" TargetMode="External"/><Relationship Id="rId7" Type="http://schemas.openxmlformats.org/officeDocument/2006/relationships/hyperlink" Target="https://podminky.urs.cz/item/CS_URS_2025_02/764221467" TargetMode="External"/><Relationship Id="rId8" Type="http://schemas.openxmlformats.org/officeDocument/2006/relationships/hyperlink" Target="https://podminky.urs.cz/item/CS_URS_2026_01/764222404" TargetMode="External"/><Relationship Id="rId9" Type="http://schemas.openxmlformats.org/officeDocument/2006/relationships/hyperlink" Target="https://podminky.urs.cz/item/CS_URS_2026_01/764222434" TargetMode="External"/><Relationship Id="rId10" Type="http://schemas.openxmlformats.org/officeDocument/2006/relationships/hyperlink" Target="https://podminky.urs.cz/item/CS_URS_2026_01/764222437" TargetMode="External"/><Relationship Id="rId11" Type="http://schemas.openxmlformats.org/officeDocument/2006/relationships/hyperlink" Target="https://podminky.urs.cz/item/CS_URS_2025_01/764223452" TargetMode="External"/><Relationship Id="rId12" Type="http://schemas.openxmlformats.org/officeDocument/2006/relationships/hyperlink" Target="https://podminky.urs.cz/item/CS_URS_2025_01/764223455" TargetMode="External"/><Relationship Id="rId13" Type="http://schemas.openxmlformats.org/officeDocument/2006/relationships/hyperlink" Target="https://podminky.urs.cz/item/CS_URS_2026_01/764223456" TargetMode="External"/><Relationship Id="rId14" Type="http://schemas.openxmlformats.org/officeDocument/2006/relationships/hyperlink" Target="https://podminky.urs.cz/item/CS_URS_2025_01/764321405" TargetMode="External"/><Relationship Id="rId15" Type="http://schemas.openxmlformats.org/officeDocument/2006/relationships/hyperlink" Target="https://podminky.urs.cz/item/CS_URS_2026_01/765161801" TargetMode="External"/><Relationship Id="rId16" Type="http://schemas.openxmlformats.org/officeDocument/2006/relationships/hyperlink" Target="https://podminky.urs.cz/item/CS_URS_2025_01/765193001" TargetMode="External"/><Relationship Id="rId17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M5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2.8" customHeight="false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66"/>
    <col collapsed="false" customWidth="true" hidden="false" outlineLevel="0" max="3" min="3" style="0" width="4.16"/>
    <col collapsed="false" customWidth="true" hidden="false" outlineLevel="0" max="33" min="4" style="0" width="2.66"/>
    <col collapsed="false" customWidth="true" hidden="false" outlineLevel="0" max="34" min="34" style="0" width="3.34"/>
    <col collapsed="false" customWidth="true" hidden="false" outlineLevel="0" max="35" min="35" style="0" width="31.67"/>
    <col collapsed="false" customWidth="true" hidden="false" outlineLevel="0" max="37" min="36" style="0" width="2.5"/>
    <col collapsed="false" customWidth="true" hidden="false" outlineLevel="0" max="38" min="38" style="0" width="8.34"/>
    <col collapsed="false" customWidth="true" hidden="false" outlineLevel="0" max="39" min="39" style="0" width="3.34"/>
    <col collapsed="false" customWidth="true" hidden="false" outlineLevel="0" max="40" min="40" style="0" width="13.34"/>
    <col collapsed="false" customWidth="true" hidden="false" outlineLevel="0" max="41" min="41" style="0" width="7.5"/>
    <col collapsed="false" customWidth="true" hidden="false" outlineLevel="0" max="42" min="42" style="0" width="4.16"/>
    <col collapsed="false" customWidth="true" hidden="false" outlineLevel="0" max="43" min="43" style="0" width="15.66"/>
    <col collapsed="false" customWidth="true" hidden="false" outlineLevel="0" max="44" min="44" style="0" width="13.66"/>
    <col collapsed="false" customWidth="true" hidden="true" outlineLevel="0" max="47" min="45" style="0" width="25.83"/>
    <col collapsed="false" customWidth="true" hidden="true" outlineLevel="0" max="49" min="48" style="0" width="21.66"/>
    <col collapsed="false" customWidth="true" hidden="true" outlineLevel="0" max="51" min="50" style="0" width="25"/>
    <col collapsed="false" customWidth="true" hidden="true" outlineLevel="0" max="52" min="52" style="0" width="21.66"/>
    <col collapsed="false" customWidth="true" hidden="true" outlineLevel="0" max="53" min="53" style="0" width="19.15"/>
    <col collapsed="false" customWidth="true" hidden="true" outlineLevel="0" max="54" min="54" style="0" width="25"/>
    <col collapsed="false" customWidth="true" hidden="true" outlineLevel="0" max="55" min="55" style="0" width="21.66"/>
    <col collapsed="false" customWidth="true" hidden="true" outlineLevel="0" max="56" min="56" style="0" width="19.15"/>
    <col collapsed="false" customWidth="true" hidden="false" outlineLevel="0" max="57" min="57" style="0" width="66.5"/>
    <col collapsed="false" customWidth="true" hidden="true" outlineLevel="0" max="91" min="71" style="0" width="9.34"/>
  </cols>
  <sheetData>
    <row r="1" customFormat="false" ht="12.8" hidden="false" customHeight="false" outlineLevel="0" collapsed="false">
      <c r="A1" s="1" t="s">
        <v>0</v>
      </c>
      <c r="AZ1" s="1" t="s">
        <v>1</v>
      </c>
      <c r="BA1" s="1" t="s">
        <v>2</v>
      </c>
      <c r="BB1" s="1" t="s">
        <v>3</v>
      </c>
      <c r="BT1" s="1" t="s">
        <v>4</v>
      </c>
      <c r="BU1" s="1" t="s">
        <v>4</v>
      </c>
      <c r="BV1" s="1" t="s">
        <v>5</v>
      </c>
    </row>
    <row r="2" customFormat="false" ht="36.95" hidden="false" customHeight="true" outlineLevel="0" collapsed="false"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S2" s="3" t="s">
        <v>6</v>
      </c>
      <c r="BT2" s="3" t="s">
        <v>7</v>
      </c>
    </row>
    <row r="3" customFormat="false" ht="6.95" hidden="false" customHeight="tru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  <c r="BS3" s="3" t="s">
        <v>6</v>
      </c>
      <c r="BT3" s="3" t="s">
        <v>8</v>
      </c>
    </row>
    <row r="4" customFormat="false" ht="24.95" hidden="false" customHeight="true" outlineLevel="0" collapsed="false">
      <c r="B4" s="7"/>
      <c r="C4" s="8"/>
      <c r="D4" s="9" t="s">
        <v>9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6"/>
      <c r="AS4" s="10" t="s">
        <v>10</v>
      </c>
      <c r="BE4" s="11" t="s">
        <v>11</v>
      </c>
      <c r="BS4" s="3" t="s">
        <v>12</v>
      </c>
    </row>
    <row r="5" customFormat="false" ht="12" hidden="false" customHeight="true" outlineLevel="0" collapsed="false">
      <c r="B5" s="7"/>
      <c r="C5" s="8"/>
      <c r="D5" s="12" t="s">
        <v>13</v>
      </c>
      <c r="E5" s="8"/>
      <c r="F5" s="8"/>
      <c r="G5" s="8"/>
      <c r="H5" s="8"/>
      <c r="I5" s="8"/>
      <c r="J5" s="8"/>
      <c r="K5" s="13" t="s">
        <v>14</v>
      </c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8"/>
      <c r="AQ5" s="8"/>
      <c r="AR5" s="6"/>
      <c r="BE5" s="14" t="s">
        <v>15</v>
      </c>
      <c r="BS5" s="3" t="s">
        <v>6</v>
      </c>
    </row>
    <row r="6" customFormat="false" ht="36.95" hidden="false" customHeight="true" outlineLevel="0" collapsed="false">
      <c r="B6" s="7"/>
      <c r="C6" s="8"/>
      <c r="D6" s="15" t="s">
        <v>16</v>
      </c>
      <c r="E6" s="8"/>
      <c r="F6" s="8"/>
      <c r="G6" s="8"/>
      <c r="H6" s="8"/>
      <c r="I6" s="8"/>
      <c r="J6" s="8"/>
      <c r="K6" s="16" t="s">
        <v>17</v>
      </c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8"/>
      <c r="AQ6" s="8"/>
      <c r="AR6" s="6"/>
      <c r="BE6" s="14"/>
      <c r="BS6" s="3" t="s">
        <v>6</v>
      </c>
    </row>
    <row r="7" customFormat="false" ht="12" hidden="false" customHeight="true" outlineLevel="0" collapsed="false">
      <c r="B7" s="7"/>
      <c r="C7" s="8"/>
      <c r="D7" s="17" t="s">
        <v>18</v>
      </c>
      <c r="E7" s="8"/>
      <c r="F7" s="8"/>
      <c r="G7" s="8"/>
      <c r="H7" s="8"/>
      <c r="I7" s="8"/>
      <c r="J7" s="8"/>
      <c r="K7" s="1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17" t="s">
        <v>19</v>
      </c>
      <c r="AL7" s="8"/>
      <c r="AM7" s="8"/>
      <c r="AN7" s="18"/>
      <c r="AO7" s="8"/>
      <c r="AP7" s="8"/>
      <c r="AQ7" s="8"/>
      <c r="AR7" s="6"/>
      <c r="BE7" s="14"/>
      <c r="BS7" s="3" t="s">
        <v>6</v>
      </c>
    </row>
    <row r="8" customFormat="false" ht="12" hidden="false" customHeight="true" outlineLevel="0" collapsed="false">
      <c r="B8" s="7"/>
      <c r="C8" s="8"/>
      <c r="D8" s="17" t="s">
        <v>20</v>
      </c>
      <c r="E8" s="8"/>
      <c r="F8" s="8"/>
      <c r="G8" s="8"/>
      <c r="H8" s="8"/>
      <c r="I8" s="8"/>
      <c r="J8" s="8"/>
      <c r="K8" s="18" t="s">
        <v>21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17" t="s">
        <v>22</v>
      </c>
      <c r="AL8" s="8"/>
      <c r="AM8" s="8"/>
      <c r="AN8" s="19" t="s">
        <v>23</v>
      </c>
      <c r="AO8" s="8"/>
      <c r="AP8" s="8"/>
      <c r="AQ8" s="8"/>
      <c r="AR8" s="6"/>
      <c r="BE8" s="14"/>
      <c r="BS8" s="3" t="s">
        <v>6</v>
      </c>
    </row>
    <row r="9" customFormat="false" ht="14.4" hidden="false" customHeight="true" outlineLevel="0" collapsed="false"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6"/>
      <c r="BE9" s="14"/>
      <c r="BS9" s="3" t="s">
        <v>6</v>
      </c>
    </row>
    <row r="10" customFormat="false" ht="12" hidden="false" customHeight="true" outlineLevel="0" collapsed="false">
      <c r="B10" s="7"/>
      <c r="C10" s="8"/>
      <c r="D10" s="17" t="s">
        <v>24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17" t="s">
        <v>25</v>
      </c>
      <c r="AL10" s="8"/>
      <c r="AM10" s="8"/>
      <c r="AN10" s="18"/>
      <c r="AO10" s="8"/>
      <c r="AP10" s="8"/>
      <c r="AQ10" s="8"/>
      <c r="AR10" s="6"/>
      <c r="BE10" s="14"/>
      <c r="BS10" s="3" t="s">
        <v>6</v>
      </c>
    </row>
    <row r="11" customFormat="false" ht="18.5" hidden="false" customHeight="true" outlineLevel="0" collapsed="false">
      <c r="B11" s="7"/>
      <c r="C11" s="8"/>
      <c r="D11" s="8"/>
      <c r="E11" s="18" t="s">
        <v>21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17" t="s">
        <v>26</v>
      </c>
      <c r="AL11" s="8"/>
      <c r="AM11" s="8"/>
      <c r="AN11" s="18"/>
      <c r="AO11" s="8"/>
      <c r="AP11" s="8"/>
      <c r="AQ11" s="8"/>
      <c r="AR11" s="6"/>
      <c r="BE11" s="14"/>
      <c r="BS11" s="3" t="s">
        <v>6</v>
      </c>
    </row>
    <row r="12" customFormat="false" ht="6.95" hidden="false" customHeight="true" outlineLevel="0" collapsed="false"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6"/>
      <c r="BE12" s="14"/>
      <c r="BS12" s="3" t="s">
        <v>6</v>
      </c>
    </row>
    <row r="13" customFormat="false" ht="12" hidden="false" customHeight="true" outlineLevel="0" collapsed="false">
      <c r="B13" s="7"/>
      <c r="C13" s="8"/>
      <c r="D13" s="17" t="s">
        <v>27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17" t="s">
        <v>25</v>
      </c>
      <c r="AL13" s="8"/>
      <c r="AM13" s="8"/>
      <c r="AN13" s="20" t="s">
        <v>28</v>
      </c>
      <c r="AO13" s="8"/>
      <c r="AP13" s="8"/>
      <c r="AQ13" s="8"/>
      <c r="AR13" s="6"/>
      <c r="BE13" s="14"/>
      <c r="BS13" s="3" t="s">
        <v>6</v>
      </c>
    </row>
    <row r="14" customFormat="false" ht="12.8" hidden="false" customHeight="false" outlineLevel="0" collapsed="false">
      <c r="B14" s="7"/>
      <c r="C14" s="8"/>
      <c r="D14" s="8"/>
      <c r="E14" s="21" t="s">
        <v>28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17" t="s">
        <v>26</v>
      </c>
      <c r="AL14" s="8"/>
      <c r="AM14" s="8"/>
      <c r="AN14" s="20" t="s">
        <v>28</v>
      </c>
      <c r="AO14" s="8"/>
      <c r="AP14" s="8"/>
      <c r="AQ14" s="8"/>
      <c r="AR14" s="6"/>
      <c r="BE14" s="14"/>
      <c r="BS14" s="3" t="s">
        <v>6</v>
      </c>
    </row>
    <row r="15" customFormat="false" ht="6.95" hidden="false" customHeight="true" outlineLevel="0" collapsed="false"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6"/>
      <c r="BE15" s="14"/>
      <c r="BS15" s="3" t="s">
        <v>4</v>
      </c>
    </row>
    <row r="16" customFormat="false" ht="12" hidden="false" customHeight="true" outlineLevel="0" collapsed="false">
      <c r="B16" s="7"/>
      <c r="C16" s="8"/>
      <c r="D16" s="17" t="s">
        <v>29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17" t="s">
        <v>25</v>
      </c>
      <c r="AL16" s="8"/>
      <c r="AM16" s="8"/>
      <c r="AN16" s="18"/>
      <c r="AO16" s="8"/>
      <c r="AP16" s="8"/>
      <c r="AQ16" s="8"/>
      <c r="AR16" s="6"/>
      <c r="BE16" s="14"/>
      <c r="BS16" s="3" t="s">
        <v>4</v>
      </c>
    </row>
    <row r="17" customFormat="false" ht="18.5" hidden="false" customHeight="true" outlineLevel="0" collapsed="false">
      <c r="B17" s="7"/>
      <c r="C17" s="8"/>
      <c r="D17" s="8"/>
      <c r="E17" s="18" t="s">
        <v>21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17" t="s">
        <v>26</v>
      </c>
      <c r="AL17" s="8"/>
      <c r="AM17" s="8"/>
      <c r="AN17" s="18"/>
      <c r="AO17" s="8"/>
      <c r="AP17" s="8"/>
      <c r="AQ17" s="8"/>
      <c r="AR17" s="6"/>
      <c r="BE17" s="14"/>
      <c r="BS17" s="3" t="s">
        <v>30</v>
      </c>
    </row>
    <row r="18" customFormat="false" ht="6.95" hidden="false" customHeight="true" outlineLevel="0" collapsed="false"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6"/>
      <c r="BE18" s="14"/>
      <c r="BS18" s="3" t="s">
        <v>6</v>
      </c>
    </row>
    <row r="19" customFormat="false" ht="12" hidden="false" customHeight="true" outlineLevel="0" collapsed="false">
      <c r="B19" s="7"/>
      <c r="C19" s="8"/>
      <c r="D19" s="17" t="s">
        <v>31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17" t="s">
        <v>25</v>
      </c>
      <c r="AL19" s="8"/>
      <c r="AM19" s="8"/>
      <c r="AN19" s="18"/>
      <c r="AO19" s="8"/>
      <c r="AP19" s="8"/>
      <c r="AQ19" s="8"/>
      <c r="AR19" s="6"/>
      <c r="BE19" s="14"/>
      <c r="BS19" s="3" t="s">
        <v>6</v>
      </c>
    </row>
    <row r="20" customFormat="false" ht="18.5" hidden="false" customHeight="true" outlineLevel="0" collapsed="false">
      <c r="B20" s="7"/>
      <c r="C20" s="8"/>
      <c r="D20" s="8"/>
      <c r="E20" s="18" t="s">
        <v>21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17" t="s">
        <v>26</v>
      </c>
      <c r="AL20" s="8"/>
      <c r="AM20" s="8"/>
      <c r="AN20" s="18"/>
      <c r="AO20" s="8"/>
      <c r="AP20" s="8"/>
      <c r="AQ20" s="8"/>
      <c r="AR20" s="6"/>
      <c r="BE20" s="14"/>
      <c r="BS20" s="3" t="s">
        <v>4</v>
      </c>
    </row>
    <row r="21" customFormat="false" ht="6.95" hidden="false" customHeight="true" outlineLevel="0" collapsed="false"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6"/>
      <c r="BE21" s="14"/>
    </row>
    <row r="22" customFormat="false" ht="12" hidden="false" customHeight="true" outlineLevel="0" collapsed="false">
      <c r="B22" s="7"/>
      <c r="C22" s="8"/>
      <c r="D22" s="17" t="s">
        <v>32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6"/>
      <c r="BE22" s="14"/>
    </row>
    <row r="23" customFormat="false" ht="47.25" hidden="false" customHeight="true" outlineLevel="0" collapsed="false">
      <c r="B23" s="7"/>
      <c r="C23" s="8"/>
      <c r="D23" s="8"/>
      <c r="E23" s="22" t="s">
        <v>33</v>
      </c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8"/>
      <c r="AP23" s="8"/>
      <c r="AQ23" s="8"/>
      <c r="AR23" s="6"/>
      <c r="BE23" s="14"/>
    </row>
    <row r="24" customFormat="false" ht="6.95" hidden="false" customHeight="true" outlineLevel="0" collapsed="false"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6"/>
      <c r="BE24" s="14"/>
    </row>
    <row r="25" customFormat="false" ht="6.95" hidden="false" customHeight="true" outlineLevel="0" collapsed="false">
      <c r="B25" s="7"/>
      <c r="C25" s="8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8"/>
      <c r="AQ25" s="8"/>
      <c r="AR25" s="6"/>
      <c r="BE25" s="14"/>
    </row>
    <row r="26" s="31" customFormat="true" ht="25.9" hidden="false" customHeight="true" outlineLevel="0" collapsed="false">
      <c r="A26" s="24"/>
      <c r="B26" s="25"/>
      <c r="C26" s="26"/>
      <c r="D26" s="27" t="s">
        <v>34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9" t="n">
        <f aca="false">ROUND(AG54,2)</f>
        <v>0</v>
      </c>
      <c r="AL26" s="29"/>
      <c r="AM26" s="29"/>
      <c r="AN26" s="29"/>
      <c r="AO26" s="29"/>
      <c r="AP26" s="26"/>
      <c r="AQ26" s="26"/>
      <c r="AR26" s="30"/>
      <c r="BE26" s="14"/>
    </row>
    <row r="27" s="31" customFormat="true" ht="6.95" hidden="false" customHeight="true" outlineLevel="0" collapsed="false">
      <c r="A27" s="24"/>
      <c r="B27" s="25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30"/>
      <c r="BE27" s="14"/>
    </row>
    <row r="28" s="31" customFormat="true" ht="12.8" hidden="false" customHeight="false" outlineLevel="0" collapsed="false">
      <c r="A28" s="24"/>
      <c r="B28" s="25"/>
      <c r="C28" s="26"/>
      <c r="D28" s="26"/>
      <c r="E28" s="26"/>
      <c r="F28" s="26"/>
      <c r="G28" s="26"/>
      <c r="H28" s="26"/>
      <c r="I28" s="26"/>
      <c r="J28" s="26"/>
      <c r="K28" s="26"/>
      <c r="L28" s="32" t="s">
        <v>35</v>
      </c>
      <c r="M28" s="32"/>
      <c r="N28" s="32"/>
      <c r="O28" s="32"/>
      <c r="P28" s="32"/>
      <c r="Q28" s="26"/>
      <c r="R28" s="26"/>
      <c r="S28" s="26"/>
      <c r="T28" s="26"/>
      <c r="U28" s="26"/>
      <c r="V28" s="26"/>
      <c r="W28" s="32" t="s">
        <v>36</v>
      </c>
      <c r="X28" s="32"/>
      <c r="Y28" s="32"/>
      <c r="Z28" s="32"/>
      <c r="AA28" s="32"/>
      <c r="AB28" s="32"/>
      <c r="AC28" s="32"/>
      <c r="AD28" s="32"/>
      <c r="AE28" s="32"/>
      <c r="AF28" s="26"/>
      <c r="AG28" s="26"/>
      <c r="AH28" s="26"/>
      <c r="AI28" s="26"/>
      <c r="AJ28" s="26"/>
      <c r="AK28" s="32" t="s">
        <v>37</v>
      </c>
      <c r="AL28" s="32"/>
      <c r="AM28" s="32"/>
      <c r="AN28" s="32"/>
      <c r="AO28" s="32"/>
      <c r="AP28" s="26"/>
      <c r="AQ28" s="26"/>
      <c r="AR28" s="30"/>
      <c r="BE28" s="14"/>
    </row>
    <row r="29" s="33" customFormat="true" ht="14.4" hidden="false" customHeight="true" outlineLevel="0" collapsed="false">
      <c r="B29" s="34"/>
      <c r="C29" s="35"/>
      <c r="D29" s="17" t="s">
        <v>38</v>
      </c>
      <c r="E29" s="35"/>
      <c r="F29" s="17" t="s">
        <v>39</v>
      </c>
      <c r="G29" s="35"/>
      <c r="H29" s="35"/>
      <c r="I29" s="35"/>
      <c r="J29" s="35"/>
      <c r="K29" s="35"/>
      <c r="L29" s="36" t="n">
        <v>0.21</v>
      </c>
      <c r="M29" s="36"/>
      <c r="N29" s="36"/>
      <c r="O29" s="36"/>
      <c r="P29" s="36"/>
      <c r="Q29" s="35"/>
      <c r="R29" s="35"/>
      <c r="S29" s="35"/>
      <c r="T29" s="35"/>
      <c r="U29" s="35"/>
      <c r="V29" s="35"/>
      <c r="W29" s="37" t="n">
        <f aca="false">ROUND(AZ54, 2)</f>
        <v>0</v>
      </c>
      <c r="X29" s="37"/>
      <c r="Y29" s="37"/>
      <c r="Z29" s="37"/>
      <c r="AA29" s="37"/>
      <c r="AB29" s="37"/>
      <c r="AC29" s="37"/>
      <c r="AD29" s="37"/>
      <c r="AE29" s="37"/>
      <c r="AF29" s="35"/>
      <c r="AG29" s="35"/>
      <c r="AH29" s="35"/>
      <c r="AI29" s="35"/>
      <c r="AJ29" s="35"/>
      <c r="AK29" s="37" t="n">
        <f aca="false">ROUND(AV54, 2)</f>
        <v>0</v>
      </c>
      <c r="AL29" s="37"/>
      <c r="AM29" s="37"/>
      <c r="AN29" s="37"/>
      <c r="AO29" s="37"/>
      <c r="AP29" s="35"/>
      <c r="AQ29" s="35"/>
      <c r="AR29" s="38"/>
      <c r="BE29" s="14"/>
    </row>
    <row r="30" s="33" customFormat="true" ht="14.4" hidden="false" customHeight="true" outlineLevel="0" collapsed="false">
      <c r="B30" s="34"/>
      <c r="C30" s="35"/>
      <c r="D30" s="35"/>
      <c r="E30" s="35"/>
      <c r="F30" s="17" t="s">
        <v>40</v>
      </c>
      <c r="G30" s="35"/>
      <c r="H30" s="35"/>
      <c r="I30" s="35"/>
      <c r="J30" s="35"/>
      <c r="K30" s="35"/>
      <c r="L30" s="36" t="n">
        <v>0.12</v>
      </c>
      <c r="M30" s="36"/>
      <c r="N30" s="36"/>
      <c r="O30" s="36"/>
      <c r="P30" s="36"/>
      <c r="Q30" s="35"/>
      <c r="R30" s="35"/>
      <c r="S30" s="35"/>
      <c r="T30" s="35"/>
      <c r="U30" s="35"/>
      <c r="V30" s="35"/>
      <c r="W30" s="37" t="n">
        <f aca="false">ROUND(BA54, 2)</f>
        <v>0</v>
      </c>
      <c r="X30" s="37"/>
      <c r="Y30" s="37"/>
      <c r="Z30" s="37"/>
      <c r="AA30" s="37"/>
      <c r="AB30" s="37"/>
      <c r="AC30" s="37"/>
      <c r="AD30" s="37"/>
      <c r="AE30" s="37"/>
      <c r="AF30" s="35"/>
      <c r="AG30" s="35"/>
      <c r="AH30" s="35"/>
      <c r="AI30" s="35"/>
      <c r="AJ30" s="35"/>
      <c r="AK30" s="37" t="n">
        <f aca="false">ROUND(AW54, 2)</f>
        <v>0</v>
      </c>
      <c r="AL30" s="37"/>
      <c r="AM30" s="37"/>
      <c r="AN30" s="37"/>
      <c r="AO30" s="37"/>
      <c r="AP30" s="35"/>
      <c r="AQ30" s="35"/>
      <c r="AR30" s="38"/>
      <c r="BE30" s="14"/>
    </row>
    <row r="31" s="33" customFormat="true" ht="14.4" hidden="true" customHeight="true" outlineLevel="0" collapsed="false">
      <c r="B31" s="34"/>
      <c r="C31" s="35"/>
      <c r="D31" s="35"/>
      <c r="E31" s="35"/>
      <c r="F31" s="17" t="s">
        <v>41</v>
      </c>
      <c r="G31" s="35"/>
      <c r="H31" s="35"/>
      <c r="I31" s="35"/>
      <c r="J31" s="35"/>
      <c r="K31" s="35"/>
      <c r="L31" s="36" t="n">
        <v>0.21</v>
      </c>
      <c r="M31" s="36"/>
      <c r="N31" s="36"/>
      <c r="O31" s="36"/>
      <c r="P31" s="36"/>
      <c r="Q31" s="35"/>
      <c r="R31" s="35"/>
      <c r="S31" s="35"/>
      <c r="T31" s="35"/>
      <c r="U31" s="35"/>
      <c r="V31" s="35"/>
      <c r="W31" s="37" t="n">
        <f aca="false">ROUND(BB54, 2)</f>
        <v>0</v>
      </c>
      <c r="X31" s="37"/>
      <c r="Y31" s="37"/>
      <c r="Z31" s="37"/>
      <c r="AA31" s="37"/>
      <c r="AB31" s="37"/>
      <c r="AC31" s="37"/>
      <c r="AD31" s="37"/>
      <c r="AE31" s="37"/>
      <c r="AF31" s="35"/>
      <c r="AG31" s="35"/>
      <c r="AH31" s="35"/>
      <c r="AI31" s="35"/>
      <c r="AJ31" s="35"/>
      <c r="AK31" s="37" t="n">
        <v>0</v>
      </c>
      <c r="AL31" s="37"/>
      <c r="AM31" s="37"/>
      <c r="AN31" s="37"/>
      <c r="AO31" s="37"/>
      <c r="AP31" s="35"/>
      <c r="AQ31" s="35"/>
      <c r="AR31" s="38"/>
      <c r="BE31" s="14"/>
    </row>
    <row r="32" s="33" customFormat="true" ht="14.4" hidden="true" customHeight="true" outlineLevel="0" collapsed="false">
      <c r="B32" s="34"/>
      <c r="C32" s="35"/>
      <c r="D32" s="35"/>
      <c r="E32" s="35"/>
      <c r="F32" s="17" t="s">
        <v>42</v>
      </c>
      <c r="G32" s="35"/>
      <c r="H32" s="35"/>
      <c r="I32" s="35"/>
      <c r="J32" s="35"/>
      <c r="K32" s="35"/>
      <c r="L32" s="36" t="n">
        <v>0.12</v>
      </c>
      <c r="M32" s="36"/>
      <c r="N32" s="36"/>
      <c r="O32" s="36"/>
      <c r="P32" s="36"/>
      <c r="Q32" s="35"/>
      <c r="R32" s="35"/>
      <c r="S32" s="35"/>
      <c r="T32" s="35"/>
      <c r="U32" s="35"/>
      <c r="V32" s="35"/>
      <c r="W32" s="37" t="n">
        <f aca="false">ROUND(BC54, 2)</f>
        <v>0</v>
      </c>
      <c r="X32" s="37"/>
      <c r="Y32" s="37"/>
      <c r="Z32" s="37"/>
      <c r="AA32" s="37"/>
      <c r="AB32" s="37"/>
      <c r="AC32" s="37"/>
      <c r="AD32" s="37"/>
      <c r="AE32" s="37"/>
      <c r="AF32" s="35"/>
      <c r="AG32" s="35"/>
      <c r="AH32" s="35"/>
      <c r="AI32" s="35"/>
      <c r="AJ32" s="35"/>
      <c r="AK32" s="37" t="n">
        <v>0</v>
      </c>
      <c r="AL32" s="37"/>
      <c r="AM32" s="37"/>
      <c r="AN32" s="37"/>
      <c r="AO32" s="37"/>
      <c r="AP32" s="35"/>
      <c r="AQ32" s="35"/>
      <c r="AR32" s="38"/>
      <c r="BE32" s="14"/>
    </row>
    <row r="33" s="33" customFormat="true" ht="14.4" hidden="true" customHeight="true" outlineLevel="0" collapsed="false">
      <c r="B33" s="34"/>
      <c r="C33" s="35"/>
      <c r="D33" s="35"/>
      <c r="E33" s="35"/>
      <c r="F33" s="17" t="s">
        <v>43</v>
      </c>
      <c r="G33" s="35"/>
      <c r="H33" s="35"/>
      <c r="I33" s="35"/>
      <c r="J33" s="35"/>
      <c r="K33" s="35"/>
      <c r="L33" s="36" t="n">
        <v>0</v>
      </c>
      <c r="M33" s="36"/>
      <c r="N33" s="36"/>
      <c r="O33" s="36"/>
      <c r="P33" s="36"/>
      <c r="Q33" s="35"/>
      <c r="R33" s="35"/>
      <c r="S33" s="35"/>
      <c r="T33" s="35"/>
      <c r="U33" s="35"/>
      <c r="V33" s="35"/>
      <c r="W33" s="37" t="n">
        <f aca="false">ROUND(BD54, 2)</f>
        <v>0</v>
      </c>
      <c r="X33" s="37"/>
      <c r="Y33" s="37"/>
      <c r="Z33" s="37"/>
      <c r="AA33" s="37"/>
      <c r="AB33" s="37"/>
      <c r="AC33" s="37"/>
      <c r="AD33" s="37"/>
      <c r="AE33" s="37"/>
      <c r="AF33" s="35"/>
      <c r="AG33" s="35"/>
      <c r="AH33" s="35"/>
      <c r="AI33" s="35"/>
      <c r="AJ33" s="35"/>
      <c r="AK33" s="37" t="n">
        <v>0</v>
      </c>
      <c r="AL33" s="37"/>
      <c r="AM33" s="37"/>
      <c r="AN33" s="37"/>
      <c r="AO33" s="37"/>
      <c r="AP33" s="35"/>
      <c r="AQ33" s="35"/>
      <c r="AR33" s="38"/>
    </row>
    <row r="34" s="31" customFormat="true" ht="6.95" hidden="false" customHeight="true" outlineLevel="0" collapsed="false">
      <c r="A34" s="24"/>
      <c r="B34" s="25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30"/>
      <c r="BE34" s="24"/>
    </row>
    <row r="35" s="31" customFormat="true" ht="25.9" hidden="false" customHeight="true" outlineLevel="0" collapsed="false">
      <c r="A35" s="24"/>
      <c r="B35" s="25"/>
      <c r="C35" s="39"/>
      <c r="D35" s="40" t="s">
        <v>44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45</v>
      </c>
      <c r="U35" s="41"/>
      <c r="V35" s="41"/>
      <c r="W35" s="41"/>
      <c r="X35" s="43" t="s">
        <v>46</v>
      </c>
      <c r="Y35" s="43"/>
      <c r="Z35" s="43"/>
      <c r="AA35" s="43"/>
      <c r="AB35" s="43"/>
      <c r="AC35" s="41"/>
      <c r="AD35" s="41"/>
      <c r="AE35" s="41"/>
      <c r="AF35" s="41"/>
      <c r="AG35" s="41"/>
      <c r="AH35" s="41"/>
      <c r="AI35" s="41"/>
      <c r="AJ35" s="41"/>
      <c r="AK35" s="44" t="n">
        <f aca="false">SUM(AK26:AK33)</f>
        <v>0</v>
      </c>
      <c r="AL35" s="44"/>
      <c r="AM35" s="44"/>
      <c r="AN35" s="44"/>
      <c r="AO35" s="44"/>
      <c r="AP35" s="39"/>
      <c r="AQ35" s="39"/>
      <c r="AR35" s="30"/>
      <c r="BE35" s="24"/>
    </row>
    <row r="36" s="31" customFormat="true" ht="6.95" hidden="false" customHeight="true" outlineLevel="0" collapsed="false">
      <c r="A36" s="24"/>
      <c r="B36" s="25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30"/>
      <c r="BE36" s="24"/>
    </row>
    <row r="37" s="31" customFormat="true" ht="6.95" hidden="false" customHeight="true" outlineLevel="0" collapsed="false">
      <c r="A37" s="24"/>
      <c r="B37" s="45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30"/>
      <c r="BE37" s="24"/>
    </row>
    <row r="41" s="31" customFormat="true" ht="6.95" hidden="false" customHeight="true" outlineLevel="0" collapsed="false">
      <c r="A41" s="24"/>
      <c r="B41" s="47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30"/>
      <c r="BE41" s="24"/>
    </row>
    <row r="42" s="31" customFormat="true" ht="24.95" hidden="false" customHeight="true" outlineLevel="0" collapsed="false">
      <c r="A42" s="24"/>
      <c r="B42" s="25"/>
      <c r="C42" s="9" t="s">
        <v>47</v>
      </c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30"/>
      <c r="BE42" s="24"/>
    </row>
    <row r="43" s="31" customFormat="true" ht="6.95" hidden="false" customHeight="true" outlineLevel="0" collapsed="false">
      <c r="A43" s="24"/>
      <c r="B43" s="25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30"/>
      <c r="BE43" s="24"/>
    </row>
    <row r="44" s="49" customFormat="true" ht="12" hidden="false" customHeight="true" outlineLevel="0" collapsed="false">
      <c r="B44" s="50"/>
      <c r="C44" s="17" t="s">
        <v>13</v>
      </c>
      <c r="D44" s="51"/>
      <c r="E44" s="51"/>
      <c r="F44" s="51"/>
      <c r="G44" s="51"/>
      <c r="H44" s="51"/>
      <c r="I44" s="51"/>
      <c r="J44" s="51"/>
      <c r="K44" s="51"/>
      <c r="L44" s="51" t="str">
        <f aca="false">K5</f>
        <v>2026_02_11</v>
      </c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2"/>
    </row>
    <row r="45" s="53" customFormat="true" ht="36.95" hidden="false" customHeight="true" outlineLevel="0" collapsed="false">
      <c r="B45" s="54"/>
      <c r="C45" s="55" t="s">
        <v>16</v>
      </c>
      <c r="D45" s="56"/>
      <c r="E45" s="56"/>
      <c r="F45" s="56"/>
      <c r="G45" s="56"/>
      <c r="H45" s="56"/>
      <c r="I45" s="56"/>
      <c r="J45" s="56"/>
      <c r="K45" s="56"/>
      <c r="L45" s="57" t="str">
        <f aca="false">K6</f>
        <v>BD Vrchlabí, Zámecká 5</v>
      </c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6"/>
      <c r="AQ45" s="56"/>
      <c r="AR45" s="58"/>
    </row>
    <row r="46" s="31" customFormat="true" ht="6.95" hidden="false" customHeight="true" outlineLevel="0" collapsed="false">
      <c r="A46" s="24"/>
      <c r="B46" s="25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30"/>
      <c r="BE46" s="24"/>
    </row>
    <row r="47" s="31" customFormat="true" ht="12" hidden="false" customHeight="true" outlineLevel="0" collapsed="false">
      <c r="A47" s="24"/>
      <c r="B47" s="25"/>
      <c r="C47" s="17" t="s">
        <v>20</v>
      </c>
      <c r="D47" s="26"/>
      <c r="E47" s="26"/>
      <c r="F47" s="26"/>
      <c r="G47" s="26"/>
      <c r="H47" s="26"/>
      <c r="I47" s="26"/>
      <c r="J47" s="26"/>
      <c r="K47" s="26"/>
      <c r="L47" s="59" t="str">
        <f aca="false">IF(K8="","",K8)</f>
        <v> </v>
      </c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17" t="s">
        <v>22</v>
      </c>
      <c r="AJ47" s="26"/>
      <c r="AK47" s="26"/>
      <c r="AL47" s="26"/>
      <c r="AM47" s="60" t="str">
        <f aca="false">IF(AN8= "","",AN8)</f>
        <v>11. 2. 2026</v>
      </c>
      <c r="AN47" s="60"/>
      <c r="AO47" s="26"/>
      <c r="AP47" s="26"/>
      <c r="AQ47" s="26"/>
      <c r="AR47" s="30"/>
      <c r="BE47" s="24"/>
    </row>
    <row r="48" s="31" customFormat="true" ht="6.95" hidden="false" customHeight="true" outlineLevel="0" collapsed="false">
      <c r="A48" s="24"/>
      <c r="B48" s="25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30"/>
      <c r="BE48" s="24"/>
    </row>
    <row r="49" s="31" customFormat="true" ht="15.15" hidden="false" customHeight="true" outlineLevel="0" collapsed="false">
      <c r="A49" s="24"/>
      <c r="B49" s="25"/>
      <c r="C49" s="17" t="s">
        <v>24</v>
      </c>
      <c r="D49" s="26"/>
      <c r="E49" s="26"/>
      <c r="F49" s="26"/>
      <c r="G49" s="26"/>
      <c r="H49" s="26"/>
      <c r="I49" s="26"/>
      <c r="J49" s="26"/>
      <c r="K49" s="26"/>
      <c r="L49" s="51" t="str">
        <f aca="false">IF(E11= "","",E11)</f>
        <v> </v>
      </c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17" t="s">
        <v>29</v>
      </c>
      <c r="AJ49" s="26"/>
      <c r="AK49" s="26"/>
      <c r="AL49" s="26"/>
      <c r="AM49" s="61" t="str">
        <f aca="false">IF(E17="","",E17)</f>
        <v> </v>
      </c>
      <c r="AN49" s="61"/>
      <c r="AO49" s="61"/>
      <c r="AP49" s="61"/>
      <c r="AQ49" s="26"/>
      <c r="AR49" s="30"/>
      <c r="AS49" s="62" t="s">
        <v>48</v>
      </c>
      <c r="AT49" s="62"/>
      <c r="AU49" s="63"/>
      <c r="AV49" s="63"/>
      <c r="AW49" s="63"/>
      <c r="AX49" s="63"/>
      <c r="AY49" s="63"/>
      <c r="AZ49" s="63"/>
      <c r="BA49" s="63"/>
      <c r="BB49" s="63"/>
      <c r="BC49" s="63"/>
      <c r="BD49" s="64"/>
      <c r="BE49" s="24"/>
    </row>
    <row r="50" s="31" customFormat="true" ht="15.15" hidden="false" customHeight="true" outlineLevel="0" collapsed="false">
      <c r="A50" s="24"/>
      <c r="B50" s="25"/>
      <c r="C50" s="17" t="s">
        <v>27</v>
      </c>
      <c r="D50" s="26"/>
      <c r="E50" s="26"/>
      <c r="F50" s="26"/>
      <c r="G50" s="26"/>
      <c r="H50" s="26"/>
      <c r="I50" s="26"/>
      <c r="J50" s="26"/>
      <c r="K50" s="26"/>
      <c r="L50" s="51" t="str">
        <f aca="false">IF(E14= "Vyplň údaj","",E14)</f>
        <v/>
      </c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17" t="s">
        <v>31</v>
      </c>
      <c r="AJ50" s="26"/>
      <c r="AK50" s="26"/>
      <c r="AL50" s="26"/>
      <c r="AM50" s="61" t="str">
        <f aca="false">IF(E20="","",E20)</f>
        <v> </v>
      </c>
      <c r="AN50" s="61"/>
      <c r="AO50" s="61"/>
      <c r="AP50" s="61"/>
      <c r="AQ50" s="26"/>
      <c r="AR50" s="30"/>
      <c r="AS50" s="62"/>
      <c r="AT50" s="62"/>
      <c r="AU50" s="65"/>
      <c r="AV50" s="65"/>
      <c r="AW50" s="65"/>
      <c r="AX50" s="65"/>
      <c r="AY50" s="65"/>
      <c r="AZ50" s="65"/>
      <c r="BA50" s="65"/>
      <c r="BB50" s="65"/>
      <c r="BC50" s="65"/>
      <c r="BD50" s="66"/>
      <c r="BE50" s="24"/>
    </row>
    <row r="51" s="31" customFormat="true" ht="10.8" hidden="false" customHeight="true" outlineLevel="0" collapsed="false">
      <c r="A51" s="24"/>
      <c r="B51" s="25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30"/>
      <c r="AS51" s="62"/>
      <c r="AT51" s="62"/>
      <c r="AU51" s="67"/>
      <c r="AV51" s="67"/>
      <c r="AW51" s="67"/>
      <c r="AX51" s="67"/>
      <c r="AY51" s="67"/>
      <c r="AZ51" s="67"/>
      <c r="BA51" s="67"/>
      <c r="BB51" s="67"/>
      <c r="BC51" s="67"/>
      <c r="BD51" s="68"/>
      <c r="BE51" s="24"/>
    </row>
    <row r="52" s="31" customFormat="true" ht="29.3" hidden="false" customHeight="true" outlineLevel="0" collapsed="false">
      <c r="A52" s="24"/>
      <c r="B52" s="25"/>
      <c r="C52" s="69" t="s">
        <v>49</v>
      </c>
      <c r="D52" s="69"/>
      <c r="E52" s="69"/>
      <c r="F52" s="69"/>
      <c r="G52" s="69"/>
      <c r="H52" s="70"/>
      <c r="I52" s="71" t="s">
        <v>50</v>
      </c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2" t="s">
        <v>51</v>
      </c>
      <c r="AH52" s="72"/>
      <c r="AI52" s="72"/>
      <c r="AJ52" s="72"/>
      <c r="AK52" s="72"/>
      <c r="AL52" s="72"/>
      <c r="AM52" s="72"/>
      <c r="AN52" s="71" t="s">
        <v>52</v>
      </c>
      <c r="AO52" s="71"/>
      <c r="AP52" s="71"/>
      <c r="AQ52" s="73" t="s">
        <v>53</v>
      </c>
      <c r="AR52" s="30"/>
      <c r="AS52" s="74" t="s">
        <v>54</v>
      </c>
      <c r="AT52" s="75" t="s">
        <v>55</v>
      </c>
      <c r="AU52" s="75" t="s">
        <v>56</v>
      </c>
      <c r="AV52" s="75" t="s">
        <v>57</v>
      </c>
      <c r="AW52" s="75" t="s">
        <v>58</v>
      </c>
      <c r="AX52" s="75" t="s">
        <v>59</v>
      </c>
      <c r="AY52" s="75" t="s">
        <v>60</v>
      </c>
      <c r="AZ52" s="75" t="s">
        <v>61</v>
      </c>
      <c r="BA52" s="75" t="s">
        <v>62</v>
      </c>
      <c r="BB52" s="75" t="s">
        <v>63</v>
      </c>
      <c r="BC52" s="75" t="s">
        <v>64</v>
      </c>
      <c r="BD52" s="76" t="s">
        <v>65</v>
      </c>
      <c r="BE52" s="24"/>
    </row>
    <row r="53" s="31" customFormat="true" ht="10.8" hidden="false" customHeight="true" outlineLevel="0" collapsed="false">
      <c r="A53" s="24"/>
      <c r="B53" s="25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30"/>
      <c r="AS53" s="77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9"/>
      <c r="BE53" s="24"/>
    </row>
    <row r="54" s="80" customFormat="true" ht="32.4" hidden="false" customHeight="true" outlineLevel="0" collapsed="false">
      <c r="B54" s="81"/>
      <c r="C54" s="82" t="s">
        <v>66</v>
      </c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4" t="n">
        <f aca="false">ROUND(AG55,2)</f>
        <v>0</v>
      </c>
      <c r="AH54" s="84"/>
      <c r="AI54" s="84"/>
      <c r="AJ54" s="84"/>
      <c r="AK54" s="84"/>
      <c r="AL54" s="84"/>
      <c r="AM54" s="84"/>
      <c r="AN54" s="85" t="n">
        <f aca="false">SUM(AG54,AT54)</f>
        <v>0</v>
      </c>
      <c r="AO54" s="85"/>
      <c r="AP54" s="85"/>
      <c r="AQ54" s="86"/>
      <c r="AR54" s="87"/>
      <c r="AS54" s="88" t="n">
        <f aca="false">ROUND(AS55,2)</f>
        <v>0</v>
      </c>
      <c r="AT54" s="89" t="n">
        <f aca="false">ROUND(SUM(AV54:AW54),2)</f>
        <v>0</v>
      </c>
      <c r="AU54" s="90" t="n">
        <f aca="false">ROUND(AU55,5)</f>
        <v>0</v>
      </c>
      <c r="AV54" s="89" t="n">
        <f aca="false">ROUND(AZ54*L29,2)</f>
        <v>0</v>
      </c>
      <c r="AW54" s="89" t="n">
        <f aca="false">ROUND(BA54*L30,2)</f>
        <v>0</v>
      </c>
      <c r="AX54" s="89" t="n">
        <f aca="false">ROUND(BB54*L29,2)</f>
        <v>0</v>
      </c>
      <c r="AY54" s="89" t="n">
        <f aca="false">ROUND(BC54*L30,2)</f>
        <v>0</v>
      </c>
      <c r="AZ54" s="89" t="n">
        <f aca="false">ROUND(AZ55,2)</f>
        <v>0</v>
      </c>
      <c r="BA54" s="89" t="n">
        <f aca="false">ROUND(BA55,2)</f>
        <v>0</v>
      </c>
      <c r="BB54" s="89" t="n">
        <f aca="false">ROUND(BB55,2)</f>
        <v>0</v>
      </c>
      <c r="BC54" s="89" t="n">
        <f aca="false">ROUND(BC55,2)</f>
        <v>0</v>
      </c>
      <c r="BD54" s="91" t="n">
        <f aca="false">ROUND(BD55,2)</f>
        <v>0</v>
      </c>
      <c r="BS54" s="92" t="s">
        <v>67</v>
      </c>
      <c r="BT54" s="92" t="s">
        <v>68</v>
      </c>
      <c r="BU54" s="93" t="s">
        <v>69</v>
      </c>
      <c r="BV54" s="92" t="s">
        <v>70</v>
      </c>
      <c r="BW54" s="92" t="s">
        <v>5</v>
      </c>
      <c r="BX54" s="92" t="s">
        <v>71</v>
      </c>
      <c r="CL54" s="92"/>
    </row>
    <row r="55" s="106" customFormat="true" ht="16.5" hidden="false" customHeight="true" outlineLevel="0" collapsed="false">
      <c r="A55" s="94" t="s">
        <v>72</v>
      </c>
      <c r="B55" s="95"/>
      <c r="C55" s="96"/>
      <c r="D55" s="97" t="s">
        <v>73</v>
      </c>
      <c r="E55" s="97"/>
      <c r="F55" s="97"/>
      <c r="G55" s="97"/>
      <c r="H55" s="97"/>
      <c r="I55" s="98"/>
      <c r="J55" s="97" t="s">
        <v>74</v>
      </c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9" t="n">
        <f aca="false">'001 - střecha'!J30</f>
        <v>0</v>
      </c>
      <c r="AH55" s="99"/>
      <c r="AI55" s="99"/>
      <c r="AJ55" s="99"/>
      <c r="AK55" s="99"/>
      <c r="AL55" s="99"/>
      <c r="AM55" s="99"/>
      <c r="AN55" s="99" t="n">
        <f aca="false">SUM(AG55,AT55)</f>
        <v>0</v>
      </c>
      <c r="AO55" s="99"/>
      <c r="AP55" s="99"/>
      <c r="AQ55" s="100" t="s">
        <v>75</v>
      </c>
      <c r="AR55" s="101"/>
      <c r="AS55" s="102" t="n">
        <v>0</v>
      </c>
      <c r="AT55" s="103" t="n">
        <f aca="false">ROUND(SUM(AV55:AW55),2)</f>
        <v>0</v>
      </c>
      <c r="AU55" s="104" t="n">
        <f aca="false">'001 - střecha'!P89</f>
        <v>0</v>
      </c>
      <c r="AV55" s="103" t="n">
        <f aca="false">'001 - střecha'!J33</f>
        <v>0</v>
      </c>
      <c r="AW55" s="103" t="n">
        <f aca="false">'001 - střecha'!J34</f>
        <v>0</v>
      </c>
      <c r="AX55" s="103" t="n">
        <f aca="false">'001 - střecha'!J35</f>
        <v>0</v>
      </c>
      <c r="AY55" s="103" t="n">
        <f aca="false">'001 - střecha'!J36</f>
        <v>0</v>
      </c>
      <c r="AZ55" s="103" t="n">
        <f aca="false">'001 - střecha'!F33</f>
        <v>0</v>
      </c>
      <c r="BA55" s="103" t="n">
        <f aca="false">'001 - střecha'!F34</f>
        <v>0</v>
      </c>
      <c r="BB55" s="103" t="n">
        <f aca="false">'001 - střecha'!F35</f>
        <v>0</v>
      </c>
      <c r="BC55" s="103" t="n">
        <f aca="false">'001 - střecha'!F36</f>
        <v>0</v>
      </c>
      <c r="BD55" s="105" t="n">
        <f aca="false">'001 - střecha'!F37</f>
        <v>0</v>
      </c>
      <c r="BT55" s="107" t="s">
        <v>76</v>
      </c>
      <c r="BV55" s="107" t="s">
        <v>70</v>
      </c>
      <c r="BW55" s="107" t="s">
        <v>77</v>
      </c>
      <c r="BX55" s="107" t="s">
        <v>5</v>
      </c>
      <c r="CL55" s="107"/>
      <c r="CM55" s="107" t="s">
        <v>76</v>
      </c>
    </row>
    <row r="56" s="31" customFormat="true" ht="30" hidden="false" customHeight="true" outlineLevel="0" collapsed="false">
      <c r="A56" s="24"/>
      <c r="B56" s="25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30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="31" customFormat="true" ht="6.95" hidden="false" customHeight="true" outlineLevel="0" collapsed="false">
      <c r="A57" s="24"/>
      <c r="B57" s="45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30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</sheetData>
  <sheetProtection algorithmName="SHA-512" hashValue="zAT++hovD3cRS5efrgy8ZP5SU5DGK4vLsUzIgCfeuV2g5UnItCHkUncfI5eYacpZzQjyxCgok/5FTO0Soen/mg==" saltValue="f1BcL7CcYjMrnFYIXwh5O5JS89dp4sCO4n0Z5uvo1iOIaTIk6kHSt/CyWvKkoQbrIwh8m2/HlGeqJL9UGd467g==" spinCount="100000" sheet="true" password="cc35" objects="true" scenarios="true" formatColumns="false" formatRows="false"/>
  <mergeCells count="42">
    <mergeCell ref="AR2:BE2"/>
    <mergeCell ref="K5:AO5"/>
    <mergeCell ref="BE5:BE32"/>
    <mergeCell ref="K6:AO6"/>
    <mergeCell ref="E14:AJ14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L30:P30"/>
    <mergeCell ref="W30:AE30"/>
    <mergeCell ref="AK30:AO30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G54:AM54"/>
    <mergeCell ref="AN54:AP54"/>
    <mergeCell ref="D55:H55"/>
    <mergeCell ref="J55:AF55"/>
    <mergeCell ref="AG55:AM55"/>
    <mergeCell ref="AN55:AP55"/>
  </mergeCells>
  <hyperlinks>
    <hyperlink ref="A55" location="'001 - střecha'!C2" display="/"/>
  </hyperlinks>
  <printOptions headings="false" gridLines="false" gridLinesSet="true" horizontalCentered="false" verticalCentered="false"/>
  <pageMargins left="0.39375" right="0.39375" top="0.39375" bottom="0.39375" header="0.511811023622047" footer="0"/>
  <pageSetup paperSize="9" scale="100" fitToWidth="1" fitToHeight="100" pageOrder="downThenOver" orientation="landscape" blackAndWhite="false" draft="false" cellComments="none" horizontalDpi="300" verticalDpi="300" copies="1"/>
  <headerFooter differentFirst="false" differentOddEven="false">
    <oddHeader/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BM16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2.8" customHeight="false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17"/>
    <col collapsed="false" customWidth="true" hidden="false" outlineLevel="0" max="3" min="3" style="0" width="4.16"/>
    <col collapsed="false" customWidth="true" hidden="false" outlineLevel="0" max="4" min="4" style="0" width="4.34"/>
    <col collapsed="false" customWidth="true" hidden="false" outlineLevel="0" max="5" min="5" style="0" width="17.15"/>
    <col collapsed="false" customWidth="true" hidden="false" outlineLevel="0" max="6" min="6" style="0" width="100.83"/>
    <col collapsed="false" customWidth="true" hidden="false" outlineLevel="0" max="7" min="7" style="0" width="7.5"/>
    <col collapsed="false" customWidth="true" hidden="false" outlineLevel="0" max="8" min="8" style="0" width="14"/>
    <col collapsed="false" customWidth="true" hidden="false" outlineLevel="0" max="9" min="9" style="0" width="15.83"/>
    <col collapsed="false" customWidth="true" hidden="false" outlineLevel="0" max="11" min="10" style="0" width="22.34"/>
    <col collapsed="false" customWidth="true" hidden="false" outlineLevel="0" max="12" min="12" style="0" width="9.34"/>
    <col collapsed="false" customWidth="true" hidden="true" outlineLevel="0" max="13" min="13" style="0" width="10.83"/>
    <col collapsed="false" customWidth="true" hidden="true" outlineLevel="0" max="14" min="14" style="0" width="9.34"/>
    <col collapsed="false" customWidth="true" hidden="true" outlineLevel="0" max="20" min="15" style="0" width="14.16"/>
    <col collapsed="false" customWidth="true" hidden="true" outlineLevel="0" max="21" min="21" style="0" width="16.34"/>
    <col collapsed="false" customWidth="true" hidden="false" outlineLevel="0" max="22" min="22" style="0" width="12.34"/>
    <col collapsed="false" customWidth="true" hidden="false" outlineLevel="0" max="23" min="23" style="0" width="16.34"/>
    <col collapsed="false" customWidth="true" hidden="false" outlineLevel="0" max="24" min="24" style="0" width="12.34"/>
    <col collapsed="false" customWidth="true" hidden="false" outlineLevel="0" max="25" min="25" style="0" width="15"/>
    <col collapsed="false" customWidth="true" hidden="false" outlineLevel="0" max="26" min="26" style="0" width="11"/>
    <col collapsed="false" customWidth="true" hidden="false" outlineLevel="0" max="27" min="27" style="0" width="15"/>
    <col collapsed="false" customWidth="true" hidden="false" outlineLevel="0" max="28" min="28" style="0" width="16.34"/>
    <col collapsed="false" customWidth="true" hidden="false" outlineLevel="0" max="29" min="29" style="0" width="11"/>
    <col collapsed="false" customWidth="true" hidden="false" outlineLevel="0" max="30" min="30" style="0" width="15"/>
    <col collapsed="false" customWidth="true" hidden="false" outlineLevel="0" max="31" min="31" style="0" width="16.34"/>
    <col collapsed="false" customWidth="true" hidden="true" outlineLevel="0" max="65" min="44" style="0" width="9.34"/>
  </cols>
  <sheetData>
    <row r="2" customFormat="false" ht="36.95" hidden="false" customHeight="true" outlineLevel="0" collapsed="false">
      <c r="L2" s="2"/>
      <c r="M2" s="2"/>
      <c r="N2" s="2"/>
      <c r="O2" s="2"/>
      <c r="P2" s="2"/>
      <c r="Q2" s="2"/>
      <c r="R2" s="2"/>
      <c r="S2" s="2"/>
      <c r="T2" s="2"/>
      <c r="U2" s="2"/>
      <c r="V2" s="2"/>
      <c r="AT2" s="3" t="s">
        <v>77</v>
      </c>
    </row>
    <row r="3" customFormat="false" ht="6.95" hidden="false" customHeight="true" outlineLevel="0" collapsed="false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6"/>
      <c r="AT3" s="3" t="s">
        <v>76</v>
      </c>
    </row>
    <row r="4" customFormat="false" ht="24.95" hidden="false" customHeight="true" outlineLevel="0" collapsed="false">
      <c r="B4" s="6"/>
      <c r="D4" s="110" t="s">
        <v>78</v>
      </c>
      <c r="L4" s="6"/>
      <c r="M4" s="111" t="s">
        <v>10</v>
      </c>
      <c r="AT4" s="3" t="s">
        <v>4</v>
      </c>
    </row>
    <row r="5" customFormat="false" ht="6.95" hidden="false" customHeight="true" outlineLevel="0" collapsed="false">
      <c r="B5" s="6"/>
      <c r="L5" s="6"/>
    </row>
    <row r="6" customFormat="false" ht="12" hidden="false" customHeight="true" outlineLevel="0" collapsed="false">
      <c r="B6" s="6"/>
      <c r="D6" s="112" t="s">
        <v>16</v>
      </c>
      <c r="L6" s="6"/>
    </row>
    <row r="7" customFormat="false" ht="16.5" hidden="false" customHeight="true" outlineLevel="0" collapsed="false">
      <c r="B7" s="6"/>
      <c r="E7" s="113" t="str">
        <f aca="false">'Rekapitulace stavby'!K6</f>
        <v>BD Vrchlabí, Zámecká 5</v>
      </c>
      <c r="F7" s="113"/>
      <c r="G7" s="113"/>
      <c r="H7" s="113"/>
      <c r="L7" s="6"/>
    </row>
    <row r="8" s="31" customFormat="true" ht="12" hidden="false" customHeight="true" outlineLevel="0" collapsed="false">
      <c r="A8" s="24"/>
      <c r="B8" s="30"/>
      <c r="C8" s="24"/>
      <c r="D8" s="112" t="s">
        <v>79</v>
      </c>
      <c r="E8" s="24"/>
      <c r="F8" s="24"/>
      <c r="G8" s="24"/>
      <c r="H8" s="24"/>
      <c r="I8" s="24"/>
      <c r="J8" s="24"/>
      <c r="K8" s="24"/>
      <c r="L8" s="11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</row>
    <row r="9" s="31" customFormat="true" ht="16.5" hidden="false" customHeight="true" outlineLevel="0" collapsed="false">
      <c r="A9" s="24"/>
      <c r="B9" s="30"/>
      <c r="C9" s="24"/>
      <c r="D9" s="24"/>
      <c r="E9" s="115" t="s">
        <v>80</v>
      </c>
      <c r="F9" s="115"/>
      <c r="G9" s="115"/>
      <c r="H9" s="115"/>
      <c r="I9" s="24"/>
      <c r="J9" s="24"/>
      <c r="K9" s="24"/>
      <c r="L9" s="11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="31" customFormat="true" ht="12.8" hidden="false" customHeight="false" outlineLevel="0" collapsed="false">
      <c r="A10" s="24"/>
      <c r="B10" s="30"/>
      <c r="C10" s="24"/>
      <c r="D10" s="24"/>
      <c r="E10" s="24"/>
      <c r="F10" s="24"/>
      <c r="G10" s="24"/>
      <c r="H10" s="24"/>
      <c r="I10" s="24"/>
      <c r="J10" s="24"/>
      <c r="K10" s="24"/>
      <c r="L10" s="11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</row>
    <row r="11" s="31" customFormat="true" ht="12" hidden="false" customHeight="true" outlineLevel="0" collapsed="false">
      <c r="A11" s="24"/>
      <c r="B11" s="30"/>
      <c r="C11" s="24"/>
      <c r="D11" s="112" t="s">
        <v>18</v>
      </c>
      <c r="E11" s="24"/>
      <c r="F11" s="116"/>
      <c r="G11" s="24"/>
      <c r="H11" s="24"/>
      <c r="I11" s="112" t="s">
        <v>19</v>
      </c>
      <c r="J11" s="116"/>
      <c r="K11" s="24"/>
      <c r="L11" s="11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</row>
    <row r="12" s="31" customFormat="true" ht="12" hidden="false" customHeight="true" outlineLevel="0" collapsed="false">
      <c r="A12" s="24"/>
      <c r="B12" s="30"/>
      <c r="C12" s="24"/>
      <c r="D12" s="112" t="s">
        <v>20</v>
      </c>
      <c r="E12" s="24"/>
      <c r="F12" s="116" t="s">
        <v>21</v>
      </c>
      <c r="G12" s="24"/>
      <c r="H12" s="24"/>
      <c r="I12" s="112" t="s">
        <v>22</v>
      </c>
      <c r="J12" s="117" t="str">
        <f aca="false">'Rekapitulace stavby'!AN8</f>
        <v>11. 2. 2026</v>
      </c>
      <c r="K12" s="24"/>
      <c r="L12" s="11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</row>
    <row r="13" s="31" customFormat="true" ht="10.8" hidden="false" customHeight="true" outlineLevel="0" collapsed="false">
      <c r="A13" s="24"/>
      <c r="B13" s="30"/>
      <c r="C13" s="24"/>
      <c r="D13" s="24"/>
      <c r="E13" s="24"/>
      <c r="F13" s="24"/>
      <c r="G13" s="24"/>
      <c r="H13" s="24"/>
      <c r="I13" s="24"/>
      <c r="J13" s="24"/>
      <c r="K13" s="24"/>
      <c r="L13" s="11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</row>
    <row r="14" s="31" customFormat="true" ht="12" hidden="false" customHeight="true" outlineLevel="0" collapsed="false">
      <c r="A14" s="24"/>
      <c r="B14" s="30"/>
      <c r="C14" s="24"/>
      <c r="D14" s="112" t="s">
        <v>24</v>
      </c>
      <c r="E14" s="24"/>
      <c r="F14" s="24"/>
      <c r="G14" s="24"/>
      <c r="H14" s="24"/>
      <c r="I14" s="112" t="s">
        <v>25</v>
      </c>
      <c r="J14" s="116" t="str">
        <f aca="false">IF('Rekapitulace stavby'!AN10="","",'Rekapitulace stavby'!AN10)</f>
        <v/>
      </c>
      <c r="K14" s="24"/>
      <c r="L14" s="11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</row>
    <row r="15" s="31" customFormat="true" ht="18" hidden="false" customHeight="true" outlineLevel="0" collapsed="false">
      <c r="A15" s="24"/>
      <c r="B15" s="30"/>
      <c r="C15" s="24"/>
      <c r="D15" s="24"/>
      <c r="E15" s="116" t="str">
        <f aca="false">IF('Rekapitulace stavby'!E11="","",'Rekapitulace stavby'!E11)</f>
        <v> </v>
      </c>
      <c r="F15" s="24"/>
      <c r="G15" s="24"/>
      <c r="H15" s="24"/>
      <c r="I15" s="112" t="s">
        <v>26</v>
      </c>
      <c r="J15" s="116" t="str">
        <f aca="false">IF('Rekapitulace stavby'!AN11="","",'Rekapitulace stavby'!AN11)</f>
        <v/>
      </c>
      <c r="K15" s="24"/>
      <c r="L15" s="11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</row>
    <row r="16" s="31" customFormat="true" ht="6.95" hidden="false" customHeight="true" outlineLevel="0" collapsed="false">
      <c r="A16" s="24"/>
      <c r="B16" s="30"/>
      <c r="C16" s="24"/>
      <c r="D16" s="24"/>
      <c r="E16" s="24"/>
      <c r="F16" s="24"/>
      <c r="G16" s="24"/>
      <c r="H16" s="24"/>
      <c r="I16" s="24"/>
      <c r="J16" s="24"/>
      <c r="K16" s="24"/>
      <c r="L16" s="11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</row>
    <row r="17" s="31" customFormat="true" ht="12" hidden="false" customHeight="true" outlineLevel="0" collapsed="false">
      <c r="A17" s="24"/>
      <c r="B17" s="30"/>
      <c r="C17" s="24"/>
      <c r="D17" s="112" t="s">
        <v>27</v>
      </c>
      <c r="E17" s="24"/>
      <c r="F17" s="24"/>
      <c r="G17" s="24"/>
      <c r="H17" s="24"/>
      <c r="I17" s="112" t="s">
        <v>25</v>
      </c>
      <c r="J17" s="19" t="str">
        <f aca="false">'Rekapitulace stavby'!AN13</f>
        <v>Vyplň údaj</v>
      </c>
      <c r="K17" s="24"/>
      <c r="L17" s="11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</row>
    <row r="18" s="31" customFormat="true" ht="18" hidden="false" customHeight="true" outlineLevel="0" collapsed="false">
      <c r="A18" s="24"/>
      <c r="B18" s="30"/>
      <c r="C18" s="24"/>
      <c r="D18" s="24"/>
      <c r="E18" s="118" t="str">
        <f aca="false">'Rekapitulace stavby'!E14</f>
        <v>Vyplň údaj</v>
      </c>
      <c r="F18" s="118"/>
      <c r="G18" s="118"/>
      <c r="H18" s="118"/>
      <c r="I18" s="112" t="s">
        <v>26</v>
      </c>
      <c r="J18" s="19" t="str">
        <f aca="false">'Rekapitulace stavby'!AN14</f>
        <v>Vyplň údaj</v>
      </c>
      <c r="K18" s="24"/>
      <c r="L18" s="11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</row>
    <row r="19" s="31" customFormat="true" ht="6.95" hidden="false" customHeight="true" outlineLevel="0" collapsed="false">
      <c r="A19" s="24"/>
      <c r="B19" s="30"/>
      <c r="C19" s="24"/>
      <c r="D19" s="24"/>
      <c r="E19" s="24"/>
      <c r="F19" s="24"/>
      <c r="G19" s="24"/>
      <c r="H19" s="24"/>
      <c r="I19" s="24"/>
      <c r="J19" s="24"/>
      <c r="K19" s="24"/>
      <c r="L19" s="11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</row>
    <row r="20" s="31" customFormat="true" ht="12" hidden="false" customHeight="true" outlineLevel="0" collapsed="false">
      <c r="A20" s="24"/>
      <c r="B20" s="30"/>
      <c r="C20" s="24"/>
      <c r="D20" s="112" t="s">
        <v>29</v>
      </c>
      <c r="E20" s="24"/>
      <c r="F20" s="24"/>
      <c r="G20" s="24"/>
      <c r="H20" s="24"/>
      <c r="I20" s="112" t="s">
        <v>25</v>
      </c>
      <c r="J20" s="116" t="str">
        <f aca="false">IF('Rekapitulace stavby'!AN16="","",'Rekapitulace stavby'!AN16)</f>
        <v/>
      </c>
      <c r="K20" s="24"/>
      <c r="L20" s="11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</row>
    <row r="21" s="31" customFormat="true" ht="18" hidden="false" customHeight="true" outlineLevel="0" collapsed="false">
      <c r="A21" s="24"/>
      <c r="B21" s="30"/>
      <c r="C21" s="24"/>
      <c r="D21" s="24"/>
      <c r="E21" s="116" t="str">
        <f aca="false">IF('Rekapitulace stavby'!E17="","",'Rekapitulace stavby'!E17)</f>
        <v> </v>
      </c>
      <c r="F21" s="24"/>
      <c r="G21" s="24"/>
      <c r="H21" s="24"/>
      <c r="I21" s="112" t="s">
        <v>26</v>
      </c>
      <c r="J21" s="116" t="str">
        <f aca="false">IF('Rekapitulace stavby'!AN17="","",'Rekapitulace stavby'!AN17)</f>
        <v/>
      </c>
      <c r="K21" s="24"/>
      <c r="L21" s="11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</row>
    <row r="22" s="31" customFormat="true" ht="6.95" hidden="false" customHeight="true" outlineLevel="0" collapsed="false">
      <c r="A22" s="24"/>
      <c r="B22" s="30"/>
      <c r="C22" s="24"/>
      <c r="D22" s="24"/>
      <c r="E22" s="24"/>
      <c r="F22" s="24"/>
      <c r="G22" s="24"/>
      <c r="H22" s="24"/>
      <c r="I22" s="24"/>
      <c r="J22" s="24"/>
      <c r="K22" s="24"/>
      <c r="L22" s="11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</row>
    <row r="23" s="31" customFormat="true" ht="12" hidden="false" customHeight="true" outlineLevel="0" collapsed="false">
      <c r="A23" s="24"/>
      <c r="B23" s="30"/>
      <c r="C23" s="24"/>
      <c r="D23" s="112" t="s">
        <v>31</v>
      </c>
      <c r="E23" s="24"/>
      <c r="F23" s="24"/>
      <c r="G23" s="24"/>
      <c r="H23" s="24"/>
      <c r="I23" s="112" t="s">
        <v>25</v>
      </c>
      <c r="J23" s="116" t="str">
        <f aca="false">IF('Rekapitulace stavby'!AN19="","",'Rekapitulace stavby'!AN19)</f>
        <v/>
      </c>
      <c r="K23" s="24"/>
      <c r="L23" s="11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</row>
    <row r="24" s="31" customFormat="true" ht="18" hidden="false" customHeight="true" outlineLevel="0" collapsed="false">
      <c r="A24" s="24"/>
      <c r="B24" s="30"/>
      <c r="C24" s="24"/>
      <c r="D24" s="24"/>
      <c r="E24" s="116" t="str">
        <f aca="false">IF('Rekapitulace stavby'!E20="","",'Rekapitulace stavby'!E20)</f>
        <v> </v>
      </c>
      <c r="F24" s="24"/>
      <c r="G24" s="24"/>
      <c r="H24" s="24"/>
      <c r="I24" s="112" t="s">
        <v>26</v>
      </c>
      <c r="J24" s="116" t="str">
        <f aca="false">IF('Rekapitulace stavby'!AN20="","",'Rekapitulace stavby'!AN20)</f>
        <v/>
      </c>
      <c r="K24" s="24"/>
      <c r="L24" s="11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="31" customFormat="true" ht="6.95" hidden="false" customHeight="true" outlineLevel="0" collapsed="false">
      <c r="A25" s="24"/>
      <c r="B25" s="30"/>
      <c r="C25" s="24"/>
      <c r="D25" s="24"/>
      <c r="E25" s="24"/>
      <c r="F25" s="24"/>
      <c r="G25" s="24"/>
      <c r="H25" s="24"/>
      <c r="I25" s="24"/>
      <c r="J25" s="24"/>
      <c r="K25" s="24"/>
      <c r="L25" s="11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="31" customFormat="true" ht="12" hidden="false" customHeight="true" outlineLevel="0" collapsed="false">
      <c r="A26" s="24"/>
      <c r="B26" s="30"/>
      <c r="C26" s="24"/>
      <c r="D26" s="112" t="s">
        <v>32</v>
      </c>
      <c r="E26" s="24"/>
      <c r="F26" s="24"/>
      <c r="G26" s="24"/>
      <c r="H26" s="24"/>
      <c r="I26" s="24"/>
      <c r="J26" s="24"/>
      <c r="K26" s="24"/>
      <c r="L26" s="11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="123" customFormat="true" ht="16.5" hidden="false" customHeight="true" outlineLevel="0" collapsed="false">
      <c r="A27" s="119"/>
      <c r="B27" s="120"/>
      <c r="C27" s="119"/>
      <c r="D27" s="119"/>
      <c r="E27" s="121"/>
      <c r="F27" s="121"/>
      <c r="G27" s="121"/>
      <c r="H27" s="121"/>
      <c r="I27" s="119"/>
      <c r="J27" s="119"/>
      <c r="K27" s="119"/>
      <c r="L27" s="122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</row>
    <row r="28" s="31" customFormat="true" ht="6.95" hidden="false" customHeight="true" outlineLevel="0" collapsed="false">
      <c r="A28" s="24"/>
      <c r="B28" s="30"/>
      <c r="C28" s="24"/>
      <c r="D28" s="24"/>
      <c r="E28" s="24"/>
      <c r="F28" s="24"/>
      <c r="G28" s="24"/>
      <c r="H28" s="24"/>
      <c r="I28" s="24"/>
      <c r="J28" s="24"/>
      <c r="K28" s="24"/>
      <c r="L28" s="11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="31" customFormat="true" ht="6.95" hidden="false" customHeight="true" outlineLevel="0" collapsed="false">
      <c r="A29" s="24"/>
      <c r="B29" s="30"/>
      <c r="C29" s="24"/>
      <c r="D29" s="124"/>
      <c r="E29" s="124"/>
      <c r="F29" s="124"/>
      <c r="G29" s="124"/>
      <c r="H29" s="124"/>
      <c r="I29" s="124"/>
      <c r="J29" s="124"/>
      <c r="K29" s="124"/>
      <c r="L29" s="11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="31" customFormat="true" ht="25.45" hidden="false" customHeight="true" outlineLevel="0" collapsed="false">
      <c r="A30" s="24"/>
      <c r="B30" s="30"/>
      <c r="C30" s="24"/>
      <c r="D30" s="125" t="s">
        <v>34</v>
      </c>
      <c r="E30" s="24"/>
      <c r="F30" s="24"/>
      <c r="G30" s="24"/>
      <c r="H30" s="24"/>
      <c r="I30" s="24"/>
      <c r="J30" s="126" t="n">
        <f aca="false">ROUND(J89, 2)</f>
        <v>0</v>
      </c>
      <c r="K30" s="24"/>
      <c r="L30" s="11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  <row r="31" s="31" customFormat="true" ht="6.95" hidden="false" customHeight="true" outlineLevel="0" collapsed="false">
      <c r="A31" s="24"/>
      <c r="B31" s="30"/>
      <c r="C31" s="24"/>
      <c r="D31" s="124"/>
      <c r="E31" s="124"/>
      <c r="F31" s="124"/>
      <c r="G31" s="124"/>
      <c r="H31" s="124"/>
      <c r="I31" s="124"/>
      <c r="J31" s="124"/>
      <c r="K31" s="124"/>
      <c r="L31" s="11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</row>
    <row r="32" s="31" customFormat="true" ht="14.4" hidden="false" customHeight="true" outlineLevel="0" collapsed="false">
      <c r="A32" s="24"/>
      <c r="B32" s="30"/>
      <c r="C32" s="24"/>
      <c r="D32" s="24"/>
      <c r="E32" s="24"/>
      <c r="F32" s="127" t="s">
        <v>36</v>
      </c>
      <c r="G32" s="24"/>
      <c r="H32" s="24"/>
      <c r="I32" s="127" t="s">
        <v>35</v>
      </c>
      <c r="J32" s="127" t="s">
        <v>37</v>
      </c>
      <c r="K32" s="24"/>
      <c r="L32" s="11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</row>
    <row r="33" s="31" customFormat="true" ht="14.4" hidden="false" customHeight="true" outlineLevel="0" collapsed="false">
      <c r="A33" s="24"/>
      <c r="B33" s="30"/>
      <c r="C33" s="24"/>
      <c r="D33" s="128" t="s">
        <v>38</v>
      </c>
      <c r="E33" s="112" t="s">
        <v>39</v>
      </c>
      <c r="F33" s="129" t="n">
        <f aca="false">ROUND((SUM(BE89:BE168)),  2)</f>
        <v>0</v>
      </c>
      <c r="G33" s="24"/>
      <c r="H33" s="24"/>
      <c r="I33" s="130" t="n">
        <v>0.21</v>
      </c>
      <c r="J33" s="129" t="n">
        <f aca="false">ROUND(((SUM(BE89:BE168))*I33),  2)</f>
        <v>0</v>
      </c>
      <c r="K33" s="24"/>
      <c r="L33" s="11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</row>
    <row r="34" s="31" customFormat="true" ht="14.4" hidden="false" customHeight="true" outlineLevel="0" collapsed="false">
      <c r="A34" s="24"/>
      <c r="B34" s="30"/>
      <c r="C34" s="24"/>
      <c r="D34" s="24"/>
      <c r="E34" s="112" t="s">
        <v>40</v>
      </c>
      <c r="F34" s="129" t="n">
        <f aca="false">ROUND((SUM(BF89:BF168)),  2)</f>
        <v>0</v>
      </c>
      <c r="G34" s="24"/>
      <c r="H34" s="24"/>
      <c r="I34" s="130" t="n">
        <v>0.12</v>
      </c>
      <c r="J34" s="129" t="n">
        <f aca="false">ROUND(((SUM(BF89:BF168))*I34),  2)</f>
        <v>0</v>
      </c>
      <c r="K34" s="24"/>
      <c r="L34" s="11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</row>
    <row r="35" s="31" customFormat="true" ht="14.4" hidden="true" customHeight="true" outlineLevel="0" collapsed="false">
      <c r="A35" s="24"/>
      <c r="B35" s="30"/>
      <c r="C35" s="24"/>
      <c r="D35" s="24"/>
      <c r="E35" s="112" t="s">
        <v>41</v>
      </c>
      <c r="F35" s="129" t="n">
        <f aca="false">ROUND((SUM(BG89:BG168)),  2)</f>
        <v>0</v>
      </c>
      <c r="G35" s="24"/>
      <c r="H35" s="24"/>
      <c r="I35" s="130" t="n">
        <v>0.21</v>
      </c>
      <c r="J35" s="129" t="n">
        <f aca="false">0</f>
        <v>0</v>
      </c>
      <c r="K35" s="24"/>
      <c r="L35" s="11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</row>
    <row r="36" s="31" customFormat="true" ht="14.4" hidden="true" customHeight="true" outlineLevel="0" collapsed="false">
      <c r="A36" s="24"/>
      <c r="B36" s="30"/>
      <c r="C36" s="24"/>
      <c r="D36" s="24"/>
      <c r="E36" s="112" t="s">
        <v>42</v>
      </c>
      <c r="F36" s="129" t="n">
        <f aca="false">ROUND((SUM(BH89:BH168)),  2)</f>
        <v>0</v>
      </c>
      <c r="G36" s="24"/>
      <c r="H36" s="24"/>
      <c r="I36" s="130" t="n">
        <v>0.12</v>
      </c>
      <c r="J36" s="129" t="n">
        <f aca="false">0</f>
        <v>0</v>
      </c>
      <c r="K36" s="24"/>
      <c r="L36" s="11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</row>
    <row r="37" s="31" customFormat="true" ht="14.4" hidden="true" customHeight="true" outlineLevel="0" collapsed="false">
      <c r="A37" s="24"/>
      <c r="B37" s="30"/>
      <c r="C37" s="24"/>
      <c r="D37" s="24"/>
      <c r="E37" s="112" t="s">
        <v>43</v>
      </c>
      <c r="F37" s="129" t="n">
        <f aca="false">ROUND((SUM(BI89:BI168)),  2)</f>
        <v>0</v>
      </c>
      <c r="G37" s="24"/>
      <c r="H37" s="24"/>
      <c r="I37" s="130" t="n">
        <v>0</v>
      </c>
      <c r="J37" s="129" t="n">
        <f aca="false">0</f>
        <v>0</v>
      </c>
      <c r="K37" s="24"/>
      <c r="L37" s="11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</row>
    <row r="38" s="31" customFormat="true" ht="6.95" hidden="false" customHeight="true" outlineLevel="0" collapsed="false">
      <c r="A38" s="24"/>
      <c r="B38" s="30"/>
      <c r="C38" s="24"/>
      <c r="D38" s="24"/>
      <c r="E38" s="24"/>
      <c r="F38" s="24"/>
      <c r="G38" s="24"/>
      <c r="H38" s="24"/>
      <c r="I38" s="24"/>
      <c r="J38" s="24"/>
      <c r="K38" s="24"/>
      <c r="L38" s="11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</row>
    <row r="39" s="31" customFormat="true" ht="25.45" hidden="false" customHeight="true" outlineLevel="0" collapsed="false">
      <c r="A39" s="24"/>
      <c r="B39" s="30"/>
      <c r="C39" s="131"/>
      <c r="D39" s="132" t="s">
        <v>44</v>
      </c>
      <c r="E39" s="133"/>
      <c r="F39" s="133"/>
      <c r="G39" s="134" t="s">
        <v>45</v>
      </c>
      <c r="H39" s="135" t="s">
        <v>46</v>
      </c>
      <c r="I39" s="133"/>
      <c r="J39" s="136" t="n">
        <f aca="false">SUM(J30:J37)</f>
        <v>0</v>
      </c>
      <c r="K39" s="137"/>
      <c r="L39" s="11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</row>
    <row r="40" s="31" customFormat="true" ht="14.4" hidden="false" customHeight="true" outlineLevel="0" collapsed="false">
      <c r="A40" s="24"/>
      <c r="B40" s="138"/>
      <c r="C40" s="139"/>
      <c r="D40" s="139"/>
      <c r="E40" s="139"/>
      <c r="F40" s="139"/>
      <c r="G40" s="139"/>
      <c r="H40" s="139"/>
      <c r="I40" s="139"/>
      <c r="J40" s="139"/>
      <c r="K40" s="139"/>
      <c r="L40" s="11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</row>
    <row r="44" s="31" customFormat="true" ht="6.95" hidden="false" customHeight="true" outlineLevel="0" collapsed="false">
      <c r="A44" s="24"/>
      <c r="B44" s="140"/>
      <c r="C44" s="141"/>
      <c r="D44" s="141"/>
      <c r="E44" s="141"/>
      <c r="F44" s="141"/>
      <c r="G44" s="141"/>
      <c r="H44" s="141"/>
      <c r="I44" s="141"/>
      <c r="J44" s="141"/>
      <c r="K44" s="141"/>
      <c r="L44" s="11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</row>
    <row r="45" s="31" customFormat="true" ht="24.95" hidden="false" customHeight="true" outlineLevel="0" collapsed="false">
      <c r="A45" s="24"/>
      <c r="B45" s="25"/>
      <c r="C45" s="9" t="s">
        <v>81</v>
      </c>
      <c r="D45" s="26"/>
      <c r="E45" s="26"/>
      <c r="F45" s="26"/>
      <c r="G45" s="26"/>
      <c r="H45" s="26"/>
      <c r="I45" s="26"/>
      <c r="J45" s="26"/>
      <c r="K45" s="26"/>
      <c r="L45" s="11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</row>
    <row r="46" s="31" customFormat="true" ht="6.95" hidden="false" customHeight="true" outlineLevel="0" collapsed="false">
      <c r="A46" s="24"/>
      <c r="B46" s="25"/>
      <c r="C46" s="26"/>
      <c r="D46" s="26"/>
      <c r="E46" s="26"/>
      <c r="F46" s="26"/>
      <c r="G46" s="26"/>
      <c r="H46" s="26"/>
      <c r="I46" s="26"/>
      <c r="J46" s="26"/>
      <c r="K46" s="26"/>
      <c r="L46" s="11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</row>
    <row r="47" s="31" customFormat="true" ht="12" hidden="false" customHeight="true" outlineLevel="0" collapsed="false">
      <c r="A47" s="24"/>
      <c r="B47" s="25"/>
      <c r="C47" s="17" t="s">
        <v>16</v>
      </c>
      <c r="D47" s="26"/>
      <c r="E47" s="26"/>
      <c r="F47" s="26"/>
      <c r="G47" s="26"/>
      <c r="H47" s="26"/>
      <c r="I47" s="26"/>
      <c r="J47" s="26"/>
      <c r="K47" s="26"/>
      <c r="L47" s="11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</row>
    <row r="48" s="31" customFormat="true" ht="16.5" hidden="false" customHeight="true" outlineLevel="0" collapsed="false">
      <c r="A48" s="24"/>
      <c r="B48" s="25"/>
      <c r="C48" s="26"/>
      <c r="D48" s="26"/>
      <c r="E48" s="142" t="str">
        <f aca="false">E7</f>
        <v>BD Vrchlabí, Zámecká 5</v>
      </c>
      <c r="F48" s="142"/>
      <c r="G48" s="142"/>
      <c r="H48" s="142"/>
      <c r="I48" s="26"/>
      <c r="J48" s="26"/>
      <c r="K48" s="26"/>
      <c r="L48" s="11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</row>
    <row r="49" s="31" customFormat="true" ht="12" hidden="false" customHeight="true" outlineLevel="0" collapsed="false">
      <c r="A49" s="24"/>
      <c r="B49" s="25"/>
      <c r="C49" s="17" t="s">
        <v>79</v>
      </c>
      <c r="D49" s="26"/>
      <c r="E49" s="26"/>
      <c r="F49" s="26"/>
      <c r="G49" s="26"/>
      <c r="H49" s="26"/>
      <c r="I49" s="26"/>
      <c r="J49" s="26"/>
      <c r="K49" s="26"/>
      <c r="L49" s="11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</row>
    <row r="50" s="31" customFormat="true" ht="16.5" hidden="false" customHeight="true" outlineLevel="0" collapsed="false">
      <c r="A50" s="24"/>
      <c r="B50" s="25"/>
      <c r="C50" s="26"/>
      <c r="D50" s="26"/>
      <c r="E50" s="57" t="str">
        <f aca="false">E9</f>
        <v>001 - střecha</v>
      </c>
      <c r="F50" s="57"/>
      <c r="G50" s="57"/>
      <c r="H50" s="57"/>
      <c r="I50" s="26"/>
      <c r="J50" s="26"/>
      <c r="K50" s="26"/>
      <c r="L50" s="11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</row>
    <row r="51" s="31" customFormat="true" ht="6.95" hidden="false" customHeight="true" outlineLevel="0" collapsed="false">
      <c r="A51" s="24"/>
      <c r="B51" s="25"/>
      <c r="C51" s="26"/>
      <c r="D51" s="26"/>
      <c r="E51" s="26"/>
      <c r="F51" s="26"/>
      <c r="G51" s="26"/>
      <c r="H51" s="26"/>
      <c r="I51" s="26"/>
      <c r="J51" s="26"/>
      <c r="K51" s="26"/>
      <c r="L51" s="11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</row>
    <row r="52" s="31" customFormat="true" ht="12" hidden="false" customHeight="true" outlineLevel="0" collapsed="false">
      <c r="A52" s="24"/>
      <c r="B52" s="25"/>
      <c r="C52" s="17" t="s">
        <v>20</v>
      </c>
      <c r="D52" s="26"/>
      <c r="E52" s="26"/>
      <c r="F52" s="18" t="str">
        <f aca="false">F12</f>
        <v> </v>
      </c>
      <c r="G52" s="26"/>
      <c r="H52" s="26"/>
      <c r="I52" s="17" t="s">
        <v>22</v>
      </c>
      <c r="J52" s="143" t="str">
        <f aca="false">IF(J12="","",J12)</f>
        <v>11. 2. 2026</v>
      </c>
      <c r="K52" s="26"/>
      <c r="L52" s="11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</row>
    <row r="53" s="31" customFormat="true" ht="6.95" hidden="false" customHeight="true" outlineLevel="0" collapsed="false">
      <c r="A53" s="24"/>
      <c r="B53" s="25"/>
      <c r="C53" s="26"/>
      <c r="D53" s="26"/>
      <c r="E53" s="26"/>
      <c r="F53" s="26"/>
      <c r="G53" s="26"/>
      <c r="H53" s="26"/>
      <c r="I53" s="26"/>
      <c r="J53" s="26"/>
      <c r="K53" s="26"/>
      <c r="L53" s="11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</row>
    <row r="54" s="31" customFormat="true" ht="15.15" hidden="false" customHeight="true" outlineLevel="0" collapsed="false">
      <c r="A54" s="24"/>
      <c r="B54" s="25"/>
      <c r="C54" s="17" t="s">
        <v>24</v>
      </c>
      <c r="D54" s="26"/>
      <c r="E54" s="26"/>
      <c r="F54" s="18" t="str">
        <f aca="false">E15</f>
        <v> </v>
      </c>
      <c r="G54" s="26"/>
      <c r="H54" s="26"/>
      <c r="I54" s="17" t="s">
        <v>29</v>
      </c>
      <c r="J54" s="144" t="str">
        <f aca="false">E21</f>
        <v> </v>
      </c>
      <c r="K54" s="26"/>
      <c r="L54" s="11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</row>
    <row r="55" s="31" customFormat="true" ht="15.15" hidden="false" customHeight="true" outlineLevel="0" collapsed="false">
      <c r="A55" s="24"/>
      <c r="B55" s="25"/>
      <c r="C55" s="17" t="s">
        <v>27</v>
      </c>
      <c r="D55" s="26"/>
      <c r="E55" s="26"/>
      <c r="F55" s="18" t="str">
        <f aca="false">IF(E18="","",E18)</f>
        <v>Vyplň údaj</v>
      </c>
      <c r="G55" s="26"/>
      <c r="H55" s="26"/>
      <c r="I55" s="17" t="s">
        <v>31</v>
      </c>
      <c r="J55" s="144" t="str">
        <f aca="false">E24</f>
        <v> </v>
      </c>
      <c r="K55" s="26"/>
      <c r="L55" s="11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</row>
    <row r="56" s="31" customFormat="true" ht="10.3" hidden="false" customHeight="true" outlineLevel="0" collapsed="false">
      <c r="A56" s="24"/>
      <c r="B56" s="25"/>
      <c r="C56" s="26"/>
      <c r="D56" s="26"/>
      <c r="E56" s="26"/>
      <c r="F56" s="26"/>
      <c r="G56" s="26"/>
      <c r="H56" s="26"/>
      <c r="I56" s="26"/>
      <c r="J56" s="26"/>
      <c r="K56" s="26"/>
      <c r="L56" s="11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</row>
    <row r="57" s="31" customFormat="true" ht="29.3" hidden="false" customHeight="true" outlineLevel="0" collapsed="false">
      <c r="A57" s="24"/>
      <c r="B57" s="25"/>
      <c r="C57" s="145" t="s">
        <v>82</v>
      </c>
      <c r="D57" s="146"/>
      <c r="E57" s="146"/>
      <c r="F57" s="146"/>
      <c r="G57" s="146"/>
      <c r="H57" s="146"/>
      <c r="I57" s="146"/>
      <c r="J57" s="147" t="s">
        <v>83</v>
      </c>
      <c r="K57" s="146"/>
      <c r="L57" s="11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</row>
    <row r="58" s="31" customFormat="true" ht="10.3" hidden="false" customHeight="true" outlineLevel="0" collapsed="false">
      <c r="A58" s="24"/>
      <c r="B58" s="25"/>
      <c r="C58" s="26"/>
      <c r="D58" s="26"/>
      <c r="E58" s="26"/>
      <c r="F58" s="26"/>
      <c r="G58" s="26"/>
      <c r="H58" s="26"/>
      <c r="I58" s="26"/>
      <c r="J58" s="26"/>
      <c r="K58" s="26"/>
      <c r="L58" s="11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</row>
    <row r="59" s="31" customFormat="true" ht="22.8" hidden="false" customHeight="true" outlineLevel="0" collapsed="false">
      <c r="A59" s="24"/>
      <c r="B59" s="25"/>
      <c r="C59" s="148" t="s">
        <v>66</v>
      </c>
      <c r="D59" s="26"/>
      <c r="E59" s="26"/>
      <c r="F59" s="26"/>
      <c r="G59" s="26"/>
      <c r="H59" s="26"/>
      <c r="I59" s="26"/>
      <c r="J59" s="149" t="n">
        <f aca="false">J89</f>
        <v>0</v>
      </c>
      <c r="K59" s="26"/>
      <c r="L59" s="11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U59" s="3" t="s">
        <v>84</v>
      </c>
    </row>
    <row r="60" s="150" customFormat="true" ht="24.95" hidden="false" customHeight="true" outlineLevel="0" collapsed="false">
      <c r="B60" s="151"/>
      <c r="C60" s="152"/>
      <c r="D60" s="153" t="s">
        <v>85</v>
      </c>
      <c r="E60" s="154"/>
      <c r="F60" s="154"/>
      <c r="G60" s="154"/>
      <c r="H60" s="154"/>
      <c r="I60" s="154"/>
      <c r="J60" s="155" t="n">
        <f aca="false">J90</f>
        <v>0</v>
      </c>
      <c r="K60" s="152"/>
      <c r="L60" s="156"/>
    </row>
    <row r="61" s="157" customFormat="true" ht="19.9" hidden="false" customHeight="true" outlineLevel="0" collapsed="false">
      <c r="B61" s="158"/>
      <c r="C61" s="159"/>
      <c r="D61" s="160" t="s">
        <v>86</v>
      </c>
      <c r="E61" s="161"/>
      <c r="F61" s="161"/>
      <c r="G61" s="161"/>
      <c r="H61" s="161"/>
      <c r="I61" s="161"/>
      <c r="J61" s="162" t="n">
        <f aca="false">J91</f>
        <v>0</v>
      </c>
      <c r="K61" s="159"/>
      <c r="L61" s="163"/>
    </row>
    <row r="62" s="157" customFormat="true" ht="19.9" hidden="false" customHeight="true" outlineLevel="0" collapsed="false">
      <c r="B62" s="158"/>
      <c r="C62" s="159"/>
      <c r="D62" s="160" t="s">
        <v>87</v>
      </c>
      <c r="E62" s="161"/>
      <c r="F62" s="161"/>
      <c r="G62" s="161"/>
      <c r="H62" s="161"/>
      <c r="I62" s="161"/>
      <c r="J62" s="162" t="n">
        <f aca="false">J94</f>
        <v>0</v>
      </c>
      <c r="K62" s="159"/>
      <c r="L62" s="163"/>
    </row>
    <row r="63" s="157" customFormat="true" ht="19.9" hidden="false" customHeight="true" outlineLevel="0" collapsed="false">
      <c r="B63" s="158"/>
      <c r="C63" s="159"/>
      <c r="D63" s="160" t="s">
        <v>88</v>
      </c>
      <c r="E63" s="161"/>
      <c r="F63" s="161"/>
      <c r="G63" s="161"/>
      <c r="H63" s="161"/>
      <c r="I63" s="161"/>
      <c r="J63" s="162" t="n">
        <f aca="false">J101</f>
        <v>0</v>
      </c>
      <c r="K63" s="159"/>
      <c r="L63" s="163"/>
    </row>
    <row r="64" s="150" customFormat="true" ht="24.95" hidden="false" customHeight="true" outlineLevel="0" collapsed="false">
      <c r="B64" s="151"/>
      <c r="C64" s="152"/>
      <c r="D64" s="153" t="s">
        <v>89</v>
      </c>
      <c r="E64" s="154"/>
      <c r="F64" s="154"/>
      <c r="G64" s="154"/>
      <c r="H64" s="154"/>
      <c r="I64" s="154"/>
      <c r="J64" s="155" t="n">
        <f aca="false">J106</f>
        <v>0</v>
      </c>
      <c r="K64" s="152"/>
      <c r="L64" s="156"/>
    </row>
    <row r="65" s="157" customFormat="true" ht="19.9" hidden="false" customHeight="true" outlineLevel="0" collapsed="false">
      <c r="B65" s="158"/>
      <c r="C65" s="159"/>
      <c r="D65" s="160" t="s">
        <v>90</v>
      </c>
      <c r="E65" s="161"/>
      <c r="F65" s="161"/>
      <c r="G65" s="161"/>
      <c r="H65" s="161"/>
      <c r="I65" s="161"/>
      <c r="J65" s="162" t="n">
        <f aca="false">J107</f>
        <v>0</v>
      </c>
      <c r="K65" s="159"/>
      <c r="L65" s="163"/>
    </row>
    <row r="66" s="157" customFormat="true" ht="19.9" hidden="false" customHeight="true" outlineLevel="0" collapsed="false">
      <c r="B66" s="158"/>
      <c r="C66" s="159"/>
      <c r="D66" s="160" t="s">
        <v>91</v>
      </c>
      <c r="E66" s="161"/>
      <c r="F66" s="161"/>
      <c r="G66" s="161"/>
      <c r="H66" s="161"/>
      <c r="I66" s="161"/>
      <c r="J66" s="162" t="n">
        <f aca="false">J109</f>
        <v>0</v>
      </c>
      <c r="K66" s="159"/>
      <c r="L66" s="163"/>
    </row>
    <row r="67" s="157" customFormat="true" ht="19.9" hidden="false" customHeight="true" outlineLevel="0" collapsed="false">
      <c r="B67" s="158"/>
      <c r="C67" s="159"/>
      <c r="D67" s="160" t="s">
        <v>92</v>
      </c>
      <c r="E67" s="161"/>
      <c r="F67" s="161"/>
      <c r="G67" s="161"/>
      <c r="H67" s="161"/>
      <c r="I67" s="161"/>
      <c r="J67" s="162" t="n">
        <f aca="false">J116</f>
        <v>0</v>
      </c>
      <c r="K67" s="159"/>
      <c r="L67" s="163"/>
    </row>
    <row r="68" s="157" customFormat="true" ht="19.9" hidden="false" customHeight="true" outlineLevel="0" collapsed="false">
      <c r="B68" s="158"/>
      <c r="C68" s="159"/>
      <c r="D68" s="160" t="s">
        <v>93</v>
      </c>
      <c r="E68" s="161"/>
      <c r="F68" s="161"/>
      <c r="G68" s="161"/>
      <c r="H68" s="161"/>
      <c r="I68" s="161"/>
      <c r="J68" s="162" t="n">
        <f aca="false">J123</f>
        <v>0</v>
      </c>
      <c r="K68" s="159"/>
      <c r="L68" s="163"/>
    </row>
    <row r="69" s="157" customFormat="true" ht="19.9" hidden="false" customHeight="true" outlineLevel="0" collapsed="false">
      <c r="B69" s="158"/>
      <c r="C69" s="159"/>
      <c r="D69" s="160" t="s">
        <v>94</v>
      </c>
      <c r="E69" s="161"/>
      <c r="F69" s="161"/>
      <c r="G69" s="161"/>
      <c r="H69" s="161"/>
      <c r="I69" s="161"/>
      <c r="J69" s="162" t="n">
        <f aca="false">J160</f>
        <v>0</v>
      </c>
      <c r="K69" s="159"/>
      <c r="L69" s="163"/>
    </row>
    <row r="70" s="31" customFormat="true" ht="21.85" hidden="false" customHeight="true" outlineLevel="0" collapsed="false">
      <c r="A70" s="24"/>
      <c r="B70" s="25"/>
      <c r="C70" s="26"/>
      <c r="D70" s="26"/>
      <c r="E70" s="26"/>
      <c r="F70" s="26"/>
      <c r="G70" s="26"/>
      <c r="H70" s="26"/>
      <c r="I70" s="26"/>
      <c r="J70" s="26"/>
      <c r="K70" s="26"/>
      <c r="L70" s="11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</row>
    <row r="71" s="31" customFormat="true" ht="6.95" hidden="false" customHeight="true" outlineLevel="0" collapsed="false">
      <c r="A71" s="24"/>
      <c r="B71" s="45"/>
      <c r="C71" s="46"/>
      <c r="D71" s="46"/>
      <c r="E71" s="46"/>
      <c r="F71" s="46"/>
      <c r="G71" s="46"/>
      <c r="H71" s="46"/>
      <c r="I71" s="46"/>
      <c r="J71" s="46"/>
      <c r="K71" s="46"/>
      <c r="L71" s="11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</row>
    <row r="75" s="31" customFormat="true" ht="6.95" hidden="false" customHeight="true" outlineLevel="0" collapsed="false">
      <c r="A75" s="24"/>
      <c r="B75" s="47"/>
      <c r="C75" s="48"/>
      <c r="D75" s="48"/>
      <c r="E75" s="48"/>
      <c r="F75" s="48"/>
      <c r="G75" s="48"/>
      <c r="H75" s="48"/>
      <c r="I75" s="48"/>
      <c r="J75" s="48"/>
      <c r="K75" s="48"/>
      <c r="L75" s="11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</row>
    <row r="76" s="31" customFormat="true" ht="24.95" hidden="false" customHeight="true" outlineLevel="0" collapsed="false">
      <c r="A76" s="24"/>
      <c r="B76" s="25"/>
      <c r="C76" s="9" t="s">
        <v>95</v>
      </c>
      <c r="D76" s="26"/>
      <c r="E76" s="26"/>
      <c r="F76" s="26"/>
      <c r="G76" s="26"/>
      <c r="H76" s="26"/>
      <c r="I76" s="26"/>
      <c r="J76" s="26"/>
      <c r="K76" s="26"/>
      <c r="L76" s="11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</row>
    <row r="77" s="31" customFormat="true" ht="6.95" hidden="false" customHeight="true" outlineLevel="0" collapsed="false">
      <c r="A77" s="24"/>
      <c r="B77" s="25"/>
      <c r="C77" s="26"/>
      <c r="D77" s="26"/>
      <c r="E77" s="26"/>
      <c r="F77" s="26"/>
      <c r="G77" s="26"/>
      <c r="H77" s="26"/>
      <c r="I77" s="26"/>
      <c r="J77" s="26"/>
      <c r="K77" s="26"/>
      <c r="L77" s="11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</row>
    <row r="78" s="31" customFormat="true" ht="12" hidden="false" customHeight="true" outlineLevel="0" collapsed="false">
      <c r="A78" s="24"/>
      <c r="B78" s="25"/>
      <c r="C78" s="17" t="s">
        <v>16</v>
      </c>
      <c r="D78" s="26"/>
      <c r="E78" s="26"/>
      <c r="F78" s="26"/>
      <c r="G78" s="26"/>
      <c r="H78" s="26"/>
      <c r="I78" s="26"/>
      <c r="J78" s="26"/>
      <c r="K78" s="26"/>
      <c r="L78" s="11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</row>
    <row r="79" s="31" customFormat="true" ht="16.5" hidden="false" customHeight="true" outlineLevel="0" collapsed="false">
      <c r="A79" s="24"/>
      <c r="B79" s="25"/>
      <c r="C79" s="26"/>
      <c r="D79" s="26"/>
      <c r="E79" s="142" t="str">
        <f aca="false">E7</f>
        <v>BD Vrchlabí, Zámecká 5</v>
      </c>
      <c r="F79" s="142"/>
      <c r="G79" s="142"/>
      <c r="H79" s="142"/>
      <c r="I79" s="26"/>
      <c r="J79" s="26"/>
      <c r="K79" s="26"/>
      <c r="L79" s="11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</row>
    <row r="80" s="31" customFormat="true" ht="12" hidden="false" customHeight="true" outlineLevel="0" collapsed="false">
      <c r="A80" s="24"/>
      <c r="B80" s="25"/>
      <c r="C80" s="17" t="s">
        <v>79</v>
      </c>
      <c r="D80" s="26"/>
      <c r="E80" s="26"/>
      <c r="F80" s="26"/>
      <c r="G80" s="26"/>
      <c r="H80" s="26"/>
      <c r="I80" s="26"/>
      <c r="J80" s="26"/>
      <c r="K80" s="26"/>
      <c r="L80" s="11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</row>
    <row r="81" s="31" customFormat="true" ht="16.5" hidden="false" customHeight="true" outlineLevel="0" collapsed="false">
      <c r="A81" s="24"/>
      <c r="B81" s="25"/>
      <c r="C81" s="26"/>
      <c r="D81" s="26"/>
      <c r="E81" s="57" t="str">
        <f aca="false">E9</f>
        <v>001 - střecha</v>
      </c>
      <c r="F81" s="57"/>
      <c r="G81" s="57"/>
      <c r="H81" s="57"/>
      <c r="I81" s="26"/>
      <c r="J81" s="26"/>
      <c r="K81" s="26"/>
      <c r="L81" s="11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</row>
    <row r="82" s="31" customFormat="true" ht="6.95" hidden="false" customHeight="true" outlineLevel="0" collapsed="false">
      <c r="A82" s="24"/>
      <c r="B82" s="25"/>
      <c r="C82" s="26"/>
      <c r="D82" s="26"/>
      <c r="E82" s="26"/>
      <c r="F82" s="26"/>
      <c r="G82" s="26"/>
      <c r="H82" s="26"/>
      <c r="I82" s="26"/>
      <c r="J82" s="26"/>
      <c r="K82" s="26"/>
      <c r="L82" s="11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</row>
    <row r="83" s="31" customFormat="true" ht="12" hidden="false" customHeight="true" outlineLevel="0" collapsed="false">
      <c r="A83" s="24"/>
      <c r="B83" s="25"/>
      <c r="C83" s="17" t="s">
        <v>20</v>
      </c>
      <c r="D83" s="26"/>
      <c r="E83" s="26"/>
      <c r="F83" s="18" t="str">
        <f aca="false">F12</f>
        <v> </v>
      </c>
      <c r="G83" s="26"/>
      <c r="H83" s="26"/>
      <c r="I83" s="17" t="s">
        <v>22</v>
      </c>
      <c r="J83" s="143" t="str">
        <f aca="false">IF(J12="","",J12)</f>
        <v>11. 2. 2026</v>
      </c>
      <c r="K83" s="26"/>
      <c r="L83" s="11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</row>
    <row r="84" s="31" customFormat="true" ht="6.95" hidden="false" customHeight="true" outlineLevel="0" collapsed="false">
      <c r="A84" s="24"/>
      <c r="B84" s="25"/>
      <c r="C84" s="26"/>
      <c r="D84" s="26"/>
      <c r="E84" s="26"/>
      <c r="F84" s="26"/>
      <c r="G84" s="26"/>
      <c r="H84" s="26"/>
      <c r="I84" s="26"/>
      <c r="J84" s="26"/>
      <c r="K84" s="26"/>
      <c r="L84" s="11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</row>
    <row r="85" s="31" customFormat="true" ht="15.15" hidden="false" customHeight="true" outlineLevel="0" collapsed="false">
      <c r="A85" s="24"/>
      <c r="B85" s="25"/>
      <c r="C85" s="17" t="s">
        <v>24</v>
      </c>
      <c r="D85" s="26"/>
      <c r="E85" s="26"/>
      <c r="F85" s="18" t="str">
        <f aca="false">E15</f>
        <v> </v>
      </c>
      <c r="G85" s="26"/>
      <c r="H85" s="26"/>
      <c r="I85" s="17" t="s">
        <v>29</v>
      </c>
      <c r="J85" s="144" t="str">
        <f aca="false">E21</f>
        <v> </v>
      </c>
      <c r="K85" s="26"/>
      <c r="L85" s="11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</row>
    <row r="86" s="31" customFormat="true" ht="15.15" hidden="false" customHeight="true" outlineLevel="0" collapsed="false">
      <c r="A86" s="24"/>
      <c r="B86" s="25"/>
      <c r="C86" s="17" t="s">
        <v>27</v>
      </c>
      <c r="D86" s="26"/>
      <c r="E86" s="26"/>
      <c r="F86" s="18" t="str">
        <f aca="false">IF(E18="","",E18)</f>
        <v>Vyplň údaj</v>
      </c>
      <c r="G86" s="26"/>
      <c r="H86" s="26"/>
      <c r="I86" s="17" t="s">
        <v>31</v>
      </c>
      <c r="J86" s="144" t="str">
        <f aca="false">E24</f>
        <v> </v>
      </c>
      <c r="K86" s="26"/>
      <c r="L86" s="11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</row>
    <row r="87" s="31" customFormat="true" ht="10.3" hidden="false" customHeight="true" outlineLevel="0" collapsed="false">
      <c r="A87" s="24"/>
      <c r="B87" s="25"/>
      <c r="C87" s="26"/>
      <c r="D87" s="26"/>
      <c r="E87" s="26"/>
      <c r="F87" s="26"/>
      <c r="G87" s="26"/>
      <c r="H87" s="26"/>
      <c r="I87" s="26"/>
      <c r="J87" s="26"/>
      <c r="K87" s="26"/>
      <c r="L87" s="11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</row>
    <row r="88" s="170" customFormat="true" ht="29.3" hidden="false" customHeight="true" outlineLevel="0" collapsed="false">
      <c r="A88" s="164"/>
      <c r="B88" s="165"/>
      <c r="C88" s="166" t="s">
        <v>96</v>
      </c>
      <c r="D88" s="167" t="s">
        <v>53</v>
      </c>
      <c r="E88" s="167" t="s">
        <v>49</v>
      </c>
      <c r="F88" s="167" t="s">
        <v>50</v>
      </c>
      <c r="G88" s="167" t="s">
        <v>97</v>
      </c>
      <c r="H88" s="167" t="s">
        <v>98</v>
      </c>
      <c r="I88" s="167" t="s">
        <v>99</v>
      </c>
      <c r="J88" s="167" t="s">
        <v>83</v>
      </c>
      <c r="K88" s="168" t="s">
        <v>100</v>
      </c>
      <c r="L88" s="169"/>
      <c r="M88" s="74"/>
      <c r="N88" s="75" t="s">
        <v>38</v>
      </c>
      <c r="O88" s="75" t="s">
        <v>101</v>
      </c>
      <c r="P88" s="75" t="s">
        <v>102</v>
      </c>
      <c r="Q88" s="75" t="s">
        <v>103</v>
      </c>
      <c r="R88" s="75" t="s">
        <v>104</v>
      </c>
      <c r="S88" s="75" t="s">
        <v>105</v>
      </c>
      <c r="T88" s="76" t="s">
        <v>106</v>
      </c>
      <c r="U88" s="164"/>
      <c r="V88" s="164"/>
      <c r="W88" s="164"/>
      <c r="X88" s="164"/>
      <c r="Y88" s="164"/>
      <c r="Z88" s="164"/>
      <c r="AA88" s="164"/>
      <c r="AB88" s="164"/>
      <c r="AC88" s="164"/>
      <c r="AD88" s="164"/>
      <c r="AE88" s="164"/>
    </row>
    <row r="89" s="31" customFormat="true" ht="22.8" hidden="false" customHeight="true" outlineLevel="0" collapsed="false">
      <c r="A89" s="24"/>
      <c r="B89" s="25"/>
      <c r="C89" s="82" t="s">
        <v>107</v>
      </c>
      <c r="D89" s="26"/>
      <c r="E89" s="26"/>
      <c r="F89" s="26"/>
      <c r="G89" s="26"/>
      <c r="H89" s="26"/>
      <c r="I89" s="26"/>
      <c r="J89" s="171" t="n">
        <f aca="false">BK89</f>
        <v>0</v>
      </c>
      <c r="K89" s="26"/>
      <c r="L89" s="30"/>
      <c r="M89" s="77"/>
      <c r="N89" s="172"/>
      <c r="O89" s="78"/>
      <c r="P89" s="173" t="n">
        <f aca="false">P90+P106</f>
        <v>0</v>
      </c>
      <c r="Q89" s="78"/>
      <c r="R89" s="173" t="n">
        <f aca="false">R90+R106</f>
        <v>4.892374</v>
      </c>
      <c r="S89" s="78"/>
      <c r="T89" s="174" t="n">
        <f aca="false">T90+T106</f>
        <v>13.297174</v>
      </c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T89" s="3" t="s">
        <v>67</v>
      </c>
      <c r="AU89" s="3" t="s">
        <v>84</v>
      </c>
      <c r="BK89" s="175" t="n">
        <f aca="false">BK90+BK106</f>
        <v>0</v>
      </c>
    </row>
    <row r="90" s="176" customFormat="true" ht="25.9" hidden="false" customHeight="true" outlineLevel="0" collapsed="false">
      <c r="B90" s="177"/>
      <c r="C90" s="178"/>
      <c r="D90" s="179" t="s">
        <v>67</v>
      </c>
      <c r="E90" s="180" t="s">
        <v>108</v>
      </c>
      <c r="F90" s="180" t="s">
        <v>109</v>
      </c>
      <c r="G90" s="178"/>
      <c r="H90" s="178"/>
      <c r="I90" s="181"/>
      <c r="J90" s="182" t="n">
        <f aca="false">BK90</f>
        <v>0</v>
      </c>
      <c r="K90" s="178"/>
      <c r="L90" s="183"/>
      <c r="M90" s="184"/>
      <c r="N90" s="185"/>
      <c r="O90" s="185"/>
      <c r="P90" s="186" t="n">
        <f aca="false">P91+P94+P101</f>
        <v>0</v>
      </c>
      <c r="Q90" s="185"/>
      <c r="R90" s="186" t="n">
        <f aca="false">R91+R94+R101</f>
        <v>0.28568</v>
      </c>
      <c r="S90" s="185"/>
      <c r="T90" s="187" t="n">
        <f aca="false">T91+T94+T101</f>
        <v>0.745266</v>
      </c>
      <c r="AR90" s="188" t="s">
        <v>76</v>
      </c>
      <c r="AT90" s="189" t="s">
        <v>67</v>
      </c>
      <c r="AU90" s="189" t="s">
        <v>68</v>
      </c>
      <c r="AY90" s="188" t="s">
        <v>110</v>
      </c>
      <c r="BK90" s="190" t="n">
        <f aca="false">BK91+BK94+BK101</f>
        <v>0</v>
      </c>
    </row>
    <row r="91" s="176" customFormat="true" ht="22.8" hidden="false" customHeight="true" outlineLevel="0" collapsed="false">
      <c r="B91" s="177"/>
      <c r="C91" s="178"/>
      <c r="D91" s="179" t="s">
        <v>67</v>
      </c>
      <c r="E91" s="191" t="s">
        <v>111</v>
      </c>
      <c r="F91" s="191" t="s">
        <v>112</v>
      </c>
      <c r="G91" s="178"/>
      <c r="H91" s="178"/>
      <c r="I91" s="181"/>
      <c r="J91" s="192" t="n">
        <f aca="false">BK91</f>
        <v>0</v>
      </c>
      <c r="K91" s="178"/>
      <c r="L91" s="183"/>
      <c r="M91" s="184"/>
      <c r="N91" s="185"/>
      <c r="O91" s="185"/>
      <c r="P91" s="186" t="n">
        <f aca="false">SUM(P92:P93)</f>
        <v>0</v>
      </c>
      <c r="Q91" s="185"/>
      <c r="R91" s="186" t="n">
        <f aca="false">SUM(R92:R93)</f>
        <v>0.09976</v>
      </c>
      <c r="S91" s="185"/>
      <c r="T91" s="187" t="n">
        <f aca="false">SUM(T92:T93)</f>
        <v>0</v>
      </c>
      <c r="AR91" s="188" t="s">
        <v>76</v>
      </c>
      <c r="AT91" s="189" t="s">
        <v>67</v>
      </c>
      <c r="AU91" s="189" t="s">
        <v>76</v>
      </c>
      <c r="AY91" s="188" t="s">
        <v>110</v>
      </c>
      <c r="BK91" s="190" t="n">
        <f aca="false">SUM(BK92:BK93)</f>
        <v>0</v>
      </c>
    </row>
    <row r="92" s="31" customFormat="true" ht="24.15" hidden="false" customHeight="true" outlineLevel="0" collapsed="false">
      <c r="A92" s="24"/>
      <c r="B92" s="25"/>
      <c r="C92" s="193" t="s">
        <v>113</v>
      </c>
      <c r="D92" s="193" t="s">
        <v>114</v>
      </c>
      <c r="E92" s="194" t="s">
        <v>115</v>
      </c>
      <c r="F92" s="195" t="s">
        <v>116</v>
      </c>
      <c r="G92" s="196" t="s">
        <v>117</v>
      </c>
      <c r="H92" s="197" t="n">
        <v>4</v>
      </c>
      <c r="I92" s="198"/>
      <c r="J92" s="199" t="n">
        <f aca="false">ROUND(I92*H92,2)</f>
        <v>0</v>
      </c>
      <c r="K92" s="195" t="s">
        <v>118</v>
      </c>
      <c r="L92" s="30"/>
      <c r="M92" s="200"/>
      <c r="N92" s="201" t="s">
        <v>40</v>
      </c>
      <c r="O92" s="67"/>
      <c r="P92" s="202" t="n">
        <f aca="false">O92*H92</f>
        <v>0</v>
      </c>
      <c r="Q92" s="202" t="n">
        <v>0.02494</v>
      </c>
      <c r="R92" s="202" t="n">
        <f aca="false">Q92*H92</f>
        <v>0.09976</v>
      </c>
      <c r="S92" s="202" t="n">
        <v>0</v>
      </c>
      <c r="T92" s="203" t="n">
        <f aca="false">S92*H92</f>
        <v>0</v>
      </c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R92" s="204" t="s">
        <v>119</v>
      </c>
      <c r="AT92" s="204" t="s">
        <v>114</v>
      </c>
      <c r="AU92" s="204" t="s">
        <v>120</v>
      </c>
      <c r="AY92" s="3" t="s">
        <v>110</v>
      </c>
      <c r="BE92" s="205" t="n">
        <f aca="false">IF(N92="základní",J92,0)</f>
        <v>0</v>
      </c>
      <c r="BF92" s="205" t="n">
        <f aca="false">IF(N92="snížená",J92,0)</f>
        <v>0</v>
      </c>
      <c r="BG92" s="205" t="n">
        <f aca="false">IF(N92="zákl. přenesená",J92,0)</f>
        <v>0</v>
      </c>
      <c r="BH92" s="205" t="n">
        <f aca="false">IF(N92="sníž. přenesená",J92,0)</f>
        <v>0</v>
      </c>
      <c r="BI92" s="205" t="n">
        <f aca="false">IF(N92="nulová",J92,0)</f>
        <v>0</v>
      </c>
      <c r="BJ92" s="3" t="s">
        <v>120</v>
      </c>
      <c r="BK92" s="205" t="n">
        <f aca="false">ROUND(I92*H92,2)</f>
        <v>0</v>
      </c>
      <c r="BL92" s="3" t="s">
        <v>119</v>
      </c>
      <c r="BM92" s="204" t="s">
        <v>121</v>
      </c>
    </row>
    <row r="93" s="31" customFormat="true" ht="12.8" hidden="false" customHeight="false" outlineLevel="0" collapsed="false">
      <c r="A93" s="24"/>
      <c r="B93" s="25"/>
      <c r="C93" s="26"/>
      <c r="D93" s="206" t="s">
        <v>122</v>
      </c>
      <c r="E93" s="26"/>
      <c r="F93" s="207" t="s">
        <v>123</v>
      </c>
      <c r="G93" s="26"/>
      <c r="H93" s="26"/>
      <c r="I93" s="208"/>
      <c r="J93" s="26"/>
      <c r="K93" s="26"/>
      <c r="L93" s="30"/>
      <c r="M93" s="209"/>
      <c r="N93" s="210"/>
      <c r="O93" s="67"/>
      <c r="P93" s="67"/>
      <c r="Q93" s="67"/>
      <c r="R93" s="67"/>
      <c r="S93" s="67"/>
      <c r="T93" s="68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T93" s="3" t="s">
        <v>122</v>
      </c>
      <c r="AU93" s="3" t="s">
        <v>120</v>
      </c>
    </row>
    <row r="94" s="176" customFormat="true" ht="22.8" hidden="false" customHeight="true" outlineLevel="0" collapsed="false">
      <c r="B94" s="177"/>
      <c r="C94" s="178"/>
      <c r="D94" s="179" t="s">
        <v>67</v>
      </c>
      <c r="E94" s="191" t="s">
        <v>124</v>
      </c>
      <c r="F94" s="191" t="s">
        <v>125</v>
      </c>
      <c r="G94" s="178"/>
      <c r="H94" s="178"/>
      <c r="I94" s="181"/>
      <c r="J94" s="192" t="n">
        <f aca="false">BK94</f>
        <v>0</v>
      </c>
      <c r="K94" s="178"/>
      <c r="L94" s="183"/>
      <c r="M94" s="184"/>
      <c r="N94" s="185"/>
      <c r="O94" s="185"/>
      <c r="P94" s="186" t="n">
        <f aca="false">SUM(P95:P100)</f>
        <v>0</v>
      </c>
      <c r="Q94" s="185"/>
      <c r="R94" s="186" t="n">
        <f aca="false">SUM(R95:R100)</f>
        <v>0.18592</v>
      </c>
      <c r="S94" s="185"/>
      <c r="T94" s="187" t="n">
        <f aca="false">SUM(T95:T100)</f>
        <v>0.745266</v>
      </c>
      <c r="AR94" s="188" t="s">
        <v>76</v>
      </c>
      <c r="AT94" s="189" t="s">
        <v>67</v>
      </c>
      <c r="AU94" s="189" t="s">
        <v>76</v>
      </c>
      <c r="AY94" s="188" t="s">
        <v>110</v>
      </c>
      <c r="BK94" s="190" t="n">
        <f aca="false">SUM(BK95:BK100)</f>
        <v>0</v>
      </c>
    </row>
    <row r="95" s="31" customFormat="true" ht="21.75" hidden="false" customHeight="true" outlineLevel="0" collapsed="false">
      <c r="A95" s="24"/>
      <c r="B95" s="25"/>
      <c r="C95" s="193" t="s">
        <v>111</v>
      </c>
      <c r="D95" s="193" t="s">
        <v>114</v>
      </c>
      <c r="E95" s="194" t="s">
        <v>126</v>
      </c>
      <c r="F95" s="195" t="s">
        <v>127</v>
      </c>
      <c r="G95" s="196" t="s">
        <v>128</v>
      </c>
      <c r="H95" s="197" t="n">
        <v>450</v>
      </c>
      <c r="I95" s="198"/>
      <c r="J95" s="199" t="n">
        <f aca="false">ROUND(I95*H95,2)</f>
        <v>0</v>
      </c>
      <c r="K95" s="195"/>
      <c r="L95" s="30"/>
      <c r="M95" s="200"/>
      <c r="N95" s="201" t="s">
        <v>40</v>
      </c>
      <c r="O95" s="67"/>
      <c r="P95" s="202" t="n">
        <f aca="false">O95*H95</f>
        <v>0</v>
      </c>
      <c r="Q95" s="202" t="n">
        <v>0</v>
      </c>
      <c r="R95" s="202" t="n">
        <f aca="false">Q95*H95</f>
        <v>0</v>
      </c>
      <c r="S95" s="202" t="n">
        <v>0</v>
      </c>
      <c r="T95" s="203" t="n">
        <f aca="false">S95*H95</f>
        <v>0</v>
      </c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R95" s="204" t="s">
        <v>119</v>
      </c>
      <c r="AT95" s="204" t="s">
        <v>114</v>
      </c>
      <c r="AU95" s="204" t="s">
        <v>120</v>
      </c>
      <c r="AY95" s="3" t="s">
        <v>110</v>
      </c>
      <c r="BE95" s="205" t="n">
        <f aca="false">IF(N95="základní",J95,0)</f>
        <v>0</v>
      </c>
      <c r="BF95" s="205" t="n">
        <f aca="false">IF(N95="snížená",J95,0)</f>
        <v>0</v>
      </c>
      <c r="BG95" s="205" t="n">
        <f aca="false">IF(N95="zákl. přenesená",J95,0)</f>
        <v>0</v>
      </c>
      <c r="BH95" s="205" t="n">
        <f aca="false">IF(N95="sníž. přenesená",J95,0)</f>
        <v>0</v>
      </c>
      <c r="BI95" s="205" t="n">
        <f aca="false">IF(N95="nulová",J95,0)</f>
        <v>0</v>
      </c>
      <c r="BJ95" s="3" t="s">
        <v>120</v>
      </c>
      <c r="BK95" s="205" t="n">
        <f aca="false">ROUND(I95*H95,2)</f>
        <v>0</v>
      </c>
      <c r="BL95" s="3" t="s">
        <v>119</v>
      </c>
      <c r="BM95" s="204" t="s">
        <v>129</v>
      </c>
    </row>
    <row r="96" s="31" customFormat="true" ht="24.15" hidden="false" customHeight="true" outlineLevel="0" collapsed="false">
      <c r="A96" s="24"/>
      <c r="B96" s="25"/>
      <c r="C96" s="193" t="s">
        <v>119</v>
      </c>
      <c r="D96" s="193" t="s">
        <v>114</v>
      </c>
      <c r="E96" s="194" t="s">
        <v>130</v>
      </c>
      <c r="F96" s="195" t="s">
        <v>131</v>
      </c>
      <c r="G96" s="196" t="s">
        <v>128</v>
      </c>
      <c r="H96" s="197" t="n">
        <v>15750</v>
      </c>
      <c r="I96" s="198"/>
      <c r="J96" s="199" t="n">
        <f aca="false">ROUND(I96*H96,2)</f>
        <v>0</v>
      </c>
      <c r="K96" s="195"/>
      <c r="L96" s="30"/>
      <c r="M96" s="200"/>
      <c r="N96" s="201" t="s">
        <v>40</v>
      </c>
      <c r="O96" s="67"/>
      <c r="P96" s="202" t="n">
        <f aca="false">O96*H96</f>
        <v>0</v>
      </c>
      <c r="Q96" s="202" t="n">
        <v>0</v>
      </c>
      <c r="R96" s="202" t="n">
        <f aca="false">Q96*H96</f>
        <v>0</v>
      </c>
      <c r="S96" s="202" t="n">
        <v>0</v>
      </c>
      <c r="T96" s="203" t="n">
        <f aca="false">S96*H96</f>
        <v>0</v>
      </c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R96" s="204" t="s">
        <v>119</v>
      </c>
      <c r="AT96" s="204" t="s">
        <v>114</v>
      </c>
      <c r="AU96" s="204" t="s">
        <v>120</v>
      </c>
      <c r="AY96" s="3" t="s">
        <v>110</v>
      </c>
      <c r="BE96" s="205" t="n">
        <f aca="false">IF(N96="základní",J96,0)</f>
        <v>0</v>
      </c>
      <c r="BF96" s="205" t="n">
        <f aca="false">IF(N96="snížená",J96,0)</f>
        <v>0</v>
      </c>
      <c r="BG96" s="205" t="n">
        <f aca="false">IF(N96="zákl. přenesená",J96,0)</f>
        <v>0</v>
      </c>
      <c r="BH96" s="205" t="n">
        <f aca="false">IF(N96="sníž. přenesená",J96,0)</f>
        <v>0</v>
      </c>
      <c r="BI96" s="205" t="n">
        <f aca="false">IF(N96="nulová",J96,0)</f>
        <v>0</v>
      </c>
      <c r="BJ96" s="3" t="s">
        <v>120</v>
      </c>
      <c r="BK96" s="205" t="n">
        <f aca="false">ROUND(I96*H96,2)</f>
        <v>0</v>
      </c>
      <c r="BL96" s="3" t="s">
        <v>119</v>
      </c>
      <c r="BM96" s="204" t="s">
        <v>132</v>
      </c>
    </row>
    <row r="97" s="31" customFormat="true" ht="24.15" hidden="false" customHeight="true" outlineLevel="0" collapsed="false">
      <c r="A97" s="24"/>
      <c r="B97" s="25"/>
      <c r="C97" s="193" t="s">
        <v>133</v>
      </c>
      <c r="D97" s="193" t="s">
        <v>114</v>
      </c>
      <c r="E97" s="194" t="s">
        <v>134</v>
      </c>
      <c r="F97" s="195" t="s">
        <v>135</v>
      </c>
      <c r="G97" s="196" t="s">
        <v>128</v>
      </c>
      <c r="H97" s="197" t="n">
        <v>450</v>
      </c>
      <c r="I97" s="198"/>
      <c r="J97" s="199" t="n">
        <f aca="false">ROUND(I97*H97,2)</f>
        <v>0</v>
      </c>
      <c r="K97" s="195"/>
      <c r="L97" s="30"/>
      <c r="M97" s="200"/>
      <c r="N97" s="201" t="s">
        <v>40</v>
      </c>
      <c r="O97" s="67"/>
      <c r="P97" s="202" t="n">
        <f aca="false">O97*H97</f>
        <v>0</v>
      </c>
      <c r="Q97" s="202" t="n">
        <v>0</v>
      </c>
      <c r="R97" s="202" t="n">
        <f aca="false">Q97*H97</f>
        <v>0</v>
      </c>
      <c r="S97" s="202" t="n">
        <v>0</v>
      </c>
      <c r="T97" s="203" t="n">
        <f aca="false">S97*H97</f>
        <v>0</v>
      </c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R97" s="204" t="s">
        <v>119</v>
      </c>
      <c r="AT97" s="204" t="s">
        <v>114</v>
      </c>
      <c r="AU97" s="204" t="s">
        <v>120</v>
      </c>
      <c r="AY97" s="3" t="s">
        <v>110</v>
      </c>
      <c r="BE97" s="205" t="n">
        <f aca="false">IF(N97="základní",J97,0)</f>
        <v>0</v>
      </c>
      <c r="BF97" s="205" t="n">
        <f aca="false">IF(N97="snížená",J97,0)</f>
        <v>0</v>
      </c>
      <c r="BG97" s="205" t="n">
        <f aca="false">IF(N97="zákl. přenesená",J97,0)</f>
        <v>0</v>
      </c>
      <c r="BH97" s="205" t="n">
        <f aca="false">IF(N97="sníž. přenesená",J97,0)</f>
        <v>0</v>
      </c>
      <c r="BI97" s="205" t="n">
        <f aca="false">IF(N97="nulová",J97,0)</f>
        <v>0</v>
      </c>
      <c r="BJ97" s="3" t="s">
        <v>120</v>
      </c>
      <c r="BK97" s="205" t="n">
        <f aca="false">ROUND(I97*H97,2)</f>
        <v>0</v>
      </c>
      <c r="BL97" s="3" t="s">
        <v>119</v>
      </c>
      <c r="BM97" s="204" t="s">
        <v>136</v>
      </c>
    </row>
    <row r="98" s="31" customFormat="true" ht="16.5" hidden="false" customHeight="true" outlineLevel="0" collapsed="false">
      <c r="A98" s="24"/>
      <c r="B98" s="25"/>
      <c r="C98" s="193" t="s">
        <v>137</v>
      </c>
      <c r="D98" s="193" t="s">
        <v>114</v>
      </c>
      <c r="E98" s="194" t="s">
        <v>138</v>
      </c>
      <c r="F98" s="195" t="s">
        <v>139</v>
      </c>
      <c r="G98" s="196" t="s">
        <v>140</v>
      </c>
      <c r="H98" s="197" t="n">
        <v>0.446</v>
      </c>
      <c r="I98" s="198"/>
      <c r="J98" s="199" t="n">
        <f aca="false">ROUND(I98*H98,2)</f>
        <v>0</v>
      </c>
      <c r="K98" s="195"/>
      <c r="L98" s="30"/>
      <c r="M98" s="200"/>
      <c r="N98" s="201" t="s">
        <v>40</v>
      </c>
      <c r="O98" s="67"/>
      <c r="P98" s="202" t="n">
        <f aca="false">O98*H98</f>
        <v>0</v>
      </c>
      <c r="Q98" s="202" t="n">
        <v>0</v>
      </c>
      <c r="R98" s="202" t="n">
        <f aca="false">Q98*H98</f>
        <v>0</v>
      </c>
      <c r="S98" s="202" t="n">
        <v>1.671</v>
      </c>
      <c r="T98" s="203" t="n">
        <f aca="false">S98*H98</f>
        <v>0.745266</v>
      </c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R98" s="204" t="s">
        <v>119</v>
      </c>
      <c r="AT98" s="204" t="s">
        <v>114</v>
      </c>
      <c r="AU98" s="204" t="s">
        <v>120</v>
      </c>
      <c r="AY98" s="3" t="s">
        <v>110</v>
      </c>
      <c r="BE98" s="205" t="n">
        <f aca="false">IF(N98="základní",J98,0)</f>
        <v>0</v>
      </c>
      <c r="BF98" s="205" t="n">
        <f aca="false">IF(N98="snížená",J98,0)</f>
        <v>0</v>
      </c>
      <c r="BG98" s="205" t="n">
        <f aca="false">IF(N98="zákl. přenesená",J98,0)</f>
        <v>0</v>
      </c>
      <c r="BH98" s="205" t="n">
        <f aca="false">IF(N98="sníž. přenesená",J98,0)</f>
        <v>0</v>
      </c>
      <c r="BI98" s="205" t="n">
        <f aca="false">IF(N98="nulová",J98,0)</f>
        <v>0</v>
      </c>
      <c r="BJ98" s="3" t="s">
        <v>120</v>
      </c>
      <c r="BK98" s="205" t="n">
        <f aca="false">ROUND(I98*H98,2)</f>
        <v>0</v>
      </c>
      <c r="BL98" s="3" t="s">
        <v>119</v>
      </c>
      <c r="BM98" s="204" t="s">
        <v>141</v>
      </c>
    </row>
    <row r="99" s="31" customFormat="true" ht="21.75" hidden="false" customHeight="true" outlineLevel="0" collapsed="false">
      <c r="A99" s="24"/>
      <c r="B99" s="25"/>
      <c r="C99" s="193" t="s">
        <v>142</v>
      </c>
      <c r="D99" s="193" t="s">
        <v>114</v>
      </c>
      <c r="E99" s="194" t="s">
        <v>143</v>
      </c>
      <c r="F99" s="195" t="s">
        <v>144</v>
      </c>
      <c r="G99" s="196" t="s">
        <v>128</v>
      </c>
      <c r="H99" s="197" t="n">
        <v>8</v>
      </c>
      <c r="I99" s="198"/>
      <c r="J99" s="199" t="n">
        <f aca="false">ROUND(I99*H99,2)</f>
        <v>0</v>
      </c>
      <c r="K99" s="195" t="s">
        <v>118</v>
      </c>
      <c r="L99" s="30"/>
      <c r="M99" s="200"/>
      <c r="N99" s="201" t="s">
        <v>40</v>
      </c>
      <c r="O99" s="67"/>
      <c r="P99" s="202" t="n">
        <f aca="false">O99*H99</f>
        <v>0</v>
      </c>
      <c r="Q99" s="202" t="n">
        <v>0.02324</v>
      </c>
      <c r="R99" s="202" t="n">
        <f aca="false">Q99*H99</f>
        <v>0.18592</v>
      </c>
      <c r="S99" s="202" t="n">
        <v>0</v>
      </c>
      <c r="T99" s="203" t="n">
        <f aca="false">S99*H99</f>
        <v>0</v>
      </c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R99" s="204" t="s">
        <v>119</v>
      </c>
      <c r="AT99" s="204" t="s">
        <v>114</v>
      </c>
      <c r="AU99" s="204" t="s">
        <v>120</v>
      </c>
      <c r="AY99" s="3" t="s">
        <v>110</v>
      </c>
      <c r="BE99" s="205" t="n">
        <f aca="false">IF(N99="základní",J99,0)</f>
        <v>0</v>
      </c>
      <c r="BF99" s="205" t="n">
        <f aca="false">IF(N99="snížená",J99,0)</f>
        <v>0</v>
      </c>
      <c r="BG99" s="205" t="n">
        <f aca="false">IF(N99="zákl. přenesená",J99,0)</f>
        <v>0</v>
      </c>
      <c r="BH99" s="205" t="n">
        <f aca="false">IF(N99="sníž. přenesená",J99,0)</f>
        <v>0</v>
      </c>
      <c r="BI99" s="205" t="n">
        <f aca="false">IF(N99="nulová",J99,0)</f>
        <v>0</v>
      </c>
      <c r="BJ99" s="3" t="s">
        <v>120</v>
      </c>
      <c r="BK99" s="205" t="n">
        <f aca="false">ROUND(I99*H99,2)</f>
        <v>0</v>
      </c>
      <c r="BL99" s="3" t="s">
        <v>119</v>
      </c>
      <c r="BM99" s="204" t="s">
        <v>145</v>
      </c>
    </row>
    <row r="100" s="31" customFormat="true" ht="12.8" hidden="false" customHeight="false" outlineLevel="0" collapsed="false">
      <c r="A100" s="24"/>
      <c r="B100" s="25"/>
      <c r="C100" s="26"/>
      <c r="D100" s="206" t="s">
        <v>122</v>
      </c>
      <c r="E100" s="26"/>
      <c r="F100" s="207" t="s">
        <v>146</v>
      </c>
      <c r="G100" s="26"/>
      <c r="H100" s="26"/>
      <c r="I100" s="208"/>
      <c r="J100" s="26"/>
      <c r="K100" s="26"/>
      <c r="L100" s="30"/>
      <c r="M100" s="209"/>
      <c r="N100" s="210"/>
      <c r="O100" s="67"/>
      <c r="P100" s="67"/>
      <c r="Q100" s="67"/>
      <c r="R100" s="67"/>
      <c r="S100" s="67"/>
      <c r="T100" s="68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T100" s="3" t="s">
        <v>122</v>
      </c>
      <c r="AU100" s="3" t="s">
        <v>120</v>
      </c>
    </row>
    <row r="101" s="176" customFormat="true" ht="22.8" hidden="false" customHeight="true" outlineLevel="0" collapsed="false">
      <c r="B101" s="177"/>
      <c r="C101" s="178"/>
      <c r="D101" s="179" t="s">
        <v>67</v>
      </c>
      <c r="E101" s="191" t="s">
        <v>147</v>
      </c>
      <c r="F101" s="191" t="s">
        <v>148</v>
      </c>
      <c r="G101" s="178"/>
      <c r="H101" s="178"/>
      <c r="I101" s="181"/>
      <c r="J101" s="192" t="n">
        <f aca="false">BK101</f>
        <v>0</v>
      </c>
      <c r="K101" s="178"/>
      <c r="L101" s="183"/>
      <c r="M101" s="184"/>
      <c r="N101" s="185"/>
      <c r="O101" s="185"/>
      <c r="P101" s="186" t="n">
        <f aca="false">SUM(P102:P105)</f>
        <v>0</v>
      </c>
      <c r="Q101" s="185"/>
      <c r="R101" s="186" t="n">
        <f aca="false">SUM(R102:R105)</f>
        <v>0</v>
      </c>
      <c r="S101" s="185"/>
      <c r="T101" s="187" t="n">
        <f aca="false">SUM(T102:T105)</f>
        <v>0</v>
      </c>
      <c r="AR101" s="188" t="s">
        <v>76</v>
      </c>
      <c r="AT101" s="189" t="s">
        <v>67</v>
      </c>
      <c r="AU101" s="189" t="s">
        <v>76</v>
      </c>
      <c r="AY101" s="188" t="s">
        <v>110</v>
      </c>
      <c r="BK101" s="190" t="n">
        <f aca="false">SUM(BK102:BK105)</f>
        <v>0</v>
      </c>
    </row>
    <row r="102" s="31" customFormat="true" ht="16.5" hidden="false" customHeight="true" outlineLevel="0" collapsed="false">
      <c r="A102" s="24"/>
      <c r="B102" s="25"/>
      <c r="C102" s="193" t="s">
        <v>149</v>
      </c>
      <c r="D102" s="193" t="s">
        <v>114</v>
      </c>
      <c r="E102" s="194" t="s">
        <v>150</v>
      </c>
      <c r="F102" s="195" t="s">
        <v>151</v>
      </c>
      <c r="G102" s="196" t="s">
        <v>152</v>
      </c>
      <c r="H102" s="197" t="n">
        <v>8.2</v>
      </c>
      <c r="I102" s="198"/>
      <c r="J102" s="199" t="n">
        <f aca="false">ROUND(I102*H102,2)</f>
        <v>0</v>
      </c>
      <c r="K102" s="195"/>
      <c r="L102" s="30"/>
      <c r="M102" s="200"/>
      <c r="N102" s="201" t="s">
        <v>40</v>
      </c>
      <c r="O102" s="67"/>
      <c r="P102" s="202" t="n">
        <f aca="false">O102*H102</f>
        <v>0</v>
      </c>
      <c r="Q102" s="202" t="n">
        <v>0</v>
      </c>
      <c r="R102" s="202" t="n">
        <f aca="false">Q102*H102</f>
        <v>0</v>
      </c>
      <c r="S102" s="202" t="n">
        <v>0</v>
      </c>
      <c r="T102" s="203" t="n">
        <f aca="false">S102*H102</f>
        <v>0</v>
      </c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R102" s="204" t="s">
        <v>119</v>
      </c>
      <c r="AT102" s="204" t="s">
        <v>114</v>
      </c>
      <c r="AU102" s="204" t="s">
        <v>120</v>
      </c>
      <c r="AY102" s="3" t="s">
        <v>110</v>
      </c>
      <c r="BE102" s="205" t="n">
        <f aca="false">IF(N102="základní",J102,0)</f>
        <v>0</v>
      </c>
      <c r="BF102" s="205" t="n">
        <f aca="false">IF(N102="snížená",J102,0)</f>
        <v>0</v>
      </c>
      <c r="BG102" s="205" t="n">
        <f aca="false">IF(N102="zákl. přenesená",J102,0)</f>
        <v>0</v>
      </c>
      <c r="BH102" s="205" t="n">
        <f aca="false">IF(N102="sníž. přenesená",J102,0)</f>
        <v>0</v>
      </c>
      <c r="BI102" s="205" t="n">
        <f aca="false">IF(N102="nulová",J102,0)</f>
        <v>0</v>
      </c>
      <c r="BJ102" s="3" t="s">
        <v>120</v>
      </c>
      <c r="BK102" s="205" t="n">
        <f aca="false">ROUND(I102*H102,2)</f>
        <v>0</v>
      </c>
      <c r="BL102" s="3" t="s">
        <v>119</v>
      </c>
      <c r="BM102" s="204" t="s">
        <v>153</v>
      </c>
    </row>
    <row r="103" s="31" customFormat="true" ht="16.5" hidden="false" customHeight="true" outlineLevel="0" collapsed="false">
      <c r="A103" s="24"/>
      <c r="B103" s="25"/>
      <c r="C103" s="193" t="s">
        <v>154</v>
      </c>
      <c r="D103" s="193" t="s">
        <v>114</v>
      </c>
      <c r="E103" s="194" t="s">
        <v>155</v>
      </c>
      <c r="F103" s="195" t="s">
        <v>156</v>
      </c>
      <c r="G103" s="196" t="s">
        <v>152</v>
      </c>
      <c r="H103" s="197" t="n">
        <v>8.2</v>
      </c>
      <c r="I103" s="198"/>
      <c r="J103" s="199" t="n">
        <f aca="false">ROUND(I103*H103,2)</f>
        <v>0</v>
      </c>
      <c r="K103" s="195"/>
      <c r="L103" s="30"/>
      <c r="M103" s="200"/>
      <c r="N103" s="201" t="s">
        <v>40</v>
      </c>
      <c r="O103" s="67"/>
      <c r="P103" s="202" t="n">
        <f aca="false">O103*H103</f>
        <v>0</v>
      </c>
      <c r="Q103" s="202" t="n">
        <v>0</v>
      </c>
      <c r="R103" s="202" t="n">
        <f aca="false">Q103*H103</f>
        <v>0</v>
      </c>
      <c r="S103" s="202" t="n">
        <v>0</v>
      </c>
      <c r="T103" s="203" t="n">
        <f aca="false">S103*H103</f>
        <v>0</v>
      </c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R103" s="204" t="s">
        <v>119</v>
      </c>
      <c r="AT103" s="204" t="s">
        <v>114</v>
      </c>
      <c r="AU103" s="204" t="s">
        <v>120</v>
      </c>
      <c r="AY103" s="3" t="s">
        <v>110</v>
      </c>
      <c r="BE103" s="205" t="n">
        <f aca="false">IF(N103="základní",J103,0)</f>
        <v>0</v>
      </c>
      <c r="BF103" s="205" t="n">
        <f aca="false">IF(N103="snížená",J103,0)</f>
        <v>0</v>
      </c>
      <c r="BG103" s="205" t="n">
        <f aca="false">IF(N103="zákl. přenesená",J103,0)</f>
        <v>0</v>
      </c>
      <c r="BH103" s="205" t="n">
        <f aca="false">IF(N103="sníž. přenesená",J103,0)</f>
        <v>0</v>
      </c>
      <c r="BI103" s="205" t="n">
        <f aca="false">IF(N103="nulová",J103,0)</f>
        <v>0</v>
      </c>
      <c r="BJ103" s="3" t="s">
        <v>120</v>
      </c>
      <c r="BK103" s="205" t="n">
        <f aca="false">ROUND(I103*H103,2)</f>
        <v>0</v>
      </c>
      <c r="BL103" s="3" t="s">
        <v>119</v>
      </c>
      <c r="BM103" s="204" t="s">
        <v>157</v>
      </c>
    </row>
    <row r="104" s="31" customFormat="true" ht="16.5" hidden="false" customHeight="true" outlineLevel="0" collapsed="false">
      <c r="A104" s="24"/>
      <c r="B104" s="25"/>
      <c r="C104" s="193" t="s">
        <v>124</v>
      </c>
      <c r="D104" s="193" t="s">
        <v>114</v>
      </c>
      <c r="E104" s="194" t="s">
        <v>158</v>
      </c>
      <c r="F104" s="195" t="s">
        <v>159</v>
      </c>
      <c r="G104" s="196" t="s">
        <v>152</v>
      </c>
      <c r="H104" s="197" t="n">
        <v>328</v>
      </c>
      <c r="I104" s="198"/>
      <c r="J104" s="199" t="n">
        <f aca="false">ROUND(I104*H104,2)</f>
        <v>0</v>
      </c>
      <c r="K104" s="195"/>
      <c r="L104" s="30"/>
      <c r="M104" s="200"/>
      <c r="N104" s="201" t="s">
        <v>40</v>
      </c>
      <c r="O104" s="67"/>
      <c r="P104" s="202" t="n">
        <f aca="false">O104*H104</f>
        <v>0</v>
      </c>
      <c r="Q104" s="202" t="n">
        <v>0</v>
      </c>
      <c r="R104" s="202" t="n">
        <f aca="false">Q104*H104</f>
        <v>0</v>
      </c>
      <c r="S104" s="202" t="n">
        <v>0</v>
      </c>
      <c r="T104" s="203" t="n">
        <f aca="false">S104*H104</f>
        <v>0</v>
      </c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R104" s="204" t="s">
        <v>119</v>
      </c>
      <c r="AT104" s="204" t="s">
        <v>114</v>
      </c>
      <c r="AU104" s="204" t="s">
        <v>120</v>
      </c>
      <c r="AY104" s="3" t="s">
        <v>110</v>
      </c>
      <c r="BE104" s="205" t="n">
        <f aca="false">IF(N104="základní",J104,0)</f>
        <v>0</v>
      </c>
      <c r="BF104" s="205" t="n">
        <f aca="false">IF(N104="snížená",J104,0)</f>
        <v>0</v>
      </c>
      <c r="BG104" s="205" t="n">
        <f aca="false">IF(N104="zákl. přenesená",J104,0)</f>
        <v>0</v>
      </c>
      <c r="BH104" s="205" t="n">
        <f aca="false">IF(N104="sníž. přenesená",J104,0)</f>
        <v>0</v>
      </c>
      <c r="BI104" s="205" t="n">
        <f aca="false">IF(N104="nulová",J104,0)</f>
        <v>0</v>
      </c>
      <c r="BJ104" s="3" t="s">
        <v>120</v>
      </c>
      <c r="BK104" s="205" t="n">
        <f aca="false">ROUND(I104*H104,2)</f>
        <v>0</v>
      </c>
      <c r="BL104" s="3" t="s">
        <v>119</v>
      </c>
      <c r="BM104" s="204" t="s">
        <v>160</v>
      </c>
    </row>
    <row r="105" s="31" customFormat="true" ht="21.75" hidden="false" customHeight="true" outlineLevel="0" collapsed="false">
      <c r="A105" s="24"/>
      <c r="B105" s="25"/>
      <c r="C105" s="193" t="s">
        <v>161</v>
      </c>
      <c r="D105" s="193" t="s">
        <v>114</v>
      </c>
      <c r="E105" s="194" t="s">
        <v>162</v>
      </c>
      <c r="F105" s="195" t="s">
        <v>163</v>
      </c>
      <c r="G105" s="196" t="s">
        <v>152</v>
      </c>
      <c r="H105" s="197" t="n">
        <v>8.2</v>
      </c>
      <c r="I105" s="198"/>
      <c r="J105" s="199" t="n">
        <f aca="false">ROUND(I105*H105,2)</f>
        <v>0</v>
      </c>
      <c r="K105" s="195"/>
      <c r="L105" s="30"/>
      <c r="M105" s="200"/>
      <c r="N105" s="201" t="s">
        <v>40</v>
      </c>
      <c r="O105" s="67"/>
      <c r="P105" s="202" t="n">
        <f aca="false">O105*H105</f>
        <v>0</v>
      </c>
      <c r="Q105" s="202" t="n">
        <v>0</v>
      </c>
      <c r="R105" s="202" t="n">
        <f aca="false">Q105*H105</f>
        <v>0</v>
      </c>
      <c r="S105" s="202" t="n">
        <v>0</v>
      </c>
      <c r="T105" s="203" t="n">
        <f aca="false">S105*H105</f>
        <v>0</v>
      </c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R105" s="204" t="s">
        <v>119</v>
      </c>
      <c r="AT105" s="204" t="s">
        <v>114</v>
      </c>
      <c r="AU105" s="204" t="s">
        <v>120</v>
      </c>
      <c r="AY105" s="3" t="s">
        <v>110</v>
      </c>
      <c r="BE105" s="205" t="n">
        <f aca="false">IF(N105="základní",J105,0)</f>
        <v>0</v>
      </c>
      <c r="BF105" s="205" t="n">
        <f aca="false">IF(N105="snížená",J105,0)</f>
        <v>0</v>
      </c>
      <c r="BG105" s="205" t="n">
        <f aca="false">IF(N105="zákl. přenesená",J105,0)</f>
        <v>0</v>
      </c>
      <c r="BH105" s="205" t="n">
        <f aca="false">IF(N105="sníž. přenesená",J105,0)</f>
        <v>0</v>
      </c>
      <c r="BI105" s="205" t="n">
        <f aca="false">IF(N105="nulová",J105,0)</f>
        <v>0</v>
      </c>
      <c r="BJ105" s="3" t="s">
        <v>120</v>
      </c>
      <c r="BK105" s="205" t="n">
        <f aca="false">ROUND(I105*H105,2)</f>
        <v>0</v>
      </c>
      <c r="BL105" s="3" t="s">
        <v>119</v>
      </c>
      <c r="BM105" s="204" t="s">
        <v>164</v>
      </c>
    </row>
    <row r="106" s="176" customFormat="true" ht="25.9" hidden="false" customHeight="true" outlineLevel="0" collapsed="false">
      <c r="B106" s="177"/>
      <c r="C106" s="178"/>
      <c r="D106" s="179" t="s">
        <v>67</v>
      </c>
      <c r="E106" s="180" t="s">
        <v>165</v>
      </c>
      <c r="F106" s="180" t="s">
        <v>166</v>
      </c>
      <c r="G106" s="178"/>
      <c r="H106" s="178"/>
      <c r="I106" s="181"/>
      <c r="J106" s="182" t="n">
        <f aca="false">BK106</f>
        <v>0</v>
      </c>
      <c r="K106" s="178"/>
      <c r="L106" s="183"/>
      <c r="M106" s="184"/>
      <c r="N106" s="185"/>
      <c r="O106" s="185"/>
      <c r="P106" s="186" t="n">
        <f aca="false">P107+P109+P116+P123+P160</f>
        <v>0</v>
      </c>
      <c r="Q106" s="185"/>
      <c r="R106" s="186" t="n">
        <f aca="false">R107+R109+R116+R123+R160</f>
        <v>4.606694</v>
      </c>
      <c r="S106" s="185"/>
      <c r="T106" s="187" t="n">
        <f aca="false">T107+T109+T116+T123+T160</f>
        <v>12.551908</v>
      </c>
      <c r="AR106" s="188" t="s">
        <v>120</v>
      </c>
      <c r="AT106" s="189" t="s">
        <v>67</v>
      </c>
      <c r="AU106" s="189" t="s">
        <v>68</v>
      </c>
      <c r="AY106" s="188" t="s">
        <v>110</v>
      </c>
      <c r="BK106" s="190" t="n">
        <f aca="false">BK107+BK109+BK116+BK123+BK160</f>
        <v>0</v>
      </c>
    </row>
    <row r="107" s="176" customFormat="true" ht="22.8" hidden="false" customHeight="true" outlineLevel="0" collapsed="false">
      <c r="B107" s="177"/>
      <c r="C107" s="178"/>
      <c r="D107" s="179" t="s">
        <v>67</v>
      </c>
      <c r="E107" s="191" t="s">
        <v>167</v>
      </c>
      <c r="F107" s="191" t="s">
        <v>168</v>
      </c>
      <c r="G107" s="178"/>
      <c r="H107" s="178"/>
      <c r="I107" s="181"/>
      <c r="J107" s="192" t="n">
        <f aca="false">BK107</f>
        <v>0</v>
      </c>
      <c r="K107" s="178"/>
      <c r="L107" s="183"/>
      <c r="M107" s="184"/>
      <c r="N107" s="185"/>
      <c r="O107" s="185"/>
      <c r="P107" s="186" t="n">
        <f aca="false">P108</f>
        <v>0</v>
      </c>
      <c r="Q107" s="185"/>
      <c r="R107" s="186" t="n">
        <f aca="false">R108</f>
        <v>0</v>
      </c>
      <c r="S107" s="185"/>
      <c r="T107" s="187" t="n">
        <f aca="false">T108</f>
        <v>0.2475</v>
      </c>
      <c r="AR107" s="188" t="s">
        <v>120</v>
      </c>
      <c r="AT107" s="189" t="s">
        <v>67</v>
      </c>
      <c r="AU107" s="189" t="s">
        <v>76</v>
      </c>
      <c r="AY107" s="188" t="s">
        <v>110</v>
      </c>
      <c r="BK107" s="190" t="n">
        <f aca="false">BK108</f>
        <v>0</v>
      </c>
    </row>
    <row r="108" s="31" customFormat="true" ht="16.5" hidden="false" customHeight="true" outlineLevel="0" collapsed="false">
      <c r="A108" s="24"/>
      <c r="B108" s="25"/>
      <c r="C108" s="193" t="s">
        <v>8</v>
      </c>
      <c r="D108" s="193" t="s">
        <v>114</v>
      </c>
      <c r="E108" s="194" t="s">
        <v>169</v>
      </c>
      <c r="F108" s="195" t="s">
        <v>170</v>
      </c>
      <c r="G108" s="196" t="s">
        <v>128</v>
      </c>
      <c r="H108" s="197" t="n">
        <v>375</v>
      </c>
      <c r="I108" s="198"/>
      <c r="J108" s="199" t="n">
        <f aca="false">ROUND(I108*H108,2)</f>
        <v>0</v>
      </c>
      <c r="K108" s="195"/>
      <c r="L108" s="30"/>
      <c r="M108" s="200"/>
      <c r="N108" s="201" t="s">
        <v>40</v>
      </c>
      <c r="O108" s="67"/>
      <c r="P108" s="202" t="n">
        <f aca="false">O108*H108</f>
        <v>0</v>
      </c>
      <c r="Q108" s="202" t="n">
        <v>0</v>
      </c>
      <c r="R108" s="202" t="n">
        <f aca="false">Q108*H108</f>
        <v>0</v>
      </c>
      <c r="S108" s="202" t="n">
        <v>0.00066</v>
      </c>
      <c r="T108" s="203" t="n">
        <f aca="false">S108*H108</f>
        <v>0.2475</v>
      </c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R108" s="204" t="s">
        <v>171</v>
      </c>
      <c r="AT108" s="204" t="s">
        <v>114</v>
      </c>
      <c r="AU108" s="204" t="s">
        <v>120</v>
      </c>
      <c r="AY108" s="3" t="s">
        <v>110</v>
      </c>
      <c r="BE108" s="205" t="n">
        <f aca="false">IF(N108="základní",J108,0)</f>
        <v>0</v>
      </c>
      <c r="BF108" s="205" t="n">
        <f aca="false">IF(N108="snížená",J108,0)</f>
        <v>0</v>
      </c>
      <c r="BG108" s="205" t="n">
        <f aca="false">IF(N108="zákl. přenesená",J108,0)</f>
        <v>0</v>
      </c>
      <c r="BH108" s="205" t="n">
        <f aca="false">IF(N108="sníž. přenesená",J108,0)</f>
        <v>0</v>
      </c>
      <c r="BI108" s="205" t="n">
        <f aca="false">IF(N108="nulová",J108,0)</f>
        <v>0</v>
      </c>
      <c r="BJ108" s="3" t="s">
        <v>120</v>
      </c>
      <c r="BK108" s="205" t="n">
        <f aca="false">ROUND(I108*H108,2)</f>
        <v>0</v>
      </c>
      <c r="BL108" s="3" t="s">
        <v>171</v>
      </c>
      <c r="BM108" s="204" t="s">
        <v>172</v>
      </c>
    </row>
    <row r="109" s="176" customFormat="true" ht="22.8" hidden="false" customHeight="true" outlineLevel="0" collapsed="false">
      <c r="B109" s="177"/>
      <c r="C109" s="178"/>
      <c r="D109" s="179" t="s">
        <v>67</v>
      </c>
      <c r="E109" s="191" t="s">
        <v>173</v>
      </c>
      <c r="F109" s="191" t="s">
        <v>174</v>
      </c>
      <c r="G109" s="178"/>
      <c r="H109" s="178"/>
      <c r="I109" s="181"/>
      <c r="J109" s="192" t="n">
        <f aca="false">BK109</f>
        <v>0</v>
      </c>
      <c r="K109" s="178"/>
      <c r="L109" s="183"/>
      <c r="M109" s="184"/>
      <c r="N109" s="185"/>
      <c r="O109" s="185"/>
      <c r="P109" s="186" t="n">
        <f aca="false">SUM(P110:P115)</f>
        <v>0</v>
      </c>
      <c r="Q109" s="185"/>
      <c r="R109" s="186" t="n">
        <f aca="false">SUM(R110:R115)</f>
        <v>0.0209</v>
      </c>
      <c r="S109" s="185"/>
      <c r="T109" s="187" t="n">
        <f aca="false">SUM(T110:T115)</f>
        <v>0</v>
      </c>
      <c r="AR109" s="188" t="s">
        <v>120</v>
      </c>
      <c r="AT109" s="189" t="s">
        <v>67</v>
      </c>
      <c r="AU109" s="189" t="s">
        <v>76</v>
      </c>
      <c r="AY109" s="188" t="s">
        <v>110</v>
      </c>
      <c r="BK109" s="190" t="n">
        <f aca="false">SUM(BK110:BK115)</f>
        <v>0</v>
      </c>
    </row>
    <row r="110" s="31" customFormat="true" ht="16.5" hidden="false" customHeight="true" outlineLevel="0" collapsed="false">
      <c r="A110" s="24"/>
      <c r="B110" s="25"/>
      <c r="C110" s="193" t="s">
        <v>175</v>
      </c>
      <c r="D110" s="193" t="s">
        <v>114</v>
      </c>
      <c r="E110" s="194" t="s">
        <v>176</v>
      </c>
      <c r="F110" s="195" t="s">
        <v>177</v>
      </c>
      <c r="G110" s="196" t="s">
        <v>178</v>
      </c>
      <c r="H110" s="197" t="n">
        <v>60</v>
      </c>
      <c r="I110" s="198"/>
      <c r="J110" s="199" t="n">
        <f aca="false">ROUND(I110*H110,2)</f>
        <v>0</v>
      </c>
      <c r="K110" s="195"/>
      <c r="L110" s="30"/>
      <c r="M110" s="200"/>
      <c r="N110" s="201" t="s">
        <v>40</v>
      </c>
      <c r="O110" s="67"/>
      <c r="P110" s="202" t="n">
        <f aca="false">O110*H110</f>
        <v>0</v>
      </c>
      <c r="Q110" s="202" t="n">
        <v>0</v>
      </c>
      <c r="R110" s="202" t="n">
        <f aca="false">Q110*H110</f>
        <v>0</v>
      </c>
      <c r="S110" s="202" t="n">
        <v>0</v>
      </c>
      <c r="T110" s="203" t="n">
        <f aca="false">S110*H110</f>
        <v>0</v>
      </c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R110" s="204" t="s">
        <v>171</v>
      </c>
      <c r="AT110" s="204" t="s">
        <v>114</v>
      </c>
      <c r="AU110" s="204" t="s">
        <v>120</v>
      </c>
      <c r="AY110" s="3" t="s">
        <v>110</v>
      </c>
      <c r="BE110" s="205" t="n">
        <f aca="false">IF(N110="základní",J110,0)</f>
        <v>0</v>
      </c>
      <c r="BF110" s="205" t="n">
        <f aca="false">IF(N110="snížená",J110,0)</f>
        <v>0</v>
      </c>
      <c r="BG110" s="205" t="n">
        <f aca="false">IF(N110="zákl. přenesená",J110,0)</f>
        <v>0</v>
      </c>
      <c r="BH110" s="205" t="n">
        <f aca="false">IF(N110="sníž. přenesená",J110,0)</f>
        <v>0</v>
      </c>
      <c r="BI110" s="205" t="n">
        <f aca="false">IF(N110="nulová",J110,0)</f>
        <v>0</v>
      </c>
      <c r="BJ110" s="3" t="s">
        <v>120</v>
      </c>
      <c r="BK110" s="205" t="n">
        <f aca="false">ROUND(I110*H110,2)</f>
        <v>0</v>
      </c>
      <c r="BL110" s="3" t="s">
        <v>171</v>
      </c>
      <c r="BM110" s="204" t="s">
        <v>179</v>
      </c>
    </row>
    <row r="111" s="31" customFormat="true" ht="16.5" hidden="false" customHeight="true" outlineLevel="0" collapsed="false">
      <c r="A111" s="24"/>
      <c r="B111" s="25"/>
      <c r="C111" s="211" t="s">
        <v>180</v>
      </c>
      <c r="D111" s="211" t="s">
        <v>181</v>
      </c>
      <c r="E111" s="212" t="s">
        <v>182</v>
      </c>
      <c r="F111" s="213" t="s">
        <v>183</v>
      </c>
      <c r="G111" s="214" t="s">
        <v>184</v>
      </c>
      <c r="H111" s="215" t="n">
        <v>8.1</v>
      </c>
      <c r="I111" s="216"/>
      <c r="J111" s="217" t="n">
        <f aca="false">ROUND(I111*H111,2)</f>
        <v>0</v>
      </c>
      <c r="K111" s="213"/>
      <c r="L111" s="218"/>
      <c r="M111" s="219"/>
      <c r="N111" s="220" t="s">
        <v>40</v>
      </c>
      <c r="O111" s="67"/>
      <c r="P111" s="202" t="n">
        <f aca="false">O111*H111</f>
        <v>0</v>
      </c>
      <c r="Q111" s="202" t="n">
        <v>0.001</v>
      </c>
      <c r="R111" s="202" t="n">
        <f aca="false">Q111*H111</f>
        <v>0.0081</v>
      </c>
      <c r="S111" s="202" t="n">
        <v>0</v>
      </c>
      <c r="T111" s="203" t="n">
        <f aca="false">S111*H111</f>
        <v>0</v>
      </c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R111" s="204" t="s">
        <v>185</v>
      </c>
      <c r="AT111" s="204" t="s">
        <v>181</v>
      </c>
      <c r="AU111" s="204" t="s">
        <v>120</v>
      </c>
      <c r="AY111" s="3" t="s">
        <v>110</v>
      </c>
      <c r="BE111" s="205" t="n">
        <f aca="false">IF(N111="základní",J111,0)</f>
        <v>0</v>
      </c>
      <c r="BF111" s="205" t="n">
        <f aca="false">IF(N111="snížená",J111,0)</f>
        <v>0</v>
      </c>
      <c r="BG111" s="205" t="n">
        <f aca="false">IF(N111="zákl. přenesená",J111,0)</f>
        <v>0</v>
      </c>
      <c r="BH111" s="205" t="n">
        <f aca="false">IF(N111="sníž. přenesená",J111,0)</f>
        <v>0</v>
      </c>
      <c r="BI111" s="205" t="n">
        <f aca="false">IF(N111="nulová",J111,0)</f>
        <v>0</v>
      </c>
      <c r="BJ111" s="3" t="s">
        <v>120</v>
      </c>
      <c r="BK111" s="205" t="n">
        <f aca="false">ROUND(I111*H111,2)</f>
        <v>0</v>
      </c>
      <c r="BL111" s="3" t="s">
        <v>171</v>
      </c>
      <c r="BM111" s="204" t="s">
        <v>186</v>
      </c>
    </row>
    <row r="112" s="31" customFormat="true" ht="16.5" hidden="false" customHeight="true" outlineLevel="0" collapsed="false">
      <c r="A112" s="24"/>
      <c r="B112" s="25"/>
      <c r="C112" s="193" t="s">
        <v>187</v>
      </c>
      <c r="D112" s="193" t="s">
        <v>114</v>
      </c>
      <c r="E112" s="194" t="s">
        <v>188</v>
      </c>
      <c r="F112" s="195" t="s">
        <v>189</v>
      </c>
      <c r="G112" s="196" t="s">
        <v>117</v>
      </c>
      <c r="H112" s="197" t="n">
        <v>80</v>
      </c>
      <c r="I112" s="198"/>
      <c r="J112" s="199" t="n">
        <f aca="false">ROUND(I112*H112,2)</f>
        <v>0</v>
      </c>
      <c r="K112" s="195"/>
      <c r="L112" s="30"/>
      <c r="M112" s="200"/>
      <c r="N112" s="201" t="s">
        <v>40</v>
      </c>
      <c r="O112" s="67"/>
      <c r="P112" s="202" t="n">
        <f aca="false">O112*H112</f>
        <v>0</v>
      </c>
      <c r="Q112" s="202" t="n">
        <v>0</v>
      </c>
      <c r="R112" s="202" t="n">
        <f aca="false">Q112*H112</f>
        <v>0</v>
      </c>
      <c r="S112" s="202" t="n">
        <v>0</v>
      </c>
      <c r="T112" s="203" t="n">
        <f aca="false">S112*H112</f>
        <v>0</v>
      </c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R112" s="204" t="s">
        <v>171</v>
      </c>
      <c r="AT112" s="204" t="s">
        <v>114</v>
      </c>
      <c r="AU112" s="204" t="s">
        <v>120</v>
      </c>
      <c r="AY112" s="3" t="s">
        <v>110</v>
      </c>
      <c r="BE112" s="205" t="n">
        <f aca="false">IF(N112="základní",J112,0)</f>
        <v>0</v>
      </c>
      <c r="BF112" s="205" t="n">
        <f aca="false">IF(N112="snížená",J112,0)</f>
        <v>0</v>
      </c>
      <c r="BG112" s="205" t="n">
        <f aca="false">IF(N112="zákl. přenesená",J112,0)</f>
        <v>0</v>
      </c>
      <c r="BH112" s="205" t="n">
        <f aca="false">IF(N112="sníž. přenesená",J112,0)</f>
        <v>0</v>
      </c>
      <c r="BI112" s="205" t="n">
        <f aca="false">IF(N112="nulová",J112,0)</f>
        <v>0</v>
      </c>
      <c r="BJ112" s="3" t="s">
        <v>120</v>
      </c>
      <c r="BK112" s="205" t="n">
        <f aca="false">ROUND(I112*H112,2)</f>
        <v>0</v>
      </c>
      <c r="BL112" s="3" t="s">
        <v>171</v>
      </c>
      <c r="BM112" s="204" t="s">
        <v>190</v>
      </c>
    </row>
    <row r="113" s="31" customFormat="true" ht="16.5" hidden="false" customHeight="true" outlineLevel="0" collapsed="false">
      <c r="A113" s="24"/>
      <c r="B113" s="25"/>
      <c r="C113" s="211" t="s">
        <v>191</v>
      </c>
      <c r="D113" s="211" t="s">
        <v>181</v>
      </c>
      <c r="E113" s="212" t="s">
        <v>192</v>
      </c>
      <c r="F113" s="213" t="s">
        <v>193</v>
      </c>
      <c r="G113" s="214" t="s">
        <v>117</v>
      </c>
      <c r="H113" s="215" t="n">
        <v>80</v>
      </c>
      <c r="I113" s="216"/>
      <c r="J113" s="217" t="n">
        <f aca="false">ROUND(I113*H113,2)</f>
        <v>0</v>
      </c>
      <c r="K113" s="213"/>
      <c r="L113" s="218"/>
      <c r="M113" s="219"/>
      <c r="N113" s="220" t="s">
        <v>40</v>
      </c>
      <c r="O113" s="67"/>
      <c r="P113" s="202" t="n">
        <f aca="false">O113*H113</f>
        <v>0</v>
      </c>
      <c r="Q113" s="202" t="n">
        <v>0.00016</v>
      </c>
      <c r="R113" s="202" t="n">
        <f aca="false">Q113*H113</f>
        <v>0.0128</v>
      </c>
      <c r="S113" s="202" t="n">
        <v>0</v>
      </c>
      <c r="T113" s="203" t="n">
        <f aca="false">S113*H113</f>
        <v>0</v>
      </c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R113" s="204" t="s">
        <v>185</v>
      </c>
      <c r="AT113" s="204" t="s">
        <v>181</v>
      </c>
      <c r="AU113" s="204" t="s">
        <v>120</v>
      </c>
      <c r="AY113" s="3" t="s">
        <v>110</v>
      </c>
      <c r="BE113" s="205" t="n">
        <f aca="false">IF(N113="základní",J113,0)</f>
        <v>0</v>
      </c>
      <c r="BF113" s="205" t="n">
        <f aca="false">IF(N113="snížená",J113,0)</f>
        <v>0</v>
      </c>
      <c r="BG113" s="205" t="n">
        <f aca="false">IF(N113="zákl. přenesená",J113,0)</f>
        <v>0</v>
      </c>
      <c r="BH113" s="205" t="n">
        <f aca="false">IF(N113="sníž. přenesená",J113,0)</f>
        <v>0</v>
      </c>
      <c r="BI113" s="205" t="n">
        <f aca="false">IF(N113="nulová",J113,0)</f>
        <v>0</v>
      </c>
      <c r="BJ113" s="3" t="s">
        <v>120</v>
      </c>
      <c r="BK113" s="205" t="n">
        <f aca="false">ROUND(I113*H113,2)</f>
        <v>0</v>
      </c>
      <c r="BL113" s="3" t="s">
        <v>171</v>
      </c>
      <c r="BM113" s="204" t="s">
        <v>194</v>
      </c>
    </row>
    <row r="114" s="31" customFormat="true" ht="16.5" hidden="false" customHeight="true" outlineLevel="0" collapsed="false">
      <c r="A114" s="24"/>
      <c r="B114" s="25"/>
      <c r="C114" s="193" t="s">
        <v>195</v>
      </c>
      <c r="D114" s="193" t="s">
        <v>114</v>
      </c>
      <c r="E114" s="194" t="s">
        <v>196</v>
      </c>
      <c r="F114" s="195" t="s">
        <v>197</v>
      </c>
      <c r="G114" s="196" t="s">
        <v>117</v>
      </c>
      <c r="H114" s="197" t="n">
        <v>1</v>
      </c>
      <c r="I114" s="198"/>
      <c r="J114" s="199" t="n">
        <f aca="false">ROUND(I114*H114,2)</f>
        <v>0</v>
      </c>
      <c r="K114" s="195"/>
      <c r="L114" s="30"/>
      <c r="M114" s="200"/>
      <c r="N114" s="201" t="s">
        <v>40</v>
      </c>
      <c r="O114" s="67"/>
      <c r="P114" s="202" t="n">
        <f aca="false">O114*H114</f>
        <v>0</v>
      </c>
      <c r="Q114" s="202" t="n">
        <v>0</v>
      </c>
      <c r="R114" s="202" t="n">
        <f aca="false">Q114*H114</f>
        <v>0</v>
      </c>
      <c r="S114" s="202" t="n">
        <v>0</v>
      </c>
      <c r="T114" s="203" t="n">
        <f aca="false">S114*H114</f>
        <v>0</v>
      </c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R114" s="204" t="s">
        <v>171</v>
      </c>
      <c r="AT114" s="204" t="s">
        <v>114</v>
      </c>
      <c r="AU114" s="204" t="s">
        <v>120</v>
      </c>
      <c r="AY114" s="3" t="s">
        <v>110</v>
      </c>
      <c r="BE114" s="205" t="n">
        <f aca="false">IF(N114="základní",J114,0)</f>
        <v>0</v>
      </c>
      <c r="BF114" s="205" t="n">
        <f aca="false">IF(N114="snížená",J114,0)</f>
        <v>0</v>
      </c>
      <c r="BG114" s="205" t="n">
        <f aca="false">IF(N114="zákl. přenesená",J114,0)</f>
        <v>0</v>
      </c>
      <c r="BH114" s="205" t="n">
        <f aca="false">IF(N114="sníž. přenesená",J114,0)</f>
        <v>0</v>
      </c>
      <c r="BI114" s="205" t="n">
        <f aca="false">IF(N114="nulová",J114,0)</f>
        <v>0</v>
      </c>
      <c r="BJ114" s="3" t="s">
        <v>120</v>
      </c>
      <c r="BK114" s="205" t="n">
        <f aca="false">ROUND(I114*H114,2)</f>
        <v>0</v>
      </c>
      <c r="BL114" s="3" t="s">
        <v>171</v>
      </c>
      <c r="BM114" s="204" t="s">
        <v>198</v>
      </c>
    </row>
    <row r="115" s="31" customFormat="true" ht="16.5" hidden="false" customHeight="true" outlineLevel="0" collapsed="false">
      <c r="A115" s="24"/>
      <c r="B115" s="25"/>
      <c r="C115" s="193" t="s">
        <v>199</v>
      </c>
      <c r="D115" s="193" t="s">
        <v>114</v>
      </c>
      <c r="E115" s="194" t="s">
        <v>200</v>
      </c>
      <c r="F115" s="195" t="s">
        <v>201</v>
      </c>
      <c r="G115" s="196" t="s">
        <v>152</v>
      </c>
      <c r="H115" s="197" t="n">
        <v>0.06</v>
      </c>
      <c r="I115" s="198"/>
      <c r="J115" s="199" t="n">
        <f aca="false">ROUND(I115*H115,2)</f>
        <v>0</v>
      </c>
      <c r="K115" s="195"/>
      <c r="L115" s="30"/>
      <c r="M115" s="200"/>
      <c r="N115" s="201" t="s">
        <v>40</v>
      </c>
      <c r="O115" s="67"/>
      <c r="P115" s="202" t="n">
        <f aca="false">O115*H115</f>
        <v>0</v>
      </c>
      <c r="Q115" s="202" t="n">
        <v>0</v>
      </c>
      <c r="R115" s="202" t="n">
        <f aca="false">Q115*H115</f>
        <v>0</v>
      </c>
      <c r="S115" s="202" t="n">
        <v>0</v>
      </c>
      <c r="T115" s="203" t="n">
        <f aca="false">S115*H115</f>
        <v>0</v>
      </c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R115" s="204" t="s">
        <v>171</v>
      </c>
      <c r="AT115" s="204" t="s">
        <v>114</v>
      </c>
      <c r="AU115" s="204" t="s">
        <v>120</v>
      </c>
      <c r="AY115" s="3" t="s">
        <v>110</v>
      </c>
      <c r="BE115" s="205" t="n">
        <f aca="false">IF(N115="základní",J115,0)</f>
        <v>0</v>
      </c>
      <c r="BF115" s="205" t="n">
        <f aca="false">IF(N115="snížená",J115,0)</f>
        <v>0</v>
      </c>
      <c r="BG115" s="205" t="n">
        <f aca="false">IF(N115="zákl. přenesená",J115,0)</f>
        <v>0</v>
      </c>
      <c r="BH115" s="205" t="n">
        <f aca="false">IF(N115="sníž. přenesená",J115,0)</f>
        <v>0</v>
      </c>
      <c r="BI115" s="205" t="n">
        <f aca="false">IF(N115="nulová",J115,0)</f>
        <v>0</v>
      </c>
      <c r="BJ115" s="3" t="s">
        <v>120</v>
      </c>
      <c r="BK115" s="205" t="n">
        <f aca="false">ROUND(I115*H115,2)</f>
        <v>0</v>
      </c>
      <c r="BL115" s="3" t="s">
        <v>171</v>
      </c>
      <c r="BM115" s="204" t="s">
        <v>202</v>
      </c>
    </row>
    <row r="116" s="176" customFormat="true" ht="22.8" hidden="false" customHeight="true" outlineLevel="0" collapsed="false">
      <c r="B116" s="177"/>
      <c r="C116" s="178"/>
      <c r="D116" s="179" t="s">
        <v>67</v>
      </c>
      <c r="E116" s="191" t="s">
        <v>203</v>
      </c>
      <c r="F116" s="191" t="s">
        <v>204</v>
      </c>
      <c r="G116" s="178"/>
      <c r="H116" s="178"/>
      <c r="I116" s="181"/>
      <c r="J116" s="192" t="n">
        <f aca="false">BK116</f>
        <v>0</v>
      </c>
      <c r="K116" s="178"/>
      <c r="L116" s="183"/>
      <c r="M116" s="184"/>
      <c r="N116" s="185"/>
      <c r="O116" s="185"/>
      <c r="P116" s="186" t="n">
        <f aca="false">SUM(P117:P122)</f>
        <v>0</v>
      </c>
      <c r="Q116" s="185"/>
      <c r="R116" s="186" t="n">
        <f aca="false">SUM(R117:R122)</f>
        <v>2.6186</v>
      </c>
      <c r="S116" s="185"/>
      <c r="T116" s="187" t="n">
        <f aca="false">SUM(T117:T122)</f>
        <v>0.5456</v>
      </c>
      <c r="AR116" s="188" t="s">
        <v>120</v>
      </c>
      <c r="AT116" s="189" t="s">
        <v>67</v>
      </c>
      <c r="AU116" s="189" t="s">
        <v>76</v>
      </c>
      <c r="AY116" s="188" t="s">
        <v>110</v>
      </c>
      <c r="BK116" s="190" t="n">
        <f aca="false">SUM(BK117:BK122)</f>
        <v>0</v>
      </c>
    </row>
    <row r="117" s="31" customFormat="true" ht="24.15" hidden="false" customHeight="true" outlineLevel="0" collapsed="false">
      <c r="A117" s="24"/>
      <c r="B117" s="25"/>
      <c r="C117" s="193" t="s">
        <v>205</v>
      </c>
      <c r="D117" s="193" t="s">
        <v>114</v>
      </c>
      <c r="E117" s="194" t="s">
        <v>206</v>
      </c>
      <c r="F117" s="195" t="s">
        <v>207</v>
      </c>
      <c r="G117" s="196" t="s">
        <v>128</v>
      </c>
      <c r="H117" s="197" t="n">
        <v>251</v>
      </c>
      <c r="I117" s="198"/>
      <c r="J117" s="199" t="n">
        <f aca="false">ROUND(I117*H117,2)</f>
        <v>0</v>
      </c>
      <c r="K117" s="195"/>
      <c r="L117" s="30"/>
      <c r="M117" s="200"/>
      <c r="N117" s="201" t="s">
        <v>40</v>
      </c>
      <c r="O117" s="67"/>
      <c r="P117" s="202" t="n">
        <f aca="false">O117*H117</f>
        <v>0</v>
      </c>
      <c r="Q117" s="202" t="n">
        <v>0</v>
      </c>
      <c r="R117" s="202" t="n">
        <f aca="false">Q117*H117</f>
        <v>0</v>
      </c>
      <c r="S117" s="202" t="n">
        <v>0</v>
      </c>
      <c r="T117" s="203" t="n">
        <f aca="false">S117*H117</f>
        <v>0</v>
      </c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R117" s="204" t="s">
        <v>171</v>
      </c>
      <c r="AT117" s="204" t="s">
        <v>114</v>
      </c>
      <c r="AU117" s="204" t="s">
        <v>120</v>
      </c>
      <c r="AY117" s="3" t="s">
        <v>110</v>
      </c>
      <c r="BE117" s="205" t="n">
        <f aca="false">IF(N117="základní",J117,0)</f>
        <v>0</v>
      </c>
      <c r="BF117" s="205" t="n">
        <f aca="false">IF(N117="snížená",J117,0)</f>
        <v>0</v>
      </c>
      <c r="BG117" s="205" t="n">
        <f aca="false">IF(N117="zákl. přenesená",J117,0)</f>
        <v>0</v>
      </c>
      <c r="BH117" s="205" t="n">
        <f aca="false">IF(N117="sníž. přenesená",J117,0)</f>
        <v>0</v>
      </c>
      <c r="BI117" s="205" t="n">
        <f aca="false">IF(N117="nulová",J117,0)</f>
        <v>0</v>
      </c>
      <c r="BJ117" s="3" t="s">
        <v>120</v>
      </c>
      <c r="BK117" s="205" t="n">
        <f aca="false">ROUND(I117*H117,2)</f>
        <v>0</v>
      </c>
      <c r="BL117" s="3" t="s">
        <v>171</v>
      </c>
      <c r="BM117" s="204" t="s">
        <v>208</v>
      </c>
    </row>
    <row r="118" s="31" customFormat="true" ht="16.5" hidden="false" customHeight="true" outlineLevel="0" collapsed="false">
      <c r="A118" s="24"/>
      <c r="B118" s="25"/>
      <c r="C118" s="193" t="s">
        <v>209</v>
      </c>
      <c r="D118" s="193" t="s">
        <v>114</v>
      </c>
      <c r="E118" s="194" t="s">
        <v>210</v>
      </c>
      <c r="F118" s="195" t="s">
        <v>211</v>
      </c>
      <c r="G118" s="196" t="s">
        <v>128</v>
      </c>
      <c r="H118" s="197" t="n">
        <v>124</v>
      </c>
      <c r="I118" s="198"/>
      <c r="J118" s="199" t="n">
        <f aca="false">ROUND(I118*H118,2)</f>
        <v>0</v>
      </c>
      <c r="K118" s="195"/>
      <c r="L118" s="30"/>
      <c r="M118" s="200"/>
      <c r="N118" s="201" t="s">
        <v>40</v>
      </c>
      <c r="O118" s="67"/>
      <c r="P118" s="202" t="n">
        <f aca="false">O118*H118</f>
        <v>0</v>
      </c>
      <c r="Q118" s="202" t="n">
        <v>0</v>
      </c>
      <c r="R118" s="202" t="n">
        <f aca="false">Q118*H118</f>
        <v>0</v>
      </c>
      <c r="S118" s="202" t="n">
        <v>0.0044</v>
      </c>
      <c r="T118" s="203" t="n">
        <f aca="false">S118*H118</f>
        <v>0.5456</v>
      </c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R118" s="204" t="s">
        <v>171</v>
      </c>
      <c r="AT118" s="204" t="s">
        <v>114</v>
      </c>
      <c r="AU118" s="204" t="s">
        <v>120</v>
      </c>
      <c r="AY118" s="3" t="s">
        <v>110</v>
      </c>
      <c r="BE118" s="205" t="n">
        <f aca="false">IF(N118="základní",J118,0)</f>
        <v>0</v>
      </c>
      <c r="BF118" s="205" t="n">
        <f aca="false">IF(N118="snížená",J118,0)</f>
        <v>0</v>
      </c>
      <c r="BG118" s="205" t="n">
        <f aca="false">IF(N118="zákl. přenesená",J118,0)</f>
        <v>0</v>
      </c>
      <c r="BH118" s="205" t="n">
        <f aca="false">IF(N118="sníž. přenesená",J118,0)</f>
        <v>0</v>
      </c>
      <c r="BI118" s="205" t="n">
        <f aca="false">IF(N118="nulová",J118,0)</f>
        <v>0</v>
      </c>
      <c r="BJ118" s="3" t="s">
        <v>120</v>
      </c>
      <c r="BK118" s="205" t="n">
        <f aca="false">ROUND(I118*H118,2)</f>
        <v>0</v>
      </c>
      <c r="BL118" s="3" t="s">
        <v>171</v>
      </c>
      <c r="BM118" s="204" t="s">
        <v>212</v>
      </c>
    </row>
    <row r="119" s="31" customFormat="true" ht="16.5" hidden="false" customHeight="true" outlineLevel="0" collapsed="false">
      <c r="A119" s="24"/>
      <c r="B119" s="25"/>
      <c r="C119" s="193" t="s">
        <v>213</v>
      </c>
      <c r="D119" s="193" t="s">
        <v>114</v>
      </c>
      <c r="E119" s="194" t="s">
        <v>214</v>
      </c>
      <c r="F119" s="195" t="s">
        <v>215</v>
      </c>
      <c r="G119" s="196" t="s">
        <v>128</v>
      </c>
      <c r="H119" s="197" t="n">
        <v>124</v>
      </c>
      <c r="I119" s="198"/>
      <c r="J119" s="199" t="n">
        <f aca="false">ROUND(I119*H119,2)</f>
        <v>0</v>
      </c>
      <c r="K119" s="195"/>
      <c r="L119" s="30"/>
      <c r="M119" s="200"/>
      <c r="N119" s="201" t="s">
        <v>40</v>
      </c>
      <c r="O119" s="67"/>
      <c r="P119" s="202" t="n">
        <f aca="false">O119*H119</f>
        <v>0</v>
      </c>
      <c r="Q119" s="202" t="n">
        <v>0.01946</v>
      </c>
      <c r="R119" s="202" t="n">
        <f aca="false">Q119*H119</f>
        <v>2.41304</v>
      </c>
      <c r="S119" s="202" t="n">
        <v>0</v>
      </c>
      <c r="T119" s="203" t="n">
        <f aca="false">S119*H119</f>
        <v>0</v>
      </c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R119" s="204" t="s">
        <v>171</v>
      </c>
      <c r="AT119" s="204" t="s">
        <v>114</v>
      </c>
      <c r="AU119" s="204" t="s">
        <v>120</v>
      </c>
      <c r="AY119" s="3" t="s">
        <v>110</v>
      </c>
      <c r="BE119" s="205" t="n">
        <f aca="false">IF(N119="základní",J119,0)</f>
        <v>0</v>
      </c>
      <c r="BF119" s="205" t="n">
        <f aca="false">IF(N119="snížená",J119,0)</f>
        <v>0</v>
      </c>
      <c r="BG119" s="205" t="n">
        <f aca="false">IF(N119="zákl. přenesená",J119,0)</f>
        <v>0</v>
      </c>
      <c r="BH119" s="205" t="n">
        <f aca="false">IF(N119="sníž. přenesená",J119,0)</f>
        <v>0</v>
      </c>
      <c r="BI119" s="205" t="n">
        <f aca="false">IF(N119="nulová",J119,0)</f>
        <v>0</v>
      </c>
      <c r="BJ119" s="3" t="s">
        <v>120</v>
      </c>
      <c r="BK119" s="205" t="n">
        <f aca="false">ROUND(I119*H119,2)</f>
        <v>0</v>
      </c>
      <c r="BL119" s="3" t="s">
        <v>171</v>
      </c>
      <c r="BM119" s="204" t="s">
        <v>216</v>
      </c>
    </row>
    <row r="120" s="31" customFormat="true" ht="24.15" hidden="false" customHeight="true" outlineLevel="0" collapsed="false">
      <c r="A120" s="24"/>
      <c r="B120" s="25"/>
      <c r="C120" s="193" t="s">
        <v>217</v>
      </c>
      <c r="D120" s="193" t="s">
        <v>114</v>
      </c>
      <c r="E120" s="194" t="s">
        <v>218</v>
      </c>
      <c r="F120" s="195" t="s">
        <v>219</v>
      </c>
      <c r="G120" s="196" t="s">
        <v>140</v>
      </c>
      <c r="H120" s="197" t="n">
        <v>9</v>
      </c>
      <c r="I120" s="198"/>
      <c r="J120" s="199" t="n">
        <f aca="false">ROUND(I120*H120,2)</f>
        <v>0</v>
      </c>
      <c r="K120" s="195" t="s">
        <v>220</v>
      </c>
      <c r="L120" s="30"/>
      <c r="M120" s="200"/>
      <c r="N120" s="201" t="s">
        <v>40</v>
      </c>
      <c r="O120" s="67"/>
      <c r="P120" s="202" t="n">
        <f aca="false">O120*H120</f>
        <v>0</v>
      </c>
      <c r="Q120" s="202" t="n">
        <v>0.02284</v>
      </c>
      <c r="R120" s="202" t="n">
        <f aca="false">Q120*H120</f>
        <v>0.20556</v>
      </c>
      <c r="S120" s="202" t="n">
        <v>0</v>
      </c>
      <c r="T120" s="203" t="n">
        <f aca="false">S120*H120</f>
        <v>0</v>
      </c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R120" s="204" t="s">
        <v>171</v>
      </c>
      <c r="AT120" s="204" t="s">
        <v>114</v>
      </c>
      <c r="AU120" s="204" t="s">
        <v>120</v>
      </c>
      <c r="AY120" s="3" t="s">
        <v>110</v>
      </c>
      <c r="BE120" s="205" t="n">
        <f aca="false">IF(N120="základní",J120,0)</f>
        <v>0</v>
      </c>
      <c r="BF120" s="205" t="n">
        <f aca="false">IF(N120="snížená",J120,0)</f>
        <v>0</v>
      </c>
      <c r="BG120" s="205" t="n">
        <f aca="false">IF(N120="zákl. přenesená",J120,0)</f>
        <v>0</v>
      </c>
      <c r="BH120" s="205" t="n">
        <f aca="false">IF(N120="sníž. přenesená",J120,0)</f>
        <v>0</v>
      </c>
      <c r="BI120" s="205" t="n">
        <f aca="false">IF(N120="nulová",J120,0)</f>
        <v>0</v>
      </c>
      <c r="BJ120" s="3" t="s">
        <v>120</v>
      </c>
      <c r="BK120" s="205" t="n">
        <f aca="false">ROUND(I120*H120,2)</f>
        <v>0</v>
      </c>
      <c r="BL120" s="3" t="s">
        <v>171</v>
      </c>
      <c r="BM120" s="204" t="s">
        <v>221</v>
      </c>
    </row>
    <row r="121" s="31" customFormat="true" ht="12.8" hidden="false" customHeight="false" outlineLevel="0" collapsed="false">
      <c r="A121" s="24"/>
      <c r="B121" s="25"/>
      <c r="C121" s="26"/>
      <c r="D121" s="206" t="s">
        <v>122</v>
      </c>
      <c r="E121" s="26"/>
      <c r="F121" s="207" t="s">
        <v>222</v>
      </c>
      <c r="G121" s="26"/>
      <c r="H121" s="26"/>
      <c r="I121" s="208"/>
      <c r="J121" s="26"/>
      <c r="K121" s="26"/>
      <c r="L121" s="30"/>
      <c r="M121" s="209"/>
      <c r="N121" s="210"/>
      <c r="O121" s="67"/>
      <c r="P121" s="67"/>
      <c r="Q121" s="67"/>
      <c r="R121" s="67"/>
      <c r="S121" s="67"/>
      <c r="T121" s="68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T121" s="3" t="s">
        <v>122</v>
      </c>
      <c r="AU121" s="3" t="s">
        <v>120</v>
      </c>
    </row>
    <row r="122" s="31" customFormat="true" ht="16.5" hidden="false" customHeight="true" outlineLevel="0" collapsed="false">
      <c r="A122" s="24"/>
      <c r="B122" s="25"/>
      <c r="C122" s="193" t="s">
        <v>223</v>
      </c>
      <c r="D122" s="193" t="s">
        <v>114</v>
      </c>
      <c r="E122" s="194" t="s">
        <v>224</v>
      </c>
      <c r="F122" s="195" t="s">
        <v>225</v>
      </c>
      <c r="G122" s="196" t="s">
        <v>152</v>
      </c>
      <c r="H122" s="197" t="n">
        <v>2.24</v>
      </c>
      <c r="I122" s="198"/>
      <c r="J122" s="199" t="n">
        <f aca="false">ROUND(I122*H122,2)</f>
        <v>0</v>
      </c>
      <c r="K122" s="195"/>
      <c r="L122" s="30"/>
      <c r="M122" s="200"/>
      <c r="N122" s="201" t="s">
        <v>40</v>
      </c>
      <c r="O122" s="67"/>
      <c r="P122" s="202" t="n">
        <f aca="false">O122*H122</f>
        <v>0</v>
      </c>
      <c r="Q122" s="202" t="n">
        <v>0</v>
      </c>
      <c r="R122" s="202" t="n">
        <f aca="false">Q122*H122</f>
        <v>0</v>
      </c>
      <c r="S122" s="202" t="n">
        <v>0</v>
      </c>
      <c r="T122" s="203" t="n">
        <f aca="false">S122*H122</f>
        <v>0</v>
      </c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R122" s="204" t="s">
        <v>171</v>
      </c>
      <c r="AT122" s="204" t="s">
        <v>114</v>
      </c>
      <c r="AU122" s="204" t="s">
        <v>120</v>
      </c>
      <c r="AY122" s="3" t="s">
        <v>110</v>
      </c>
      <c r="BE122" s="205" t="n">
        <f aca="false">IF(N122="základní",J122,0)</f>
        <v>0</v>
      </c>
      <c r="BF122" s="205" t="n">
        <f aca="false">IF(N122="snížená",J122,0)</f>
        <v>0</v>
      </c>
      <c r="BG122" s="205" t="n">
        <f aca="false">IF(N122="zákl. přenesená",J122,0)</f>
        <v>0</v>
      </c>
      <c r="BH122" s="205" t="n">
        <f aca="false">IF(N122="sníž. přenesená",J122,0)</f>
        <v>0</v>
      </c>
      <c r="BI122" s="205" t="n">
        <f aca="false">IF(N122="nulová",J122,0)</f>
        <v>0</v>
      </c>
      <c r="BJ122" s="3" t="s">
        <v>120</v>
      </c>
      <c r="BK122" s="205" t="n">
        <f aca="false">ROUND(I122*H122,2)</f>
        <v>0</v>
      </c>
      <c r="BL122" s="3" t="s">
        <v>171</v>
      </c>
      <c r="BM122" s="204" t="s">
        <v>226</v>
      </c>
    </row>
    <row r="123" s="176" customFormat="true" ht="22.8" hidden="false" customHeight="true" outlineLevel="0" collapsed="false">
      <c r="B123" s="177"/>
      <c r="C123" s="178"/>
      <c r="D123" s="179" t="s">
        <v>67</v>
      </c>
      <c r="E123" s="191" t="s">
        <v>227</v>
      </c>
      <c r="F123" s="191" t="s">
        <v>228</v>
      </c>
      <c r="G123" s="178"/>
      <c r="H123" s="178"/>
      <c r="I123" s="181"/>
      <c r="J123" s="192" t="n">
        <f aca="false">BK123</f>
        <v>0</v>
      </c>
      <c r="K123" s="178"/>
      <c r="L123" s="183"/>
      <c r="M123" s="184"/>
      <c r="N123" s="185"/>
      <c r="O123" s="185"/>
      <c r="P123" s="186" t="n">
        <f aca="false">SUM(P124:P159)</f>
        <v>0</v>
      </c>
      <c r="Q123" s="185"/>
      <c r="R123" s="186" t="n">
        <f aca="false">SUM(R124:R159)</f>
        <v>1.853794</v>
      </c>
      <c r="S123" s="185"/>
      <c r="T123" s="187" t="n">
        <f aca="false">SUM(T124:T159)</f>
        <v>0.908808</v>
      </c>
      <c r="AR123" s="188" t="s">
        <v>120</v>
      </c>
      <c r="AT123" s="189" t="s">
        <v>67</v>
      </c>
      <c r="AU123" s="189" t="s">
        <v>76</v>
      </c>
      <c r="AY123" s="188" t="s">
        <v>110</v>
      </c>
      <c r="BK123" s="190" t="n">
        <f aca="false">SUM(BK124:BK159)</f>
        <v>0</v>
      </c>
    </row>
    <row r="124" s="31" customFormat="true" ht="16.5" hidden="false" customHeight="true" outlineLevel="0" collapsed="false">
      <c r="A124" s="24"/>
      <c r="B124" s="25"/>
      <c r="C124" s="193" t="s">
        <v>171</v>
      </c>
      <c r="D124" s="193" t="s">
        <v>114</v>
      </c>
      <c r="E124" s="194" t="s">
        <v>229</v>
      </c>
      <c r="F124" s="195" t="s">
        <v>230</v>
      </c>
      <c r="G124" s="196" t="s">
        <v>178</v>
      </c>
      <c r="H124" s="197" t="n">
        <v>39</v>
      </c>
      <c r="I124" s="198"/>
      <c r="J124" s="199" t="n">
        <f aca="false">ROUND(I124*H124,2)</f>
        <v>0</v>
      </c>
      <c r="K124" s="195"/>
      <c r="L124" s="30"/>
      <c r="M124" s="200"/>
      <c r="N124" s="201" t="s">
        <v>40</v>
      </c>
      <c r="O124" s="67"/>
      <c r="P124" s="202" t="n">
        <f aca="false">O124*H124</f>
        <v>0</v>
      </c>
      <c r="Q124" s="202" t="n">
        <v>0</v>
      </c>
      <c r="R124" s="202" t="n">
        <f aca="false">Q124*H124</f>
        <v>0</v>
      </c>
      <c r="S124" s="202" t="n">
        <v>0.00187</v>
      </c>
      <c r="T124" s="203" t="n">
        <f aca="false">S124*H124</f>
        <v>0.07293</v>
      </c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R124" s="204" t="s">
        <v>171</v>
      </c>
      <c r="AT124" s="204" t="s">
        <v>114</v>
      </c>
      <c r="AU124" s="204" t="s">
        <v>120</v>
      </c>
      <c r="AY124" s="3" t="s">
        <v>110</v>
      </c>
      <c r="BE124" s="205" t="n">
        <f aca="false">IF(N124="základní",J124,0)</f>
        <v>0</v>
      </c>
      <c r="BF124" s="205" t="n">
        <f aca="false">IF(N124="snížená",J124,0)</f>
        <v>0</v>
      </c>
      <c r="BG124" s="205" t="n">
        <f aca="false">IF(N124="zákl. přenesená",J124,0)</f>
        <v>0</v>
      </c>
      <c r="BH124" s="205" t="n">
        <f aca="false">IF(N124="sníž. přenesená",J124,0)</f>
        <v>0</v>
      </c>
      <c r="BI124" s="205" t="n">
        <f aca="false">IF(N124="nulová",J124,0)</f>
        <v>0</v>
      </c>
      <c r="BJ124" s="3" t="s">
        <v>120</v>
      </c>
      <c r="BK124" s="205" t="n">
        <f aca="false">ROUND(I124*H124,2)</f>
        <v>0</v>
      </c>
      <c r="BL124" s="3" t="s">
        <v>171</v>
      </c>
      <c r="BM124" s="204" t="s">
        <v>231</v>
      </c>
    </row>
    <row r="125" s="31" customFormat="true" ht="16.5" hidden="false" customHeight="true" outlineLevel="0" collapsed="false">
      <c r="A125" s="24"/>
      <c r="B125" s="25"/>
      <c r="C125" s="193" t="s">
        <v>232</v>
      </c>
      <c r="D125" s="193" t="s">
        <v>114</v>
      </c>
      <c r="E125" s="194" t="s">
        <v>233</v>
      </c>
      <c r="F125" s="195" t="s">
        <v>234</v>
      </c>
      <c r="G125" s="196" t="s">
        <v>178</v>
      </c>
      <c r="H125" s="197" t="n">
        <v>15</v>
      </c>
      <c r="I125" s="198"/>
      <c r="J125" s="199" t="n">
        <f aca="false">ROUND(I125*H125,2)</f>
        <v>0</v>
      </c>
      <c r="K125" s="195" t="s">
        <v>118</v>
      </c>
      <c r="L125" s="30"/>
      <c r="M125" s="200"/>
      <c r="N125" s="201" t="s">
        <v>40</v>
      </c>
      <c r="O125" s="67"/>
      <c r="P125" s="202" t="n">
        <f aca="false">O125*H125</f>
        <v>0</v>
      </c>
      <c r="Q125" s="202" t="n">
        <v>0</v>
      </c>
      <c r="R125" s="202" t="n">
        <f aca="false">Q125*H125</f>
        <v>0</v>
      </c>
      <c r="S125" s="202" t="n">
        <v>0.00348</v>
      </c>
      <c r="T125" s="203" t="n">
        <f aca="false">S125*H125</f>
        <v>0.0522</v>
      </c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R125" s="204" t="s">
        <v>171</v>
      </c>
      <c r="AT125" s="204" t="s">
        <v>114</v>
      </c>
      <c r="AU125" s="204" t="s">
        <v>120</v>
      </c>
      <c r="AY125" s="3" t="s">
        <v>110</v>
      </c>
      <c r="BE125" s="205" t="n">
        <f aca="false">IF(N125="základní",J125,0)</f>
        <v>0</v>
      </c>
      <c r="BF125" s="205" t="n">
        <f aca="false">IF(N125="snížená",J125,0)</f>
        <v>0</v>
      </c>
      <c r="BG125" s="205" t="n">
        <f aca="false">IF(N125="zákl. přenesená",J125,0)</f>
        <v>0</v>
      </c>
      <c r="BH125" s="205" t="n">
        <f aca="false">IF(N125="sníž. přenesená",J125,0)</f>
        <v>0</v>
      </c>
      <c r="BI125" s="205" t="n">
        <f aca="false">IF(N125="nulová",J125,0)</f>
        <v>0</v>
      </c>
      <c r="BJ125" s="3" t="s">
        <v>120</v>
      </c>
      <c r="BK125" s="205" t="n">
        <f aca="false">ROUND(I125*H125,2)</f>
        <v>0</v>
      </c>
      <c r="BL125" s="3" t="s">
        <v>171</v>
      </c>
      <c r="BM125" s="204" t="s">
        <v>235</v>
      </c>
    </row>
    <row r="126" s="31" customFormat="true" ht="12.8" hidden="false" customHeight="false" outlineLevel="0" collapsed="false">
      <c r="A126" s="24"/>
      <c r="B126" s="25"/>
      <c r="C126" s="26"/>
      <c r="D126" s="206" t="s">
        <v>122</v>
      </c>
      <c r="E126" s="26"/>
      <c r="F126" s="207" t="s">
        <v>236</v>
      </c>
      <c r="G126" s="26"/>
      <c r="H126" s="26"/>
      <c r="I126" s="208"/>
      <c r="J126" s="26"/>
      <c r="K126" s="26"/>
      <c r="L126" s="30"/>
      <c r="M126" s="209"/>
      <c r="N126" s="210"/>
      <c r="O126" s="67"/>
      <c r="P126" s="67"/>
      <c r="Q126" s="67"/>
      <c r="R126" s="67"/>
      <c r="S126" s="67"/>
      <c r="T126" s="68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T126" s="3" t="s">
        <v>122</v>
      </c>
      <c r="AU126" s="3" t="s">
        <v>120</v>
      </c>
    </row>
    <row r="127" s="31" customFormat="true" ht="16.5" hidden="false" customHeight="true" outlineLevel="0" collapsed="false">
      <c r="A127" s="24"/>
      <c r="B127" s="25"/>
      <c r="C127" s="193" t="s">
        <v>237</v>
      </c>
      <c r="D127" s="193" t="s">
        <v>114</v>
      </c>
      <c r="E127" s="194" t="s">
        <v>238</v>
      </c>
      <c r="F127" s="195" t="s">
        <v>239</v>
      </c>
      <c r="G127" s="196" t="s">
        <v>178</v>
      </c>
      <c r="H127" s="197" t="n">
        <v>19</v>
      </c>
      <c r="I127" s="198"/>
      <c r="J127" s="199" t="n">
        <f aca="false">ROUND(I127*H127,2)</f>
        <v>0</v>
      </c>
      <c r="K127" s="195"/>
      <c r="L127" s="30"/>
      <c r="M127" s="200"/>
      <c r="N127" s="201" t="s">
        <v>40</v>
      </c>
      <c r="O127" s="67"/>
      <c r="P127" s="202" t="n">
        <f aca="false">O127*H127</f>
        <v>0</v>
      </c>
      <c r="Q127" s="202" t="n">
        <v>0</v>
      </c>
      <c r="R127" s="202" t="n">
        <f aca="false">Q127*H127</f>
        <v>0</v>
      </c>
      <c r="S127" s="202" t="n">
        <v>0.0017</v>
      </c>
      <c r="T127" s="203" t="n">
        <f aca="false">S127*H127</f>
        <v>0.0323</v>
      </c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R127" s="204" t="s">
        <v>171</v>
      </c>
      <c r="AT127" s="204" t="s">
        <v>114</v>
      </c>
      <c r="AU127" s="204" t="s">
        <v>120</v>
      </c>
      <c r="AY127" s="3" t="s">
        <v>110</v>
      </c>
      <c r="BE127" s="205" t="n">
        <f aca="false">IF(N127="základní",J127,0)</f>
        <v>0</v>
      </c>
      <c r="BF127" s="205" t="n">
        <f aca="false">IF(N127="snížená",J127,0)</f>
        <v>0</v>
      </c>
      <c r="BG127" s="205" t="n">
        <f aca="false">IF(N127="zákl. přenesená",J127,0)</f>
        <v>0</v>
      </c>
      <c r="BH127" s="205" t="n">
        <f aca="false">IF(N127="sníž. přenesená",J127,0)</f>
        <v>0</v>
      </c>
      <c r="BI127" s="205" t="n">
        <f aca="false">IF(N127="nulová",J127,0)</f>
        <v>0</v>
      </c>
      <c r="BJ127" s="3" t="s">
        <v>120</v>
      </c>
      <c r="BK127" s="205" t="n">
        <f aca="false">ROUND(I127*H127,2)</f>
        <v>0</v>
      </c>
      <c r="BL127" s="3" t="s">
        <v>171</v>
      </c>
      <c r="BM127" s="204" t="s">
        <v>240</v>
      </c>
    </row>
    <row r="128" s="31" customFormat="true" ht="16.5" hidden="false" customHeight="true" outlineLevel="0" collapsed="false">
      <c r="A128" s="24"/>
      <c r="B128" s="25"/>
      <c r="C128" s="193" t="s">
        <v>241</v>
      </c>
      <c r="D128" s="193" t="s">
        <v>114</v>
      </c>
      <c r="E128" s="194" t="s">
        <v>242</v>
      </c>
      <c r="F128" s="195" t="s">
        <v>243</v>
      </c>
      <c r="G128" s="196" t="s">
        <v>178</v>
      </c>
      <c r="H128" s="197" t="n">
        <v>64</v>
      </c>
      <c r="I128" s="198"/>
      <c r="J128" s="199" t="n">
        <f aca="false">ROUND(I128*H128,2)</f>
        <v>0</v>
      </c>
      <c r="K128" s="195"/>
      <c r="L128" s="30"/>
      <c r="M128" s="200"/>
      <c r="N128" s="201" t="s">
        <v>40</v>
      </c>
      <c r="O128" s="67"/>
      <c r="P128" s="202" t="n">
        <f aca="false">O128*H128</f>
        <v>0</v>
      </c>
      <c r="Q128" s="202" t="n">
        <v>0</v>
      </c>
      <c r="R128" s="202" t="n">
        <f aca="false">Q128*H128</f>
        <v>0</v>
      </c>
      <c r="S128" s="202" t="n">
        <v>0.00177</v>
      </c>
      <c r="T128" s="203" t="n">
        <f aca="false">S128*H128</f>
        <v>0.11328</v>
      </c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R128" s="204" t="s">
        <v>171</v>
      </c>
      <c r="AT128" s="204" t="s">
        <v>114</v>
      </c>
      <c r="AU128" s="204" t="s">
        <v>120</v>
      </c>
      <c r="AY128" s="3" t="s">
        <v>110</v>
      </c>
      <c r="BE128" s="205" t="n">
        <f aca="false">IF(N128="základní",J128,0)</f>
        <v>0</v>
      </c>
      <c r="BF128" s="205" t="n">
        <f aca="false">IF(N128="snížená",J128,0)</f>
        <v>0</v>
      </c>
      <c r="BG128" s="205" t="n">
        <f aca="false">IF(N128="zákl. přenesená",J128,0)</f>
        <v>0</v>
      </c>
      <c r="BH128" s="205" t="n">
        <f aca="false">IF(N128="sníž. přenesená",J128,0)</f>
        <v>0</v>
      </c>
      <c r="BI128" s="205" t="n">
        <f aca="false">IF(N128="nulová",J128,0)</f>
        <v>0</v>
      </c>
      <c r="BJ128" s="3" t="s">
        <v>120</v>
      </c>
      <c r="BK128" s="205" t="n">
        <f aca="false">ROUND(I128*H128,2)</f>
        <v>0</v>
      </c>
      <c r="BL128" s="3" t="s">
        <v>171</v>
      </c>
      <c r="BM128" s="204" t="s">
        <v>244</v>
      </c>
    </row>
    <row r="129" s="31" customFormat="true" ht="16.5" hidden="false" customHeight="true" outlineLevel="0" collapsed="false">
      <c r="A129" s="24"/>
      <c r="B129" s="25"/>
      <c r="C129" s="193" t="s">
        <v>245</v>
      </c>
      <c r="D129" s="193" t="s">
        <v>114</v>
      </c>
      <c r="E129" s="194" t="s">
        <v>246</v>
      </c>
      <c r="F129" s="195" t="s">
        <v>247</v>
      </c>
      <c r="G129" s="196" t="s">
        <v>117</v>
      </c>
      <c r="H129" s="197" t="n">
        <v>1</v>
      </c>
      <c r="I129" s="198"/>
      <c r="J129" s="199" t="n">
        <f aca="false">ROUND(I129*H129,2)</f>
        <v>0</v>
      </c>
      <c r="K129" s="195"/>
      <c r="L129" s="30"/>
      <c r="M129" s="200"/>
      <c r="N129" s="201" t="s">
        <v>40</v>
      </c>
      <c r="O129" s="67"/>
      <c r="P129" s="202" t="n">
        <f aca="false">O129*H129</f>
        <v>0</v>
      </c>
      <c r="Q129" s="202" t="n">
        <v>0</v>
      </c>
      <c r="R129" s="202" t="n">
        <f aca="false">Q129*H129</f>
        <v>0</v>
      </c>
      <c r="S129" s="202" t="n">
        <v>0.015</v>
      </c>
      <c r="T129" s="203" t="n">
        <f aca="false">S129*H129</f>
        <v>0.015</v>
      </c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R129" s="204" t="s">
        <v>171</v>
      </c>
      <c r="AT129" s="204" t="s">
        <v>114</v>
      </c>
      <c r="AU129" s="204" t="s">
        <v>120</v>
      </c>
      <c r="AY129" s="3" t="s">
        <v>110</v>
      </c>
      <c r="BE129" s="205" t="n">
        <f aca="false">IF(N129="základní",J129,0)</f>
        <v>0</v>
      </c>
      <c r="BF129" s="205" t="n">
        <f aca="false">IF(N129="snížená",J129,0)</f>
        <v>0</v>
      </c>
      <c r="BG129" s="205" t="n">
        <f aca="false">IF(N129="zákl. přenesená",J129,0)</f>
        <v>0</v>
      </c>
      <c r="BH129" s="205" t="n">
        <f aca="false">IF(N129="sníž. přenesená",J129,0)</f>
        <v>0</v>
      </c>
      <c r="BI129" s="205" t="n">
        <f aca="false">IF(N129="nulová",J129,0)</f>
        <v>0</v>
      </c>
      <c r="BJ129" s="3" t="s">
        <v>120</v>
      </c>
      <c r="BK129" s="205" t="n">
        <f aca="false">ROUND(I129*H129,2)</f>
        <v>0</v>
      </c>
      <c r="BL129" s="3" t="s">
        <v>171</v>
      </c>
      <c r="BM129" s="204" t="s">
        <v>248</v>
      </c>
    </row>
    <row r="130" s="31" customFormat="true" ht="16.5" hidden="false" customHeight="true" outlineLevel="0" collapsed="false">
      <c r="A130" s="24"/>
      <c r="B130" s="25"/>
      <c r="C130" s="193" t="s">
        <v>249</v>
      </c>
      <c r="D130" s="193" t="s">
        <v>114</v>
      </c>
      <c r="E130" s="194" t="s">
        <v>250</v>
      </c>
      <c r="F130" s="195" t="s">
        <v>251</v>
      </c>
      <c r="G130" s="196" t="s">
        <v>178</v>
      </c>
      <c r="H130" s="197" t="n">
        <v>11</v>
      </c>
      <c r="I130" s="198"/>
      <c r="J130" s="199" t="n">
        <f aca="false">ROUND(I130*H130,2)</f>
        <v>0</v>
      </c>
      <c r="K130" s="195"/>
      <c r="L130" s="30"/>
      <c r="M130" s="200"/>
      <c r="N130" s="201" t="s">
        <v>40</v>
      </c>
      <c r="O130" s="67"/>
      <c r="P130" s="202" t="n">
        <f aca="false">O130*H130</f>
        <v>0</v>
      </c>
      <c r="Q130" s="202" t="n">
        <v>0</v>
      </c>
      <c r="R130" s="202" t="n">
        <f aca="false">Q130*H130</f>
        <v>0</v>
      </c>
      <c r="S130" s="202" t="n">
        <v>0.00175</v>
      </c>
      <c r="T130" s="203" t="n">
        <f aca="false">S130*H130</f>
        <v>0.01925</v>
      </c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R130" s="204" t="s">
        <v>171</v>
      </c>
      <c r="AT130" s="204" t="s">
        <v>114</v>
      </c>
      <c r="AU130" s="204" t="s">
        <v>120</v>
      </c>
      <c r="AY130" s="3" t="s">
        <v>110</v>
      </c>
      <c r="BE130" s="205" t="n">
        <f aca="false">IF(N130="základní",J130,0)</f>
        <v>0</v>
      </c>
      <c r="BF130" s="205" t="n">
        <f aca="false">IF(N130="snížená",J130,0)</f>
        <v>0</v>
      </c>
      <c r="BG130" s="205" t="n">
        <f aca="false">IF(N130="zákl. přenesená",J130,0)</f>
        <v>0</v>
      </c>
      <c r="BH130" s="205" t="n">
        <f aca="false">IF(N130="sníž. přenesená",J130,0)</f>
        <v>0</v>
      </c>
      <c r="BI130" s="205" t="n">
        <f aca="false">IF(N130="nulová",J130,0)</f>
        <v>0</v>
      </c>
      <c r="BJ130" s="3" t="s">
        <v>120</v>
      </c>
      <c r="BK130" s="205" t="n">
        <f aca="false">ROUND(I130*H130,2)</f>
        <v>0</v>
      </c>
      <c r="BL130" s="3" t="s">
        <v>171</v>
      </c>
      <c r="BM130" s="204" t="s">
        <v>252</v>
      </c>
    </row>
    <row r="131" s="31" customFormat="true" ht="16.5" hidden="false" customHeight="true" outlineLevel="0" collapsed="false">
      <c r="A131" s="24"/>
      <c r="B131" s="25"/>
      <c r="C131" s="193" t="s">
        <v>7</v>
      </c>
      <c r="D131" s="193" t="s">
        <v>114</v>
      </c>
      <c r="E131" s="194" t="s">
        <v>253</v>
      </c>
      <c r="F131" s="195" t="s">
        <v>254</v>
      </c>
      <c r="G131" s="196" t="s">
        <v>128</v>
      </c>
      <c r="H131" s="197" t="n">
        <v>12</v>
      </c>
      <c r="I131" s="198"/>
      <c r="J131" s="199" t="n">
        <f aca="false">ROUND(I131*H131,2)</f>
        <v>0</v>
      </c>
      <c r="K131" s="195"/>
      <c r="L131" s="30"/>
      <c r="M131" s="200"/>
      <c r="N131" s="201" t="s">
        <v>40</v>
      </c>
      <c r="O131" s="67"/>
      <c r="P131" s="202" t="n">
        <f aca="false">O131*H131</f>
        <v>0</v>
      </c>
      <c r="Q131" s="202" t="n">
        <v>0</v>
      </c>
      <c r="R131" s="202" t="n">
        <f aca="false">Q131*H131</f>
        <v>0</v>
      </c>
      <c r="S131" s="202" t="n">
        <v>0.00584</v>
      </c>
      <c r="T131" s="203" t="n">
        <f aca="false">S131*H131</f>
        <v>0.07008</v>
      </c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R131" s="204" t="s">
        <v>171</v>
      </c>
      <c r="AT131" s="204" t="s">
        <v>114</v>
      </c>
      <c r="AU131" s="204" t="s">
        <v>120</v>
      </c>
      <c r="AY131" s="3" t="s">
        <v>110</v>
      </c>
      <c r="BE131" s="205" t="n">
        <f aca="false">IF(N131="základní",J131,0)</f>
        <v>0</v>
      </c>
      <c r="BF131" s="205" t="n">
        <f aca="false">IF(N131="snížená",J131,0)</f>
        <v>0</v>
      </c>
      <c r="BG131" s="205" t="n">
        <f aca="false">IF(N131="zákl. přenesená",J131,0)</f>
        <v>0</v>
      </c>
      <c r="BH131" s="205" t="n">
        <f aca="false">IF(N131="sníž. přenesená",J131,0)</f>
        <v>0</v>
      </c>
      <c r="BI131" s="205" t="n">
        <f aca="false">IF(N131="nulová",J131,0)</f>
        <v>0</v>
      </c>
      <c r="BJ131" s="3" t="s">
        <v>120</v>
      </c>
      <c r="BK131" s="205" t="n">
        <f aca="false">ROUND(I131*H131,2)</f>
        <v>0</v>
      </c>
      <c r="BL131" s="3" t="s">
        <v>171</v>
      </c>
      <c r="BM131" s="204" t="s">
        <v>255</v>
      </c>
    </row>
    <row r="132" s="31" customFormat="true" ht="16.5" hidden="false" customHeight="true" outlineLevel="0" collapsed="false">
      <c r="A132" s="24"/>
      <c r="B132" s="25"/>
      <c r="C132" s="193" t="s">
        <v>256</v>
      </c>
      <c r="D132" s="193" t="s">
        <v>114</v>
      </c>
      <c r="E132" s="194" t="s">
        <v>257</v>
      </c>
      <c r="F132" s="195" t="s">
        <v>258</v>
      </c>
      <c r="G132" s="196" t="s">
        <v>178</v>
      </c>
      <c r="H132" s="197" t="n">
        <v>64</v>
      </c>
      <c r="I132" s="198"/>
      <c r="J132" s="199" t="n">
        <f aca="false">ROUND(I132*H132,2)</f>
        <v>0</v>
      </c>
      <c r="K132" s="195" t="s">
        <v>118</v>
      </c>
      <c r="L132" s="30"/>
      <c r="M132" s="200"/>
      <c r="N132" s="201" t="s">
        <v>40</v>
      </c>
      <c r="O132" s="67"/>
      <c r="P132" s="202" t="n">
        <f aca="false">O132*H132</f>
        <v>0</v>
      </c>
      <c r="Q132" s="202" t="n">
        <v>0</v>
      </c>
      <c r="R132" s="202" t="n">
        <f aca="false">Q132*H132</f>
        <v>0</v>
      </c>
      <c r="S132" s="202" t="n">
        <v>0.00605</v>
      </c>
      <c r="T132" s="203" t="n">
        <f aca="false">S132*H132</f>
        <v>0.3872</v>
      </c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R132" s="204" t="s">
        <v>171</v>
      </c>
      <c r="AT132" s="204" t="s">
        <v>114</v>
      </c>
      <c r="AU132" s="204" t="s">
        <v>120</v>
      </c>
      <c r="AY132" s="3" t="s">
        <v>110</v>
      </c>
      <c r="BE132" s="205" t="n">
        <f aca="false">IF(N132="základní",J132,0)</f>
        <v>0</v>
      </c>
      <c r="BF132" s="205" t="n">
        <f aca="false">IF(N132="snížená",J132,0)</f>
        <v>0</v>
      </c>
      <c r="BG132" s="205" t="n">
        <f aca="false">IF(N132="zákl. přenesená",J132,0)</f>
        <v>0</v>
      </c>
      <c r="BH132" s="205" t="n">
        <f aca="false">IF(N132="sníž. přenesená",J132,0)</f>
        <v>0</v>
      </c>
      <c r="BI132" s="205" t="n">
        <f aca="false">IF(N132="nulová",J132,0)</f>
        <v>0</v>
      </c>
      <c r="BJ132" s="3" t="s">
        <v>120</v>
      </c>
      <c r="BK132" s="205" t="n">
        <f aca="false">ROUND(I132*H132,2)</f>
        <v>0</v>
      </c>
      <c r="BL132" s="3" t="s">
        <v>171</v>
      </c>
      <c r="BM132" s="204" t="s">
        <v>259</v>
      </c>
    </row>
    <row r="133" s="31" customFormat="true" ht="12.8" hidden="false" customHeight="false" outlineLevel="0" collapsed="false">
      <c r="A133" s="24"/>
      <c r="B133" s="25"/>
      <c r="C133" s="26"/>
      <c r="D133" s="206" t="s">
        <v>122</v>
      </c>
      <c r="E133" s="26"/>
      <c r="F133" s="207" t="s">
        <v>260</v>
      </c>
      <c r="G133" s="26"/>
      <c r="H133" s="26"/>
      <c r="I133" s="208"/>
      <c r="J133" s="26"/>
      <c r="K133" s="26"/>
      <c r="L133" s="30"/>
      <c r="M133" s="209"/>
      <c r="N133" s="210"/>
      <c r="O133" s="67"/>
      <c r="P133" s="67"/>
      <c r="Q133" s="67"/>
      <c r="R133" s="67"/>
      <c r="S133" s="67"/>
      <c r="T133" s="68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T133" s="3" t="s">
        <v>122</v>
      </c>
      <c r="AU133" s="3" t="s">
        <v>120</v>
      </c>
    </row>
    <row r="134" s="31" customFormat="true" ht="16.5" hidden="false" customHeight="true" outlineLevel="0" collapsed="false">
      <c r="A134" s="24"/>
      <c r="B134" s="25"/>
      <c r="C134" s="193" t="s">
        <v>261</v>
      </c>
      <c r="D134" s="193" t="s">
        <v>114</v>
      </c>
      <c r="E134" s="194" t="s">
        <v>262</v>
      </c>
      <c r="F134" s="195" t="s">
        <v>263</v>
      </c>
      <c r="G134" s="196" t="s">
        <v>178</v>
      </c>
      <c r="H134" s="197" t="n">
        <v>37.2</v>
      </c>
      <c r="I134" s="198"/>
      <c r="J134" s="199" t="n">
        <f aca="false">ROUND(I134*H134,2)</f>
        <v>0</v>
      </c>
      <c r="K134" s="195"/>
      <c r="L134" s="30"/>
      <c r="M134" s="200"/>
      <c r="N134" s="201" t="s">
        <v>40</v>
      </c>
      <c r="O134" s="67"/>
      <c r="P134" s="202" t="n">
        <f aca="false">O134*H134</f>
        <v>0</v>
      </c>
      <c r="Q134" s="202" t="n">
        <v>0</v>
      </c>
      <c r="R134" s="202" t="n">
        <f aca="false">Q134*H134</f>
        <v>0</v>
      </c>
      <c r="S134" s="202" t="n">
        <v>0.00394</v>
      </c>
      <c r="T134" s="203" t="n">
        <f aca="false">S134*H134</f>
        <v>0.146568</v>
      </c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R134" s="204" t="s">
        <v>171</v>
      </c>
      <c r="AT134" s="204" t="s">
        <v>114</v>
      </c>
      <c r="AU134" s="204" t="s">
        <v>120</v>
      </c>
      <c r="AY134" s="3" t="s">
        <v>110</v>
      </c>
      <c r="BE134" s="205" t="n">
        <f aca="false">IF(N134="základní",J134,0)</f>
        <v>0</v>
      </c>
      <c r="BF134" s="205" t="n">
        <f aca="false">IF(N134="snížená",J134,0)</f>
        <v>0</v>
      </c>
      <c r="BG134" s="205" t="n">
        <f aca="false">IF(N134="zákl. přenesená",J134,0)</f>
        <v>0</v>
      </c>
      <c r="BH134" s="205" t="n">
        <f aca="false">IF(N134="sníž. přenesená",J134,0)</f>
        <v>0</v>
      </c>
      <c r="BI134" s="205" t="n">
        <f aca="false">IF(N134="nulová",J134,0)</f>
        <v>0</v>
      </c>
      <c r="BJ134" s="3" t="s">
        <v>120</v>
      </c>
      <c r="BK134" s="205" t="n">
        <f aca="false">ROUND(I134*H134,2)</f>
        <v>0</v>
      </c>
      <c r="BL134" s="3" t="s">
        <v>171</v>
      </c>
      <c r="BM134" s="204" t="s">
        <v>264</v>
      </c>
    </row>
    <row r="135" s="31" customFormat="true" ht="16.5" hidden="false" customHeight="true" outlineLevel="0" collapsed="false">
      <c r="A135" s="24"/>
      <c r="B135" s="25"/>
      <c r="C135" s="193" t="s">
        <v>265</v>
      </c>
      <c r="D135" s="193" t="s">
        <v>114</v>
      </c>
      <c r="E135" s="194" t="s">
        <v>266</v>
      </c>
      <c r="F135" s="195" t="s">
        <v>267</v>
      </c>
      <c r="G135" s="196" t="s">
        <v>178</v>
      </c>
      <c r="H135" s="197" t="n">
        <v>99.8</v>
      </c>
      <c r="I135" s="198"/>
      <c r="J135" s="199" t="n">
        <f aca="false">ROUND(I135*H135,2)</f>
        <v>0</v>
      </c>
      <c r="K135" s="195"/>
      <c r="L135" s="30"/>
      <c r="M135" s="200"/>
      <c r="N135" s="201" t="s">
        <v>40</v>
      </c>
      <c r="O135" s="67"/>
      <c r="P135" s="202" t="n">
        <f aca="false">O135*H135</f>
        <v>0</v>
      </c>
      <c r="Q135" s="202" t="n">
        <v>0.00061</v>
      </c>
      <c r="R135" s="202" t="n">
        <f aca="false">Q135*H135</f>
        <v>0.060878</v>
      </c>
      <c r="S135" s="202" t="n">
        <v>0</v>
      </c>
      <c r="T135" s="203" t="n">
        <f aca="false">S135*H135</f>
        <v>0</v>
      </c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R135" s="204" t="s">
        <v>171</v>
      </c>
      <c r="AT135" s="204" t="s">
        <v>114</v>
      </c>
      <c r="AU135" s="204" t="s">
        <v>120</v>
      </c>
      <c r="AY135" s="3" t="s">
        <v>110</v>
      </c>
      <c r="BE135" s="205" t="n">
        <f aca="false">IF(N135="základní",J135,0)</f>
        <v>0</v>
      </c>
      <c r="BF135" s="205" t="n">
        <f aca="false">IF(N135="snížená",J135,0)</f>
        <v>0</v>
      </c>
      <c r="BG135" s="205" t="n">
        <f aca="false">IF(N135="zákl. přenesená",J135,0)</f>
        <v>0</v>
      </c>
      <c r="BH135" s="205" t="n">
        <f aca="false">IF(N135="sníž. přenesená",J135,0)</f>
        <v>0</v>
      </c>
      <c r="BI135" s="205" t="n">
        <f aca="false">IF(N135="nulová",J135,0)</f>
        <v>0</v>
      </c>
      <c r="BJ135" s="3" t="s">
        <v>120</v>
      </c>
      <c r="BK135" s="205" t="n">
        <f aca="false">ROUND(I135*H135,2)</f>
        <v>0</v>
      </c>
      <c r="BL135" s="3" t="s">
        <v>171</v>
      </c>
      <c r="BM135" s="204" t="s">
        <v>268</v>
      </c>
    </row>
    <row r="136" s="221" customFormat="true" ht="12.8" hidden="false" customHeight="false" outlineLevel="0" collapsed="false">
      <c r="B136" s="222"/>
      <c r="C136" s="223"/>
      <c r="D136" s="224" t="s">
        <v>269</v>
      </c>
      <c r="E136" s="225"/>
      <c r="F136" s="226" t="s">
        <v>270</v>
      </c>
      <c r="G136" s="223"/>
      <c r="H136" s="227" t="n">
        <v>99.8</v>
      </c>
      <c r="I136" s="228"/>
      <c r="J136" s="223"/>
      <c r="K136" s="223"/>
      <c r="L136" s="229"/>
      <c r="M136" s="230"/>
      <c r="N136" s="231"/>
      <c r="O136" s="231"/>
      <c r="P136" s="231"/>
      <c r="Q136" s="231"/>
      <c r="R136" s="231"/>
      <c r="S136" s="231"/>
      <c r="T136" s="232"/>
      <c r="AT136" s="233" t="s">
        <v>269</v>
      </c>
      <c r="AU136" s="233" t="s">
        <v>120</v>
      </c>
      <c r="AV136" s="221" t="s">
        <v>120</v>
      </c>
      <c r="AW136" s="221" t="s">
        <v>30</v>
      </c>
      <c r="AX136" s="221" t="s">
        <v>76</v>
      </c>
      <c r="AY136" s="233" t="s">
        <v>110</v>
      </c>
    </row>
    <row r="137" s="31" customFormat="true" ht="24.15" hidden="false" customHeight="true" outlineLevel="0" collapsed="false">
      <c r="A137" s="24"/>
      <c r="B137" s="25"/>
      <c r="C137" s="193" t="s">
        <v>271</v>
      </c>
      <c r="D137" s="193" t="s">
        <v>114</v>
      </c>
      <c r="E137" s="194" t="s">
        <v>272</v>
      </c>
      <c r="F137" s="195" t="s">
        <v>273</v>
      </c>
      <c r="G137" s="196" t="s">
        <v>128</v>
      </c>
      <c r="H137" s="197" t="n">
        <v>350</v>
      </c>
      <c r="I137" s="198"/>
      <c r="J137" s="199" t="n">
        <f aca="false">ROUND(I137*H137,2)</f>
        <v>0</v>
      </c>
      <c r="K137" s="195" t="s">
        <v>274</v>
      </c>
      <c r="L137" s="30"/>
      <c r="M137" s="200"/>
      <c r="N137" s="201" t="s">
        <v>40</v>
      </c>
      <c r="O137" s="67"/>
      <c r="P137" s="202" t="n">
        <f aca="false">O137*H137</f>
        <v>0</v>
      </c>
      <c r="Q137" s="202" t="n">
        <v>0.00269</v>
      </c>
      <c r="R137" s="202" t="n">
        <f aca="false">Q137*H137</f>
        <v>0.9415</v>
      </c>
      <c r="S137" s="202" t="n">
        <v>0</v>
      </c>
      <c r="T137" s="203" t="n">
        <f aca="false">S137*H137</f>
        <v>0</v>
      </c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R137" s="204" t="s">
        <v>171</v>
      </c>
      <c r="AT137" s="204" t="s">
        <v>114</v>
      </c>
      <c r="AU137" s="204" t="s">
        <v>120</v>
      </c>
      <c r="AY137" s="3" t="s">
        <v>110</v>
      </c>
      <c r="BE137" s="205" t="n">
        <f aca="false">IF(N137="základní",J137,0)</f>
        <v>0</v>
      </c>
      <c r="BF137" s="205" t="n">
        <f aca="false">IF(N137="snížená",J137,0)</f>
        <v>0</v>
      </c>
      <c r="BG137" s="205" t="n">
        <f aca="false">IF(N137="zákl. přenesená",J137,0)</f>
        <v>0</v>
      </c>
      <c r="BH137" s="205" t="n">
        <f aca="false">IF(N137="sníž. přenesená",J137,0)</f>
        <v>0</v>
      </c>
      <c r="BI137" s="205" t="n">
        <f aca="false">IF(N137="nulová",J137,0)</f>
        <v>0</v>
      </c>
      <c r="BJ137" s="3" t="s">
        <v>120</v>
      </c>
      <c r="BK137" s="205" t="n">
        <f aca="false">ROUND(I137*H137,2)</f>
        <v>0</v>
      </c>
      <c r="BL137" s="3" t="s">
        <v>171</v>
      </c>
      <c r="BM137" s="204" t="s">
        <v>275</v>
      </c>
    </row>
    <row r="138" s="31" customFormat="true" ht="12.8" hidden="false" customHeight="false" outlineLevel="0" collapsed="false">
      <c r="A138" s="24"/>
      <c r="B138" s="25"/>
      <c r="C138" s="26"/>
      <c r="D138" s="206" t="s">
        <v>122</v>
      </c>
      <c r="E138" s="26"/>
      <c r="F138" s="207" t="s">
        <v>276</v>
      </c>
      <c r="G138" s="26"/>
      <c r="H138" s="26"/>
      <c r="I138" s="208"/>
      <c r="J138" s="26"/>
      <c r="K138" s="26"/>
      <c r="L138" s="30"/>
      <c r="M138" s="209"/>
      <c r="N138" s="210"/>
      <c r="O138" s="67"/>
      <c r="P138" s="67"/>
      <c r="Q138" s="67"/>
      <c r="R138" s="67"/>
      <c r="S138" s="67"/>
      <c r="T138" s="68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T138" s="3" t="s">
        <v>122</v>
      </c>
      <c r="AU138" s="3" t="s">
        <v>120</v>
      </c>
    </row>
    <row r="139" s="31" customFormat="true" ht="16.5" hidden="false" customHeight="true" outlineLevel="0" collapsed="false">
      <c r="A139" s="24"/>
      <c r="B139" s="25"/>
      <c r="C139" s="193" t="s">
        <v>277</v>
      </c>
      <c r="D139" s="193" t="s">
        <v>114</v>
      </c>
      <c r="E139" s="194" t="s">
        <v>278</v>
      </c>
      <c r="F139" s="195" t="s">
        <v>279</v>
      </c>
      <c r="G139" s="196" t="s">
        <v>178</v>
      </c>
      <c r="H139" s="197" t="n">
        <v>39</v>
      </c>
      <c r="I139" s="198"/>
      <c r="J139" s="199" t="n">
        <f aca="false">ROUND(I139*H139,2)</f>
        <v>0</v>
      </c>
      <c r="K139" s="195"/>
      <c r="L139" s="30"/>
      <c r="M139" s="200"/>
      <c r="N139" s="201" t="s">
        <v>40</v>
      </c>
      <c r="O139" s="67"/>
      <c r="P139" s="202" t="n">
        <f aca="false">O139*H139</f>
        <v>0</v>
      </c>
      <c r="Q139" s="202" t="n">
        <v>0.00127</v>
      </c>
      <c r="R139" s="202" t="n">
        <f aca="false">Q139*H139</f>
        <v>0.04953</v>
      </c>
      <c r="S139" s="202" t="n">
        <v>0</v>
      </c>
      <c r="T139" s="203" t="n">
        <f aca="false">S139*H139</f>
        <v>0</v>
      </c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R139" s="204" t="s">
        <v>171</v>
      </c>
      <c r="AT139" s="204" t="s">
        <v>114</v>
      </c>
      <c r="AU139" s="204" t="s">
        <v>120</v>
      </c>
      <c r="AY139" s="3" t="s">
        <v>110</v>
      </c>
      <c r="BE139" s="205" t="n">
        <f aca="false">IF(N139="základní",J139,0)</f>
        <v>0</v>
      </c>
      <c r="BF139" s="205" t="n">
        <f aca="false">IF(N139="snížená",J139,0)</f>
        <v>0</v>
      </c>
      <c r="BG139" s="205" t="n">
        <f aca="false">IF(N139="zákl. přenesená",J139,0)</f>
        <v>0</v>
      </c>
      <c r="BH139" s="205" t="n">
        <f aca="false">IF(N139="sníž. přenesená",J139,0)</f>
        <v>0</v>
      </c>
      <c r="BI139" s="205" t="n">
        <f aca="false">IF(N139="nulová",J139,0)</f>
        <v>0</v>
      </c>
      <c r="BJ139" s="3" t="s">
        <v>120</v>
      </c>
      <c r="BK139" s="205" t="n">
        <f aca="false">ROUND(I139*H139,2)</f>
        <v>0</v>
      </c>
      <c r="BL139" s="3" t="s">
        <v>171</v>
      </c>
      <c r="BM139" s="204" t="s">
        <v>280</v>
      </c>
    </row>
    <row r="140" s="31" customFormat="true" ht="16.5" hidden="false" customHeight="true" outlineLevel="0" collapsed="false">
      <c r="A140" s="24"/>
      <c r="B140" s="25"/>
      <c r="C140" s="193" t="s">
        <v>281</v>
      </c>
      <c r="D140" s="193" t="s">
        <v>114</v>
      </c>
      <c r="E140" s="194" t="s">
        <v>282</v>
      </c>
      <c r="F140" s="195" t="s">
        <v>283</v>
      </c>
      <c r="G140" s="196" t="s">
        <v>178</v>
      </c>
      <c r="H140" s="197" t="n">
        <v>15</v>
      </c>
      <c r="I140" s="198"/>
      <c r="J140" s="199" t="n">
        <f aca="false">ROUND(I140*H140,2)</f>
        <v>0</v>
      </c>
      <c r="K140" s="195" t="s">
        <v>220</v>
      </c>
      <c r="L140" s="30"/>
      <c r="M140" s="200"/>
      <c r="N140" s="201" t="s">
        <v>40</v>
      </c>
      <c r="O140" s="67"/>
      <c r="P140" s="202" t="n">
        <f aca="false">O140*H140</f>
        <v>0</v>
      </c>
      <c r="Q140" s="202" t="n">
        <v>0.0016</v>
      </c>
      <c r="R140" s="202" t="n">
        <f aca="false">Q140*H140</f>
        <v>0.024</v>
      </c>
      <c r="S140" s="202" t="n">
        <v>0</v>
      </c>
      <c r="T140" s="203" t="n">
        <f aca="false">S140*H140</f>
        <v>0</v>
      </c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R140" s="204" t="s">
        <v>119</v>
      </c>
      <c r="AT140" s="204" t="s">
        <v>114</v>
      </c>
      <c r="AU140" s="204" t="s">
        <v>120</v>
      </c>
      <c r="AY140" s="3" t="s">
        <v>110</v>
      </c>
      <c r="BE140" s="205" t="n">
        <f aca="false">IF(N140="základní",J140,0)</f>
        <v>0</v>
      </c>
      <c r="BF140" s="205" t="n">
        <f aca="false">IF(N140="snížená",J140,0)</f>
        <v>0</v>
      </c>
      <c r="BG140" s="205" t="n">
        <f aca="false">IF(N140="zákl. přenesená",J140,0)</f>
        <v>0</v>
      </c>
      <c r="BH140" s="205" t="n">
        <f aca="false">IF(N140="sníž. přenesená",J140,0)</f>
        <v>0</v>
      </c>
      <c r="BI140" s="205" t="n">
        <f aca="false">IF(N140="nulová",J140,0)</f>
        <v>0</v>
      </c>
      <c r="BJ140" s="3" t="s">
        <v>120</v>
      </c>
      <c r="BK140" s="205" t="n">
        <f aca="false">ROUND(I140*H140,2)</f>
        <v>0</v>
      </c>
      <c r="BL140" s="3" t="s">
        <v>119</v>
      </c>
      <c r="BM140" s="204" t="s">
        <v>284</v>
      </c>
    </row>
    <row r="141" s="31" customFormat="true" ht="12.8" hidden="false" customHeight="false" outlineLevel="0" collapsed="false">
      <c r="A141" s="24"/>
      <c r="B141" s="25"/>
      <c r="C141" s="26"/>
      <c r="D141" s="206" t="s">
        <v>122</v>
      </c>
      <c r="E141" s="26"/>
      <c r="F141" s="207" t="s">
        <v>285</v>
      </c>
      <c r="G141" s="26"/>
      <c r="H141" s="26"/>
      <c r="I141" s="208"/>
      <c r="J141" s="26"/>
      <c r="K141" s="26"/>
      <c r="L141" s="30"/>
      <c r="M141" s="209"/>
      <c r="N141" s="210"/>
      <c r="O141" s="67"/>
      <c r="P141" s="67"/>
      <c r="Q141" s="67"/>
      <c r="R141" s="67"/>
      <c r="S141" s="67"/>
      <c r="T141" s="68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T141" s="3" t="s">
        <v>122</v>
      </c>
      <c r="AU141" s="3" t="s">
        <v>120</v>
      </c>
    </row>
    <row r="142" s="31" customFormat="true" ht="16.5" hidden="false" customHeight="true" outlineLevel="0" collapsed="false">
      <c r="A142" s="24"/>
      <c r="B142" s="25"/>
      <c r="C142" s="193" t="s">
        <v>286</v>
      </c>
      <c r="D142" s="193" t="s">
        <v>114</v>
      </c>
      <c r="E142" s="194" t="s">
        <v>287</v>
      </c>
      <c r="F142" s="195" t="s">
        <v>288</v>
      </c>
      <c r="G142" s="196" t="s">
        <v>178</v>
      </c>
      <c r="H142" s="197" t="n">
        <v>19</v>
      </c>
      <c r="I142" s="198"/>
      <c r="J142" s="199" t="n">
        <f aca="false">ROUND(I142*H142,2)</f>
        <v>0</v>
      </c>
      <c r="K142" s="195" t="s">
        <v>118</v>
      </c>
      <c r="L142" s="30"/>
      <c r="M142" s="200"/>
      <c r="N142" s="201" t="s">
        <v>40</v>
      </c>
      <c r="O142" s="67"/>
      <c r="P142" s="202" t="n">
        <f aca="false">O142*H142</f>
        <v>0</v>
      </c>
      <c r="Q142" s="202" t="n">
        <v>0.00076</v>
      </c>
      <c r="R142" s="202" t="n">
        <f aca="false">Q142*H142</f>
        <v>0.01444</v>
      </c>
      <c r="S142" s="202" t="n">
        <v>0</v>
      </c>
      <c r="T142" s="203" t="n">
        <f aca="false">S142*H142</f>
        <v>0</v>
      </c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R142" s="204" t="s">
        <v>171</v>
      </c>
      <c r="AT142" s="204" t="s">
        <v>114</v>
      </c>
      <c r="AU142" s="204" t="s">
        <v>120</v>
      </c>
      <c r="AY142" s="3" t="s">
        <v>110</v>
      </c>
      <c r="BE142" s="205" t="n">
        <f aca="false">IF(N142="základní",J142,0)</f>
        <v>0</v>
      </c>
      <c r="BF142" s="205" t="n">
        <f aca="false">IF(N142="snížená",J142,0)</f>
        <v>0</v>
      </c>
      <c r="BG142" s="205" t="n">
        <f aca="false">IF(N142="zákl. přenesená",J142,0)</f>
        <v>0</v>
      </c>
      <c r="BH142" s="205" t="n">
        <f aca="false">IF(N142="sníž. přenesená",J142,0)</f>
        <v>0</v>
      </c>
      <c r="BI142" s="205" t="n">
        <f aca="false">IF(N142="nulová",J142,0)</f>
        <v>0</v>
      </c>
      <c r="BJ142" s="3" t="s">
        <v>120</v>
      </c>
      <c r="BK142" s="205" t="n">
        <f aca="false">ROUND(I142*H142,2)</f>
        <v>0</v>
      </c>
      <c r="BL142" s="3" t="s">
        <v>171</v>
      </c>
      <c r="BM142" s="204" t="s">
        <v>289</v>
      </c>
    </row>
    <row r="143" s="31" customFormat="true" ht="12.8" hidden="false" customHeight="false" outlineLevel="0" collapsed="false">
      <c r="A143" s="24"/>
      <c r="B143" s="25"/>
      <c r="C143" s="26"/>
      <c r="D143" s="206" t="s">
        <v>122</v>
      </c>
      <c r="E143" s="26"/>
      <c r="F143" s="207" t="s">
        <v>290</v>
      </c>
      <c r="G143" s="26"/>
      <c r="H143" s="26"/>
      <c r="I143" s="208"/>
      <c r="J143" s="26"/>
      <c r="K143" s="26"/>
      <c r="L143" s="30"/>
      <c r="M143" s="209"/>
      <c r="N143" s="210"/>
      <c r="O143" s="67"/>
      <c r="P143" s="67"/>
      <c r="Q143" s="67"/>
      <c r="R143" s="67"/>
      <c r="S143" s="67"/>
      <c r="T143" s="68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T143" s="3" t="s">
        <v>122</v>
      </c>
      <c r="AU143" s="3" t="s">
        <v>120</v>
      </c>
    </row>
    <row r="144" s="31" customFormat="true" ht="21.75" hidden="false" customHeight="true" outlineLevel="0" collapsed="false">
      <c r="A144" s="24"/>
      <c r="B144" s="25"/>
      <c r="C144" s="193" t="s">
        <v>291</v>
      </c>
      <c r="D144" s="193" t="s">
        <v>114</v>
      </c>
      <c r="E144" s="194" t="s">
        <v>292</v>
      </c>
      <c r="F144" s="195" t="s">
        <v>293</v>
      </c>
      <c r="G144" s="196" t="s">
        <v>178</v>
      </c>
      <c r="H144" s="197" t="n">
        <v>64</v>
      </c>
      <c r="I144" s="198"/>
      <c r="J144" s="199" t="n">
        <f aca="false">ROUND(I144*H144,2)</f>
        <v>0</v>
      </c>
      <c r="K144" s="195" t="s">
        <v>118</v>
      </c>
      <c r="L144" s="30"/>
      <c r="M144" s="200"/>
      <c r="N144" s="201" t="s">
        <v>40</v>
      </c>
      <c r="O144" s="67"/>
      <c r="P144" s="202" t="n">
        <f aca="false">O144*H144</f>
        <v>0</v>
      </c>
      <c r="Q144" s="202" t="n">
        <v>0.00081</v>
      </c>
      <c r="R144" s="202" t="n">
        <f aca="false">Q144*H144</f>
        <v>0.05184</v>
      </c>
      <c r="S144" s="202" t="n">
        <v>0</v>
      </c>
      <c r="T144" s="203" t="n">
        <f aca="false">S144*H144</f>
        <v>0</v>
      </c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R144" s="204" t="s">
        <v>171</v>
      </c>
      <c r="AT144" s="204" t="s">
        <v>114</v>
      </c>
      <c r="AU144" s="204" t="s">
        <v>120</v>
      </c>
      <c r="AY144" s="3" t="s">
        <v>110</v>
      </c>
      <c r="BE144" s="205" t="n">
        <f aca="false">IF(N144="základní",J144,0)</f>
        <v>0</v>
      </c>
      <c r="BF144" s="205" t="n">
        <f aca="false">IF(N144="snížená",J144,0)</f>
        <v>0</v>
      </c>
      <c r="BG144" s="205" t="n">
        <f aca="false">IF(N144="zákl. přenesená",J144,0)</f>
        <v>0</v>
      </c>
      <c r="BH144" s="205" t="n">
        <f aca="false">IF(N144="sníž. přenesená",J144,0)</f>
        <v>0</v>
      </c>
      <c r="BI144" s="205" t="n">
        <f aca="false">IF(N144="nulová",J144,0)</f>
        <v>0</v>
      </c>
      <c r="BJ144" s="3" t="s">
        <v>120</v>
      </c>
      <c r="BK144" s="205" t="n">
        <f aca="false">ROUND(I144*H144,2)</f>
        <v>0</v>
      </c>
      <c r="BL144" s="3" t="s">
        <v>171</v>
      </c>
      <c r="BM144" s="204" t="s">
        <v>294</v>
      </c>
    </row>
    <row r="145" s="31" customFormat="true" ht="12.8" hidden="false" customHeight="false" outlineLevel="0" collapsed="false">
      <c r="A145" s="24"/>
      <c r="B145" s="25"/>
      <c r="C145" s="26"/>
      <c r="D145" s="206" t="s">
        <v>122</v>
      </c>
      <c r="E145" s="26"/>
      <c r="F145" s="207" t="s">
        <v>295</v>
      </c>
      <c r="G145" s="26"/>
      <c r="H145" s="26"/>
      <c r="I145" s="208"/>
      <c r="J145" s="26"/>
      <c r="K145" s="26"/>
      <c r="L145" s="30"/>
      <c r="M145" s="209"/>
      <c r="N145" s="210"/>
      <c r="O145" s="67"/>
      <c r="P145" s="67"/>
      <c r="Q145" s="67"/>
      <c r="R145" s="67"/>
      <c r="S145" s="67"/>
      <c r="T145" s="68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T145" s="3" t="s">
        <v>122</v>
      </c>
      <c r="AU145" s="3" t="s">
        <v>120</v>
      </c>
    </row>
    <row r="146" s="31" customFormat="true" ht="21.75" hidden="false" customHeight="true" outlineLevel="0" collapsed="false">
      <c r="A146" s="24"/>
      <c r="B146" s="25"/>
      <c r="C146" s="193" t="s">
        <v>296</v>
      </c>
      <c r="D146" s="193" t="s">
        <v>114</v>
      </c>
      <c r="E146" s="194" t="s">
        <v>297</v>
      </c>
      <c r="F146" s="195" t="s">
        <v>298</v>
      </c>
      <c r="G146" s="196" t="s">
        <v>178</v>
      </c>
      <c r="H146" s="197" t="n">
        <v>64</v>
      </c>
      <c r="I146" s="198"/>
      <c r="J146" s="199" t="n">
        <f aca="false">ROUND(I146*H146,2)</f>
        <v>0</v>
      </c>
      <c r="K146" s="195" t="s">
        <v>118</v>
      </c>
      <c r="L146" s="30"/>
      <c r="M146" s="200"/>
      <c r="N146" s="201" t="s">
        <v>40</v>
      </c>
      <c r="O146" s="67"/>
      <c r="P146" s="202" t="n">
        <f aca="false">O146*H146</f>
        <v>0</v>
      </c>
      <c r="Q146" s="202" t="n">
        <v>0.00156</v>
      </c>
      <c r="R146" s="202" t="n">
        <f aca="false">Q146*H146</f>
        <v>0.09984</v>
      </c>
      <c r="S146" s="202" t="n">
        <v>0</v>
      </c>
      <c r="T146" s="203" t="n">
        <f aca="false">S146*H146</f>
        <v>0</v>
      </c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R146" s="204" t="s">
        <v>171</v>
      </c>
      <c r="AT146" s="204" t="s">
        <v>114</v>
      </c>
      <c r="AU146" s="204" t="s">
        <v>120</v>
      </c>
      <c r="AY146" s="3" t="s">
        <v>110</v>
      </c>
      <c r="BE146" s="205" t="n">
        <f aca="false">IF(N146="základní",J146,0)</f>
        <v>0</v>
      </c>
      <c r="BF146" s="205" t="n">
        <f aca="false">IF(N146="snížená",J146,0)</f>
        <v>0</v>
      </c>
      <c r="BG146" s="205" t="n">
        <f aca="false">IF(N146="zákl. přenesená",J146,0)</f>
        <v>0</v>
      </c>
      <c r="BH146" s="205" t="n">
        <f aca="false">IF(N146="sníž. přenesená",J146,0)</f>
        <v>0</v>
      </c>
      <c r="BI146" s="205" t="n">
        <f aca="false">IF(N146="nulová",J146,0)</f>
        <v>0</v>
      </c>
      <c r="BJ146" s="3" t="s">
        <v>120</v>
      </c>
      <c r="BK146" s="205" t="n">
        <f aca="false">ROUND(I146*H146,2)</f>
        <v>0</v>
      </c>
      <c r="BL146" s="3" t="s">
        <v>171</v>
      </c>
      <c r="BM146" s="204" t="s">
        <v>299</v>
      </c>
    </row>
    <row r="147" s="31" customFormat="true" ht="12.8" hidden="false" customHeight="false" outlineLevel="0" collapsed="false">
      <c r="A147" s="24"/>
      <c r="B147" s="25"/>
      <c r="C147" s="26"/>
      <c r="D147" s="206" t="s">
        <v>122</v>
      </c>
      <c r="E147" s="26"/>
      <c r="F147" s="207" t="s">
        <v>300</v>
      </c>
      <c r="G147" s="26"/>
      <c r="H147" s="26"/>
      <c r="I147" s="208"/>
      <c r="J147" s="26"/>
      <c r="K147" s="26"/>
      <c r="L147" s="30"/>
      <c r="M147" s="209"/>
      <c r="N147" s="210"/>
      <c r="O147" s="67"/>
      <c r="P147" s="67"/>
      <c r="Q147" s="67"/>
      <c r="R147" s="67"/>
      <c r="S147" s="67"/>
      <c r="T147" s="68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T147" s="3" t="s">
        <v>122</v>
      </c>
      <c r="AU147" s="3" t="s">
        <v>120</v>
      </c>
    </row>
    <row r="148" s="31" customFormat="true" ht="24.15" hidden="false" customHeight="true" outlineLevel="0" collapsed="false">
      <c r="A148" s="24"/>
      <c r="B148" s="25"/>
      <c r="C148" s="193" t="s">
        <v>301</v>
      </c>
      <c r="D148" s="193" t="s">
        <v>114</v>
      </c>
      <c r="E148" s="194" t="s">
        <v>302</v>
      </c>
      <c r="F148" s="195" t="s">
        <v>303</v>
      </c>
      <c r="G148" s="196" t="s">
        <v>117</v>
      </c>
      <c r="H148" s="197" t="n">
        <v>3</v>
      </c>
      <c r="I148" s="198"/>
      <c r="J148" s="199" t="n">
        <f aca="false">ROUND(I148*H148,2)</f>
        <v>0</v>
      </c>
      <c r="K148" s="195" t="s">
        <v>274</v>
      </c>
      <c r="L148" s="30"/>
      <c r="M148" s="200"/>
      <c r="N148" s="201" t="s">
        <v>40</v>
      </c>
      <c r="O148" s="67"/>
      <c r="P148" s="202" t="n">
        <f aca="false">O148*H148</f>
        <v>0</v>
      </c>
      <c r="Q148" s="202" t="n">
        <v>0.00881</v>
      </c>
      <c r="R148" s="202" t="n">
        <f aca="false">Q148*H148</f>
        <v>0.02643</v>
      </c>
      <c r="S148" s="202" t="n">
        <v>0</v>
      </c>
      <c r="T148" s="203" t="n">
        <f aca="false">S148*H148</f>
        <v>0</v>
      </c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R148" s="204" t="s">
        <v>171</v>
      </c>
      <c r="AT148" s="204" t="s">
        <v>114</v>
      </c>
      <c r="AU148" s="204" t="s">
        <v>120</v>
      </c>
      <c r="AY148" s="3" t="s">
        <v>110</v>
      </c>
      <c r="BE148" s="205" t="n">
        <f aca="false">IF(N148="základní",J148,0)</f>
        <v>0</v>
      </c>
      <c r="BF148" s="205" t="n">
        <f aca="false">IF(N148="snížená",J148,0)</f>
        <v>0</v>
      </c>
      <c r="BG148" s="205" t="n">
        <f aca="false">IF(N148="zákl. přenesená",J148,0)</f>
        <v>0</v>
      </c>
      <c r="BH148" s="205" t="n">
        <f aca="false">IF(N148="sníž. přenesená",J148,0)</f>
        <v>0</v>
      </c>
      <c r="BI148" s="205" t="n">
        <f aca="false">IF(N148="nulová",J148,0)</f>
        <v>0</v>
      </c>
      <c r="BJ148" s="3" t="s">
        <v>120</v>
      </c>
      <c r="BK148" s="205" t="n">
        <f aca="false">ROUND(I148*H148,2)</f>
        <v>0</v>
      </c>
      <c r="BL148" s="3" t="s">
        <v>171</v>
      </c>
      <c r="BM148" s="204" t="s">
        <v>304</v>
      </c>
    </row>
    <row r="149" s="31" customFormat="true" ht="12.8" hidden="false" customHeight="false" outlineLevel="0" collapsed="false">
      <c r="A149" s="24"/>
      <c r="B149" s="25"/>
      <c r="C149" s="26"/>
      <c r="D149" s="206" t="s">
        <v>122</v>
      </c>
      <c r="E149" s="26"/>
      <c r="F149" s="207" t="s">
        <v>305</v>
      </c>
      <c r="G149" s="26"/>
      <c r="H149" s="26"/>
      <c r="I149" s="208"/>
      <c r="J149" s="26"/>
      <c r="K149" s="26"/>
      <c r="L149" s="30"/>
      <c r="M149" s="209"/>
      <c r="N149" s="210"/>
      <c r="O149" s="67"/>
      <c r="P149" s="67"/>
      <c r="Q149" s="67"/>
      <c r="R149" s="67"/>
      <c r="S149" s="67"/>
      <c r="T149" s="68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T149" s="3" t="s">
        <v>122</v>
      </c>
      <c r="AU149" s="3" t="s">
        <v>120</v>
      </c>
    </row>
    <row r="150" s="31" customFormat="true" ht="16.5" hidden="false" customHeight="true" outlineLevel="0" collapsed="false">
      <c r="A150" s="24"/>
      <c r="B150" s="25"/>
      <c r="C150" s="193" t="s">
        <v>306</v>
      </c>
      <c r="D150" s="193" t="s">
        <v>114</v>
      </c>
      <c r="E150" s="194" t="s">
        <v>307</v>
      </c>
      <c r="F150" s="195" t="s">
        <v>308</v>
      </c>
      <c r="G150" s="196" t="s">
        <v>178</v>
      </c>
      <c r="H150" s="197" t="n">
        <v>70</v>
      </c>
      <c r="I150" s="198"/>
      <c r="J150" s="199" t="n">
        <f aca="false">ROUND(I150*H150,2)</f>
        <v>0</v>
      </c>
      <c r="K150" s="195" t="s">
        <v>274</v>
      </c>
      <c r="L150" s="30"/>
      <c r="M150" s="200"/>
      <c r="N150" s="201" t="s">
        <v>40</v>
      </c>
      <c r="O150" s="67"/>
      <c r="P150" s="202" t="n">
        <f aca="false">O150*H150</f>
        <v>0</v>
      </c>
      <c r="Q150" s="202" t="n">
        <v>0.00172</v>
      </c>
      <c r="R150" s="202" t="n">
        <f aca="false">Q150*H150</f>
        <v>0.1204</v>
      </c>
      <c r="S150" s="202" t="n">
        <v>0</v>
      </c>
      <c r="T150" s="203" t="n">
        <f aca="false">S150*H150</f>
        <v>0</v>
      </c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R150" s="204" t="s">
        <v>171</v>
      </c>
      <c r="AT150" s="204" t="s">
        <v>114</v>
      </c>
      <c r="AU150" s="204" t="s">
        <v>120</v>
      </c>
      <c r="AY150" s="3" t="s">
        <v>110</v>
      </c>
      <c r="BE150" s="205" t="n">
        <f aca="false">IF(N150="základní",J150,0)</f>
        <v>0</v>
      </c>
      <c r="BF150" s="205" t="n">
        <f aca="false">IF(N150="snížená",J150,0)</f>
        <v>0</v>
      </c>
      <c r="BG150" s="205" t="n">
        <f aca="false">IF(N150="zákl. přenesená",J150,0)</f>
        <v>0</v>
      </c>
      <c r="BH150" s="205" t="n">
        <f aca="false">IF(N150="sníž. přenesená",J150,0)</f>
        <v>0</v>
      </c>
      <c r="BI150" s="205" t="n">
        <f aca="false">IF(N150="nulová",J150,0)</f>
        <v>0</v>
      </c>
      <c r="BJ150" s="3" t="s">
        <v>120</v>
      </c>
      <c r="BK150" s="205" t="n">
        <f aca="false">ROUND(I150*H150,2)</f>
        <v>0</v>
      </c>
      <c r="BL150" s="3" t="s">
        <v>171</v>
      </c>
      <c r="BM150" s="204" t="s">
        <v>309</v>
      </c>
    </row>
    <row r="151" s="31" customFormat="true" ht="12.8" hidden="false" customHeight="false" outlineLevel="0" collapsed="false">
      <c r="A151" s="24"/>
      <c r="B151" s="25"/>
      <c r="C151" s="26"/>
      <c r="D151" s="206" t="s">
        <v>122</v>
      </c>
      <c r="E151" s="26"/>
      <c r="F151" s="207" t="s">
        <v>310</v>
      </c>
      <c r="G151" s="26"/>
      <c r="H151" s="26"/>
      <c r="I151" s="208"/>
      <c r="J151" s="26"/>
      <c r="K151" s="26"/>
      <c r="L151" s="30"/>
      <c r="M151" s="209"/>
      <c r="N151" s="210"/>
      <c r="O151" s="67"/>
      <c r="P151" s="67"/>
      <c r="Q151" s="67"/>
      <c r="R151" s="67"/>
      <c r="S151" s="67"/>
      <c r="T151" s="68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T151" s="3" t="s">
        <v>122</v>
      </c>
      <c r="AU151" s="3" t="s">
        <v>120</v>
      </c>
    </row>
    <row r="152" s="31" customFormat="true" ht="16.5" hidden="false" customHeight="true" outlineLevel="0" collapsed="false">
      <c r="A152" s="24"/>
      <c r="B152" s="25"/>
      <c r="C152" s="193" t="s">
        <v>311</v>
      </c>
      <c r="D152" s="193" t="s">
        <v>114</v>
      </c>
      <c r="E152" s="194" t="s">
        <v>312</v>
      </c>
      <c r="F152" s="195" t="s">
        <v>313</v>
      </c>
      <c r="G152" s="196" t="s">
        <v>178</v>
      </c>
      <c r="H152" s="197" t="n">
        <v>70</v>
      </c>
      <c r="I152" s="198"/>
      <c r="J152" s="199" t="n">
        <f aca="false">ROUND(I152*H152,2)</f>
        <v>0</v>
      </c>
      <c r="K152" s="195" t="s">
        <v>118</v>
      </c>
      <c r="L152" s="30"/>
      <c r="M152" s="200"/>
      <c r="N152" s="201" t="s">
        <v>40</v>
      </c>
      <c r="O152" s="67"/>
      <c r="P152" s="202" t="n">
        <f aca="false">O152*H152</f>
        <v>0</v>
      </c>
      <c r="Q152" s="202" t="n">
        <v>0.00283</v>
      </c>
      <c r="R152" s="202" t="n">
        <f aca="false">Q152*H152</f>
        <v>0.1981</v>
      </c>
      <c r="S152" s="202" t="n">
        <v>0</v>
      </c>
      <c r="T152" s="203" t="n">
        <f aca="false">S152*H152</f>
        <v>0</v>
      </c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R152" s="204" t="s">
        <v>171</v>
      </c>
      <c r="AT152" s="204" t="s">
        <v>114</v>
      </c>
      <c r="AU152" s="204" t="s">
        <v>120</v>
      </c>
      <c r="AY152" s="3" t="s">
        <v>110</v>
      </c>
      <c r="BE152" s="205" t="n">
        <f aca="false">IF(N152="základní",J152,0)</f>
        <v>0</v>
      </c>
      <c r="BF152" s="205" t="n">
        <f aca="false">IF(N152="snížená",J152,0)</f>
        <v>0</v>
      </c>
      <c r="BG152" s="205" t="n">
        <f aca="false">IF(N152="zákl. přenesená",J152,0)</f>
        <v>0</v>
      </c>
      <c r="BH152" s="205" t="n">
        <f aca="false">IF(N152="sníž. přenesená",J152,0)</f>
        <v>0</v>
      </c>
      <c r="BI152" s="205" t="n">
        <f aca="false">IF(N152="nulová",J152,0)</f>
        <v>0</v>
      </c>
      <c r="BJ152" s="3" t="s">
        <v>120</v>
      </c>
      <c r="BK152" s="205" t="n">
        <f aca="false">ROUND(I152*H152,2)</f>
        <v>0</v>
      </c>
      <c r="BL152" s="3" t="s">
        <v>171</v>
      </c>
      <c r="BM152" s="204" t="s">
        <v>314</v>
      </c>
    </row>
    <row r="153" s="31" customFormat="true" ht="12.8" hidden="false" customHeight="false" outlineLevel="0" collapsed="false">
      <c r="A153" s="24"/>
      <c r="B153" s="25"/>
      <c r="C153" s="26"/>
      <c r="D153" s="206" t="s">
        <v>122</v>
      </c>
      <c r="E153" s="26"/>
      <c r="F153" s="207" t="s">
        <v>315</v>
      </c>
      <c r="G153" s="26"/>
      <c r="H153" s="26"/>
      <c r="I153" s="208"/>
      <c r="J153" s="26"/>
      <c r="K153" s="26"/>
      <c r="L153" s="30"/>
      <c r="M153" s="209"/>
      <c r="N153" s="210"/>
      <c r="O153" s="67"/>
      <c r="P153" s="67"/>
      <c r="Q153" s="67"/>
      <c r="R153" s="67"/>
      <c r="S153" s="67"/>
      <c r="T153" s="68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T153" s="3" t="s">
        <v>122</v>
      </c>
      <c r="AU153" s="3" t="s">
        <v>120</v>
      </c>
    </row>
    <row r="154" s="31" customFormat="true" ht="24.15" hidden="false" customHeight="true" outlineLevel="0" collapsed="false">
      <c r="A154" s="24"/>
      <c r="B154" s="25"/>
      <c r="C154" s="193" t="s">
        <v>316</v>
      </c>
      <c r="D154" s="193" t="s">
        <v>114</v>
      </c>
      <c r="E154" s="194" t="s">
        <v>317</v>
      </c>
      <c r="F154" s="195" t="s">
        <v>318</v>
      </c>
      <c r="G154" s="196" t="s">
        <v>178</v>
      </c>
      <c r="H154" s="197" t="n">
        <v>11</v>
      </c>
      <c r="I154" s="198"/>
      <c r="J154" s="199" t="n">
        <f aca="false">ROUND(I154*H154,2)</f>
        <v>0</v>
      </c>
      <c r="K154" s="195" t="s">
        <v>274</v>
      </c>
      <c r="L154" s="30"/>
      <c r="M154" s="200"/>
      <c r="N154" s="201" t="s">
        <v>40</v>
      </c>
      <c r="O154" s="67"/>
      <c r="P154" s="202" t="n">
        <f aca="false">O154*H154</f>
        <v>0</v>
      </c>
      <c r="Q154" s="202" t="n">
        <v>0.00092</v>
      </c>
      <c r="R154" s="202" t="n">
        <f aca="false">Q154*H154</f>
        <v>0.01012</v>
      </c>
      <c r="S154" s="202" t="n">
        <v>0</v>
      </c>
      <c r="T154" s="203" t="n">
        <f aca="false">S154*H154</f>
        <v>0</v>
      </c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R154" s="204" t="s">
        <v>171</v>
      </c>
      <c r="AT154" s="204" t="s">
        <v>114</v>
      </c>
      <c r="AU154" s="204" t="s">
        <v>120</v>
      </c>
      <c r="AY154" s="3" t="s">
        <v>110</v>
      </c>
      <c r="BE154" s="205" t="n">
        <f aca="false">IF(N154="základní",J154,0)</f>
        <v>0</v>
      </c>
      <c r="BF154" s="205" t="n">
        <f aca="false">IF(N154="snížená",J154,0)</f>
        <v>0</v>
      </c>
      <c r="BG154" s="205" t="n">
        <f aca="false">IF(N154="zákl. přenesená",J154,0)</f>
        <v>0</v>
      </c>
      <c r="BH154" s="205" t="n">
        <f aca="false">IF(N154="sníž. přenesená",J154,0)</f>
        <v>0</v>
      </c>
      <c r="BI154" s="205" t="n">
        <f aca="false">IF(N154="nulová",J154,0)</f>
        <v>0</v>
      </c>
      <c r="BJ154" s="3" t="s">
        <v>120</v>
      </c>
      <c r="BK154" s="205" t="n">
        <f aca="false">ROUND(I154*H154,2)</f>
        <v>0</v>
      </c>
      <c r="BL154" s="3" t="s">
        <v>171</v>
      </c>
      <c r="BM154" s="204" t="s">
        <v>319</v>
      </c>
    </row>
    <row r="155" s="31" customFormat="true" ht="12.8" hidden="false" customHeight="false" outlineLevel="0" collapsed="false">
      <c r="A155" s="24"/>
      <c r="B155" s="25"/>
      <c r="C155" s="26"/>
      <c r="D155" s="206" t="s">
        <v>122</v>
      </c>
      <c r="E155" s="26"/>
      <c r="F155" s="207" t="s">
        <v>320</v>
      </c>
      <c r="G155" s="26"/>
      <c r="H155" s="26"/>
      <c r="I155" s="208"/>
      <c r="J155" s="26"/>
      <c r="K155" s="26"/>
      <c r="L155" s="30"/>
      <c r="M155" s="209"/>
      <c r="N155" s="210"/>
      <c r="O155" s="67"/>
      <c r="P155" s="67"/>
      <c r="Q155" s="67"/>
      <c r="R155" s="67"/>
      <c r="S155" s="67"/>
      <c r="T155" s="68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T155" s="3" t="s">
        <v>122</v>
      </c>
      <c r="AU155" s="3" t="s">
        <v>120</v>
      </c>
    </row>
    <row r="156" s="31" customFormat="true" ht="16.5" hidden="false" customHeight="true" outlineLevel="0" collapsed="false">
      <c r="A156" s="24"/>
      <c r="B156" s="25"/>
      <c r="C156" s="193" t="s">
        <v>321</v>
      </c>
      <c r="D156" s="193" t="s">
        <v>114</v>
      </c>
      <c r="E156" s="194" t="s">
        <v>322</v>
      </c>
      <c r="F156" s="195" t="s">
        <v>323</v>
      </c>
      <c r="G156" s="196" t="s">
        <v>128</v>
      </c>
      <c r="H156" s="197" t="n">
        <v>12</v>
      </c>
      <c r="I156" s="198"/>
      <c r="J156" s="199" t="n">
        <f aca="false">ROUND(I156*H156,2)</f>
        <v>0</v>
      </c>
      <c r="K156" s="195"/>
      <c r="L156" s="30"/>
      <c r="M156" s="200"/>
      <c r="N156" s="201" t="s">
        <v>40</v>
      </c>
      <c r="O156" s="67"/>
      <c r="P156" s="202" t="n">
        <f aca="false">O156*H156</f>
        <v>0</v>
      </c>
      <c r="Q156" s="202" t="n">
        <v>0.002365</v>
      </c>
      <c r="R156" s="202" t="n">
        <f aca="false">Q156*H156</f>
        <v>0.02838</v>
      </c>
      <c r="S156" s="202" t="n">
        <v>0</v>
      </c>
      <c r="T156" s="203" t="n">
        <f aca="false">S156*H156</f>
        <v>0</v>
      </c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R156" s="204" t="s">
        <v>171</v>
      </c>
      <c r="AT156" s="204" t="s">
        <v>114</v>
      </c>
      <c r="AU156" s="204" t="s">
        <v>120</v>
      </c>
      <c r="AY156" s="3" t="s">
        <v>110</v>
      </c>
      <c r="BE156" s="205" t="n">
        <f aca="false">IF(N156="základní",J156,0)</f>
        <v>0</v>
      </c>
      <c r="BF156" s="205" t="n">
        <f aca="false">IF(N156="snížená",J156,0)</f>
        <v>0</v>
      </c>
      <c r="BG156" s="205" t="n">
        <f aca="false">IF(N156="zákl. přenesená",J156,0)</f>
        <v>0</v>
      </c>
      <c r="BH156" s="205" t="n">
        <f aca="false">IF(N156="sníž. přenesená",J156,0)</f>
        <v>0</v>
      </c>
      <c r="BI156" s="205" t="n">
        <f aca="false">IF(N156="nulová",J156,0)</f>
        <v>0</v>
      </c>
      <c r="BJ156" s="3" t="s">
        <v>120</v>
      </c>
      <c r="BK156" s="205" t="n">
        <f aca="false">ROUND(I156*H156,2)</f>
        <v>0</v>
      </c>
      <c r="BL156" s="3" t="s">
        <v>171</v>
      </c>
      <c r="BM156" s="204" t="s">
        <v>324</v>
      </c>
    </row>
    <row r="157" s="31" customFormat="true" ht="16.5" hidden="false" customHeight="true" outlineLevel="0" collapsed="false">
      <c r="A157" s="24"/>
      <c r="B157" s="25"/>
      <c r="C157" s="193" t="s">
        <v>325</v>
      </c>
      <c r="D157" s="193" t="s">
        <v>114</v>
      </c>
      <c r="E157" s="194" t="s">
        <v>326</v>
      </c>
      <c r="F157" s="195" t="s">
        <v>327</v>
      </c>
      <c r="G157" s="196" t="s">
        <v>178</v>
      </c>
      <c r="H157" s="197" t="n">
        <v>64</v>
      </c>
      <c r="I157" s="198"/>
      <c r="J157" s="199" t="n">
        <f aca="false">ROUND(I157*H157,2)</f>
        <v>0</v>
      </c>
      <c r="K157" s="195"/>
      <c r="L157" s="30"/>
      <c r="M157" s="200"/>
      <c r="N157" s="201" t="s">
        <v>40</v>
      </c>
      <c r="O157" s="67"/>
      <c r="P157" s="202" t="n">
        <f aca="false">O157*H157</f>
        <v>0</v>
      </c>
      <c r="Q157" s="202" t="n">
        <v>0.00294</v>
      </c>
      <c r="R157" s="202" t="n">
        <f aca="false">Q157*H157</f>
        <v>0.18816</v>
      </c>
      <c r="S157" s="202" t="n">
        <v>0</v>
      </c>
      <c r="T157" s="203" t="n">
        <f aca="false">S157*H157</f>
        <v>0</v>
      </c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R157" s="204" t="s">
        <v>171</v>
      </c>
      <c r="AT157" s="204" t="s">
        <v>114</v>
      </c>
      <c r="AU157" s="204" t="s">
        <v>120</v>
      </c>
      <c r="AY157" s="3" t="s">
        <v>110</v>
      </c>
      <c r="BE157" s="205" t="n">
        <f aca="false">IF(N157="základní",J157,0)</f>
        <v>0</v>
      </c>
      <c r="BF157" s="205" t="n">
        <f aca="false">IF(N157="snížená",J157,0)</f>
        <v>0</v>
      </c>
      <c r="BG157" s="205" t="n">
        <f aca="false">IF(N157="zákl. přenesená",J157,0)</f>
        <v>0</v>
      </c>
      <c r="BH157" s="205" t="n">
        <f aca="false">IF(N157="sníž. přenesená",J157,0)</f>
        <v>0</v>
      </c>
      <c r="BI157" s="205" t="n">
        <f aca="false">IF(N157="nulová",J157,0)</f>
        <v>0</v>
      </c>
      <c r="BJ157" s="3" t="s">
        <v>120</v>
      </c>
      <c r="BK157" s="205" t="n">
        <f aca="false">ROUND(I157*H157,2)</f>
        <v>0</v>
      </c>
      <c r="BL157" s="3" t="s">
        <v>171</v>
      </c>
      <c r="BM157" s="204" t="s">
        <v>328</v>
      </c>
    </row>
    <row r="158" s="31" customFormat="true" ht="16.5" hidden="false" customHeight="true" outlineLevel="0" collapsed="false">
      <c r="A158" s="24"/>
      <c r="B158" s="25"/>
      <c r="C158" s="193" t="s">
        <v>329</v>
      </c>
      <c r="D158" s="193" t="s">
        <v>114</v>
      </c>
      <c r="E158" s="194" t="s">
        <v>330</v>
      </c>
      <c r="F158" s="195" t="s">
        <v>331</v>
      </c>
      <c r="G158" s="196" t="s">
        <v>178</v>
      </c>
      <c r="H158" s="197" t="n">
        <v>37.2</v>
      </c>
      <c r="I158" s="198"/>
      <c r="J158" s="199" t="n">
        <f aca="false">ROUND(I158*H158,2)</f>
        <v>0</v>
      </c>
      <c r="K158" s="195"/>
      <c r="L158" s="30"/>
      <c r="M158" s="200"/>
      <c r="N158" s="201" t="s">
        <v>40</v>
      </c>
      <c r="O158" s="67"/>
      <c r="P158" s="202" t="n">
        <f aca="false">O158*H158</f>
        <v>0</v>
      </c>
      <c r="Q158" s="202" t="n">
        <v>0.00108</v>
      </c>
      <c r="R158" s="202" t="n">
        <f aca="false">Q158*H158</f>
        <v>0.040176</v>
      </c>
      <c r="S158" s="202" t="n">
        <v>0</v>
      </c>
      <c r="T158" s="203" t="n">
        <f aca="false">S158*H158</f>
        <v>0</v>
      </c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R158" s="204" t="s">
        <v>171</v>
      </c>
      <c r="AT158" s="204" t="s">
        <v>114</v>
      </c>
      <c r="AU158" s="204" t="s">
        <v>120</v>
      </c>
      <c r="AY158" s="3" t="s">
        <v>110</v>
      </c>
      <c r="BE158" s="205" t="n">
        <f aca="false">IF(N158="základní",J158,0)</f>
        <v>0</v>
      </c>
      <c r="BF158" s="205" t="n">
        <f aca="false">IF(N158="snížená",J158,0)</f>
        <v>0</v>
      </c>
      <c r="BG158" s="205" t="n">
        <f aca="false">IF(N158="zákl. přenesená",J158,0)</f>
        <v>0</v>
      </c>
      <c r="BH158" s="205" t="n">
        <f aca="false">IF(N158="sníž. přenesená",J158,0)</f>
        <v>0</v>
      </c>
      <c r="BI158" s="205" t="n">
        <f aca="false">IF(N158="nulová",J158,0)</f>
        <v>0</v>
      </c>
      <c r="BJ158" s="3" t="s">
        <v>120</v>
      </c>
      <c r="BK158" s="205" t="n">
        <f aca="false">ROUND(I158*H158,2)</f>
        <v>0</v>
      </c>
      <c r="BL158" s="3" t="s">
        <v>171</v>
      </c>
      <c r="BM158" s="204" t="s">
        <v>332</v>
      </c>
    </row>
    <row r="159" s="31" customFormat="true" ht="16.5" hidden="false" customHeight="true" outlineLevel="0" collapsed="false">
      <c r="A159" s="24"/>
      <c r="B159" s="25"/>
      <c r="C159" s="193" t="s">
        <v>333</v>
      </c>
      <c r="D159" s="193" t="s">
        <v>114</v>
      </c>
      <c r="E159" s="194" t="s">
        <v>334</v>
      </c>
      <c r="F159" s="195" t="s">
        <v>335</v>
      </c>
      <c r="G159" s="196" t="s">
        <v>152</v>
      </c>
      <c r="H159" s="197" t="n">
        <v>2.5</v>
      </c>
      <c r="I159" s="198"/>
      <c r="J159" s="199" t="n">
        <f aca="false">ROUND(I159*H159,2)</f>
        <v>0</v>
      </c>
      <c r="K159" s="195"/>
      <c r="L159" s="30"/>
      <c r="M159" s="200"/>
      <c r="N159" s="201" t="s">
        <v>40</v>
      </c>
      <c r="O159" s="67"/>
      <c r="P159" s="202" t="n">
        <f aca="false">O159*H159</f>
        <v>0</v>
      </c>
      <c r="Q159" s="202" t="n">
        <v>0</v>
      </c>
      <c r="R159" s="202" t="n">
        <f aca="false">Q159*H159</f>
        <v>0</v>
      </c>
      <c r="S159" s="202" t="n">
        <v>0</v>
      </c>
      <c r="T159" s="203" t="n">
        <f aca="false">S159*H159</f>
        <v>0</v>
      </c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R159" s="204" t="s">
        <v>171</v>
      </c>
      <c r="AT159" s="204" t="s">
        <v>114</v>
      </c>
      <c r="AU159" s="204" t="s">
        <v>120</v>
      </c>
      <c r="AY159" s="3" t="s">
        <v>110</v>
      </c>
      <c r="BE159" s="205" t="n">
        <f aca="false">IF(N159="základní",J159,0)</f>
        <v>0</v>
      </c>
      <c r="BF159" s="205" t="n">
        <f aca="false">IF(N159="snížená",J159,0)</f>
        <v>0</v>
      </c>
      <c r="BG159" s="205" t="n">
        <f aca="false">IF(N159="zákl. přenesená",J159,0)</f>
        <v>0</v>
      </c>
      <c r="BH159" s="205" t="n">
        <f aca="false">IF(N159="sníž. přenesená",J159,0)</f>
        <v>0</v>
      </c>
      <c r="BI159" s="205" t="n">
        <f aca="false">IF(N159="nulová",J159,0)</f>
        <v>0</v>
      </c>
      <c r="BJ159" s="3" t="s">
        <v>120</v>
      </c>
      <c r="BK159" s="205" t="n">
        <f aca="false">ROUND(I159*H159,2)</f>
        <v>0</v>
      </c>
      <c r="BL159" s="3" t="s">
        <v>171</v>
      </c>
      <c r="BM159" s="204" t="s">
        <v>336</v>
      </c>
    </row>
    <row r="160" s="176" customFormat="true" ht="22.8" hidden="false" customHeight="true" outlineLevel="0" collapsed="false">
      <c r="B160" s="177"/>
      <c r="C160" s="178"/>
      <c r="D160" s="179" t="s">
        <v>67</v>
      </c>
      <c r="E160" s="191" t="s">
        <v>337</v>
      </c>
      <c r="F160" s="191" t="s">
        <v>338</v>
      </c>
      <c r="G160" s="178"/>
      <c r="H160" s="178"/>
      <c r="I160" s="181"/>
      <c r="J160" s="192" t="n">
        <f aca="false">BK160</f>
        <v>0</v>
      </c>
      <c r="K160" s="178"/>
      <c r="L160" s="183"/>
      <c r="M160" s="184"/>
      <c r="N160" s="185"/>
      <c r="O160" s="185"/>
      <c r="P160" s="186" t="n">
        <f aca="false">SUM(P161:P168)</f>
        <v>0</v>
      </c>
      <c r="Q160" s="185"/>
      <c r="R160" s="186" t="n">
        <f aca="false">SUM(R161:R168)</f>
        <v>0.1134</v>
      </c>
      <c r="S160" s="185"/>
      <c r="T160" s="187" t="n">
        <f aca="false">SUM(T161:T168)</f>
        <v>10.85</v>
      </c>
      <c r="AR160" s="188" t="s">
        <v>120</v>
      </c>
      <c r="AT160" s="189" t="s">
        <v>67</v>
      </c>
      <c r="AU160" s="189" t="s">
        <v>76</v>
      </c>
      <c r="AY160" s="188" t="s">
        <v>110</v>
      </c>
      <c r="BK160" s="190" t="n">
        <f aca="false">SUM(BK161:BK168)</f>
        <v>0</v>
      </c>
    </row>
    <row r="161" s="31" customFormat="true" ht="16.5" hidden="false" customHeight="true" outlineLevel="0" collapsed="false">
      <c r="A161" s="24"/>
      <c r="B161" s="25"/>
      <c r="C161" s="211" t="s">
        <v>339</v>
      </c>
      <c r="D161" s="211" t="s">
        <v>181</v>
      </c>
      <c r="E161" s="212" t="s">
        <v>340</v>
      </c>
      <c r="F161" s="213" t="s">
        <v>341</v>
      </c>
      <c r="G161" s="214" t="s">
        <v>128</v>
      </c>
      <c r="H161" s="215" t="n">
        <v>420</v>
      </c>
      <c r="I161" s="216"/>
      <c r="J161" s="217" t="n">
        <f aca="false">ROUND(I161*H161,2)</f>
        <v>0</v>
      </c>
      <c r="K161" s="213"/>
      <c r="L161" s="218"/>
      <c r="M161" s="219"/>
      <c r="N161" s="220" t="s">
        <v>40</v>
      </c>
      <c r="O161" s="67"/>
      <c r="P161" s="202" t="n">
        <f aca="false">O161*H161</f>
        <v>0</v>
      </c>
      <c r="Q161" s="202" t="n">
        <v>0.00027</v>
      </c>
      <c r="R161" s="202" t="n">
        <f aca="false">Q161*H161</f>
        <v>0.1134</v>
      </c>
      <c r="S161" s="202" t="n">
        <v>0</v>
      </c>
      <c r="T161" s="203" t="n">
        <f aca="false">S161*H161</f>
        <v>0</v>
      </c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R161" s="204" t="s">
        <v>185</v>
      </c>
      <c r="AT161" s="204" t="s">
        <v>181</v>
      </c>
      <c r="AU161" s="204" t="s">
        <v>120</v>
      </c>
      <c r="AY161" s="3" t="s">
        <v>110</v>
      </c>
      <c r="BE161" s="205" t="n">
        <f aca="false">IF(N161="základní",J161,0)</f>
        <v>0</v>
      </c>
      <c r="BF161" s="205" t="n">
        <f aca="false">IF(N161="snížená",J161,0)</f>
        <v>0</v>
      </c>
      <c r="BG161" s="205" t="n">
        <f aca="false">IF(N161="zákl. přenesená",J161,0)</f>
        <v>0</v>
      </c>
      <c r="BH161" s="205" t="n">
        <f aca="false">IF(N161="sníž. přenesená",J161,0)</f>
        <v>0</v>
      </c>
      <c r="BI161" s="205" t="n">
        <f aca="false">IF(N161="nulová",J161,0)</f>
        <v>0</v>
      </c>
      <c r="BJ161" s="3" t="s">
        <v>120</v>
      </c>
      <c r="BK161" s="205" t="n">
        <f aca="false">ROUND(I161*H161,2)</f>
        <v>0</v>
      </c>
      <c r="BL161" s="3" t="s">
        <v>171</v>
      </c>
      <c r="BM161" s="204" t="s">
        <v>342</v>
      </c>
    </row>
    <row r="162" s="221" customFormat="true" ht="12.8" hidden="false" customHeight="false" outlineLevel="0" collapsed="false">
      <c r="B162" s="222"/>
      <c r="C162" s="223"/>
      <c r="D162" s="224" t="s">
        <v>269</v>
      </c>
      <c r="E162" s="223"/>
      <c r="F162" s="226" t="s">
        <v>343</v>
      </c>
      <c r="G162" s="223"/>
      <c r="H162" s="227" t="n">
        <v>420</v>
      </c>
      <c r="I162" s="228"/>
      <c r="J162" s="223"/>
      <c r="K162" s="223"/>
      <c r="L162" s="229"/>
      <c r="M162" s="230"/>
      <c r="N162" s="231"/>
      <c r="O162" s="231"/>
      <c r="P162" s="231"/>
      <c r="Q162" s="231"/>
      <c r="R162" s="231"/>
      <c r="S162" s="231"/>
      <c r="T162" s="232"/>
      <c r="AT162" s="233" t="s">
        <v>269</v>
      </c>
      <c r="AU162" s="233" t="s">
        <v>120</v>
      </c>
      <c r="AV162" s="221" t="s">
        <v>120</v>
      </c>
      <c r="AW162" s="221" t="s">
        <v>4</v>
      </c>
      <c r="AX162" s="221" t="s">
        <v>76</v>
      </c>
      <c r="AY162" s="233" t="s">
        <v>110</v>
      </c>
    </row>
    <row r="163" s="31" customFormat="true" ht="16.5" hidden="false" customHeight="true" outlineLevel="0" collapsed="false">
      <c r="A163" s="24"/>
      <c r="B163" s="25"/>
      <c r="C163" s="193" t="s">
        <v>344</v>
      </c>
      <c r="D163" s="193" t="s">
        <v>114</v>
      </c>
      <c r="E163" s="194" t="s">
        <v>345</v>
      </c>
      <c r="F163" s="195" t="s">
        <v>346</v>
      </c>
      <c r="G163" s="196" t="s">
        <v>117</v>
      </c>
      <c r="H163" s="197" t="n">
        <v>4</v>
      </c>
      <c r="I163" s="198"/>
      <c r="J163" s="199" t="n">
        <f aca="false">ROUND(I163*H163,2)</f>
        <v>0</v>
      </c>
      <c r="K163" s="195"/>
      <c r="L163" s="30"/>
      <c r="M163" s="200"/>
      <c r="N163" s="201" t="s">
        <v>40</v>
      </c>
      <c r="O163" s="67"/>
      <c r="P163" s="202" t="n">
        <f aca="false">O163*H163</f>
        <v>0</v>
      </c>
      <c r="Q163" s="202" t="n">
        <v>0</v>
      </c>
      <c r="R163" s="202" t="n">
        <f aca="false">Q163*H163</f>
        <v>0</v>
      </c>
      <c r="S163" s="202" t="n">
        <v>0</v>
      </c>
      <c r="T163" s="203" t="n">
        <f aca="false">S163*H163</f>
        <v>0</v>
      </c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R163" s="204" t="s">
        <v>171</v>
      </c>
      <c r="AT163" s="204" t="s">
        <v>114</v>
      </c>
      <c r="AU163" s="204" t="s">
        <v>120</v>
      </c>
      <c r="AY163" s="3" t="s">
        <v>110</v>
      </c>
      <c r="BE163" s="205" t="n">
        <f aca="false">IF(N163="základní",J163,0)</f>
        <v>0</v>
      </c>
      <c r="BF163" s="205" t="n">
        <f aca="false">IF(N163="snížená",J163,0)</f>
        <v>0</v>
      </c>
      <c r="BG163" s="205" t="n">
        <f aca="false">IF(N163="zákl. přenesená",J163,0)</f>
        <v>0</v>
      </c>
      <c r="BH163" s="205" t="n">
        <f aca="false">IF(N163="sníž. přenesená",J163,0)</f>
        <v>0</v>
      </c>
      <c r="BI163" s="205" t="n">
        <f aca="false">IF(N163="nulová",J163,0)</f>
        <v>0</v>
      </c>
      <c r="BJ163" s="3" t="s">
        <v>120</v>
      </c>
      <c r="BK163" s="205" t="n">
        <f aca="false">ROUND(I163*H163,2)</f>
        <v>0</v>
      </c>
      <c r="BL163" s="3" t="s">
        <v>171</v>
      </c>
      <c r="BM163" s="204" t="s">
        <v>347</v>
      </c>
    </row>
    <row r="164" s="31" customFormat="true" ht="21.75" hidden="false" customHeight="true" outlineLevel="0" collapsed="false">
      <c r="A164" s="24"/>
      <c r="B164" s="25"/>
      <c r="C164" s="211" t="s">
        <v>348</v>
      </c>
      <c r="D164" s="211" t="s">
        <v>181</v>
      </c>
      <c r="E164" s="212" t="s">
        <v>349</v>
      </c>
      <c r="F164" s="213" t="s">
        <v>350</v>
      </c>
      <c r="G164" s="214" t="s">
        <v>351</v>
      </c>
      <c r="H164" s="215" t="n">
        <v>4</v>
      </c>
      <c r="I164" s="216"/>
      <c r="J164" s="217" t="n">
        <f aca="false">ROUND(I164*H164,2)</f>
        <v>0</v>
      </c>
      <c r="K164" s="213"/>
      <c r="L164" s="218"/>
      <c r="M164" s="219"/>
      <c r="N164" s="220" t="s">
        <v>40</v>
      </c>
      <c r="O164" s="67"/>
      <c r="P164" s="202" t="n">
        <f aca="false">O164*H164</f>
        <v>0</v>
      </c>
      <c r="Q164" s="202" t="n">
        <v>0</v>
      </c>
      <c r="R164" s="202" t="n">
        <f aca="false">Q164*H164</f>
        <v>0</v>
      </c>
      <c r="S164" s="202" t="n">
        <v>0</v>
      </c>
      <c r="T164" s="203" t="n">
        <f aca="false">S164*H164</f>
        <v>0</v>
      </c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R164" s="204" t="s">
        <v>185</v>
      </c>
      <c r="AT164" s="204" t="s">
        <v>181</v>
      </c>
      <c r="AU164" s="204" t="s">
        <v>120</v>
      </c>
      <c r="AY164" s="3" t="s">
        <v>110</v>
      </c>
      <c r="BE164" s="205" t="n">
        <f aca="false">IF(N164="základní",J164,0)</f>
        <v>0</v>
      </c>
      <c r="BF164" s="205" t="n">
        <f aca="false">IF(N164="snížená",J164,0)</f>
        <v>0</v>
      </c>
      <c r="BG164" s="205" t="n">
        <f aca="false">IF(N164="zákl. přenesená",J164,0)</f>
        <v>0</v>
      </c>
      <c r="BH164" s="205" t="n">
        <f aca="false">IF(N164="sníž. přenesená",J164,0)</f>
        <v>0</v>
      </c>
      <c r="BI164" s="205" t="n">
        <f aca="false">IF(N164="nulová",J164,0)</f>
        <v>0</v>
      </c>
      <c r="BJ164" s="3" t="s">
        <v>120</v>
      </c>
      <c r="BK164" s="205" t="n">
        <f aca="false">ROUND(I164*H164,2)</f>
        <v>0</v>
      </c>
      <c r="BL164" s="3" t="s">
        <v>171</v>
      </c>
      <c r="BM164" s="204" t="s">
        <v>352</v>
      </c>
    </row>
    <row r="165" s="31" customFormat="true" ht="16.5" hidden="false" customHeight="true" outlineLevel="0" collapsed="false">
      <c r="A165" s="24"/>
      <c r="B165" s="25"/>
      <c r="C165" s="193" t="s">
        <v>353</v>
      </c>
      <c r="D165" s="193" t="s">
        <v>114</v>
      </c>
      <c r="E165" s="194" t="s">
        <v>354</v>
      </c>
      <c r="F165" s="195" t="s">
        <v>355</v>
      </c>
      <c r="G165" s="196" t="s">
        <v>128</v>
      </c>
      <c r="H165" s="197" t="n">
        <v>350</v>
      </c>
      <c r="I165" s="198"/>
      <c r="J165" s="199" t="n">
        <f aca="false">ROUND(I165*H165,2)</f>
        <v>0</v>
      </c>
      <c r="K165" s="195" t="s">
        <v>118</v>
      </c>
      <c r="L165" s="30"/>
      <c r="M165" s="200"/>
      <c r="N165" s="201" t="s">
        <v>40</v>
      </c>
      <c r="O165" s="67"/>
      <c r="P165" s="202" t="n">
        <f aca="false">O165*H165</f>
        <v>0</v>
      </c>
      <c r="Q165" s="202" t="n">
        <v>0</v>
      </c>
      <c r="R165" s="202" t="n">
        <f aca="false">Q165*H165</f>
        <v>0</v>
      </c>
      <c r="S165" s="202" t="n">
        <v>0.031</v>
      </c>
      <c r="T165" s="203" t="n">
        <f aca="false">S165*H165</f>
        <v>10.85</v>
      </c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R165" s="204" t="s">
        <v>171</v>
      </c>
      <c r="AT165" s="204" t="s">
        <v>114</v>
      </c>
      <c r="AU165" s="204" t="s">
        <v>120</v>
      </c>
      <c r="AY165" s="3" t="s">
        <v>110</v>
      </c>
      <c r="BE165" s="205" t="n">
        <f aca="false">IF(N165="základní",J165,0)</f>
        <v>0</v>
      </c>
      <c r="BF165" s="205" t="n">
        <f aca="false">IF(N165="snížená",J165,0)</f>
        <v>0</v>
      </c>
      <c r="BG165" s="205" t="n">
        <f aca="false">IF(N165="zákl. přenesená",J165,0)</f>
        <v>0</v>
      </c>
      <c r="BH165" s="205" t="n">
        <f aca="false">IF(N165="sníž. přenesená",J165,0)</f>
        <v>0</v>
      </c>
      <c r="BI165" s="205" t="n">
        <f aca="false">IF(N165="nulová",J165,0)</f>
        <v>0</v>
      </c>
      <c r="BJ165" s="3" t="s">
        <v>120</v>
      </c>
      <c r="BK165" s="205" t="n">
        <f aca="false">ROUND(I165*H165,2)</f>
        <v>0</v>
      </c>
      <c r="BL165" s="3" t="s">
        <v>171</v>
      </c>
      <c r="BM165" s="204" t="s">
        <v>356</v>
      </c>
    </row>
    <row r="166" s="31" customFormat="true" ht="12.8" hidden="false" customHeight="false" outlineLevel="0" collapsed="false">
      <c r="A166" s="24"/>
      <c r="B166" s="25"/>
      <c r="C166" s="26"/>
      <c r="D166" s="206" t="s">
        <v>122</v>
      </c>
      <c r="E166" s="26"/>
      <c r="F166" s="207" t="s">
        <v>357</v>
      </c>
      <c r="G166" s="26"/>
      <c r="H166" s="26"/>
      <c r="I166" s="208"/>
      <c r="J166" s="26"/>
      <c r="K166" s="26"/>
      <c r="L166" s="30"/>
      <c r="M166" s="209"/>
      <c r="N166" s="210"/>
      <c r="O166" s="67"/>
      <c r="P166" s="67"/>
      <c r="Q166" s="67"/>
      <c r="R166" s="67"/>
      <c r="S166" s="67"/>
      <c r="T166" s="68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T166" s="3" t="s">
        <v>122</v>
      </c>
      <c r="AU166" s="3" t="s">
        <v>120</v>
      </c>
    </row>
    <row r="167" s="31" customFormat="true" ht="16.5" hidden="false" customHeight="true" outlineLevel="0" collapsed="false">
      <c r="A167" s="24"/>
      <c r="B167" s="25"/>
      <c r="C167" s="193" t="s">
        <v>358</v>
      </c>
      <c r="D167" s="193" t="s">
        <v>114</v>
      </c>
      <c r="E167" s="194" t="s">
        <v>359</v>
      </c>
      <c r="F167" s="195" t="s">
        <v>360</v>
      </c>
      <c r="G167" s="196" t="s">
        <v>128</v>
      </c>
      <c r="H167" s="197" t="n">
        <v>375</v>
      </c>
      <c r="I167" s="198"/>
      <c r="J167" s="199" t="n">
        <f aca="false">ROUND(I167*H167,2)</f>
        <v>0</v>
      </c>
      <c r="K167" s="195" t="s">
        <v>274</v>
      </c>
      <c r="L167" s="30"/>
      <c r="M167" s="200"/>
      <c r="N167" s="201" t="s">
        <v>40</v>
      </c>
      <c r="O167" s="67"/>
      <c r="P167" s="202" t="n">
        <f aca="false">O167*H167</f>
        <v>0</v>
      </c>
      <c r="Q167" s="202" t="n">
        <v>0</v>
      </c>
      <c r="R167" s="202" t="n">
        <f aca="false">Q167*H167</f>
        <v>0</v>
      </c>
      <c r="S167" s="202" t="n">
        <v>0</v>
      </c>
      <c r="T167" s="203" t="n">
        <f aca="false">S167*H167</f>
        <v>0</v>
      </c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R167" s="204" t="s">
        <v>171</v>
      </c>
      <c r="AT167" s="204" t="s">
        <v>114</v>
      </c>
      <c r="AU167" s="204" t="s">
        <v>120</v>
      </c>
      <c r="AY167" s="3" t="s">
        <v>110</v>
      </c>
      <c r="BE167" s="205" t="n">
        <f aca="false">IF(N167="základní",J167,0)</f>
        <v>0</v>
      </c>
      <c r="BF167" s="205" t="n">
        <f aca="false">IF(N167="snížená",J167,0)</f>
        <v>0</v>
      </c>
      <c r="BG167" s="205" t="n">
        <f aca="false">IF(N167="zákl. přenesená",J167,0)</f>
        <v>0</v>
      </c>
      <c r="BH167" s="205" t="n">
        <f aca="false">IF(N167="sníž. přenesená",J167,0)</f>
        <v>0</v>
      </c>
      <c r="BI167" s="205" t="n">
        <f aca="false">IF(N167="nulová",J167,0)</f>
        <v>0</v>
      </c>
      <c r="BJ167" s="3" t="s">
        <v>120</v>
      </c>
      <c r="BK167" s="205" t="n">
        <f aca="false">ROUND(I167*H167,2)</f>
        <v>0</v>
      </c>
      <c r="BL167" s="3" t="s">
        <v>171</v>
      </c>
      <c r="BM167" s="204" t="s">
        <v>361</v>
      </c>
    </row>
    <row r="168" s="31" customFormat="true" ht="12.8" hidden="false" customHeight="false" outlineLevel="0" collapsed="false">
      <c r="A168" s="24"/>
      <c r="B168" s="25"/>
      <c r="C168" s="26"/>
      <c r="D168" s="206" t="s">
        <v>122</v>
      </c>
      <c r="E168" s="26"/>
      <c r="F168" s="207" t="s">
        <v>362</v>
      </c>
      <c r="G168" s="26"/>
      <c r="H168" s="26"/>
      <c r="I168" s="208"/>
      <c r="J168" s="26"/>
      <c r="K168" s="26"/>
      <c r="L168" s="30"/>
      <c r="M168" s="234"/>
      <c r="N168" s="235"/>
      <c r="O168" s="236"/>
      <c r="P168" s="236"/>
      <c r="Q168" s="236"/>
      <c r="R168" s="236"/>
      <c r="S168" s="236"/>
      <c r="T168" s="237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T168" s="3" t="s">
        <v>122</v>
      </c>
      <c r="AU168" s="3" t="s">
        <v>120</v>
      </c>
    </row>
    <row r="169" s="31" customFormat="true" ht="6.95" hidden="false" customHeight="true" outlineLevel="0" collapsed="false">
      <c r="A169" s="24"/>
      <c r="B169" s="45"/>
      <c r="C169" s="46"/>
      <c r="D169" s="46"/>
      <c r="E169" s="46"/>
      <c r="F169" s="46"/>
      <c r="G169" s="46"/>
      <c r="H169" s="46"/>
      <c r="I169" s="46"/>
      <c r="J169" s="46"/>
      <c r="K169" s="46"/>
      <c r="L169" s="30"/>
      <c r="M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</row>
  </sheetData>
  <sheetProtection algorithmName="SHA-512" hashValue="mEFqdolRUICR74ylOYukGb+vnvv6FZ45ZjUTqvTW3u6R+44ntT7BN24cKOURo1VSclDINZtyBDr0lorun0YUrw==" saltValue="GIUptJpAVJm2DMs7UMYqPxcIjUm8XaT+5seJNHV5zfbgtJnt590J2AO1pmrikUyFvYy444Zp78EYUjVzcm/+cA==" spinCount="100000" sheet="true" password="cc35" objects="true" scenarios="true" formatColumns="false" formatRows="false" autoFilter="false"/>
  <autoFilter ref="C88:K168"/>
  <mergeCells count="9">
    <mergeCell ref="L2:V2"/>
    <mergeCell ref="E7:H7"/>
    <mergeCell ref="E9:H9"/>
    <mergeCell ref="E18:H18"/>
    <mergeCell ref="E27:H27"/>
    <mergeCell ref="E48:H48"/>
    <mergeCell ref="E50:H50"/>
    <mergeCell ref="E79:H79"/>
    <mergeCell ref="E81:H81"/>
  </mergeCells>
  <hyperlinks>
    <hyperlink ref="F93" r:id="rId1" display="https://podminky.urs.cz/item/CS_URS_2026_01/314236145"/>
    <hyperlink ref="F100" r:id="rId2" display="https://podminky.urs.cz/item/CS_URS_2026_01/985231112"/>
    <hyperlink ref="F121" r:id="rId3" display="https://podminky.urs.cz/item/CS_URS_2025_02/762395000"/>
    <hyperlink ref="F126" r:id="rId4" display="https://podminky.urs.cz/item/CS_URS_2026_01/764001891"/>
    <hyperlink ref="F133" r:id="rId5" display="https://podminky.urs.cz/item/CS_URS_2026_01/764004821"/>
    <hyperlink ref="F138" r:id="rId6" display="https://podminky.urs.cz/item/CS_URS_2025_01/764121413"/>
    <hyperlink ref="F141" r:id="rId7" display="https://podminky.urs.cz/item/CS_URS_2025_02/764221467"/>
    <hyperlink ref="F143" r:id="rId8" display="https://podminky.urs.cz/item/CS_URS_2026_01/764222404"/>
    <hyperlink ref="F145" r:id="rId9" display="https://podminky.urs.cz/item/CS_URS_2026_01/764222434"/>
    <hyperlink ref="F147" r:id="rId10" display="https://podminky.urs.cz/item/CS_URS_2026_01/764222437"/>
    <hyperlink ref="F149" r:id="rId11" display="https://podminky.urs.cz/item/CS_URS_2025_01/764223452"/>
    <hyperlink ref="F151" r:id="rId12" display="https://podminky.urs.cz/item/CS_URS_2025_01/764223455"/>
    <hyperlink ref="F153" r:id="rId13" display="https://podminky.urs.cz/item/CS_URS_2026_01/764223456"/>
    <hyperlink ref="F155" r:id="rId14" display="https://podminky.urs.cz/item/CS_URS_2025_01/764321405"/>
    <hyperlink ref="F166" r:id="rId15" display="https://podminky.urs.cz/item/CS_URS_2026_01/765161801"/>
    <hyperlink ref="F168" r:id="rId16" display="https://podminky.urs.cz/item/CS_URS_2025_01/765193001"/>
  </hyperlinks>
  <printOptions headings="false" gridLines="false" gridLinesSet="true" horizontalCentered="false" verticalCentered="false"/>
  <pageMargins left="0.39375" right="0.39375" top="0.39375" bottom="0.39375" header="0.511811023622047" footer="0"/>
  <pageSetup paperSize="9" scale="100" fitToWidth="1" fitToHeight="100" pageOrder="downThenOver" orientation="landscape" blackAndWhite="false" draft="false" cellComments="none" horizontalDpi="300" verticalDpi="300" copies="1"/>
  <headerFooter differentFirst="false" differentOddEven="false">
    <oddHeader/>
    <oddFooter>&amp;CStrana &amp;P z &amp;N</oddFooter>
  </headerFooter>
  <drawing r:id="rId17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19"/>
  <sheetViews>
    <sheetView showFormulas="false" showGridLines="false" showRowColHeaders="true" showZeros="true" rightToLeft="false" tabSelected="false" showOutlineSymbols="true" defaultGridColor="true" view="normal" topLeftCell="A43" colorId="64" zoomScale="110" zoomScaleNormal="110" zoomScalePageLayoutView="100" workbookViewId="0">
      <selection pane="topLeft" activeCell="A43" activeCellId="0" sqref="A43"/>
    </sheetView>
  </sheetViews>
  <sheetFormatPr defaultColWidth="8.5078125" defaultRowHeight="12.8" customHeight="false" zeroHeight="false" outlineLevelRow="0" outlineLevelCol="0"/>
  <cols>
    <col collapsed="false" customWidth="true" hidden="false" outlineLevel="0" max="1" min="1" style="238" width="8.34"/>
    <col collapsed="false" customWidth="true" hidden="false" outlineLevel="0" max="2" min="2" style="238" width="1.66"/>
    <col collapsed="false" customWidth="true" hidden="false" outlineLevel="0" max="4" min="3" style="238" width="5"/>
    <col collapsed="false" customWidth="true" hidden="false" outlineLevel="0" max="5" min="5" style="238" width="11.66"/>
    <col collapsed="false" customWidth="true" hidden="false" outlineLevel="0" max="6" min="6" style="238" width="9.16"/>
    <col collapsed="false" customWidth="true" hidden="false" outlineLevel="0" max="7" min="7" style="238" width="5"/>
    <col collapsed="false" customWidth="true" hidden="false" outlineLevel="0" max="8" min="8" style="238" width="77.83"/>
    <col collapsed="false" customWidth="true" hidden="false" outlineLevel="0" max="10" min="9" style="238" width="20"/>
    <col collapsed="false" customWidth="true" hidden="false" outlineLevel="0" max="11" min="11" style="238" width="1.66"/>
  </cols>
  <sheetData>
    <row r="1" customFormat="false" ht="37.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</row>
    <row r="2" customFormat="false" ht="7.5" hidden="false" customHeight="true" outlineLevel="0" collapsed="false">
      <c r="A2" s="0"/>
      <c r="B2" s="239"/>
      <c r="C2" s="240"/>
      <c r="D2" s="240"/>
      <c r="E2" s="240"/>
      <c r="F2" s="240"/>
      <c r="G2" s="240"/>
      <c r="H2" s="240"/>
      <c r="I2" s="240"/>
      <c r="J2" s="240"/>
      <c r="K2" s="241"/>
    </row>
    <row r="3" s="242" customFormat="true" ht="45" hidden="false" customHeight="true" outlineLevel="0" collapsed="false">
      <c r="B3" s="243"/>
      <c r="C3" s="244" t="s">
        <v>363</v>
      </c>
      <c r="D3" s="244"/>
      <c r="E3" s="244"/>
      <c r="F3" s="244"/>
      <c r="G3" s="244"/>
      <c r="H3" s="244"/>
      <c r="I3" s="244"/>
      <c r="J3" s="244"/>
      <c r="K3" s="245"/>
    </row>
    <row r="4" customFormat="false" ht="25.5" hidden="false" customHeight="true" outlineLevel="0" collapsed="false">
      <c r="A4" s="0"/>
      <c r="B4" s="246"/>
      <c r="C4" s="247" t="s">
        <v>364</v>
      </c>
      <c r="D4" s="247"/>
      <c r="E4" s="247"/>
      <c r="F4" s="247"/>
      <c r="G4" s="247"/>
      <c r="H4" s="247"/>
      <c r="I4" s="247"/>
      <c r="J4" s="247"/>
      <c r="K4" s="248"/>
    </row>
    <row r="5" customFormat="false" ht="5.25" hidden="false" customHeight="true" outlineLevel="0" collapsed="false">
      <c r="A5" s="0"/>
      <c r="B5" s="246"/>
      <c r="C5" s="249"/>
      <c r="D5" s="249"/>
      <c r="E5" s="249"/>
      <c r="F5" s="249"/>
      <c r="G5" s="249"/>
      <c r="H5" s="249"/>
      <c r="I5" s="249"/>
      <c r="J5" s="249"/>
      <c r="K5" s="248"/>
    </row>
    <row r="6" customFormat="false" ht="15" hidden="false" customHeight="true" outlineLevel="0" collapsed="false">
      <c r="A6" s="0"/>
      <c r="B6" s="246"/>
      <c r="C6" s="250" t="s">
        <v>365</v>
      </c>
      <c r="D6" s="250"/>
      <c r="E6" s="250"/>
      <c r="F6" s="250"/>
      <c r="G6" s="250"/>
      <c r="H6" s="250"/>
      <c r="I6" s="250"/>
      <c r="J6" s="250"/>
      <c r="K6" s="248"/>
    </row>
    <row r="7" customFormat="false" ht="15" hidden="false" customHeight="true" outlineLevel="0" collapsed="false">
      <c r="A7" s="0"/>
      <c r="B7" s="251"/>
      <c r="C7" s="250" t="s">
        <v>366</v>
      </c>
      <c r="D7" s="250"/>
      <c r="E7" s="250"/>
      <c r="F7" s="250"/>
      <c r="G7" s="250"/>
      <c r="H7" s="250"/>
      <c r="I7" s="250"/>
      <c r="J7" s="250"/>
      <c r="K7" s="248"/>
    </row>
    <row r="8" customFormat="false" ht="12.75" hidden="false" customHeight="true" outlineLevel="0" collapsed="false">
      <c r="A8" s="0"/>
      <c r="B8" s="251"/>
      <c r="C8" s="250"/>
      <c r="D8" s="250"/>
      <c r="E8" s="250"/>
      <c r="F8" s="250"/>
      <c r="G8" s="250"/>
      <c r="H8" s="250"/>
      <c r="I8" s="250"/>
      <c r="J8" s="250"/>
      <c r="K8" s="248"/>
    </row>
    <row r="9" customFormat="false" ht="15" hidden="false" customHeight="true" outlineLevel="0" collapsed="false">
      <c r="A9" s="0"/>
      <c r="B9" s="251"/>
      <c r="C9" s="252" t="s">
        <v>367</v>
      </c>
      <c r="D9" s="252"/>
      <c r="E9" s="252"/>
      <c r="F9" s="252"/>
      <c r="G9" s="252"/>
      <c r="H9" s="252"/>
      <c r="I9" s="252"/>
      <c r="J9" s="252"/>
      <c r="K9" s="248"/>
    </row>
    <row r="10" customFormat="false" ht="15" hidden="false" customHeight="true" outlineLevel="0" collapsed="false">
      <c r="A10" s="0"/>
      <c r="B10" s="251"/>
      <c r="C10" s="250"/>
      <c r="D10" s="250" t="s">
        <v>368</v>
      </c>
      <c r="E10" s="250"/>
      <c r="F10" s="250"/>
      <c r="G10" s="250"/>
      <c r="H10" s="250"/>
      <c r="I10" s="250"/>
      <c r="J10" s="250"/>
      <c r="K10" s="248"/>
    </row>
    <row r="11" customFormat="false" ht="15" hidden="false" customHeight="true" outlineLevel="0" collapsed="false">
      <c r="A11" s="0"/>
      <c r="B11" s="251"/>
      <c r="C11" s="253"/>
      <c r="D11" s="250" t="s">
        <v>369</v>
      </c>
      <c r="E11" s="250"/>
      <c r="F11" s="250"/>
      <c r="G11" s="250"/>
      <c r="H11" s="250"/>
      <c r="I11" s="250"/>
      <c r="J11" s="250"/>
      <c r="K11" s="248"/>
    </row>
    <row r="12" customFormat="false" ht="15" hidden="false" customHeight="true" outlineLevel="0" collapsed="false">
      <c r="A12" s="0"/>
      <c r="B12" s="251"/>
      <c r="C12" s="253"/>
      <c r="D12" s="250"/>
      <c r="E12" s="250"/>
      <c r="F12" s="250"/>
      <c r="G12" s="250"/>
      <c r="H12" s="250"/>
      <c r="I12" s="250"/>
      <c r="J12" s="250"/>
      <c r="K12" s="248"/>
    </row>
    <row r="13" customFormat="false" ht="15" hidden="false" customHeight="true" outlineLevel="0" collapsed="false">
      <c r="A13" s="0"/>
      <c r="B13" s="251"/>
      <c r="C13" s="253"/>
      <c r="D13" s="254" t="s">
        <v>370</v>
      </c>
      <c r="E13" s="250"/>
      <c r="F13" s="250"/>
      <c r="G13" s="250"/>
      <c r="H13" s="250"/>
      <c r="I13" s="250"/>
      <c r="J13" s="250"/>
      <c r="K13" s="248"/>
    </row>
    <row r="14" customFormat="false" ht="12.75" hidden="false" customHeight="true" outlineLevel="0" collapsed="false">
      <c r="A14" s="0"/>
      <c r="B14" s="251"/>
      <c r="C14" s="253"/>
      <c r="D14" s="253"/>
      <c r="E14" s="253"/>
      <c r="F14" s="253"/>
      <c r="G14" s="253"/>
      <c r="H14" s="253"/>
      <c r="I14" s="253"/>
      <c r="J14" s="253"/>
      <c r="K14" s="248"/>
    </row>
    <row r="15" customFormat="false" ht="15" hidden="false" customHeight="true" outlineLevel="0" collapsed="false">
      <c r="A15" s="0"/>
      <c r="B15" s="251"/>
      <c r="C15" s="253"/>
      <c r="D15" s="250" t="s">
        <v>371</v>
      </c>
      <c r="E15" s="250"/>
      <c r="F15" s="250"/>
      <c r="G15" s="250"/>
      <c r="H15" s="250"/>
      <c r="I15" s="250"/>
      <c r="J15" s="250"/>
      <c r="K15" s="248"/>
    </row>
    <row r="16" customFormat="false" ht="15" hidden="false" customHeight="true" outlineLevel="0" collapsed="false">
      <c r="A16" s="0"/>
      <c r="B16" s="251"/>
      <c r="C16" s="253"/>
      <c r="D16" s="250" t="s">
        <v>372</v>
      </c>
      <c r="E16" s="250"/>
      <c r="F16" s="250"/>
      <c r="G16" s="250"/>
      <c r="H16" s="250"/>
      <c r="I16" s="250"/>
      <c r="J16" s="250"/>
      <c r="K16" s="248"/>
    </row>
    <row r="17" customFormat="false" ht="15" hidden="false" customHeight="true" outlineLevel="0" collapsed="false">
      <c r="A17" s="0"/>
      <c r="B17" s="251"/>
      <c r="C17" s="253"/>
      <c r="D17" s="250" t="s">
        <v>373</v>
      </c>
      <c r="E17" s="250"/>
      <c r="F17" s="250"/>
      <c r="G17" s="250"/>
      <c r="H17" s="250"/>
      <c r="I17" s="250"/>
      <c r="J17" s="250"/>
      <c r="K17" s="248"/>
    </row>
    <row r="18" customFormat="false" ht="15" hidden="false" customHeight="true" outlineLevel="0" collapsed="false">
      <c r="A18" s="0"/>
      <c r="B18" s="251"/>
      <c r="C18" s="253"/>
      <c r="D18" s="253"/>
      <c r="E18" s="255" t="s">
        <v>75</v>
      </c>
      <c r="F18" s="250" t="s">
        <v>374</v>
      </c>
      <c r="G18" s="250"/>
      <c r="H18" s="250"/>
      <c r="I18" s="250"/>
      <c r="J18" s="250"/>
      <c r="K18" s="248"/>
    </row>
    <row r="19" customFormat="false" ht="15" hidden="false" customHeight="true" outlineLevel="0" collapsed="false">
      <c r="A19" s="0"/>
      <c r="B19" s="251"/>
      <c r="C19" s="253"/>
      <c r="D19" s="253"/>
      <c r="E19" s="255" t="s">
        <v>375</v>
      </c>
      <c r="F19" s="250" t="s">
        <v>376</v>
      </c>
      <c r="G19" s="250"/>
      <c r="H19" s="250"/>
      <c r="I19" s="250"/>
      <c r="J19" s="250"/>
      <c r="K19" s="248"/>
    </row>
    <row r="20" customFormat="false" ht="15" hidden="false" customHeight="true" outlineLevel="0" collapsed="false">
      <c r="A20" s="0"/>
      <c r="B20" s="251"/>
      <c r="C20" s="253"/>
      <c r="D20" s="253"/>
      <c r="E20" s="255" t="s">
        <v>377</v>
      </c>
      <c r="F20" s="250" t="s">
        <v>378</v>
      </c>
      <c r="G20" s="250"/>
      <c r="H20" s="250"/>
      <c r="I20" s="250"/>
      <c r="J20" s="250"/>
      <c r="K20" s="248"/>
    </row>
    <row r="21" customFormat="false" ht="15" hidden="false" customHeight="true" outlineLevel="0" collapsed="false">
      <c r="A21" s="0"/>
      <c r="B21" s="251"/>
      <c r="C21" s="253"/>
      <c r="D21" s="253"/>
      <c r="E21" s="255" t="s">
        <v>379</v>
      </c>
      <c r="F21" s="250" t="s">
        <v>380</v>
      </c>
      <c r="G21" s="250"/>
      <c r="H21" s="250"/>
      <c r="I21" s="250"/>
      <c r="J21" s="250"/>
      <c r="K21" s="248"/>
    </row>
    <row r="22" customFormat="false" ht="15" hidden="false" customHeight="true" outlineLevel="0" collapsed="false">
      <c r="A22" s="0"/>
      <c r="B22" s="251"/>
      <c r="C22" s="253"/>
      <c r="D22" s="253"/>
      <c r="E22" s="255" t="s">
        <v>381</v>
      </c>
      <c r="F22" s="250" t="s">
        <v>382</v>
      </c>
      <c r="G22" s="250"/>
      <c r="H22" s="250"/>
      <c r="I22" s="250"/>
      <c r="J22" s="250"/>
      <c r="K22" s="248"/>
    </row>
    <row r="23" customFormat="false" ht="15" hidden="false" customHeight="true" outlineLevel="0" collapsed="false">
      <c r="A23" s="0"/>
      <c r="B23" s="251"/>
      <c r="C23" s="253"/>
      <c r="D23" s="253"/>
      <c r="E23" s="255" t="s">
        <v>383</v>
      </c>
      <c r="F23" s="250" t="s">
        <v>384</v>
      </c>
      <c r="G23" s="250"/>
      <c r="H23" s="250"/>
      <c r="I23" s="250"/>
      <c r="J23" s="250"/>
      <c r="K23" s="248"/>
    </row>
    <row r="24" customFormat="false" ht="12.75" hidden="false" customHeight="true" outlineLevel="0" collapsed="false">
      <c r="A24" s="0"/>
      <c r="B24" s="251"/>
      <c r="C24" s="253"/>
      <c r="D24" s="253"/>
      <c r="E24" s="253"/>
      <c r="F24" s="253"/>
      <c r="G24" s="253"/>
      <c r="H24" s="253"/>
      <c r="I24" s="253"/>
      <c r="J24" s="253"/>
      <c r="K24" s="248"/>
    </row>
    <row r="25" customFormat="false" ht="15" hidden="false" customHeight="true" outlineLevel="0" collapsed="false">
      <c r="A25" s="0"/>
      <c r="B25" s="251"/>
      <c r="C25" s="252" t="s">
        <v>385</v>
      </c>
      <c r="D25" s="252"/>
      <c r="E25" s="252"/>
      <c r="F25" s="252"/>
      <c r="G25" s="252"/>
      <c r="H25" s="252"/>
      <c r="I25" s="252"/>
      <c r="J25" s="252"/>
      <c r="K25" s="248"/>
    </row>
    <row r="26" customFormat="false" ht="15" hidden="false" customHeight="true" outlineLevel="0" collapsed="false">
      <c r="A26" s="0"/>
      <c r="B26" s="251"/>
      <c r="C26" s="250" t="s">
        <v>386</v>
      </c>
      <c r="D26" s="250"/>
      <c r="E26" s="250"/>
      <c r="F26" s="250"/>
      <c r="G26" s="250"/>
      <c r="H26" s="250"/>
      <c r="I26" s="250"/>
      <c r="J26" s="250"/>
      <c r="K26" s="248"/>
    </row>
    <row r="27" customFormat="false" ht="15" hidden="false" customHeight="true" outlineLevel="0" collapsed="false">
      <c r="A27" s="0"/>
      <c r="B27" s="251"/>
      <c r="C27" s="250"/>
      <c r="D27" s="256" t="s">
        <v>387</v>
      </c>
      <c r="E27" s="256"/>
      <c r="F27" s="256"/>
      <c r="G27" s="256"/>
      <c r="H27" s="256"/>
      <c r="I27" s="256"/>
      <c r="J27" s="256"/>
      <c r="K27" s="248"/>
    </row>
    <row r="28" customFormat="false" ht="15" hidden="false" customHeight="true" outlineLevel="0" collapsed="false">
      <c r="A28" s="0"/>
      <c r="B28" s="251"/>
      <c r="C28" s="253"/>
      <c r="D28" s="250" t="s">
        <v>388</v>
      </c>
      <c r="E28" s="250"/>
      <c r="F28" s="250"/>
      <c r="G28" s="250"/>
      <c r="H28" s="250"/>
      <c r="I28" s="250"/>
      <c r="J28" s="250"/>
      <c r="K28" s="248"/>
    </row>
    <row r="29" customFormat="false" ht="12.75" hidden="false" customHeight="true" outlineLevel="0" collapsed="false">
      <c r="A29" s="0"/>
      <c r="B29" s="251"/>
      <c r="C29" s="253"/>
      <c r="D29" s="253"/>
      <c r="E29" s="253"/>
      <c r="F29" s="253"/>
      <c r="G29" s="253"/>
      <c r="H29" s="253"/>
      <c r="I29" s="253"/>
      <c r="J29" s="253"/>
      <c r="K29" s="248"/>
    </row>
    <row r="30" customFormat="false" ht="15" hidden="false" customHeight="true" outlineLevel="0" collapsed="false">
      <c r="A30" s="0"/>
      <c r="B30" s="251"/>
      <c r="C30" s="253"/>
      <c r="D30" s="256" t="s">
        <v>389</v>
      </c>
      <c r="E30" s="256"/>
      <c r="F30" s="256"/>
      <c r="G30" s="256"/>
      <c r="H30" s="256"/>
      <c r="I30" s="256"/>
      <c r="J30" s="256"/>
      <c r="K30" s="248"/>
    </row>
    <row r="31" customFormat="false" ht="15" hidden="false" customHeight="true" outlineLevel="0" collapsed="false">
      <c r="A31" s="0"/>
      <c r="B31" s="251"/>
      <c r="C31" s="253"/>
      <c r="D31" s="250" t="s">
        <v>390</v>
      </c>
      <c r="E31" s="250"/>
      <c r="F31" s="250"/>
      <c r="G31" s="250"/>
      <c r="H31" s="250"/>
      <c r="I31" s="250"/>
      <c r="J31" s="250"/>
      <c r="K31" s="248"/>
    </row>
    <row r="32" customFormat="false" ht="12.75" hidden="false" customHeight="true" outlineLevel="0" collapsed="false">
      <c r="A32" s="0"/>
      <c r="B32" s="251"/>
      <c r="C32" s="253"/>
      <c r="D32" s="253"/>
      <c r="E32" s="253"/>
      <c r="F32" s="253"/>
      <c r="G32" s="253"/>
      <c r="H32" s="253"/>
      <c r="I32" s="253"/>
      <c r="J32" s="253"/>
      <c r="K32" s="248"/>
    </row>
    <row r="33" customFormat="false" ht="15" hidden="false" customHeight="true" outlineLevel="0" collapsed="false">
      <c r="A33" s="0"/>
      <c r="B33" s="251"/>
      <c r="C33" s="253"/>
      <c r="D33" s="256" t="s">
        <v>391</v>
      </c>
      <c r="E33" s="256"/>
      <c r="F33" s="256"/>
      <c r="G33" s="256"/>
      <c r="H33" s="256"/>
      <c r="I33" s="256"/>
      <c r="J33" s="256"/>
      <c r="K33" s="248"/>
    </row>
    <row r="34" customFormat="false" ht="15" hidden="false" customHeight="true" outlineLevel="0" collapsed="false">
      <c r="A34" s="0"/>
      <c r="B34" s="251"/>
      <c r="C34" s="253"/>
      <c r="D34" s="250" t="s">
        <v>392</v>
      </c>
      <c r="E34" s="250"/>
      <c r="F34" s="250"/>
      <c r="G34" s="250"/>
      <c r="H34" s="250"/>
      <c r="I34" s="250"/>
      <c r="J34" s="250"/>
      <c r="K34" s="248"/>
    </row>
    <row r="35" customFormat="false" ht="15" hidden="false" customHeight="true" outlineLevel="0" collapsed="false">
      <c r="A35" s="0"/>
      <c r="B35" s="251"/>
      <c r="C35" s="253"/>
      <c r="D35" s="250" t="s">
        <v>393</v>
      </c>
      <c r="E35" s="250"/>
      <c r="F35" s="250"/>
      <c r="G35" s="250"/>
      <c r="H35" s="250"/>
      <c r="I35" s="250"/>
      <c r="J35" s="250"/>
      <c r="K35" s="248"/>
    </row>
    <row r="36" customFormat="false" ht="15" hidden="false" customHeight="true" outlineLevel="0" collapsed="false">
      <c r="A36" s="0"/>
      <c r="B36" s="251"/>
      <c r="C36" s="253"/>
      <c r="D36" s="250"/>
      <c r="E36" s="254" t="s">
        <v>96</v>
      </c>
      <c r="F36" s="250"/>
      <c r="G36" s="250" t="s">
        <v>394</v>
      </c>
      <c r="H36" s="250"/>
      <c r="I36" s="250"/>
      <c r="J36" s="250"/>
      <c r="K36" s="248"/>
    </row>
    <row r="37" customFormat="false" ht="30.75" hidden="false" customHeight="true" outlineLevel="0" collapsed="false">
      <c r="A37" s="0"/>
      <c r="B37" s="251"/>
      <c r="C37" s="253"/>
      <c r="D37" s="250"/>
      <c r="E37" s="254" t="s">
        <v>395</v>
      </c>
      <c r="F37" s="250"/>
      <c r="G37" s="250" t="s">
        <v>396</v>
      </c>
      <c r="H37" s="250"/>
      <c r="I37" s="250"/>
      <c r="J37" s="250"/>
      <c r="K37" s="248"/>
    </row>
    <row r="38" customFormat="false" ht="15" hidden="false" customHeight="true" outlineLevel="0" collapsed="false">
      <c r="A38" s="0"/>
      <c r="B38" s="251"/>
      <c r="C38" s="253"/>
      <c r="D38" s="250"/>
      <c r="E38" s="254" t="s">
        <v>49</v>
      </c>
      <c r="F38" s="250"/>
      <c r="G38" s="250" t="s">
        <v>397</v>
      </c>
      <c r="H38" s="250"/>
      <c r="I38" s="250"/>
      <c r="J38" s="250"/>
      <c r="K38" s="248"/>
    </row>
    <row r="39" customFormat="false" ht="15" hidden="false" customHeight="true" outlineLevel="0" collapsed="false">
      <c r="A39" s="0"/>
      <c r="B39" s="251"/>
      <c r="C39" s="253"/>
      <c r="D39" s="250"/>
      <c r="E39" s="254" t="s">
        <v>50</v>
      </c>
      <c r="F39" s="250"/>
      <c r="G39" s="250" t="s">
        <v>398</v>
      </c>
      <c r="H39" s="250"/>
      <c r="I39" s="250"/>
      <c r="J39" s="250"/>
      <c r="K39" s="248"/>
    </row>
    <row r="40" customFormat="false" ht="15" hidden="false" customHeight="true" outlineLevel="0" collapsed="false">
      <c r="A40" s="0"/>
      <c r="B40" s="251"/>
      <c r="C40" s="253"/>
      <c r="D40" s="250"/>
      <c r="E40" s="254" t="s">
        <v>97</v>
      </c>
      <c r="F40" s="250"/>
      <c r="G40" s="250" t="s">
        <v>399</v>
      </c>
      <c r="H40" s="250"/>
      <c r="I40" s="250"/>
      <c r="J40" s="250"/>
      <c r="K40" s="248"/>
    </row>
    <row r="41" customFormat="false" ht="15" hidden="false" customHeight="true" outlineLevel="0" collapsed="false">
      <c r="A41" s="0"/>
      <c r="B41" s="251"/>
      <c r="C41" s="253"/>
      <c r="D41" s="250"/>
      <c r="E41" s="254" t="s">
        <v>98</v>
      </c>
      <c r="F41" s="250"/>
      <c r="G41" s="250" t="s">
        <v>400</v>
      </c>
      <c r="H41" s="250"/>
      <c r="I41" s="250"/>
      <c r="J41" s="250"/>
      <c r="K41" s="248"/>
    </row>
    <row r="42" customFormat="false" ht="15" hidden="false" customHeight="true" outlineLevel="0" collapsed="false">
      <c r="A42" s="0"/>
      <c r="B42" s="251"/>
      <c r="C42" s="253"/>
      <c r="D42" s="250"/>
      <c r="E42" s="254" t="s">
        <v>401</v>
      </c>
      <c r="F42" s="250"/>
      <c r="G42" s="250" t="s">
        <v>402</v>
      </c>
      <c r="H42" s="250"/>
      <c r="I42" s="250"/>
      <c r="J42" s="250"/>
      <c r="K42" s="248"/>
    </row>
    <row r="43" customFormat="false" ht="15" hidden="false" customHeight="true" outlineLevel="0" collapsed="false">
      <c r="A43" s="0"/>
      <c r="B43" s="251"/>
      <c r="C43" s="253"/>
      <c r="D43" s="250"/>
      <c r="E43" s="254"/>
      <c r="F43" s="250"/>
      <c r="G43" s="250" t="s">
        <v>403</v>
      </c>
      <c r="H43" s="250"/>
      <c r="I43" s="250"/>
      <c r="J43" s="250"/>
      <c r="K43" s="248"/>
    </row>
    <row r="44" customFormat="false" ht="15" hidden="false" customHeight="true" outlineLevel="0" collapsed="false">
      <c r="A44" s="0"/>
      <c r="B44" s="251"/>
      <c r="C44" s="253"/>
      <c r="D44" s="250"/>
      <c r="E44" s="254" t="s">
        <v>404</v>
      </c>
      <c r="F44" s="250"/>
      <c r="G44" s="250" t="s">
        <v>405</v>
      </c>
      <c r="H44" s="250"/>
      <c r="I44" s="250"/>
      <c r="J44" s="250"/>
      <c r="K44" s="248"/>
    </row>
    <row r="45" customFormat="false" ht="15" hidden="false" customHeight="true" outlineLevel="0" collapsed="false">
      <c r="A45" s="0"/>
      <c r="B45" s="251"/>
      <c r="C45" s="253"/>
      <c r="D45" s="250"/>
      <c r="E45" s="254" t="s">
        <v>100</v>
      </c>
      <c r="F45" s="250"/>
      <c r="G45" s="250" t="s">
        <v>406</v>
      </c>
      <c r="H45" s="250"/>
      <c r="I45" s="250"/>
      <c r="J45" s="250"/>
      <c r="K45" s="248"/>
    </row>
    <row r="46" customFormat="false" ht="12.75" hidden="false" customHeight="true" outlineLevel="0" collapsed="false">
      <c r="A46" s="0"/>
      <c r="B46" s="251"/>
      <c r="C46" s="253"/>
      <c r="D46" s="250"/>
      <c r="E46" s="250"/>
      <c r="F46" s="250"/>
      <c r="G46" s="250"/>
      <c r="H46" s="250"/>
      <c r="I46" s="250"/>
      <c r="J46" s="250"/>
      <c r="K46" s="248"/>
    </row>
    <row r="47" customFormat="false" ht="15" hidden="false" customHeight="true" outlineLevel="0" collapsed="false">
      <c r="A47" s="0"/>
      <c r="B47" s="251"/>
      <c r="C47" s="253"/>
      <c r="D47" s="250" t="s">
        <v>407</v>
      </c>
      <c r="E47" s="250"/>
      <c r="F47" s="250"/>
      <c r="G47" s="250"/>
      <c r="H47" s="250"/>
      <c r="I47" s="250"/>
      <c r="J47" s="250"/>
      <c r="K47" s="248"/>
    </row>
    <row r="48" customFormat="false" ht="15" hidden="false" customHeight="true" outlineLevel="0" collapsed="false">
      <c r="A48" s="0"/>
      <c r="B48" s="251"/>
      <c r="C48" s="253"/>
      <c r="D48" s="253"/>
      <c r="E48" s="250" t="s">
        <v>408</v>
      </c>
      <c r="F48" s="250"/>
      <c r="G48" s="250"/>
      <c r="H48" s="250"/>
      <c r="I48" s="250"/>
      <c r="J48" s="250"/>
      <c r="K48" s="248"/>
    </row>
    <row r="49" customFormat="false" ht="15" hidden="false" customHeight="true" outlineLevel="0" collapsed="false">
      <c r="A49" s="0"/>
      <c r="B49" s="251"/>
      <c r="C49" s="253"/>
      <c r="D49" s="253"/>
      <c r="E49" s="250" t="s">
        <v>409</v>
      </c>
      <c r="F49" s="250"/>
      <c r="G49" s="250"/>
      <c r="H49" s="250"/>
      <c r="I49" s="250"/>
      <c r="J49" s="250"/>
      <c r="K49" s="248"/>
    </row>
    <row r="50" customFormat="false" ht="15" hidden="false" customHeight="true" outlineLevel="0" collapsed="false">
      <c r="A50" s="0"/>
      <c r="B50" s="251"/>
      <c r="C50" s="253"/>
      <c r="D50" s="253"/>
      <c r="E50" s="250" t="s">
        <v>410</v>
      </c>
      <c r="F50" s="250"/>
      <c r="G50" s="250"/>
      <c r="H50" s="250"/>
      <c r="I50" s="250"/>
      <c r="J50" s="250"/>
      <c r="K50" s="248"/>
    </row>
    <row r="51" customFormat="false" ht="15" hidden="false" customHeight="true" outlineLevel="0" collapsed="false">
      <c r="A51" s="0"/>
      <c r="B51" s="251"/>
      <c r="C51" s="253"/>
      <c r="D51" s="250" t="s">
        <v>411</v>
      </c>
      <c r="E51" s="250"/>
      <c r="F51" s="250"/>
      <c r="G51" s="250"/>
      <c r="H51" s="250"/>
      <c r="I51" s="250"/>
      <c r="J51" s="250"/>
      <c r="K51" s="248"/>
    </row>
    <row r="52" customFormat="false" ht="25.5" hidden="false" customHeight="true" outlineLevel="0" collapsed="false">
      <c r="A52" s="0"/>
      <c r="B52" s="246"/>
      <c r="C52" s="247" t="s">
        <v>412</v>
      </c>
      <c r="D52" s="247"/>
      <c r="E52" s="247"/>
      <c r="F52" s="247"/>
      <c r="G52" s="247"/>
      <c r="H52" s="247"/>
      <c r="I52" s="247"/>
      <c r="J52" s="247"/>
      <c r="K52" s="248"/>
    </row>
    <row r="53" customFormat="false" ht="5.25" hidden="false" customHeight="true" outlineLevel="0" collapsed="false">
      <c r="A53" s="0"/>
      <c r="B53" s="246"/>
      <c r="C53" s="249"/>
      <c r="D53" s="249"/>
      <c r="E53" s="249"/>
      <c r="F53" s="249"/>
      <c r="G53" s="249"/>
      <c r="H53" s="249"/>
      <c r="I53" s="249"/>
      <c r="J53" s="249"/>
      <c r="K53" s="248"/>
    </row>
    <row r="54" customFormat="false" ht="15" hidden="false" customHeight="true" outlineLevel="0" collapsed="false">
      <c r="A54" s="0"/>
      <c r="B54" s="246"/>
      <c r="C54" s="250" t="s">
        <v>413</v>
      </c>
      <c r="D54" s="250"/>
      <c r="E54" s="250"/>
      <c r="F54" s="250"/>
      <c r="G54" s="250"/>
      <c r="H54" s="250"/>
      <c r="I54" s="250"/>
      <c r="J54" s="250"/>
      <c r="K54" s="248"/>
    </row>
    <row r="55" customFormat="false" ht="15" hidden="false" customHeight="true" outlineLevel="0" collapsed="false">
      <c r="A55" s="0"/>
      <c r="B55" s="246"/>
      <c r="C55" s="250" t="s">
        <v>414</v>
      </c>
      <c r="D55" s="250"/>
      <c r="E55" s="250"/>
      <c r="F55" s="250"/>
      <c r="G55" s="250"/>
      <c r="H55" s="250"/>
      <c r="I55" s="250"/>
      <c r="J55" s="250"/>
      <c r="K55" s="248"/>
    </row>
    <row r="56" customFormat="false" ht="12.75" hidden="false" customHeight="true" outlineLevel="0" collapsed="false">
      <c r="A56" s="0"/>
      <c r="B56" s="246"/>
      <c r="C56" s="250"/>
      <c r="D56" s="250"/>
      <c r="E56" s="250"/>
      <c r="F56" s="250"/>
      <c r="G56" s="250"/>
      <c r="H56" s="250"/>
      <c r="I56" s="250"/>
      <c r="J56" s="250"/>
      <c r="K56" s="248"/>
    </row>
    <row r="57" customFormat="false" ht="15" hidden="false" customHeight="true" outlineLevel="0" collapsed="false">
      <c r="A57" s="0"/>
      <c r="B57" s="246"/>
      <c r="C57" s="250" t="s">
        <v>415</v>
      </c>
      <c r="D57" s="250"/>
      <c r="E57" s="250"/>
      <c r="F57" s="250"/>
      <c r="G57" s="250"/>
      <c r="H57" s="250"/>
      <c r="I57" s="250"/>
      <c r="J57" s="250"/>
      <c r="K57" s="248"/>
    </row>
    <row r="58" customFormat="false" ht="15" hidden="false" customHeight="true" outlineLevel="0" collapsed="false">
      <c r="A58" s="0"/>
      <c r="B58" s="246"/>
      <c r="C58" s="253"/>
      <c r="D58" s="250" t="s">
        <v>416</v>
      </c>
      <c r="E58" s="250"/>
      <c r="F58" s="250"/>
      <c r="G58" s="250"/>
      <c r="H58" s="250"/>
      <c r="I58" s="250"/>
      <c r="J58" s="250"/>
      <c r="K58" s="248"/>
    </row>
    <row r="59" customFormat="false" ht="15" hidden="false" customHeight="true" outlineLevel="0" collapsed="false">
      <c r="A59" s="0"/>
      <c r="B59" s="246"/>
      <c r="C59" s="253"/>
      <c r="D59" s="250" t="s">
        <v>417</v>
      </c>
      <c r="E59" s="250"/>
      <c r="F59" s="250"/>
      <c r="G59" s="250"/>
      <c r="H59" s="250"/>
      <c r="I59" s="250"/>
      <c r="J59" s="250"/>
      <c r="K59" s="248"/>
    </row>
    <row r="60" customFormat="false" ht="15" hidden="false" customHeight="true" outlineLevel="0" collapsed="false">
      <c r="A60" s="0"/>
      <c r="B60" s="246"/>
      <c r="C60" s="253"/>
      <c r="D60" s="250" t="s">
        <v>418</v>
      </c>
      <c r="E60" s="250"/>
      <c r="F60" s="250"/>
      <c r="G60" s="250"/>
      <c r="H60" s="250"/>
      <c r="I60" s="250"/>
      <c r="J60" s="250"/>
      <c r="K60" s="248"/>
    </row>
    <row r="61" customFormat="false" ht="15" hidden="false" customHeight="true" outlineLevel="0" collapsed="false">
      <c r="A61" s="0"/>
      <c r="B61" s="246"/>
      <c r="C61" s="253"/>
      <c r="D61" s="250" t="s">
        <v>419</v>
      </c>
      <c r="E61" s="250"/>
      <c r="F61" s="250"/>
      <c r="G61" s="250"/>
      <c r="H61" s="250"/>
      <c r="I61" s="250"/>
      <c r="J61" s="250"/>
      <c r="K61" s="248"/>
    </row>
    <row r="62" customFormat="false" ht="15" hidden="false" customHeight="true" outlineLevel="0" collapsed="false">
      <c r="A62" s="0"/>
      <c r="B62" s="246"/>
      <c r="C62" s="253"/>
      <c r="D62" s="257" t="s">
        <v>420</v>
      </c>
      <c r="E62" s="257"/>
      <c r="F62" s="257"/>
      <c r="G62" s="257"/>
      <c r="H62" s="257"/>
      <c r="I62" s="257"/>
      <c r="J62" s="257"/>
      <c r="K62" s="248"/>
    </row>
    <row r="63" customFormat="false" ht="15" hidden="false" customHeight="true" outlineLevel="0" collapsed="false">
      <c r="A63" s="0"/>
      <c r="B63" s="246"/>
      <c r="C63" s="253"/>
      <c r="D63" s="250" t="s">
        <v>421</v>
      </c>
      <c r="E63" s="250"/>
      <c r="F63" s="250"/>
      <c r="G63" s="250"/>
      <c r="H63" s="250"/>
      <c r="I63" s="250"/>
      <c r="J63" s="250"/>
      <c r="K63" s="248"/>
    </row>
    <row r="64" customFormat="false" ht="12.75" hidden="false" customHeight="true" outlineLevel="0" collapsed="false">
      <c r="A64" s="0"/>
      <c r="B64" s="246"/>
      <c r="C64" s="253"/>
      <c r="D64" s="253"/>
      <c r="E64" s="258"/>
      <c r="F64" s="253"/>
      <c r="G64" s="253"/>
      <c r="H64" s="253"/>
      <c r="I64" s="253"/>
      <c r="J64" s="253"/>
      <c r="K64" s="248"/>
    </row>
    <row r="65" customFormat="false" ht="15" hidden="false" customHeight="true" outlineLevel="0" collapsed="false">
      <c r="A65" s="0"/>
      <c r="B65" s="246"/>
      <c r="C65" s="253"/>
      <c r="D65" s="250" t="s">
        <v>422</v>
      </c>
      <c r="E65" s="250"/>
      <c r="F65" s="250"/>
      <c r="G65" s="250"/>
      <c r="H65" s="250"/>
      <c r="I65" s="250"/>
      <c r="J65" s="250"/>
      <c r="K65" s="248"/>
    </row>
    <row r="66" customFormat="false" ht="15" hidden="false" customHeight="true" outlineLevel="0" collapsed="false">
      <c r="A66" s="0"/>
      <c r="B66" s="246"/>
      <c r="C66" s="253"/>
      <c r="D66" s="257" t="s">
        <v>423</v>
      </c>
      <c r="E66" s="257"/>
      <c r="F66" s="257"/>
      <c r="G66" s="257"/>
      <c r="H66" s="257"/>
      <c r="I66" s="257"/>
      <c r="J66" s="257"/>
      <c r="K66" s="248"/>
    </row>
    <row r="67" customFormat="false" ht="15" hidden="false" customHeight="true" outlineLevel="0" collapsed="false">
      <c r="A67" s="0"/>
      <c r="B67" s="246"/>
      <c r="C67" s="253"/>
      <c r="D67" s="250" t="s">
        <v>424</v>
      </c>
      <c r="E67" s="250"/>
      <c r="F67" s="250"/>
      <c r="G67" s="250"/>
      <c r="H67" s="250"/>
      <c r="I67" s="250"/>
      <c r="J67" s="250"/>
      <c r="K67" s="248"/>
    </row>
    <row r="68" customFormat="false" ht="15" hidden="false" customHeight="true" outlineLevel="0" collapsed="false">
      <c r="A68" s="0"/>
      <c r="B68" s="246"/>
      <c r="C68" s="253"/>
      <c r="D68" s="250" t="s">
        <v>425</v>
      </c>
      <c r="E68" s="250"/>
      <c r="F68" s="250"/>
      <c r="G68" s="250"/>
      <c r="H68" s="250"/>
      <c r="I68" s="250"/>
      <c r="J68" s="250"/>
      <c r="K68" s="248"/>
    </row>
    <row r="69" customFormat="false" ht="15" hidden="false" customHeight="true" outlineLevel="0" collapsed="false">
      <c r="A69" s="0"/>
      <c r="B69" s="246"/>
      <c r="C69" s="253"/>
      <c r="D69" s="250" t="s">
        <v>426</v>
      </c>
      <c r="E69" s="250"/>
      <c r="F69" s="250"/>
      <c r="G69" s="250"/>
      <c r="H69" s="250"/>
      <c r="I69" s="250"/>
      <c r="J69" s="250"/>
      <c r="K69" s="248"/>
    </row>
    <row r="70" customFormat="false" ht="15" hidden="false" customHeight="true" outlineLevel="0" collapsed="false">
      <c r="A70" s="0"/>
      <c r="B70" s="246"/>
      <c r="C70" s="253"/>
      <c r="D70" s="250" t="s">
        <v>427</v>
      </c>
      <c r="E70" s="250"/>
      <c r="F70" s="250"/>
      <c r="G70" s="250"/>
      <c r="H70" s="250"/>
      <c r="I70" s="250"/>
      <c r="J70" s="250"/>
      <c r="K70" s="248"/>
    </row>
    <row r="71" customFormat="false" ht="12.75" hidden="false" customHeight="true" outlineLevel="0" collapsed="false">
      <c r="A71" s="0"/>
      <c r="B71" s="259"/>
      <c r="C71" s="260"/>
      <c r="D71" s="260"/>
      <c r="E71" s="260"/>
      <c r="F71" s="260"/>
      <c r="G71" s="260"/>
      <c r="H71" s="260"/>
      <c r="I71" s="260"/>
      <c r="J71" s="260"/>
      <c r="K71" s="261"/>
    </row>
    <row r="72" customFormat="false" ht="18.75" hidden="false" customHeight="true" outlineLevel="0" collapsed="false">
      <c r="A72" s="0"/>
      <c r="B72" s="262"/>
      <c r="C72" s="262"/>
      <c r="D72" s="262"/>
      <c r="E72" s="262"/>
      <c r="F72" s="262"/>
      <c r="G72" s="262"/>
      <c r="H72" s="262"/>
      <c r="I72" s="262"/>
      <c r="J72" s="262"/>
      <c r="K72" s="263"/>
    </row>
    <row r="73" customFormat="false" ht="18.75" hidden="false" customHeight="true" outlineLevel="0" collapsed="false">
      <c r="A73" s="0"/>
      <c r="B73" s="263"/>
      <c r="C73" s="263"/>
      <c r="D73" s="263"/>
      <c r="E73" s="263"/>
      <c r="F73" s="263"/>
      <c r="G73" s="263"/>
      <c r="H73" s="263"/>
      <c r="I73" s="263"/>
      <c r="J73" s="263"/>
      <c r="K73" s="263"/>
    </row>
    <row r="74" customFormat="false" ht="7.5" hidden="false" customHeight="true" outlineLevel="0" collapsed="false">
      <c r="A74" s="0"/>
      <c r="B74" s="264"/>
      <c r="C74" s="265"/>
      <c r="D74" s="265"/>
      <c r="E74" s="265"/>
      <c r="F74" s="265"/>
      <c r="G74" s="265"/>
      <c r="H74" s="265"/>
      <c r="I74" s="265"/>
      <c r="J74" s="265"/>
      <c r="K74" s="266"/>
    </row>
    <row r="75" customFormat="false" ht="45" hidden="false" customHeight="true" outlineLevel="0" collapsed="false">
      <c r="A75" s="0"/>
      <c r="B75" s="267"/>
      <c r="C75" s="268" t="s">
        <v>428</v>
      </c>
      <c r="D75" s="268"/>
      <c r="E75" s="268"/>
      <c r="F75" s="268"/>
      <c r="G75" s="268"/>
      <c r="H75" s="268"/>
      <c r="I75" s="268"/>
      <c r="J75" s="268"/>
      <c r="K75" s="269"/>
    </row>
    <row r="76" customFormat="false" ht="17.25" hidden="false" customHeight="true" outlineLevel="0" collapsed="false">
      <c r="A76" s="0"/>
      <c r="B76" s="267"/>
      <c r="C76" s="270" t="s">
        <v>429</v>
      </c>
      <c r="D76" s="270"/>
      <c r="E76" s="270"/>
      <c r="F76" s="270" t="s">
        <v>430</v>
      </c>
      <c r="G76" s="271"/>
      <c r="H76" s="270" t="s">
        <v>50</v>
      </c>
      <c r="I76" s="270" t="s">
        <v>53</v>
      </c>
      <c r="J76" s="270" t="s">
        <v>431</v>
      </c>
      <c r="K76" s="269"/>
    </row>
    <row r="77" customFormat="false" ht="17.25" hidden="false" customHeight="true" outlineLevel="0" collapsed="false">
      <c r="A77" s="0"/>
      <c r="B77" s="267"/>
      <c r="C77" s="272" t="s">
        <v>432</v>
      </c>
      <c r="D77" s="272"/>
      <c r="E77" s="272"/>
      <c r="F77" s="273" t="s">
        <v>433</v>
      </c>
      <c r="G77" s="274"/>
      <c r="H77" s="272"/>
      <c r="I77" s="272"/>
      <c r="J77" s="272" t="s">
        <v>434</v>
      </c>
      <c r="K77" s="269"/>
    </row>
    <row r="78" customFormat="false" ht="5.25" hidden="false" customHeight="true" outlineLevel="0" collapsed="false">
      <c r="A78" s="0"/>
      <c r="B78" s="267"/>
      <c r="C78" s="275"/>
      <c r="D78" s="275"/>
      <c r="E78" s="275"/>
      <c r="F78" s="275"/>
      <c r="G78" s="276"/>
      <c r="H78" s="275"/>
      <c r="I78" s="275"/>
      <c r="J78" s="275"/>
      <c r="K78" s="269"/>
    </row>
    <row r="79" customFormat="false" ht="15" hidden="false" customHeight="true" outlineLevel="0" collapsed="false">
      <c r="A79" s="0"/>
      <c r="B79" s="267"/>
      <c r="C79" s="254" t="s">
        <v>49</v>
      </c>
      <c r="D79" s="277"/>
      <c r="E79" s="277"/>
      <c r="F79" s="278" t="s">
        <v>435</v>
      </c>
      <c r="G79" s="279"/>
      <c r="H79" s="254" t="s">
        <v>436</v>
      </c>
      <c r="I79" s="254" t="s">
        <v>437</v>
      </c>
      <c r="J79" s="254" t="n">
        <v>20</v>
      </c>
      <c r="K79" s="269"/>
    </row>
    <row r="80" customFormat="false" ht="15" hidden="false" customHeight="true" outlineLevel="0" collapsed="false">
      <c r="A80" s="0"/>
      <c r="B80" s="267"/>
      <c r="C80" s="254" t="s">
        <v>438</v>
      </c>
      <c r="D80" s="254"/>
      <c r="E80" s="254"/>
      <c r="F80" s="278" t="s">
        <v>435</v>
      </c>
      <c r="G80" s="279"/>
      <c r="H80" s="254" t="s">
        <v>439</v>
      </c>
      <c r="I80" s="254" t="s">
        <v>437</v>
      </c>
      <c r="J80" s="254" t="n">
        <v>120</v>
      </c>
      <c r="K80" s="269"/>
    </row>
    <row r="81" customFormat="false" ht="15" hidden="false" customHeight="true" outlineLevel="0" collapsed="false">
      <c r="A81" s="0"/>
      <c r="B81" s="280"/>
      <c r="C81" s="254" t="s">
        <v>440</v>
      </c>
      <c r="D81" s="254"/>
      <c r="E81" s="254"/>
      <c r="F81" s="278" t="s">
        <v>441</v>
      </c>
      <c r="G81" s="279"/>
      <c r="H81" s="254" t="s">
        <v>442</v>
      </c>
      <c r="I81" s="254" t="s">
        <v>437</v>
      </c>
      <c r="J81" s="254" t="n">
        <v>50</v>
      </c>
      <c r="K81" s="269"/>
    </row>
    <row r="82" customFormat="false" ht="15" hidden="false" customHeight="true" outlineLevel="0" collapsed="false">
      <c r="A82" s="0"/>
      <c r="B82" s="280"/>
      <c r="C82" s="254" t="s">
        <v>443</v>
      </c>
      <c r="D82" s="254"/>
      <c r="E82" s="254"/>
      <c r="F82" s="278" t="s">
        <v>435</v>
      </c>
      <c r="G82" s="279"/>
      <c r="H82" s="254" t="s">
        <v>444</v>
      </c>
      <c r="I82" s="254" t="s">
        <v>445</v>
      </c>
      <c r="J82" s="254"/>
      <c r="K82" s="269"/>
    </row>
    <row r="83" customFormat="false" ht="15" hidden="false" customHeight="true" outlineLevel="0" collapsed="false">
      <c r="A83" s="0"/>
      <c r="B83" s="280"/>
      <c r="C83" s="281" t="s">
        <v>446</v>
      </c>
      <c r="D83" s="281"/>
      <c r="E83" s="281"/>
      <c r="F83" s="282" t="s">
        <v>441</v>
      </c>
      <c r="G83" s="281"/>
      <c r="H83" s="281" t="s">
        <v>447</v>
      </c>
      <c r="I83" s="281" t="s">
        <v>437</v>
      </c>
      <c r="J83" s="281" t="n">
        <v>15</v>
      </c>
      <c r="K83" s="269"/>
    </row>
    <row r="84" customFormat="false" ht="15" hidden="false" customHeight="true" outlineLevel="0" collapsed="false">
      <c r="A84" s="0"/>
      <c r="B84" s="280"/>
      <c r="C84" s="281" t="s">
        <v>448</v>
      </c>
      <c r="D84" s="281"/>
      <c r="E84" s="281"/>
      <c r="F84" s="282" t="s">
        <v>441</v>
      </c>
      <c r="G84" s="281"/>
      <c r="H84" s="281" t="s">
        <v>449</v>
      </c>
      <c r="I84" s="281" t="s">
        <v>437</v>
      </c>
      <c r="J84" s="281" t="n">
        <v>15</v>
      </c>
      <c r="K84" s="269"/>
    </row>
    <row r="85" customFormat="false" ht="15" hidden="false" customHeight="true" outlineLevel="0" collapsed="false">
      <c r="A85" s="0"/>
      <c r="B85" s="280"/>
      <c r="C85" s="281" t="s">
        <v>450</v>
      </c>
      <c r="D85" s="281"/>
      <c r="E85" s="281"/>
      <c r="F85" s="282" t="s">
        <v>441</v>
      </c>
      <c r="G85" s="281"/>
      <c r="H85" s="281" t="s">
        <v>451</v>
      </c>
      <c r="I85" s="281" t="s">
        <v>437</v>
      </c>
      <c r="J85" s="281" t="n">
        <v>20</v>
      </c>
      <c r="K85" s="269"/>
    </row>
    <row r="86" customFormat="false" ht="15" hidden="false" customHeight="true" outlineLevel="0" collapsed="false">
      <c r="A86" s="0"/>
      <c r="B86" s="280"/>
      <c r="C86" s="281" t="s">
        <v>452</v>
      </c>
      <c r="D86" s="281"/>
      <c r="E86" s="281"/>
      <c r="F86" s="282" t="s">
        <v>441</v>
      </c>
      <c r="G86" s="281"/>
      <c r="H86" s="281" t="s">
        <v>453</v>
      </c>
      <c r="I86" s="281" t="s">
        <v>437</v>
      </c>
      <c r="J86" s="281" t="n">
        <v>20</v>
      </c>
      <c r="K86" s="269"/>
    </row>
    <row r="87" customFormat="false" ht="15" hidden="false" customHeight="true" outlineLevel="0" collapsed="false">
      <c r="A87" s="0"/>
      <c r="B87" s="280"/>
      <c r="C87" s="254" t="s">
        <v>454</v>
      </c>
      <c r="D87" s="254"/>
      <c r="E87" s="254"/>
      <c r="F87" s="278" t="s">
        <v>441</v>
      </c>
      <c r="G87" s="279"/>
      <c r="H87" s="254" t="s">
        <v>455</v>
      </c>
      <c r="I87" s="254" t="s">
        <v>437</v>
      </c>
      <c r="J87" s="254" t="n">
        <v>50</v>
      </c>
      <c r="K87" s="269"/>
    </row>
    <row r="88" customFormat="false" ht="15" hidden="false" customHeight="true" outlineLevel="0" collapsed="false">
      <c r="A88" s="0"/>
      <c r="B88" s="280"/>
      <c r="C88" s="254" t="s">
        <v>456</v>
      </c>
      <c r="D88" s="254"/>
      <c r="E88" s="254"/>
      <c r="F88" s="278" t="s">
        <v>441</v>
      </c>
      <c r="G88" s="279"/>
      <c r="H88" s="254" t="s">
        <v>457</v>
      </c>
      <c r="I88" s="254" t="s">
        <v>437</v>
      </c>
      <c r="J88" s="254" t="n">
        <v>20</v>
      </c>
      <c r="K88" s="269"/>
    </row>
    <row r="89" customFormat="false" ht="15" hidden="false" customHeight="true" outlineLevel="0" collapsed="false">
      <c r="A89" s="0"/>
      <c r="B89" s="280"/>
      <c r="C89" s="254" t="s">
        <v>458</v>
      </c>
      <c r="D89" s="254"/>
      <c r="E89" s="254"/>
      <c r="F89" s="278" t="s">
        <v>441</v>
      </c>
      <c r="G89" s="279"/>
      <c r="H89" s="254" t="s">
        <v>459</v>
      </c>
      <c r="I89" s="254" t="s">
        <v>437</v>
      </c>
      <c r="J89" s="254" t="n">
        <v>20</v>
      </c>
      <c r="K89" s="269"/>
    </row>
    <row r="90" customFormat="false" ht="15" hidden="false" customHeight="true" outlineLevel="0" collapsed="false">
      <c r="A90" s="0"/>
      <c r="B90" s="280"/>
      <c r="C90" s="254" t="s">
        <v>460</v>
      </c>
      <c r="D90" s="254"/>
      <c r="E90" s="254"/>
      <c r="F90" s="278" t="s">
        <v>441</v>
      </c>
      <c r="G90" s="279"/>
      <c r="H90" s="254" t="s">
        <v>461</v>
      </c>
      <c r="I90" s="254" t="s">
        <v>437</v>
      </c>
      <c r="J90" s="254" t="n">
        <v>50</v>
      </c>
      <c r="K90" s="269"/>
    </row>
    <row r="91" customFormat="false" ht="15" hidden="false" customHeight="true" outlineLevel="0" collapsed="false">
      <c r="A91" s="0"/>
      <c r="B91" s="280"/>
      <c r="C91" s="254" t="s">
        <v>462</v>
      </c>
      <c r="D91" s="254"/>
      <c r="E91" s="254"/>
      <c r="F91" s="278" t="s">
        <v>441</v>
      </c>
      <c r="G91" s="279"/>
      <c r="H91" s="254" t="s">
        <v>462</v>
      </c>
      <c r="I91" s="254" t="s">
        <v>437</v>
      </c>
      <c r="J91" s="254" t="n">
        <v>50</v>
      </c>
      <c r="K91" s="269"/>
    </row>
    <row r="92" customFormat="false" ht="15" hidden="false" customHeight="true" outlineLevel="0" collapsed="false">
      <c r="A92" s="0"/>
      <c r="B92" s="280"/>
      <c r="C92" s="254" t="s">
        <v>463</v>
      </c>
      <c r="D92" s="254"/>
      <c r="E92" s="254"/>
      <c r="F92" s="278" t="s">
        <v>441</v>
      </c>
      <c r="G92" s="279"/>
      <c r="H92" s="254" t="s">
        <v>464</v>
      </c>
      <c r="I92" s="254" t="s">
        <v>437</v>
      </c>
      <c r="J92" s="254" t="n">
        <v>255</v>
      </c>
      <c r="K92" s="269"/>
    </row>
    <row r="93" customFormat="false" ht="15" hidden="false" customHeight="true" outlineLevel="0" collapsed="false">
      <c r="A93" s="0"/>
      <c r="B93" s="280"/>
      <c r="C93" s="254" t="s">
        <v>465</v>
      </c>
      <c r="D93" s="254"/>
      <c r="E93" s="254"/>
      <c r="F93" s="278" t="s">
        <v>435</v>
      </c>
      <c r="G93" s="279"/>
      <c r="H93" s="254" t="s">
        <v>466</v>
      </c>
      <c r="I93" s="254" t="s">
        <v>467</v>
      </c>
      <c r="J93" s="254"/>
      <c r="K93" s="269"/>
    </row>
    <row r="94" customFormat="false" ht="15" hidden="false" customHeight="true" outlineLevel="0" collapsed="false">
      <c r="A94" s="0"/>
      <c r="B94" s="280"/>
      <c r="C94" s="254" t="s">
        <v>468</v>
      </c>
      <c r="D94" s="254"/>
      <c r="E94" s="254"/>
      <c r="F94" s="278" t="s">
        <v>435</v>
      </c>
      <c r="G94" s="279"/>
      <c r="H94" s="254" t="s">
        <v>469</v>
      </c>
      <c r="I94" s="254" t="s">
        <v>470</v>
      </c>
      <c r="J94" s="254"/>
      <c r="K94" s="269"/>
    </row>
    <row r="95" customFormat="false" ht="15" hidden="false" customHeight="true" outlineLevel="0" collapsed="false">
      <c r="A95" s="0"/>
      <c r="B95" s="280"/>
      <c r="C95" s="254" t="s">
        <v>471</v>
      </c>
      <c r="D95" s="254"/>
      <c r="E95" s="254"/>
      <c r="F95" s="278" t="s">
        <v>435</v>
      </c>
      <c r="G95" s="279"/>
      <c r="H95" s="254" t="s">
        <v>471</v>
      </c>
      <c r="I95" s="254" t="s">
        <v>470</v>
      </c>
      <c r="J95" s="254"/>
      <c r="K95" s="269"/>
    </row>
    <row r="96" customFormat="false" ht="15" hidden="false" customHeight="true" outlineLevel="0" collapsed="false">
      <c r="A96" s="0"/>
      <c r="B96" s="280"/>
      <c r="C96" s="254" t="s">
        <v>34</v>
      </c>
      <c r="D96" s="254"/>
      <c r="E96" s="254"/>
      <c r="F96" s="278" t="s">
        <v>435</v>
      </c>
      <c r="G96" s="279"/>
      <c r="H96" s="254" t="s">
        <v>472</v>
      </c>
      <c r="I96" s="254" t="s">
        <v>470</v>
      </c>
      <c r="J96" s="254"/>
      <c r="K96" s="269"/>
    </row>
    <row r="97" customFormat="false" ht="15" hidden="false" customHeight="true" outlineLevel="0" collapsed="false">
      <c r="A97" s="0"/>
      <c r="B97" s="280"/>
      <c r="C97" s="254" t="s">
        <v>44</v>
      </c>
      <c r="D97" s="254"/>
      <c r="E97" s="254"/>
      <c r="F97" s="278" t="s">
        <v>435</v>
      </c>
      <c r="G97" s="279"/>
      <c r="H97" s="254" t="s">
        <v>473</v>
      </c>
      <c r="I97" s="254" t="s">
        <v>470</v>
      </c>
      <c r="J97" s="254"/>
      <c r="K97" s="269"/>
    </row>
    <row r="98" customFormat="false" ht="15" hidden="false" customHeight="true" outlineLevel="0" collapsed="false">
      <c r="A98" s="0"/>
      <c r="B98" s="283"/>
      <c r="C98" s="284"/>
      <c r="D98" s="284"/>
      <c r="E98" s="284"/>
      <c r="F98" s="284"/>
      <c r="G98" s="284"/>
      <c r="H98" s="284"/>
      <c r="I98" s="284"/>
      <c r="J98" s="284"/>
      <c r="K98" s="285"/>
    </row>
    <row r="99" customFormat="false" ht="18.75" hidden="false" customHeight="true" outlineLevel="0" collapsed="false">
      <c r="A99" s="0"/>
      <c r="B99" s="286"/>
      <c r="C99" s="287"/>
      <c r="D99" s="287"/>
      <c r="E99" s="287"/>
      <c r="F99" s="287"/>
      <c r="G99" s="287"/>
      <c r="H99" s="287"/>
      <c r="I99" s="287"/>
      <c r="J99" s="287"/>
      <c r="K99" s="286"/>
    </row>
    <row r="100" customFormat="false" ht="18.75" hidden="false" customHeight="true" outlineLevel="0" collapsed="false">
      <c r="A100" s="0"/>
      <c r="B100" s="263"/>
      <c r="C100" s="263"/>
      <c r="D100" s="263"/>
      <c r="E100" s="263"/>
      <c r="F100" s="263"/>
      <c r="G100" s="263"/>
      <c r="H100" s="263"/>
      <c r="I100" s="263"/>
      <c r="J100" s="263"/>
      <c r="K100" s="263"/>
    </row>
    <row r="101" customFormat="false" ht="7.5" hidden="false" customHeight="true" outlineLevel="0" collapsed="false">
      <c r="A101" s="0"/>
      <c r="B101" s="264"/>
      <c r="C101" s="265"/>
      <c r="D101" s="265"/>
      <c r="E101" s="265"/>
      <c r="F101" s="265"/>
      <c r="G101" s="265"/>
      <c r="H101" s="265"/>
      <c r="I101" s="265"/>
      <c r="J101" s="265"/>
      <c r="K101" s="266"/>
    </row>
    <row r="102" customFormat="false" ht="45" hidden="false" customHeight="true" outlineLevel="0" collapsed="false">
      <c r="A102" s="0"/>
      <c r="B102" s="267"/>
      <c r="C102" s="268" t="s">
        <v>474</v>
      </c>
      <c r="D102" s="268"/>
      <c r="E102" s="268"/>
      <c r="F102" s="268"/>
      <c r="G102" s="268"/>
      <c r="H102" s="268"/>
      <c r="I102" s="268"/>
      <c r="J102" s="268"/>
      <c r="K102" s="269"/>
    </row>
    <row r="103" customFormat="false" ht="17.25" hidden="false" customHeight="true" outlineLevel="0" collapsed="false">
      <c r="A103" s="0"/>
      <c r="B103" s="267"/>
      <c r="C103" s="270" t="s">
        <v>429</v>
      </c>
      <c r="D103" s="270"/>
      <c r="E103" s="270"/>
      <c r="F103" s="270" t="s">
        <v>430</v>
      </c>
      <c r="G103" s="271"/>
      <c r="H103" s="270" t="s">
        <v>50</v>
      </c>
      <c r="I103" s="270" t="s">
        <v>53</v>
      </c>
      <c r="J103" s="270" t="s">
        <v>431</v>
      </c>
      <c r="K103" s="269"/>
    </row>
    <row r="104" customFormat="false" ht="17.25" hidden="false" customHeight="true" outlineLevel="0" collapsed="false">
      <c r="A104" s="0"/>
      <c r="B104" s="267"/>
      <c r="C104" s="272" t="s">
        <v>432</v>
      </c>
      <c r="D104" s="272"/>
      <c r="E104" s="272"/>
      <c r="F104" s="273" t="s">
        <v>433</v>
      </c>
      <c r="G104" s="274"/>
      <c r="H104" s="272"/>
      <c r="I104" s="272"/>
      <c r="J104" s="272" t="s">
        <v>434</v>
      </c>
      <c r="K104" s="269"/>
    </row>
    <row r="105" customFormat="false" ht="5.25" hidden="false" customHeight="true" outlineLevel="0" collapsed="false">
      <c r="A105" s="0"/>
      <c r="B105" s="267"/>
      <c r="C105" s="270"/>
      <c r="D105" s="270"/>
      <c r="E105" s="270"/>
      <c r="F105" s="270"/>
      <c r="G105" s="288"/>
      <c r="H105" s="270"/>
      <c r="I105" s="270"/>
      <c r="J105" s="270"/>
      <c r="K105" s="269"/>
    </row>
    <row r="106" customFormat="false" ht="15" hidden="false" customHeight="true" outlineLevel="0" collapsed="false">
      <c r="A106" s="0"/>
      <c r="B106" s="267"/>
      <c r="C106" s="254" t="s">
        <v>49</v>
      </c>
      <c r="D106" s="277"/>
      <c r="E106" s="277"/>
      <c r="F106" s="278" t="s">
        <v>435</v>
      </c>
      <c r="G106" s="254"/>
      <c r="H106" s="254" t="s">
        <v>475</v>
      </c>
      <c r="I106" s="254" t="s">
        <v>437</v>
      </c>
      <c r="J106" s="254" t="n">
        <v>20</v>
      </c>
      <c r="K106" s="269"/>
    </row>
    <row r="107" customFormat="false" ht="15" hidden="false" customHeight="true" outlineLevel="0" collapsed="false">
      <c r="A107" s="0"/>
      <c r="B107" s="267"/>
      <c r="C107" s="254" t="s">
        <v>438</v>
      </c>
      <c r="D107" s="254"/>
      <c r="E107" s="254"/>
      <c r="F107" s="278" t="s">
        <v>435</v>
      </c>
      <c r="G107" s="254"/>
      <c r="H107" s="254" t="s">
        <v>475</v>
      </c>
      <c r="I107" s="254" t="s">
        <v>437</v>
      </c>
      <c r="J107" s="254" t="n">
        <v>120</v>
      </c>
      <c r="K107" s="269"/>
    </row>
    <row r="108" customFormat="false" ht="15" hidden="false" customHeight="true" outlineLevel="0" collapsed="false">
      <c r="A108" s="0"/>
      <c r="B108" s="280"/>
      <c r="C108" s="254" t="s">
        <v>440</v>
      </c>
      <c r="D108" s="254"/>
      <c r="E108" s="254"/>
      <c r="F108" s="278" t="s">
        <v>441</v>
      </c>
      <c r="G108" s="254"/>
      <c r="H108" s="254" t="s">
        <v>475</v>
      </c>
      <c r="I108" s="254" t="s">
        <v>437</v>
      </c>
      <c r="J108" s="254" t="n">
        <v>50</v>
      </c>
      <c r="K108" s="269"/>
    </row>
    <row r="109" customFormat="false" ht="15" hidden="false" customHeight="true" outlineLevel="0" collapsed="false">
      <c r="A109" s="0"/>
      <c r="B109" s="280"/>
      <c r="C109" s="254" t="s">
        <v>443</v>
      </c>
      <c r="D109" s="254"/>
      <c r="E109" s="254"/>
      <c r="F109" s="278" t="s">
        <v>435</v>
      </c>
      <c r="G109" s="254"/>
      <c r="H109" s="254" t="s">
        <v>475</v>
      </c>
      <c r="I109" s="254" t="s">
        <v>445</v>
      </c>
      <c r="J109" s="254"/>
      <c r="K109" s="269"/>
    </row>
    <row r="110" customFormat="false" ht="15" hidden="false" customHeight="true" outlineLevel="0" collapsed="false">
      <c r="A110" s="0"/>
      <c r="B110" s="280"/>
      <c r="C110" s="254" t="s">
        <v>454</v>
      </c>
      <c r="D110" s="254"/>
      <c r="E110" s="254"/>
      <c r="F110" s="278" t="s">
        <v>441</v>
      </c>
      <c r="G110" s="254"/>
      <c r="H110" s="254" t="s">
        <v>475</v>
      </c>
      <c r="I110" s="254" t="s">
        <v>437</v>
      </c>
      <c r="J110" s="254" t="n">
        <v>50</v>
      </c>
      <c r="K110" s="269"/>
    </row>
    <row r="111" customFormat="false" ht="15" hidden="false" customHeight="true" outlineLevel="0" collapsed="false">
      <c r="A111" s="0"/>
      <c r="B111" s="280"/>
      <c r="C111" s="254" t="s">
        <v>462</v>
      </c>
      <c r="D111" s="254"/>
      <c r="E111" s="254"/>
      <c r="F111" s="278" t="s">
        <v>441</v>
      </c>
      <c r="G111" s="254"/>
      <c r="H111" s="254" t="s">
        <v>475</v>
      </c>
      <c r="I111" s="254" t="s">
        <v>437</v>
      </c>
      <c r="J111" s="254" t="n">
        <v>50</v>
      </c>
      <c r="K111" s="269"/>
    </row>
    <row r="112" customFormat="false" ht="15" hidden="false" customHeight="true" outlineLevel="0" collapsed="false">
      <c r="A112" s="0"/>
      <c r="B112" s="280"/>
      <c r="C112" s="254" t="s">
        <v>460</v>
      </c>
      <c r="D112" s="254"/>
      <c r="E112" s="254"/>
      <c r="F112" s="278" t="s">
        <v>441</v>
      </c>
      <c r="G112" s="254"/>
      <c r="H112" s="254" t="s">
        <v>475</v>
      </c>
      <c r="I112" s="254" t="s">
        <v>437</v>
      </c>
      <c r="J112" s="254" t="n">
        <v>50</v>
      </c>
      <c r="K112" s="269"/>
    </row>
    <row r="113" customFormat="false" ht="15" hidden="false" customHeight="true" outlineLevel="0" collapsed="false">
      <c r="A113" s="0"/>
      <c r="B113" s="280"/>
      <c r="C113" s="254" t="s">
        <v>49</v>
      </c>
      <c r="D113" s="254"/>
      <c r="E113" s="254"/>
      <c r="F113" s="278" t="s">
        <v>435</v>
      </c>
      <c r="G113" s="254"/>
      <c r="H113" s="254" t="s">
        <v>476</v>
      </c>
      <c r="I113" s="254" t="s">
        <v>437</v>
      </c>
      <c r="J113" s="254" t="n">
        <v>20</v>
      </c>
      <c r="K113" s="269"/>
    </row>
    <row r="114" customFormat="false" ht="15" hidden="false" customHeight="true" outlineLevel="0" collapsed="false">
      <c r="A114" s="0"/>
      <c r="B114" s="280"/>
      <c r="C114" s="254" t="s">
        <v>477</v>
      </c>
      <c r="D114" s="254"/>
      <c r="E114" s="254"/>
      <c r="F114" s="278" t="s">
        <v>435</v>
      </c>
      <c r="G114" s="254"/>
      <c r="H114" s="254" t="s">
        <v>478</v>
      </c>
      <c r="I114" s="254" t="s">
        <v>437</v>
      </c>
      <c r="J114" s="254" t="n">
        <v>120</v>
      </c>
      <c r="K114" s="269"/>
    </row>
    <row r="115" customFormat="false" ht="15" hidden="false" customHeight="true" outlineLevel="0" collapsed="false">
      <c r="A115" s="0"/>
      <c r="B115" s="280"/>
      <c r="C115" s="254" t="s">
        <v>34</v>
      </c>
      <c r="D115" s="254"/>
      <c r="E115" s="254"/>
      <c r="F115" s="278" t="s">
        <v>435</v>
      </c>
      <c r="G115" s="254"/>
      <c r="H115" s="254" t="s">
        <v>479</v>
      </c>
      <c r="I115" s="254" t="s">
        <v>470</v>
      </c>
      <c r="J115" s="254"/>
      <c r="K115" s="269"/>
    </row>
    <row r="116" customFormat="false" ht="15" hidden="false" customHeight="true" outlineLevel="0" collapsed="false">
      <c r="A116" s="0"/>
      <c r="B116" s="280"/>
      <c r="C116" s="254" t="s">
        <v>44</v>
      </c>
      <c r="D116" s="254"/>
      <c r="E116" s="254"/>
      <c r="F116" s="278" t="s">
        <v>435</v>
      </c>
      <c r="G116" s="254"/>
      <c r="H116" s="254" t="s">
        <v>480</v>
      </c>
      <c r="I116" s="254" t="s">
        <v>470</v>
      </c>
      <c r="J116" s="254"/>
      <c r="K116" s="269"/>
    </row>
    <row r="117" customFormat="false" ht="15" hidden="false" customHeight="true" outlineLevel="0" collapsed="false">
      <c r="A117" s="0"/>
      <c r="B117" s="280"/>
      <c r="C117" s="254" t="s">
        <v>53</v>
      </c>
      <c r="D117" s="254"/>
      <c r="E117" s="254"/>
      <c r="F117" s="278" t="s">
        <v>435</v>
      </c>
      <c r="G117" s="254"/>
      <c r="H117" s="254" t="s">
        <v>481</v>
      </c>
      <c r="I117" s="254" t="s">
        <v>482</v>
      </c>
      <c r="J117" s="254"/>
      <c r="K117" s="269"/>
    </row>
    <row r="118" customFormat="false" ht="15" hidden="false" customHeight="true" outlineLevel="0" collapsed="false">
      <c r="A118" s="0"/>
      <c r="B118" s="283"/>
      <c r="C118" s="289"/>
      <c r="D118" s="289"/>
      <c r="E118" s="289"/>
      <c r="F118" s="289"/>
      <c r="G118" s="289"/>
      <c r="H118" s="289"/>
      <c r="I118" s="289"/>
      <c r="J118" s="289"/>
      <c r="K118" s="285"/>
    </row>
    <row r="119" customFormat="false" ht="18.75" hidden="false" customHeight="true" outlineLevel="0" collapsed="false">
      <c r="A119" s="0"/>
      <c r="B119" s="290"/>
      <c r="C119" s="291"/>
      <c r="D119" s="291"/>
      <c r="E119" s="291"/>
      <c r="F119" s="292"/>
      <c r="G119" s="291"/>
      <c r="H119" s="291"/>
      <c r="I119" s="291"/>
      <c r="J119" s="291"/>
      <c r="K119" s="290"/>
    </row>
    <row r="120" customFormat="false" ht="18.75" hidden="false" customHeight="true" outlineLevel="0" collapsed="false">
      <c r="A120" s="0"/>
      <c r="B120" s="263"/>
      <c r="C120" s="263"/>
      <c r="D120" s="263"/>
      <c r="E120" s="263"/>
      <c r="F120" s="263"/>
      <c r="G120" s="263"/>
      <c r="H120" s="263"/>
      <c r="I120" s="263"/>
      <c r="J120" s="263"/>
      <c r="K120" s="263"/>
    </row>
    <row r="121" customFormat="false" ht="7.5" hidden="false" customHeight="true" outlineLevel="0" collapsed="false">
      <c r="A121" s="0"/>
      <c r="B121" s="293"/>
      <c r="C121" s="294"/>
      <c r="D121" s="294"/>
      <c r="E121" s="294"/>
      <c r="F121" s="294"/>
      <c r="G121" s="294"/>
      <c r="H121" s="294"/>
      <c r="I121" s="294"/>
      <c r="J121" s="294"/>
      <c r="K121" s="295"/>
    </row>
    <row r="122" customFormat="false" ht="45" hidden="false" customHeight="true" outlineLevel="0" collapsed="false">
      <c r="A122" s="0"/>
      <c r="B122" s="296"/>
      <c r="C122" s="244" t="s">
        <v>483</v>
      </c>
      <c r="D122" s="244"/>
      <c r="E122" s="244"/>
      <c r="F122" s="244"/>
      <c r="G122" s="244"/>
      <c r="H122" s="244"/>
      <c r="I122" s="244"/>
      <c r="J122" s="244"/>
      <c r="K122" s="297"/>
    </row>
    <row r="123" customFormat="false" ht="17.25" hidden="false" customHeight="true" outlineLevel="0" collapsed="false">
      <c r="A123" s="0"/>
      <c r="B123" s="298"/>
      <c r="C123" s="270" t="s">
        <v>429</v>
      </c>
      <c r="D123" s="270"/>
      <c r="E123" s="270"/>
      <c r="F123" s="270" t="s">
        <v>430</v>
      </c>
      <c r="G123" s="271"/>
      <c r="H123" s="270" t="s">
        <v>50</v>
      </c>
      <c r="I123" s="270" t="s">
        <v>53</v>
      </c>
      <c r="J123" s="270" t="s">
        <v>431</v>
      </c>
      <c r="K123" s="299"/>
    </row>
    <row r="124" customFormat="false" ht="17.25" hidden="false" customHeight="true" outlineLevel="0" collapsed="false">
      <c r="A124" s="0"/>
      <c r="B124" s="298"/>
      <c r="C124" s="272" t="s">
        <v>432</v>
      </c>
      <c r="D124" s="272"/>
      <c r="E124" s="272"/>
      <c r="F124" s="273" t="s">
        <v>433</v>
      </c>
      <c r="G124" s="274"/>
      <c r="H124" s="272"/>
      <c r="I124" s="272"/>
      <c r="J124" s="272" t="s">
        <v>434</v>
      </c>
      <c r="K124" s="299"/>
    </row>
    <row r="125" customFormat="false" ht="5.25" hidden="false" customHeight="true" outlineLevel="0" collapsed="false">
      <c r="A125" s="0"/>
      <c r="B125" s="300"/>
      <c r="C125" s="275"/>
      <c r="D125" s="275"/>
      <c r="E125" s="275"/>
      <c r="F125" s="275"/>
      <c r="G125" s="301"/>
      <c r="H125" s="275"/>
      <c r="I125" s="275"/>
      <c r="J125" s="275"/>
      <c r="K125" s="302"/>
    </row>
    <row r="126" customFormat="false" ht="15" hidden="false" customHeight="true" outlineLevel="0" collapsed="false">
      <c r="A126" s="0"/>
      <c r="B126" s="300"/>
      <c r="C126" s="254" t="s">
        <v>438</v>
      </c>
      <c r="D126" s="277"/>
      <c r="E126" s="277"/>
      <c r="F126" s="278" t="s">
        <v>435</v>
      </c>
      <c r="G126" s="254"/>
      <c r="H126" s="254" t="s">
        <v>475</v>
      </c>
      <c r="I126" s="254" t="s">
        <v>437</v>
      </c>
      <c r="J126" s="254" t="n">
        <v>120</v>
      </c>
      <c r="K126" s="303"/>
    </row>
    <row r="127" customFormat="false" ht="15" hidden="false" customHeight="true" outlineLevel="0" collapsed="false">
      <c r="A127" s="0"/>
      <c r="B127" s="300"/>
      <c r="C127" s="254" t="s">
        <v>484</v>
      </c>
      <c r="D127" s="254"/>
      <c r="E127" s="254"/>
      <c r="F127" s="278" t="s">
        <v>435</v>
      </c>
      <c r="G127" s="254"/>
      <c r="H127" s="254" t="s">
        <v>485</v>
      </c>
      <c r="I127" s="254" t="s">
        <v>437</v>
      </c>
      <c r="J127" s="254" t="s">
        <v>486</v>
      </c>
      <c r="K127" s="303"/>
    </row>
    <row r="128" customFormat="false" ht="15" hidden="false" customHeight="true" outlineLevel="0" collapsed="false">
      <c r="A128" s="0"/>
      <c r="B128" s="300"/>
      <c r="C128" s="254" t="s">
        <v>383</v>
      </c>
      <c r="D128" s="254"/>
      <c r="E128" s="254"/>
      <c r="F128" s="278" t="s">
        <v>435</v>
      </c>
      <c r="G128" s="254"/>
      <c r="H128" s="254" t="s">
        <v>487</v>
      </c>
      <c r="I128" s="254" t="s">
        <v>437</v>
      </c>
      <c r="J128" s="254" t="s">
        <v>486</v>
      </c>
      <c r="K128" s="303"/>
    </row>
    <row r="129" customFormat="false" ht="15" hidden="false" customHeight="true" outlineLevel="0" collapsed="false">
      <c r="A129" s="0"/>
      <c r="B129" s="300"/>
      <c r="C129" s="254" t="s">
        <v>446</v>
      </c>
      <c r="D129" s="254"/>
      <c r="E129" s="254"/>
      <c r="F129" s="278" t="s">
        <v>441</v>
      </c>
      <c r="G129" s="254"/>
      <c r="H129" s="254" t="s">
        <v>447</v>
      </c>
      <c r="I129" s="254" t="s">
        <v>437</v>
      </c>
      <c r="J129" s="254" t="n">
        <v>15</v>
      </c>
      <c r="K129" s="303"/>
    </row>
    <row r="130" customFormat="false" ht="15" hidden="false" customHeight="true" outlineLevel="0" collapsed="false">
      <c r="A130" s="0"/>
      <c r="B130" s="300"/>
      <c r="C130" s="281" t="s">
        <v>448</v>
      </c>
      <c r="D130" s="281"/>
      <c r="E130" s="281"/>
      <c r="F130" s="282" t="s">
        <v>441</v>
      </c>
      <c r="G130" s="281"/>
      <c r="H130" s="281" t="s">
        <v>449</v>
      </c>
      <c r="I130" s="281" t="s">
        <v>437</v>
      </c>
      <c r="J130" s="281" t="n">
        <v>15</v>
      </c>
      <c r="K130" s="303"/>
    </row>
    <row r="131" customFormat="false" ht="15" hidden="false" customHeight="true" outlineLevel="0" collapsed="false">
      <c r="A131" s="0"/>
      <c r="B131" s="300"/>
      <c r="C131" s="281" t="s">
        <v>450</v>
      </c>
      <c r="D131" s="281"/>
      <c r="E131" s="281"/>
      <c r="F131" s="282" t="s">
        <v>441</v>
      </c>
      <c r="G131" s="281"/>
      <c r="H131" s="281" t="s">
        <v>451</v>
      </c>
      <c r="I131" s="281" t="s">
        <v>437</v>
      </c>
      <c r="J131" s="281" t="n">
        <v>20</v>
      </c>
      <c r="K131" s="303"/>
    </row>
    <row r="132" customFormat="false" ht="15" hidden="false" customHeight="true" outlineLevel="0" collapsed="false">
      <c r="A132" s="0"/>
      <c r="B132" s="300"/>
      <c r="C132" s="281" t="s">
        <v>452</v>
      </c>
      <c r="D132" s="281"/>
      <c r="E132" s="281"/>
      <c r="F132" s="282" t="s">
        <v>441</v>
      </c>
      <c r="G132" s="281"/>
      <c r="H132" s="281" t="s">
        <v>453</v>
      </c>
      <c r="I132" s="281" t="s">
        <v>437</v>
      </c>
      <c r="J132" s="281" t="n">
        <v>20</v>
      </c>
      <c r="K132" s="303"/>
    </row>
    <row r="133" customFormat="false" ht="15" hidden="false" customHeight="true" outlineLevel="0" collapsed="false">
      <c r="A133" s="0"/>
      <c r="B133" s="300"/>
      <c r="C133" s="254" t="s">
        <v>440</v>
      </c>
      <c r="D133" s="254"/>
      <c r="E133" s="254"/>
      <c r="F133" s="278" t="s">
        <v>441</v>
      </c>
      <c r="G133" s="254"/>
      <c r="H133" s="254" t="s">
        <v>475</v>
      </c>
      <c r="I133" s="254" t="s">
        <v>437</v>
      </c>
      <c r="J133" s="254" t="n">
        <v>50</v>
      </c>
      <c r="K133" s="303"/>
    </row>
    <row r="134" customFormat="false" ht="15" hidden="false" customHeight="true" outlineLevel="0" collapsed="false">
      <c r="A134" s="0"/>
      <c r="B134" s="300"/>
      <c r="C134" s="254" t="s">
        <v>454</v>
      </c>
      <c r="D134" s="254"/>
      <c r="E134" s="254"/>
      <c r="F134" s="278" t="s">
        <v>441</v>
      </c>
      <c r="G134" s="254"/>
      <c r="H134" s="254" t="s">
        <v>475</v>
      </c>
      <c r="I134" s="254" t="s">
        <v>437</v>
      </c>
      <c r="J134" s="254" t="n">
        <v>50</v>
      </c>
      <c r="K134" s="303"/>
    </row>
    <row r="135" customFormat="false" ht="15" hidden="false" customHeight="true" outlineLevel="0" collapsed="false">
      <c r="A135" s="0"/>
      <c r="B135" s="300"/>
      <c r="C135" s="254" t="s">
        <v>460</v>
      </c>
      <c r="D135" s="254"/>
      <c r="E135" s="254"/>
      <c r="F135" s="278" t="s">
        <v>441</v>
      </c>
      <c r="G135" s="254"/>
      <c r="H135" s="254" t="s">
        <v>475</v>
      </c>
      <c r="I135" s="254" t="s">
        <v>437</v>
      </c>
      <c r="J135" s="254" t="n">
        <v>50</v>
      </c>
      <c r="K135" s="303"/>
    </row>
    <row r="136" customFormat="false" ht="15" hidden="false" customHeight="true" outlineLevel="0" collapsed="false">
      <c r="A136" s="0"/>
      <c r="B136" s="300"/>
      <c r="C136" s="254" t="s">
        <v>462</v>
      </c>
      <c r="D136" s="254"/>
      <c r="E136" s="254"/>
      <c r="F136" s="278" t="s">
        <v>441</v>
      </c>
      <c r="G136" s="254"/>
      <c r="H136" s="254" t="s">
        <v>475</v>
      </c>
      <c r="I136" s="254" t="s">
        <v>437</v>
      </c>
      <c r="J136" s="254" t="n">
        <v>50</v>
      </c>
      <c r="K136" s="303"/>
    </row>
    <row r="137" customFormat="false" ht="15" hidden="false" customHeight="true" outlineLevel="0" collapsed="false">
      <c r="A137" s="0"/>
      <c r="B137" s="300"/>
      <c r="C137" s="254" t="s">
        <v>463</v>
      </c>
      <c r="D137" s="254"/>
      <c r="E137" s="254"/>
      <c r="F137" s="278" t="s">
        <v>441</v>
      </c>
      <c r="G137" s="254"/>
      <c r="H137" s="254" t="s">
        <v>488</v>
      </c>
      <c r="I137" s="254" t="s">
        <v>437</v>
      </c>
      <c r="J137" s="254" t="n">
        <v>255</v>
      </c>
      <c r="K137" s="303"/>
    </row>
    <row r="138" customFormat="false" ht="15" hidden="false" customHeight="true" outlineLevel="0" collapsed="false">
      <c r="A138" s="0"/>
      <c r="B138" s="300"/>
      <c r="C138" s="254" t="s">
        <v>465</v>
      </c>
      <c r="D138" s="254"/>
      <c r="E138" s="254"/>
      <c r="F138" s="278" t="s">
        <v>435</v>
      </c>
      <c r="G138" s="254"/>
      <c r="H138" s="254" t="s">
        <v>489</v>
      </c>
      <c r="I138" s="254" t="s">
        <v>467</v>
      </c>
      <c r="J138" s="254"/>
      <c r="K138" s="303"/>
    </row>
    <row r="139" customFormat="false" ht="15" hidden="false" customHeight="true" outlineLevel="0" collapsed="false">
      <c r="A139" s="0"/>
      <c r="B139" s="300"/>
      <c r="C139" s="254" t="s">
        <v>468</v>
      </c>
      <c r="D139" s="254"/>
      <c r="E139" s="254"/>
      <c r="F139" s="278" t="s">
        <v>435</v>
      </c>
      <c r="G139" s="254"/>
      <c r="H139" s="254" t="s">
        <v>490</v>
      </c>
      <c r="I139" s="254" t="s">
        <v>470</v>
      </c>
      <c r="J139" s="254"/>
      <c r="K139" s="303"/>
    </row>
    <row r="140" customFormat="false" ht="15" hidden="false" customHeight="true" outlineLevel="0" collapsed="false">
      <c r="A140" s="0"/>
      <c r="B140" s="300"/>
      <c r="C140" s="254" t="s">
        <v>471</v>
      </c>
      <c r="D140" s="254"/>
      <c r="E140" s="254"/>
      <c r="F140" s="278" t="s">
        <v>435</v>
      </c>
      <c r="G140" s="254"/>
      <c r="H140" s="254" t="s">
        <v>471</v>
      </c>
      <c r="I140" s="254" t="s">
        <v>470</v>
      </c>
      <c r="J140" s="254"/>
      <c r="K140" s="303"/>
    </row>
    <row r="141" customFormat="false" ht="15" hidden="false" customHeight="true" outlineLevel="0" collapsed="false">
      <c r="A141" s="0"/>
      <c r="B141" s="300"/>
      <c r="C141" s="254" t="s">
        <v>34</v>
      </c>
      <c r="D141" s="254"/>
      <c r="E141" s="254"/>
      <c r="F141" s="278" t="s">
        <v>435</v>
      </c>
      <c r="G141" s="254"/>
      <c r="H141" s="254" t="s">
        <v>491</v>
      </c>
      <c r="I141" s="254" t="s">
        <v>470</v>
      </c>
      <c r="J141" s="254"/>
      <c r="K141" s="303"/>
    </row>
    <row r="142" customFormat="false" ht="15" hidden="false" customHeight="true" outlineLevel="0" collapsed="false">
      <c r="A142" s="0"/>
      <c r="B142" s="300"/>
      <c r="C142" s="254" t="s">
        <v>492</v>
      </c>
      <c r="D142" s="254"/>
      <c r="E142" s="254"/>
      <c r="F142" s="278" t="s">
        <v>435</v>
      </c>
      <c r="G142" s="254"/>
      <c r="H142" s="254" t="s">
        <v>493</v>
      </c>
      <c r="I142" s="254" t="s">
        <v>470</v>
      </c>
      <c r="J142" s="254"/>
      <c r="K142" s="303"/>
    </row>
    <row r="143" customFormat="false" ht="15" hidden="false" customHeight="true" outlineLevel="0" collapsed="false">
      <c r="A143" s="0"/>
      <c r="B143" s="304"/>
      <c r="C143" s="305"/>
      <c r="D143" s="305"/>
      <c r="E143" s="305"/>
      <c r="F143" s="305"/>
      <c r="G143" s="305"/>
      <c r="H143" s="305"/>
      <c r="I143" s="305"/>
      <c r="J143" s="305"/>
      <c r="K143" s="306"/>
    </row>
    <row r="144" customFormat="false" ht="18.75" hidden="false" customHeight="true" outlineLevel="0" collapsed="false">
      <c r="A144" s="0"/>
      <c r="B144" s="291"/>
      <c r="C144" s="291"/>
      <c r="D144" s="291"/>
      <c r="E144" s="291"/>
      <c r="F144" s="292"/>
      <c r="G144" s="291"/>
      <c r="H144" s="291"/>
      <c r="I144" s="291"/>
      <c r="J144" s="291"/>
      <c r="K144" s="291"/>
    </row>
    <row r="145" customFormat="false" ht="18.75" hidden="false" customHeight="true" outlineLevel="0" collapsed="false">
      <c r="A145" s="0"/>
      <c r="B145" s="263"/>
      <c r="C145" s="263"/>
      <c r="D145" s="263"/>
      <c r="E145" s="263"/>
      <c r="F145" s="263"/>
      <c r="G145" s="263"/>
      <c r="H145" s="263"/>
      <c r="I145" s="263"/>
      <c r="J145" s="263"/>
      <c r="K145" s="263"/>
    </row>
    <row r="146" customFormat="false" ht="7.5" hidden="false" customHeight="true" outlineLevel="0" collapsed="false">
      <c r="A146" s="0"/>
      <c r="B146" s="264"/>
      <c r="C146" s="265"/>
      <c r="D146" s="265"/>
      <c r="E146" s="265"/>
      <c r="F146" s="265"/>
      <c r="G146" s="265"/>
      <c r="H146" s="265"/>
      <c r="I146" s="265"/>
      <c r="J146" s="265"/>
      <c r="K146" s="266"/>
    </row>
    <row r="147" customFormat="false" ht="45" hidden="false" customHeight="true" outlineLevel="0" collapsed="false">
      <c r="A147" s="0"/>
      <c r="B147" s="267"/>
      <c r="C147" s="268" t="s">
        <v>494</v>
      </c>
      <c r="D147" s="268"/>
      <c r="E147" s="268"/>
      <c r="F147" s="268"/>
      <c r="G147" s="268"/>
      <c r="H147" s="268"/>
      <c r="I147" s="268"/>
      <c r="J147" s="268"/>
      <c r="K147" s="269"/>
    </row>
    <row r="148" customFormat="false" ht="17.25" hidden="false" customHeight="true" outlineLevel="0" collapsed="false">
      <c r="A148" s="0"/>
      <c r="B148" s="267"/>
      <c r="C148" s="270" t="s">
        <v>429</v>
      </c>
      <c r="D148" s="270"/>
      <c r="E148" s="270"/>
      <c r="F148" s="270" t="s">
        <v>430</v>
      </c>
      <c r="G148" s="271"/>
      <c r="H148" s="270" t="s">
        <v>50</v>
      </c>
      <c r="I148" s="270" t="s">
        <v>53</v>
      </c>
      <c r="J148" s="270" t="s">
        <v>431</v>
      </c>
      <c r="K148" s="269"/>
    </row>
    <row r="149" customFormat="false" ht="17.25" hidden="false" customHeight="true" outlineLevel="0" collapsed="false">
      <c r="A149" s="0"/>
      <c r="B149" s="267"/>
      <c r="C149" s="272" t="s">
        <v>432</v>
      </c>
      <c r="D149" s="272"/>
      <c r="E149" s="272"/>
      <c r="F149" s="273" t="s">
        <v>433</v>
      </c>
      <c r="G149" s="274"/>
      <c r="H149" s="272"/>
      <c r="I149" s="272"/>
      <c r="J149" s="272" t="s">
        <v>434</v>
      </c>
      <c r="K149" s="269"/>
    </row>
    <row r="150" customFormat="false" ht="5.25" hidden="false" customHeight="true" outlineLevel="0" collapsed="false">
      <c r="A150" s="0"/>
      <c r="B150" s="280"/>
      <c r="C150" s="275"/>
      <c r="D150" s="275"/>
      <c r="E150" s="275"/>
      <c r="F150" s="275"/>
      <c r="G150" s="276"/>
      <c r="H150" s="275"/>
      <c r="I150" s="275"/>
      <c r="J150" s="275"/>
      <c r="K150" s="303"/>
    </row>
    <row r="151" customFormat="false" ht="15" hidden="false" customHeight="true" outlineLevel="0" collapsed="false">
      <c r="A151" s="0"/>
      <c r="B151" s="280"/>
      <c r="C151" s="307" t="s">
        <v>438</v>
      </c>
      <c r="D151" s="254"/>
      <c r="E151" s="254"/>
      <c r="F151" s="308" t="s">
        <v>435</v>
      </c>
      <c r="G151" s="254"/>
      <c r="H151" s="307" t="s">
        <v>475</v>
      </c>
      <c r="I151" s="307" t="s">
        <v>437</v>
      </c>
      <c r="J151" s="307" t="n">
        <v>120</v>
      </c>
      <c r="K151" s="303"/>
    </row>
    <row r="152" customFormat="false" ht="15" hidden="false" customHeight="true" outlineLevel="0" collapsed="false">
      <c r="A152" s="0"/>
      <c r="B152" s="280"/>
      <c r="C152" s="307" t="s">
        <v>484</v>
      </c>
      <c r="D152" s="254"/>
      <c r="E152" s="254"/>
      <c r="F152" s="308" t="s">
        <v>435</v>
      </c>
      <c r="G152" s="254"/>
      <c r="H152" s="307" t="s">
        <v>495</v>
      </c>
      <c r="I152" s="307" t="s">
        <v>437</v>
      </c>
      <c r="J152" s="307" t="s">
        <v>486</v>
      </c>
      <c r="K152" s="303"/>
    </row>
    <row r="153" customFormat="false" ht="15" hidden="false" customHeight="true" outlineLevel="0" collapsed="false">
      <c r="A153" s="0"/>
      <c r="B153" s="280"/>
      <c r="C153" s="307" t="s">
        <v>383</v>
      </c>
      <c r="D153" s="254"/>
      <c r="E153" s="254"/>
      <c r="F153" s="308" t="s">
        <v>435</v>
      </c>
      <c r="G153" s="254"/>
      <c r="H153" s="307" t="s">
        <v>496</v>
      </c>
      <c r="I153" s="307" t="s">
        <v>437</v>
      </c>
      <c r="J153" s="307" t="s">
        <v>486</v>
      </c>
      <c r="K153" s="303"/>
    </row>
    <row r="154" customFormat="false" ht="15" hidden="false" customHeight="true" outlineLevel="0" collapsed="false">
      <c r="A154" s="0"/>
      <c r="B154" s="280"/>
      <c r="C154" s="307" t="s">
        <v>440</v>
      </c>
      <c r="D154" s="254"/>
      <c r="E154" s="254"/>
      <c r="F154" s="308" t="s">
        <v>441</v>
      </c>
      <c r="G154" s="254"/>
      <c r="H154" s="307" t="s">
        <v>475</v>
      </c>
      <c r="I154" s="307" t="s">
        <v>437</v>
      </c>
      <c r="J154" s="307" t="n">
        <v>50</v>
      </c>
      <c r="K154" s="303"/>
    </row>
    <row r="155" customFormat="false" ht="15" hidden="false" customHeight="true" outlineLevel="0" collapsed="false">
      <c r="A155" s="0"/>
      <c r="B155" s="280"/>
      <c r="C155" s="307" t="s">
        <v>443</v>
      </c>
      <c r="D155" s="254"/>
      <c r="E155" s="254"/>
      <c r="F155" s="308" t="s">
        <v>435</v>
      </c>
      <c r="G155" s="254"/>
      <c r="H155" s="307" t="s">
        <v>475</v>
      </c>
      <c r="I155" s="307" t="s">
        <v>445</v>
      </c>
      <c r="J155" s="307"/>
      <c r="K155" s="303"/>
    </row>
    <row r="156" customFormat="false" ht="15" hidden="false" customHeight="true" outlineLevel="0" collapsed="false">
      <c r="A156" s="0"/>
      <c r="B156" s="280"/>
      <c r="C156" s="307" t="s">
        <v>454</v>
      </c>
      <c r="D156" s="254"/>
      <c r="E156" s="254"/>
      <c r="F156" s="308" t="s">
        <v>441</v>
      </c>
      <c r="G156" s="254"/>
      <c r="H156" s="307" t="s">
        <v>475</v>
      </c>
      <c r="I156" s="307" t="s">
        <v>437</v>
      </c>
      <c r="J156" s="307" t="n">
        <v>50</v>
      </c>
      <c r="K156" s="303"/>
    </row>
    <row r="157" customFormat="false" ht="15" hidden="false" customHeight="true" outlineLevel="0" collapsed="false">
      <c r="A157" s="0"/>
      <c r="B157" s="280"/>
      <c r="C157" s="307" t="s">
        <v>462</v>
      </c>
      <c r="D157" s="254"/>
      <c r="E157" s="254"/>
      <c r="F157" s="308" t="s">
        <v>441</v>
      </c>
      <c r="G157" s="254"/>
      <c r="H157" s="307" t="s">
        <v>475</v>
      </c>
      <c r="I157" s="307" t="s">
        <v>437</v>
      </c>
      <c r="J157" s="307" t="n">
        <v>50</v>
      </c>
      <c r="K157" s="303"/>
    </row>
    <row r="158" customFormat="false" ht="15" hidden="false" customHeight="true" outlineLevel="0" collapsed="false">
      <c r="A158" s="0"/>
      <c r="B158" s="280"/>
      <c r="C158" s="307" t="s">
        <v>460</v>
      </c>
      <c r="D158" s="254"/>
      <c r="E158" s="254"/>
      <c r="F158" s="308" t="s">
        <v>441</v>
      </c>
      <c r="G158" s="254"/>
      <c r="H158" s="307" t="s">
        <v>475</v>
      </c>
      <c r="I158" s="307" t="s">
        <v>437</v>
      </c>
      <c r="J158" s="307" t="n">
        <v>50</v>
      </c>
      <c r="K158" s="303"/>
    </row>
    <row r="159" customFormat="false" ht="15" hidden="false" customHeight="true" outlineLevel="0" collapsed="false">
      <c r="A159" s="0"/>
      <c r="B159" s="280"/>
      <c r="C159" s="307" t="s">
        <v>82</v>
      </c>
      <c r="D159" s="254"/>
      <c r="E159" s="254"/>
      <c r="F159" s="308" t="s">
        <v>435</v>
      </c>
      <c r="G159" s="254"/>
      <c r="H159" s="307" t="s">
        <v>497</v>
      </c>
      <c r="I159" s="307" t="s">
        <v>437</v>
      </c>
      <c r="J159" s="307" t="s">
        <v>498</v>
      </c>
      <c r="K159" s="303"/>
    </row>
    <row r="160" customFormat="false" ht="15" hidden="false" customHeight="true" outlineLevel="0" collapsed="false">
      <c r="A160" s="0"/>
      <c r="B160" s="280"/>
      <c r="C160" s="307" t="s">
        <v>499</v>
      </c>
      <c r="D160" s="254"/>
      <c r="E160" s="254"/>
      <c r="F160" s="308" t="s">
        <v>435</v>
      </c>
      <c r="G160" s="254"/>
      <c r="H160" s="307" t="s">
        <v>500</v>
      </c>
      <c r="I160" s="307" t="s">
        <v>470</v>
      </c>
      <c r="J160" s="307"/>
      <c r="K160" s="303"/>
    </row>
    <row r="161" customFormat="false" ht="15" hidden="false" customHeight="true" outlineLevel="0" collapsed="false">
      <c r="A161" s="0"/>
      <c r="B161" s="309"/>
      <c r="C161" s="289"/>
      <c r="D161" s="289"/>
      <c r="E161" s="289"/>
      <c r="F161" s="289"/>
      <c r="G161" s="289"/>
      <c r="H161" s="289"/>
      <c r="I161" s="289"/>
      <c r="J161" s="289"/>
      <c r="K161" s="310"/>
    </row>
    <row r="162" customFormat="false" ht="18.75" hidden="false" customHeight="true" outlineLevel="0" collapsed="false">
      <c r="A162" s="0"/>
      <c r="B162" s="291"/>
      <c r="C162" s="301"/>
      <c r="D162" s="301"/>
      <c r="E162" s="301"/>
      <c r="F162" s="311"/>
      <c r="G162" s="301"/>
      <c r="H162" s="301"/>
      <c r="I162" s="301"/>
      <c r="J162" s="301"/>
      <c r="K162" s="291"/>
    </row>
    <row r="163" customFormat="false" ht="18.75" hidden="false" customHeight="true" outlineLevel="0" collapsed="false">
      <c r="A163" s="0"/>
      <c r="B163" s="263"/>
      <c r="C163" s="263"/>
      <c r="D163" s="263"/>
      <c r="E163" s="263"/>
      <c r="F163" s="263"/>
      <c r="G163" s="263"/>
      <c r="H163" s="263"/>
      <c r="I163" s="263"/>
      <c r="J163" s="263"/>
      <c r="K163" s="263"/>
    </row>
    <row r="164" customFormat="false" ht="7.5" hidden="false" customHeight="true" outlineLevel="0" collapsed="false">
      <c r="A164" s="0"/>
      <c r="B164" s="239"/>
      <c r="C164" s="240"/>
      <c r="D164" s="240"/>
      <c r="E164" s="240"/>
      <c r="F164" s="240"/>
      <c r="G164" s="240"/>
      <c r="H164" s="240"/>
      <c r="I164" s="240"/>
      <c r="J164" s="240"/>
      <c r="K164" s="241"/>
    </row>
    <row r="165" customFormat="false" ht="45" hidden="false" customHeight="true" outlineLevel="0" collapsed="false">
      <c r="A165" s="0"/>
      <c r="B165" s="243"/>
      <c r="C165" s="244" t="s">
        <v>501</v>
      </c>
      <c r="D165" s="244"/>
      <c r="E165" s="244"/>
      <c r="F165" s="244"/>
      <c r="G165" s="244"/>
      <c r="H165" s="244"/>
      <c r="I165" s="244"/>
      <c r="J165" s="244"/>
      <c r="K165" s="245"/>
    </row>
    <row r="166" customFormat="false" ht="17.25" hidden="false" customHeight="true" outlineLevel="0" collapsed="false">
      <c r="A166" s="0"/>
      <c r="B166" s="243"/>
      <c r="C166" s="270" t="s">
        <v>429</v>
      </c>
      <c r="D166" s="270"/>
      <c r="E166" s="270"/>
      <c r="F166" s="270" t="s">
        <v>430</v>
      </c>
      <c r="G166" s="312"/>
      <c r="H166" s="313" t="s">
        <v>50</v>
      </c>
      <c r="I166" s="313" t="s">
        <v>53</v>
      </c>
      <c r="J166" s="270" t="s">
        <v>431</v>
      </c>
      <c r="K166" s="245"/>
    </row>
    <row r="167" customFormat="false" ht="17.25" hidden="false" customHeight="true" outlineLevel="0" collapsed="false">
      <c r="A167" s="0"/>
      <c r="B167" s="246"/>
      <c r="C167" s="272" t="s">
        <v>432</v>
      </c>
      <c r="D167" s="272"/>
      <c r="E167" s="272"/>
      <c r="F167" s="273" t="s">
        <v>433</v>
      </c>
      <c r="G167" s="314"/>
      <c r="H167" s="315"/>
      <c r="I167" s="315"/>
      <c r="J167" s="272" t="s">
        <v>434</v>
      </c>
      <c r="K167" s="248"/>
    </row>
    <row r="168" customFormat="false" ht="5.25" hidden="false" customHeight="true" outlineLevel="0" collapsed="false">
      <c r="A168" s="0"/>
      <c r="B168" s="280"/>
      <c r="C168" s="275"/>
      <c r="D168" s="275"/>
      <c r="E168" s="275"/>
      <c r="F168" s="275"/>
      <c r="G168" s="276"/>
      <c r="H168" s="275"/>
      <c r="I168" s="275"/>
      <c r="J168" s="275"/>
      <c r="K168" s="303"/>
    </row>
    <row r="169" customFormat="false" ht="15" hidden="false" customHeight="true" outlineLevel="0" collapsed="false">
      <c r="A169" s="0"/>
      <c r="B169" s="280"/>
      <c r="C169" s="254" t="s">
        <v>438</v>
      </c>
      <c r="D169" s="254"/>
      <c r="E169" s="254"/>
      <c r="F169" s="278" t="s">
        <v>435</v>
      </c>
      <c r="G169" s="254"/>
      <c r="H169" s="254" t="s">
        <v>475</v>
      </c>
      <c r="I169" s="254" t="s">
        <v>437</v>
      </c>
      <c r="J169" s="254" t="n">
        <v>120</v>
      </c>
      <c r="K169" s="303"/>
    </row>
    <row r="170" customFormat="false" ht="15" hidden="false" customHeight="true" outlineLevel="0" collapsed="false">
      <c r="A170" s="0"/>
      <c r="B170" s="280"/>
      <c r="C170" s="254" t="s">
        <v>484</v>
      </c>
      <c r="D170" s="254"/>
      <c r="E170" s="254"/>
      <c r="F170" s="278" t="s">
        <v>435</v>
      </c>
      <c r="G170" s="254"/>
      <c r="H170" s="254" t="s">
        <v>485</v>
      </c>
      <c r="I170" s="254" t="s">
        <v>437</v>
      </c>
      <c r="J170" s="254" t="s">
        <v>486</v>
      </c>
      <c r="K170" s="303"/>
    </row>
    <row r="171" customFormat="false" ht="15" hidden="false" customHeight="true" outlineLevel="0" collapsed="false">
      <c r="A171" s="0"/>
      <c r="B171" s="280"/>
      <c r="C171" s="254" t="s">
        <v>383</v>
      </c>
      <c r="D171" s="254"/>
      <c r="E171" s="254"/>
      <c r="F171" s="278" t="s">
        <v>435</v>
      </c>
      <c r="G171" s="254"/>
      <c r="H171" s="254" t="s">
        <v>502</v>
      </c>
      <c r="I171" s="254" t="s">
        <v>437</v>
      </c>
      <c r="J171" s="254" t="s">
        <v>486</v>
      </c>
      <c r="K171" s="303"/>
    </row>
    <row r="172" customFormat="false" ht="15" hidden="false" customHeight="true" outlineLevel="0" collapsed="false">
      <c r="A172" s="0"/>
      <c r="B172" s="280"/>
      <c r="C172" s="254" t="s">
        <v>440</v>
      </c>
      <c r="D172" s="254"/>
      <c r="E172" s="254"/>
      <c r="F172" s="278" t="s">
        <v>441</v>
      </c>
      <c r="G172" s="254"/>
      <c r="H172" s="254" t="s">
        <v>502</v>
      </c>
      <c r="I172" s="254" t="s">
        <v>437</v>
      </c>
      <c r="J172" s="254" t="n">
        <v>50</v>
      </c>
      <c r="K172" s="303"/>
    </row>
    <row r="173" customFormat="false" ht="15" hidden="false" customHeight="true" outlineLevel="0" collapsed="false">
      <c r="A173" s="0"/>
      <c r="B173" s="280"/>
      <c r="C173" s="254" t="s">
        <v>443</v>
      </c>
      <c r="D173" s="254"/>
      <c r="E173" s="254"/>
      <c r="F173" s="278" t="s">
        <v>435</v>
      </c>
      <c r="G173" s="254"/>
      <c r="H173" s="254" t="s">
        <v>502</v>
      </c>
      <c r="I173" s="254" t="s">
        <v>445</v>
      </c>
      <c r="J173" s="254"/>
      <c r="K173" s="303"/>
    </row>
    <row r="174" customFormat="false" ht="15" hidden="false" customHeight="true" outlineLevel="0" collapsed="false">
      <c r="A174" s="0"/>
      <c r="B174" s="280"/>
      <c r="C174" s="254" t="s">
        <v>454</v>
      </c>
      <c r="D174" s="254"/>
      <c r="E174" s="254"/>
      <c r="F174" s="278" t="s">
        <v>441</v>
      </c>
      <c r="G174" s="254"/>
      <c r="H174" s="254" t="s">
        <v>502</v>
      </c>
      <c r="I174" s="254" t="s">
        <v>437</v>
      </c>
      <c r="J174" s="254" t="n">
        <v>50</v>
      </c>
      <c r="K174" s="303"/>
    </row>
    <row r="175" customFormat="false" ht="15" hidden="false" customHeight="true" outlineLevel="0" collapsed="false">
      <c r="A175" s="0"/>
      <c r="B175" s="280"/>
      <c r="C175" s="254" t="s">
        <v>462</v>
      </c>
      <c r="D175" s="254"/>
      <c r="E175" s="254"/>
      <c r="F175" s="278" t="s">
        <v>441</v>
      </c>
      <c r="G175" s="254"/>
      <c r="H175" s="254" t="s">
        <v>502</v>
      </c>
      <c r="I175" s="254" t="s">
        <v>437</v>
      </c>
      <c r="J175" s="254" t="n">
        <v>50</v>
      </c>
      <c r="K175" s="303"/>
    </row>
    <row r="176" customFormat="false" ht="15" hidden="false" customHeight="true" outlineLevel="0" collapsed="false">
      <c r="A176" s="0"/>
      <c r="B176" s="280"/>
      <c r="C176" s="254" t="s">
        <v>460</v>
      </c>
      <c r="D176" s="254"/>
      <c r="E176" s="254"/>
      <c r="F176" s="278" t="s">
        <v>441</v>
      </c>
      <c r="G176" s="254"/>
      <c r="H176" s="254" t="s">
        <v>502</v>
      </c>
      <c r="I176" s="254" t="s">
        <v>437</v>
      </c>
      <c r="J176" s="254" t="n">
        <v>50</v>
      </c>
      <c r="K176" s="303"/>
    </row>
    <row r="177" customFormat="false" ht="15" hidden="false" customHeight="true" outlineLevel="0" collapsed="false">
      <c r="A177" s="0"/>
      <c r="B177" s="280"/>
      <c r="C177" s="254" t="s">
        <v>96</v>
      </c>
      <c r="D177" s="254"/>
      <c r="E177" s="254"/>
      <c r="F177" s="278" t="s">
        <v>435</v>
      </c>
      <c r="G177" s="254"/>
      <c r="H177" s="254" t="s">
        <v>503</v>
      </c>
      <c r="I177" s="254" t="s">
        <v>504</v>
      </c>
      <c r="J177" s="254"/>
      <c r="K177" s="303"/>
    </row>
    <row r="178" customFormat="false" ht="15" hidden="false" customHeight="true" outlineLevel="0" collapsed="false">
      <c r="A178" s="0"/>
      <c r="B178" s="280"/>
      <c r="C178" s="254" t="s">
        <v>53</v>
      </c>
      <c r="D178" s="254"/>
      <c r="E178" s="254"/>
      <c r="F178" s="278" t="s">
        <v>435</v>
      </c>
      <c r="G178" s="254"/>
      <c r="H178" s="254" t="s">
        <v>505</v>
      </c>
      <c r="I178" s="254" t="s">
        <v>506</v>
      </c>
      <c r="J178" s="254" t="n">
        <v>1</v>
      </c>
      <c r="K178" s="303"/>
    </row>
    <row r="179" customFormat="false" ht="15" hidden="false" customHeight="true" outlineLevel="0" collapsed="false">
      <c r="A179" s="0"/>
      <c r="B179" s="280"/>
      <c r="C179" s="254" t="s">
        <v>49</v>
      </c>
      <c r="D179" s="254"/>
      <c r="E179" s="254"/>
      <c r="F179" s="278" t="s">
        <v>435</v>
      </c>
      <c r="G179" s="254"/>
      <c r="H179" s="254" t="s">
        <v>507</v>
      </c>
      <c r="I179" s="254" t="s">
        <v>437</v>
      </c>
      <c r="J179" s="254" t="n">
        <v>20</v>
      </c>
      <c r="K179" s="303"/>
    </row>
    <row r="180" customFormat="false" ht="15" hidden="false" customHeight="true" outlineLevel="0" collapsed="false">
      <c r="A180" s="0"/>
      <c r="B180" s="280"/>
      <c r="C180" s="254" t="s">
        <v>50</v>
      </c>
      <c r="D180" s="254"/>
      <c r="E180" s="254"/>
      <c r="F180" s="278" t="s">
        <v>435</v>
      </c>
      <c r="G180" s="254"/>
      <c r="H180" s="254" t="s">
        <v>508</v>
      </c>
      <c r="I180" s="254" t="s">
        <v>437</v>
      </c>
      <c r="J180" s="254" t="n">
        <v>255</v>
      </c>
      <c r="K180" s="303"/>
    </row>
    <row r="181" customFormat="false" ht="15" hidden="false" customHeight="true" outlineLevel="0" collapsed="false">
      <c r="A181" s="0"/>
      <c r="B181" s="280"/>
      <c r="C181" s="254" t="s">
        <v>97</v>
      </c>
      <c r="D181" s="254"/>
      <c r="E181" s="254"/>
      <c r="F181" s="278" t="s">
        <v>435</v>
      </c>
      <c r="G181" s="254"/>
      <c r="H181" s="254" t="s">
        <v>399</v>
      </c>
      <c r="I181" s="254" t="s">
        <v>437</v>
      </c>
      <c r="J181" s="254" t="n">
        <v>10</v>
      </c>
      <c r="K181" s="303"/>
    </row>
    <row r="182" customFormat="false" ht="15" hidden="false" customHeight="true" outlineLevel="0" collapsed="false">
      <c r="A182" s="0"/>
      <c r="B182" s="280"/>
      <c r="C182" s="254" t="s">
        <v>98</v>
      </c>
      <c r="D182" s="254"/>
      <c r="E182" s="254"/>
      <c r="F182" s="278" t="s">
        <v>435</v>
      </c>
      <c r="G182" s="254"/>
      <c r="H182" s="254" t="s">
        <v>509</v>
      </c>
      <c r="I182" s="254" t="s">
        <v>470</v>
      </c>
      <c r="J182" s="254"/>
      <c r="K182" s="303"/>
    </row>
    <row r="183" customFormat="false" ht="15" hidden="false" customHeight="true" outlineLevel="0" collapsed="false">
      <c r="A183" s="0"/>
      <c r="B183" s="280"/>
      <c r="C183" s="254" t="s">
        <v>510</v>
      </c>
      <c r="D183" s="254"/>
      <c r="E183" s="254"/>
      <c r="F183" s="278" t="s">
        <v>435</v>
      </c>
      <c r="G183" s="254"/>
      <c r="H183" s="254" t="s">
        <v>511</v>
      </c>
      <c r="I183" s="254" t="s">
        <v>470</v>
      </c>
      <c r="J183" s="254"/>
      <c r="K183" s="303"/>
    </row>
    <row r="184" customFormat="false" ht="15" hidden="false" customHeight="true" outlineLevel="0" collapsed="false">
      <c r="A184" s="0"/>
      <c r="B184" s="280"/>
      <c r="C184" s="254" t="s">
        <v>499</v>
      </c>
      <c r="D184" s="254"/>
      <c r="E184" s="254"/>
      <c r="F184" s="278" t="s">
        <v>435</v>
      </c>
      <c r="G184" s="254"/>
      <c r="H184" s="254" t="s">
        <v>512</v>
      </c>
      <c r="I184" s="254" t="s">
        <v>470</v>
      </c>
      <c r="J184" s="254"/>
      <c r="K184" s="303"/>
    </row>
    <row r="185" customFormat="false" ht="15" hidden="false" customHeight="true" outlineLevel="0" collapsed="false">
      <c r="A185" s="0"/>
      <c r="B185" s="280"/>
      <c r="C185" s="254" t="s">
        <v>100</v>
      </c>
      <c r="D185" s="254"/>
      <c r="E185" s="254"/>
      <c r="F185" s="278" t="s">
        <v>441</v>
      </c>
      <c r="G185" s="254"/>
      <c r="H185" s="254" t="s">
        <v>513</v>
      </c>
      <c r="I185" s="254" t="s">
        <v>437</v>
      </c>
      <c r="J185" s="254" t="n">
        <v>50</v>
      </c>
      <c r="K185" s="303"/>
    </row>
    <row r="186" customFormat="false" ht="15" hidden="false" customHeight="true" outlineLevel="0" collapsed="false">
      <c r="A186" s="0"/>
      <c r="B186" s="280"/>
      <c r="C186" s="254" t="s">
        <v>514</v>
      </c>
      <c r="D186" s="254"/>
      <c r="E186" s="254"/>
      <c r="F186" s="278" t="s">
        <v>441</v>
      </c>
      <c r="G186" s="254"/>
      <c r="H186" s="254" t="s">
        <v>515</v>
      </c>
      <c r="I186" s="254" t="s">
        <v>516</v>
      </c>
      <c r="J186" s="254"/>
      <c r="K186" s="303"/>
    </row>
    <row r="187" customFormat="false" ht="15" hidden="false" customHeight="true" outlineLevel="0" collapsed="false">
      <c r="A187" s="0"/>
      <c r="B187" s="280"/>
      <c r="C187" s="254" t="s">
        <v>517</v>
      </c>
      <c r="D187" s="254"/>
      <c r="E187" s="254"/>
      <c r="F187" s="278" t="s">
        <v>441</v>
      </c>
      <c r="G187" s="254"/>
      <c r="H187" s="254" t="s">
        <v>518</v>
      </c>
      <c r="I187" s="254" t="s">
        <v>516</v>
      </c>
      <c r="J187" s="254"/>
      <c r="K187" s="303"/>
    </row>
    <row r="188" customFormat="false" ht="15" hidden="false" customHeight="true" outlineLevel="0" collapsed="false">
      <c r="A188" s="0"/>
      <c r="B188" s="280"/>
      <c r="C188" s="254" t="s">
        <v>519</v>
      </c>
      <c r="D188" s="254"/>
      <c r="E188" s="254"/>
      <c r="F188" s="278" t="s">
        <v>441</v>
      </c>
      <c r="G188" s="254"/>
      <c r="H188" s="254" t="s">
        <v>520</v>
      </c>
      <c r="I188" s="254" t="s">
        <v>516</v>
      </c>
      <c r="J188" s="254"/>
      <c r="K188" s="303"/>
    </row>
    <row r="189" customFormat="false" ht="15" hidden="false" customHeight="true" outlineLevel="0" collapsed="false">
      <c r="A189" s="0"/>
      <c r="B189" s="280"/>
      <c r="C189" s="316" t="s">
        <v>521</v>
      </c>
      <c r="D189" s="254"/>
      <c r="E189" s="254"/>
      <c r="F189" s="278" t="s">
        <v>441</v>
      </c>
      <c r="G189" s="254"/>
      <c r="H189" s="254" t="s">
        <v>522</v>
      </c>
      <c r="I189" s="254" t="s">
        <v>523</v>
      </c>
      <c r="J189" s="317" t="s">
        <v>524</v>
      </c>
      <c r="K189" s="303"/>
    </row>
    <row r="190" s="318" customFormat="true" ht="15" hidden="false" customHeight="true" outlineLevel="0" collapsed="false">
      <c r="B190" s="319"/>
      <c r="C190" s="320" t="s">
        <v>525</v>
      </c>
      <c r="D190" s="321"/>
      <c r="E190" s="321"/>
      <c r="F190" s="322" t="s">
        <v>441</v>
      </c>
      <c r="G190" s="321"/>
      <c r="H190" s="321" t="s">
        <v>526</v>
      </c>
      <c r="I190" s="321" t="s">
        <v>523</v>
      </c>
      <c r="J190" s="323" t="s">
        <v>524</v>
      </c>
      <c r="K190" s="324"/>
    </row>
    <row r="191" customFormat="false" ht="15" hidden="false" customHeight="true" outlineLevel="0" collapsed="false">
      <c r="A191" s="0"/>
      <c r="B191" s="280"/>
      <c r="C191" s="316" t="s">
        <v>38</v>
      </c>
      <c r="D191" s="254"/>
      <c r="E191" s="254"/>
      <c r="F191" s="278" t="s">
        <v>435</v>
      </c>
      <c r="G191" s="254"/>
      <c r="H191" s="250" t="s">
        <v>527</v>
      </c>
      <c r="I191" s="254" t="s">
        <v>528</v>
      </c>
      <c r="J191" s="254"/>
      <c r="K191" s="303"/>
    </row>
    <row r="192" customFormat="false" ht="15" hidden="false" customHeight="true" outlineLevel="0" collapsed="false">
      <c r="A192" s="0"/>
      <c r="B192" s="280"/>
      <c r="C192" s="316" t="s">
        <v>529</v>
      </c>
      <c r="D192" s="254"/>
      <c r="E192" s="254"/>
      <c r="F192" s="278" t="s">
        <v>435</v>
      </c>
      <c r="G192" s="254"/>
      <c r="H192" s="254" t="s">
        <v>530</v>
      </c>
      <c r="I192" s="254" t="s">
        <v>470</v>
      </c>
      <c r="J192" s="254"/>
      <c r="K192" s="303"/>
    </row>
    <row r="193" customFormat="false" ht="15" hidden="false" customHeight="true" outlineLevel="0" collapsed="false">
      <c r="A193" s="0"/>
      <c r="B193" s="280"/>
      <c r="C193" s="316" t="s">
        <v>531</v>
      </c>
      <c r="D193" s="254"/>
      <c r="E193" s="254"/>
      <c r="F193" s="278" t="s">
        <v>435</v>
      </c>
      <c r="G193" s="254"/>
      <c r="H193" s="254" t="s">
        <v>532</v>
      </c>
      <c r="I193" s="254" t="s">
        <v>470</v>
      </c>
      <c r="J193" s="254"/>
      <c r="K193" s="303"/>
    </row>
    <row r="194" customFormat="false" ht="15" hidden="false" customHeight="true" outlineLevel="0" collapsed="false">
      <c r="A194" s="0"/>
      <c r="B194" s="280"/>
      <c r="C194" s="316" t="s">
        <v>533</v>
      </c>
      <c r="D194" s="254"/>
      <c r="E194" s="254"/>
      <c r="F194" s="278" t="s">
        <v>441</v>
      </c>
      <c r="G194" s="254"/>
      <c r="H194" s="254" t="s">
        <v>534</v>
      </c>
      <c r="I194" s="254" t="s">
        <v>470</v>
      </c>
      <c r="J194" s="254"/>
      <c r="K194" s="303"/>
    </row>
    <row r="195" customFormat="false" ht="15" hidden="false" customHeight="true" outlineLevel="0" collapsed="false">
      <c r="A195" s="0"/>
      <c r="B195" s="309"/>
      <c r="C195" s="325"/>
      <c r="D195" s="289"/>
      <c r="E195" s="289"/>
      <c r="F195" s="289"/>
      <c r="G195" s="289"/>
      <c r="H195" s="289"/>
      <c r="I195" s="289"/>
      <c r="J195" s="289"/>
      <c r="K195" s="310"/>
    </row>
    <row r="196" customFormat="false" ht="18.75" hidden="false" customHeight="true" outlineLevel="0" collapsed="false">
      <c r="A196" s="0"/>
      <c r="B196" s="291"/>
      <c r="C196" s="301"/>
      <c r="D196" s="301"/>
      <c r="E196" s="301"/>
      <c r="F196" s="311"/>
      <c r="G196" s="301"/>
      <c r="H196" s="301"/>
      <c r="I196" s="301"/>
      <c r="J196" s="301"/>
      <c r="K196" s="291"/>
    </row>
    <row r="197" customFormat="false" ht="18.75" hidden="false" customHeight="true" outlineLevel="0" collapsed="false">
      <c r="A197" s="0"/>
      <c r="B197" s="291"/>
      <c r="C197" s="301"/>
      <c r="D197" s="301"/>
      <c r="E197" s="301"/>
      <c r="F197" s="311"/>
      <c r="G197" s="301"/>
      <c r="H197" s="301"/>
      <c r="I197" s="301"/>
      <c r="J197" s="301"/>
      <c r="K197" s="291"/>
    </row>
    <row r="198" customFormat="false" ht="18.75" hidden="false" customHeight="true" outlineLevel="0" collapsed="false">
      <c r="A198" s="0"/>
      <c r="B198" s="263"/>
      <c r="C198" s="263"/>
      <c r="D198" s="263"/>
      <c r="E198" s="263"/>
      <c r="F198" s="263"/>
      <c r="G198" s="263"/>
      <c r="H198" s="263"/>
      <c r="I198" s="263"/>
      <c r="J198" s="263"/>
      <c r="K198" s="263"/>
    </row>
    <row r="199" customFormat="false" ht="12.8" hidden="false" customHeight="false" outlineLevel="0" collapsed="false">
      <c r="A199" s="0"/>
      <c r="B199" s="239"/>
      <c r="C199" s="240"/>
      <c r="D199" s="240"/>
      <c r="E199" s="240"/>
      <c r="F199" s="240"/>
      <c r="G199" s="240"/>
      <c r="H199" s="240"/>
      <c r="I199" s="240"/>
      <c r="J199" s="240"/>
      <c r="K199" s="241"/>
    </row>
    <row r="200" customFormat="false" ht="20.1" hidden="false" customHeight="true" outlineLevel="0" collapsed="false">
      <c r="A200" s="0"/>
      <c r="B200" s="243"/>
      <c r="C200" s="244" t="s">
        <v>535</v>
      </c>
      <c r="D200" s="244"/>
      <c r="E200" s="244"/>
      <c r="F200" s="244"/>
      <c r="G200" s="244"/>
      <c r="H200" s="244"/>
      <c r="I200" s="244"/>
      <c r="J200" s="244"/>
      <c r="K200" s="245"/>
    </row>
    <row r="201" customFormat="false" ht="25.5" hidden="false" customHeight="true" outlineLevel="0" collapsed="false">
      <c r="A201" s="0"/>
      <c r="B201" s="243"/>
      <c r="C201" s="326" t="s">
        <v>536</v>
      </c>
      <c r="D201" s="326"/>
      <c r="E201" s="326"/>
      <c r="F201" s="326" t="s">
        <v>537</v>
      </c>
      <c r="G201" s="327"/>
      <c r="H201" s="326" t="s">
        <v>538</v>
      </c>
      <c r="I201" s="326"/>
      <c r="J201" s="326"/>
      <c r="K201" s="245"/>
    </row>
    <row r="202" customFormat="false" ht="5.25" hidden="false" customHeight="true" outlineLevel="0" collapsed="false">
      <c r="A202" s="0"/>
      <c r="B202" s="280"/>
      <c r="C202" s="275"/>
      <c r="D202" s="275"/>
      <c r="E202" s="275"/>
      <c r="F202" s="275"/>
      <c r="G202" s="301"/>
      <c r="H202" s="275"/>
      <c r="I202" s="275"/>
      <c r="J202" s="275"/>
      <c r="K202" s="303"/>
    </row>
    <row r="203" customFormat="false" ht="15" hidden="false" customHeight="true" outlineLevel="0" collapsed="false">
      <c r="A203" s="0"/>
      <c r="B203" s="280"/>
      <c r="C203" s="254" t="s">
        <v>528</v>
      </c>
      <c r="D203" s="254"/>
      <c r="E203" s="254"/>
      <c r="F203" s="278" t="s">
        <v>39</v>
      </c>
      <c r="G203" s="254"/>
      <c r="H203" s="254" t="s">
        <v>539</v>
      </c>
      <c r="I203" s="254"/>
      <c r="J203" s="254"/>
      <c r="K203" s="303"/>
    </row>
    <row r="204" customFormat="false" ht="15" hidden="false" customHeight="true" outlineLevel="0" collapsed="false">
      <c r="A204" s="0"/>
      <c r="B204" s="280"/>
      <c r="C204" s="254"/>
      <c r="D204" s="254"/>
      <c r="E204" s="254"/>
      <c r="F204" s="278" t="s">
        <v>40</v>
      </c>
      <c r="G204" s="254"/>
      <c r="H204" s="254" t="s">
        <v>540</v>
      </c>
      <c r="I204" s="254"/>
      <c r="J204" s="254"/>
      <c r="K204" s="303"/>
    </row>
    <row r="205" customFormat="false" ht="15" hidden="false" customHeight="true" outlineLevel="0" collapsed="false">
      <c r="A205" s="0"/>
      <c r="B205" s="280"/>
      <c r="C205" s="254"/>
      <c r="D205" s="254"/>
      <c r="E205" s="254"/>
      <c r="F205" s="278" t="s">
        <v>43</v>
      </c>
      <c r="G205" s="254"/>
      <c r="H205" s="254" t="s">
        <v>541</v>
      </c>
      <c r="I205" s="254"/>
      <c r="J205" s="254"/>
      <c r="K205" s="303"/>
    </row>
    <row r="206" customFormat="false" ht="15" hidden="false" customHeight="true" outlineLevel="0" collapsed="false">
      <c r="A206" s="0"/>
      <c r="B206" s="280"/>
      <c r="C206" s="254"/>
      <c r="D206" s="254"/>
      <c r="E206" s="254"/>
      <c r="F206" s="278" t="s">
        <v>41</v>
      </c>
      <c r="G206" s="254"/>
      <c r="H206" s="254" t="s">
        <v>542</v>
      </c>
      <c r="I206" s="254"/>
      <c r="J206" s="254"/>
      <c r="K206" s="303"/>
    </row>
    <row r="207" customFormat="false" ht="15" hidden="false" customHeight="true" outlineLevel="0" collapsed="false">
      <c r="A207" s="0"/>
      <c r="B207" s="280"/>
      <c r="C207" s="254"/>
      <c r="D207" s="254"/>
      <c r="E207" s="254"/>
      <c r="F207" s="278" t="s">
        <v>42</v>
      </c>
      <c r="G207" s="254"/>
      <c r="H207" s="254" t="s">
        <v>543</v>
      </c>
      <c r="I207" s="254"/>
      <c r="J207" s="254"/>
      <c r="K207" s="303"/>
    </row>
    <row r="208" customFormat="false" ht="15" hidden="false" customHeight="true" outlineLevel="0" collapsed="false">
      <c r="A208" s="0"/>
      <c r="B208" s="280"/>
      <c r="C208" s="254"/>
      <c r="D208" s="254"/>
      <c r="E208" s="254"/>
      <c r="F208" s="278"/>
      <c r="G208" s="254"/>
      <c r="H208" s="254"/>
      <c r="I208" s="254"/>
      <c r="J208" s="254"/>
      <c r="K208" s="303"/>
    </row>
    <row r="209" customFormat="false" ht="15" hidden="false" customHeight="true" outlineLevel="0" collapsed="false">
      <c r="A209" s="0"/>
      <c r="B209" s="280"/>
      <c r="C209" s="254" t="s">
        <v>482</v>
      </c>
      <c r="D209" s="254"/>
      <c r="E209" s="254"/>
      <c r="F209" s="278" t="s">
        <v>75</v>
      </c>
      <c r="G209" s="254"/>
      <c r="H209" s="254" t="s">
        <v>544</v>
      </c>
      <c r="I209" s="254"/>
      <c r="J209" s="254"/>
      <c r="K209" s="303"/>
    </row>
    <row r="210" customFormat="false" ht="15" hidden="false" customHeight="true" outlineLevel="0" collapsed="false">
      <c r="A210" s="0"/>
      <c r="B210" s="280"/>
      <c r="C210" s="254"/>
      <c r="D210" s="254"/>
      <c r="E210" s="254"/>
      <c r="F210" s="278" t="s">
        <v>377</v>
      </c>
      <c r="G210" s="254"/>
      <c r="H210" s="254" t="s">
        <v>378</v>
      </c>
      <c r="I210" s="254"/>
      <c r="J210" s="254"/>
      <c r="K210" s="303"/>
    </row>
    <row r="211" customFormat="false" ht="15" hidden="false" customHeight="true" outlineLevel="0" collapsed="false">
      <c r="A211" s="0"/>
      <c r="B211" s="280"/>
      <c r="C211" s="254"/>
      <c r="D211" s="254"/>
      <c r="E211" s="254"/>
      <c r="F211" s="278" t="s">
        <v>375</v>
      </c>
      <c r="G211" s="254"/>
      <c r="H211" s="254" t="s">
        <v>545</v>
      </c>
      <c r="I211" s="254"/>
      <c r="J211" s="254"/>
      <c r="K211" s="303"/>
    </row>
    <row r="212" customFormat="false" ht="15" hidden="false" customHeight="true" outlineLevel="0" collapsed="false">
      <c r="A212" s="0"/>
      <c r="B212" s="328"/>
      <c r="C212" s="254"/>
      <c r="D212" s="254"/>
      <c r="E212" s="254"/>
      <c r="F212" s="278" t="s">
        <v>379</v>
      </c>
      <c r="G212" s="316"/>
      <c r="H212" s="307" t="s">
        <v>380</v>
      </c>
      <c r="I212" s="307"/>
      <c r="J212" s="307"/>
      <c r="K212" s="329"/>
    </row>
    <row r="213" customFormat="false" ht="15" hidden="false" customHeight="true" outlineLevel="0" collapsed="false">
      <c r="A213" s="0"/>
      <c r="B213" s="328"/>
      <c r="C213" s="254"/>
      <c r="D213" s="254"/>
      <c r="E213" s="254"/>
      <c r="F213" s="278" t="s">
        <v>381</v>
      </c>
      <c r="G213" s="316"/>
      <c r="H213" s="307" t="s">
        <v>546</v>
      </c>
      <c r="I213" s="307"/>
      <c r="J213" s="307"/>
      <c r="K213" s="329"/>
    </row>
    <row r="214" customFormat="false" ht="15" hidden="false" customHeight="true" outlineLevel="0" collapsed="false">
      <c r="A214" s="0"/>
      <c r="B214" s="328"/>
      <c r="C214" s="254"/>
      <c r="D214" s="254"/>
      <c r="E214" s="254"/>
      <c r="F214" s="278"/>
      <c r="G214" s="316"/>
      <c r="H214" s="307"/>
      <c r="I214" s="307"/>
      <c r="J214" s="307"/>
      <c r="K214" s="329"/>
    </row>
    <row r="215" customFormat="false" ht="15" hidden="false" customHeight="true" outlineLevel="0" collapsed="false">
      <c r="A215" s="0"/>
      <c r="B215" s="328"/>
      <c r="C215" s="254" t="s">
        <v>506</v>
      </c>
      <c r="D215" s="254"/>
      <c r="E215" s="254"/>
      <c r="F215" s="278" t="n">
        <v>1</v>
      </c>
      <c r="G215" s="316"/>
      <c r="H215" s="307" t="s">
        <v>547</v>
      </c>
      <c r="I215" s="307"/>
      <c r="J215" s="307"/>
      <c r="K215" s="329"/>
    </row>
    <row r="216" customFormat="false" ht="15" hidden="false" customHeight="true" outlineLevel="0" collapsed="false">
      <c r="A216" s="0"/>
      <c r="B216" s="328"/>
      <c r="C216" s="254"/>
      <c r="D216" s="254"/>
      <c r="E216" s="254"/>
      <c r="F216" s="278" t="n">
        <v>2</v>
      </c>
      <c r="G216" s="316"/>
      <c r="H216" s="307" t="s">
        <v>548</v>
      </c>
      <c r="I216" s="307"/>
      <c r="J216" s="307"/>
      <c r="K216" s="329"/>
    </row>
    <row r="217" customFormat="false" ht="15" hidden="false" customHeight="true" outlineLevel="0" collapsed="false">
      <c r="A217" s="0"/>
      <c r="B217" s="328"/>
      <c r="C217" s="254"/>
      <c r="D217" s="254"/>
      <c r="E217" s="254"/>
      <c r="F217" s="278" t="n">
        <v>3</v>
      </c>
      <c r="G217" s="316"/>
      <c r="H217" s="307" t="s">
        <v>549</v>
      </c>
      <c r="I217" s="307"/>
      <c r="J217" s="307"/>
      <c r="K217" s="329"/>
    </row>
    <row r="218" customFormat="false" ht="15" hidden="false" customHeight="true" outlineLevel="0" collapsed="false">
      <c r="A218" s="0"/>
      <c r="B218" s="328"/>
      <c r="C218" s="254"/>
      <c r="D218" s="254"/>
      <c r="E218" s="254"/>
      <c r="F218" s="278" t="n">
        <v>4</v>
      </c>
      <c r="G218" s="316"/>
      <c r="H218" s="307" t="s">
        <v>550</v>
      </c>
      <c r="I218" s="307"/>
      <c r="J218" s="307"/>
      <c r="K218" s="329"/>
    </row>
    <row r="219" customFormat="false" ht="12.75" hidden="false" customHeight="true" outlineLevel="0" collapsed="false">
      <c r="A219" s="0"/>
      <c r="B219" s="330"/>
      <c r="C219" s="331"/>
      <c r="D219" s="331"/>
      <c r="E219" s="331"/>
      <c r="F219" s="331"/>
      <c r="G219" s="331"/>
      <c r="H219" s="331"/>
      <c r="I219" s="331"/>
      <c r="J219" s="331"/>
      <c r="K219" s="332"/>
    </row>
  </sheetData>
  <mergeCells count="77"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0:J210"/>
    <mergeCell ref="H211:J211"/>
    <mergeCell ref="H212:J212"/>
    <mergeCell ref="H213:J213"/>
    <mergeCell ref="H215:J215"/>
    <mergeCell ref="H216:J216"/>
    <mergeCell ref="H217:J217"/>
    <mergeCell ref="H218:J218"/>
  </mergeCells>
  <printOptions headings="false" gridLines="false" gridLinesSet="true" horizontalCentered="false" verticalCentered="false"/>
  <pageMargins left="0.590277777777778" right="0.590277777777778" top="0.590277777777778" bottom="0.590277777777778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LibreOffice/26.2.0.3$Windows_X86_64 LibreOffice_project/620$Build-3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2026-02-11T09:01:25Z</dcterms:created>
  <dc:creator>DESKTOP-BUVM0HO\Jara-pc</dc:creator>
  <dc:description/>
  <dc:language>cs-CZ</dc:language>
  <cp:lastModifiedBy>DESKTOP-BUVM0HO\Jara-pc</cp:lastModifiedBy>
  <dcterms:modified xsi:type="dcterms:W3CDTF">2026-02-11T09:01:36Z</dcterms:modified>
  <cp:revision>0</cp:revision>
  <dc:subject/>
  <dc:title/>
</cp:coreProperties>
</file>