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0" windowHeight="0"/>
  </bookViews>
  <sheets>
    <sheet name="Rekapitulace stavby" sheetId="1" r:id="rId1"/>
    <sheet name="002 - Dodatek č. 1" sheetId="2" r:id="rId2"/>
    <sheet name="Seznam figur" sheetId="3" r:id="rId3"/>
  </sheets>
  <definedNames>
    <definedName name="_xlnm.Print_Area" localSheetId="0">'Rekapitulace stavby'!$D$4:$AO$76,'Rekapitulace stavby'!$C$82:$AQ$96</definedName>
    <definedName name="_xlnm.Print_Titles" localSheetId="0">'Rekapitulace stavby'!$92:$92</definedName>
    <definedName name="_xlnm._FilterDatabase" localSheetId="1" hidden="1">'002 - Dodatek č. 1'!$C$117:$K$125</definedName>
    <definedName name="_xlnm.Print_Area" localSheetId="1">'002 - Dodatek č. 1'!$C$4:$J$76,'002 - Dodatek č. 1'!$C$82:$J$99,'002 - Dodatek č. 1'!$C$105:$K$125</definedName>
    <definedName name="_xlnm.Print_Titles" localSheetId="1">'002 - Dodatek č. 1'!$117:$117</definedName>
    <definedName name="_xlnm.Print_Area" localSheetId="2">'Seznam figur'!$C$4:$G$25</definedName>
    <definedName name="_xlnm.Print_Titles" localSheetId="2">'Seznam figur'!$9:$9</definedName>
  </definedNames>
  <calcPr/>
</workbook>
</file>

<file path=xl/calcChain.xml><?xml version="1.0" encoding="utf-8"?>
<calcChain xmlns="http://schemas.openxmlformats.org/spreadsheetml/2006/main">
  <c i="3" l="1" r="D7"/>
  <c i="2" r="T120"/>
  <c r="T119"/>
  <c r="T118"/>
  <c r="J37"/>
  <c r="J36"/>
  <c i="1" r="AY95"/>
  <c i="2" r="J35"/>
  <c i="1" r="AX95"/>
  <c i="2" r="BI125"/>
  <c r="BH125"/>
  <c r="BG125"/>
  <c r="BF125"/>
  <c r="T125"/>
  <c r="R125"/>
  <c r="P125"/>
  <c r="BI121"/>
  <c r="BH121"/>
  <c r="BG121"/>
  <c r="BF121"/>
  <c r="T121"/>
  <c r="R121"/>
  <c r="P121"/>
  <c r="J115"/>
  <c r="J114"/>
  <c r="F114"/>
  <c r="F112"/>
  <c r="E110"/>
  <c r="J92"/>
  <c r="J91"/>
  <c r="F91"/>
  <c r="F89"/>
  <c r="E87"/>
  <c r="J18"/>
  <c r="E18"/>
  <c r="F115"/>
  <c r="J17"/>
  <c r="J12"/>
  <c r="J112"/>
  <c r="E7"/>
  <c r="E108"/>
  <c i="1" r="L90"/>
  <c r="AM90"/>
  <c r="AM89"/>
  <c r="L89"/>
  <c r="AM87"/>
  <c r="L87"/>
  <c r="L85"/>
  <c r="L84"/>
  <c i="2" r="J125"/>
  <c r="F35"/>
  <c r="BK125"/>
  <c r="F36"/>
  <c r="F34"/>
  <c i="1" r="AS94"/>
  <c i="2" r="J34"/>
  <c r="J121"/>
  <c r="BK121"/>
  <c l="1" r="BK120"/>
  <c r="J120"/>
  <c r="J98"/>
  <c r="P120"/>
  <c r="P119"/>
  <c r="P118"/>
  <c i="1" r="AU95"/>
  <c i="2" r="R120"/>
  <c r="R119"/>
  <c r="R118"/>
  <c r="F92"/>
  <c r="BE125"/>
  <c r="E85"/>
  <c r="J89"/>
  <c r="BE121"/>
  <c i="1" r="AW95"/>
  <c r="BA95"/>
  <c r="BB95"/>
  <c r="BC95"/>
  <c r="AU94"/>
  <c r="BA94"/>
  <c r="W30"/>
  <c i="2" r="F37"/>
  <c i="1" r="BD95"/>
  <c r="BD94"/>
  <c r="W33"/>
  <c r="BC94"/>
  <c r="W32"/>
  <c r="BB94"/>
  <c r="AX94"/>
  <c i="2" l="1" r="BK119"/>
  <c r="J119"/>
  <c r="J97"/>
  <c r="F33"/>
  <c i="1" r="AZ95"/>
  <c r="AZ94"/>
  <c r="W29"/>
  <c r="AW94"/>
  <c r="AK30"/>
  <c r="AY94"/>
  <c r="W31"/>
  <c i="2" r="J33"/>
  <c i="1" r="AV95"/>
  <c r="AT95"/>
  <c i="2" l="1" r="BK118"/>
  <c r="J118"/>
  <c r="J30"/>
  <c i="1" r="AG95"/>
  <c r="AG94"/>
  <c r="AK26"/>
  <c r="AV94"/>
  <c r="AK29"/>
  <c i="2" l="1" r="J39"/>
  <c r="J96"/>
  <c i="1" r="AK35"/>
  <c r="AN95"/>
  <c r="AT94"/>
  <c l="1" r="AN94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<sst xmlns="http://schemas.openxmlformats.org/spreadsheetml/2006/main">
  <si>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</si>
  <si>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</si>
  <si>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</si>
  <si>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</si>
  <si>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</si>
  <si>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{327ee464-56f5-458e-84c9-d70ca87bc429}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</si>
  <si>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</si>
  <si>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</si>
  <si>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</si>
  <si>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</si>
  <si>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</si>
  <si>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</si>
  <si>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</si>
  <si>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</si>
  <si>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2326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</si>
  <si>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</si>
  <si>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</si>
  <si>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Výměna střešní krytiny MŠ Dělnická 74, Vrchlabí</t>
  </si>
  <si>
    <t>KSO:</t>
  </si>
  <si>
    <t>CC-CZ:</t>
  </si>
  <si>
    <t>Místo:</t>
  </si>
  <si>
    <t>Vrchlabí</t>
  </si>
  <si>
    <t>Datum:</t>
  </si>
  <si>
    <t>26. 4. 2024</t>
  </si>
  <si>
    <t>Zadavatel:</t>
  </si>
  <si>
    <t>IČ:</t>
  </si>
  <si>
    <t>Město Vrchlabí</t>
  </si>
  <si>
    <t>DIČ:</t>
  </si>
  <si>
    <t>Uchazeč:</t>
  </si>
  <si>
    <t>Vyplň údaj</t>
  </si>
  <si>
    <t>Projektant:</t>
  </si>
  <si>
    <t>Ing. Pavel Starý</t>
  </si>
  <si>
    <t>True</t>
  </si>
  <si>
    <t>Zpracovatel:</t>
  </si>
  <si>
    <t>Ing. Lenka Kasperová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</si>
  <si>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</si>
  <si>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</si>
  <si>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</si>
  <si>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</si>
  <si>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</si>
  <si>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</si>
  <si>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</si>
  <si>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</si>
  <si>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</si>
  <si>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</si>
  <si>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</si>
  <si>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</si>
  <si>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</si>
  <si>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</si>
  <si>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</si>
  <si>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</si>
  <si>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</si>
  <si>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</si>
  <si>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</si>
  <si>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</si>
  <si>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</si>
  <si>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</si>
  <si>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</si>
  <si>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</si>
  <si>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</si>
  <si>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</si>
  <si>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</si>
  <si>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</si>
  <si>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</si>
  <si>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</si>
  <si>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</si>
  <si>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</si>
  <si>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</si>
  <si>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</si>
  <si>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</si>
  <si>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</si>
  <si>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</si>
  <si>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</si>
  <si>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</si>
  <si>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</si>
  <si>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</si>
  <si>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</si>
  <si>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</si>
  <si>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</si>
  <si>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</si>
  <si>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</si>
  <si>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002</t>
  </si>
  <si>
    <t>Dodatek č. 1</t>
  </si>
  <si>
    <t>STA</t>
  </si>
  <si>
    <t>1</t>
  </si>
  <si>
    <t>{3e7d7cf1-3c27-4fcb-ad3f-af9e6831afdd}</t>
  </si>
  <si>
    <t>2</t>
  </si>
  <si>
    <t>S01</t>
  </si>
  <si>
    <t xml:space="preserve">sedlové, valbová střecha, šablony </t>
  </si>
  <si>
    <t>m2</t>
  </si>
  <si>
    <t>251,43</t>
  </si>
  <si>
    <t>3</t>
  </si>
  <si>
    <t>KRYCÍ LIST SOUPISU PRACÍ</t>
  </si>
  <si>
    <t>Objekt:</t>
  </si>
  <si>
    <t>002 - Dodatek č. 1</t>
  </si>
  <si>
    <t>REKAPITULACE ČLENĚNÍ SOUPISU PRACÍ</t>
  </si>
  <si>
    <t>Kód dílu - Popis</t>
  </si>
  <si>
    <t>Cena celkem [CZK]</t>
  </si>
  <si>
    <t>Náklady ze soupisu prací</t>
  </si>
  <si>
    <t>-1</t>
  </si>
  <si>
    <t>PSV - Práce a dodávky PSV</t>
  </si>
  <si>
    <t xml:space="preserve">    764 - Konstrukce klempířské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</si>
  <si>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</si>
  <si>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</si>
  <si>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</si>
  <si>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</si>
  <si>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</si>
  <si>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</si>
  <si>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</si>
  <si>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</si>
  <si>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</si>
  <si>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</si>
  <si>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</si>
  <si>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</si>
  <si>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</si>
  <si>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PSV</t>
  </si>
  <si>
    <t>Práce a dodávky PSV</t>
  </si>
  <si>
    <t>ROZPOCET</t>
  </si>
  <si>
    <t>764</t>
  </si>
  <si>
    <t>Konstrukce klempířské</t>
  </si>
  <si>
    <t>K</t>
  </si>
  <si>
    <t>764223458</t>
  </si>
  <si>
    <t>Sněhový hák krytiny z Al plechu pro falcované tašky, šindele nebo šablony</t>
  </si>
  <si>
    <t>kus</t>
  </si>
  <si>
    <t>CS ÚRS 2024 01</t>
  </si>
  <si>
    <t>16</t>
  </si>
  <si>
    <t>-828953134</t>
  </si>
  <si>
    <t>VV</t>
  </si>
  <si>
    <t>S01*3</t>
  </si>
  <si>
    <t>"zaokroulení" 0,71</t>
  </si>
  <si>
    <t>Součet</t>
  </si>
  <si>
    <t>4</t>
  </si>
  <si>
    <t>998764202</t>
  </si>
  <si>
    <t>Přesun hmot procentní pro konstrukce klempířské v objektech v přes 6 do 12 m</t>
  </si>
  <si>
    <t>%</t>
  </si>
  <si>
    <t>-1030078573</t>
  </si>
  <si>
    <t>SEZNAM FIGUR</t>
  </si>
  <si>
    <t>Výměra</t>
  </si>
  <si>
    <t>5,3*6,8*0,5</t>
  </si>
  <si>
    <t>7,1*6,8+6,8*2,2*0,5</t>
  </si>
  <si>
    <t>4,2*8,4</t>
  </si>
  <si>
    <t>(11,2+2)*6,8*0,5-5,2*3,3</t>
  </si>
  <si>
    <t>2*(3+5,4)*4,4*0,5</t>
  </si>
  <si>
    <t>1,7*2,5</t>
  </si>
  <si>
    <t>(2,2+5,3)*4,5*0,5</t>
  </si>
  <si>
    <t>5,3*4,5*0,5</t>
  </si>
  <si>
    <t>5,3*2,8</t>
  </si>
  <si>
    <t>2,5*2,8</t>
  </si>
  <si>
    <t>22,8</t>
  </si>
  <si>
    <t>Použití figury: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</si>
</sst>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7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8"/>
      <color rgb="FF000000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b/>
      <sz val="9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6" fillId="0" borderId="0" applyNumberFormat="0" applyFill="0" applyBorder="0" applyAlignment="0" applyProtection="0"/>
  </cellStyleXfs>
  <cellXfs count="271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2" fillId="0" borderId="0" xfId="0" applyFont="1" applyAlignment="1" applyProtection="1">
      <alignment horizontal="left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6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6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7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8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6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0" fillId="0" borderId="14" xfId="0" applyFont="1" applyBorder="1" applyAlignment="1" applyProtection="1">
      <alignment horizontal="left" vertical="center"/>
    </xf>
    <xf numFmtId="0" fontId="20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1" fillId="4" borderId="6" xfId="0" applyFont="1" applyFill="1" applyBorder="1" applyAlignment="1" applyProtection="1">
      <alignment horizontal="center" vertical="center"/>
    </xf>
    <xf numFmtId="0" fontId="21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1" fillId="4" borderId="7" xfId="0" applyFont="1" applyFill="1" applyBorder="1" applyAlignment="1" applyProtection="1">
      <alignment horizontal="center" vertical="center"/>
    </xf>
    <xf numFmtId="0" fontId="21" fillId="4" borderId="7" xfId="0" applyFont="1" applyFill="1" applyBorder="1" applyAlignment="1" applyProtection="1">
      <alignment horizontal="right" vertical="center"/>
    </xf>
    <xf numFmtId="0" fontId="21" fillId="4" borderId="8" xfId="0" applyFont="1" applyFill="1" applyBorder="1" applyAlignment="1" applyProtection="1">
      <alignment horizontal="left" vertical="center"/>
    </xf>
    <xf numFmtId="0" fontId="21" fillId="4" borderId="0" xfId="0" applyFont="1" applyFill="1" applyAlignment="1" applyProtection="1">
      <alignment horizontal="center" vertical="center"/>
    </xf>
    <xf numFmtId="0" fontId="22" fillId="0" borderId="16" xfId="0" applyFont="1" applyBorder="1" applyAlignment="1" applyProtection="1">
      <alignment horizontal="center" vertical="center" wrapText="1"/>
    </xf>
    <xf numFmtId="0" fontId="22" fillId="0" borderId="17" xfId="0" applyFont="1" applyBorder="1" applyAlignment="1" applyProtection="1">
      <alignment horizontal="center" vertical="center" wrapText="1"/>
    </xf>
    <xf numFmtId="0" fontId="22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3" fillId="0" borderId="0" xfId="0" applyFont="1" applyAlignment="1" applyProtection="1">
      <alignment horizontal="left" vertical="center"/>
    </xf>
    <xf numFmtId="0" fontId="23" fillId="0" borderId="0" xfId="0" applyFont="1" applyAlignment="1" applyProtection="1">
      <alignment vertical="center"/>
    </xf>
    <xf numFmtId="4" fontId="23" fillId="0" borderId="0" xfId="0" applyNumberFormat="1" applyFont="1" applyAlignment="1" applyProtection="1">
      <alignment horizontal="right" vertical="center"/>
    </xf>
    <xf numFmtId="4" fontId="23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19" fillId="0" borderId="14" xfId="0" applyNumberFormat="1" applyFont="1" applyBorder="1" applyAlignment="1" applyProtection="1">
      <alignment vertical="center"/>
    </xf>
    <xf numFmtId="4" fontId="19" fillId="0" borderId="0" xfId="0" applyNumberFormat="1" applyFont="1" applyBorder="1" applyAlignment="1" applyProtection="1">
      <alignment vertical="center"/>
    </xf>
    <xf numFmtId="166" fontId="19" fillId="0" borderId="0" xfId="0" applyNumberFormat="1" applyFont="1" applyBorder="1" applyAlignment="1" applyProtection="1">
      <alignment vertical="center"/>
    </xf>
    <xf numFmtId="4" fontId="19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26" fillId="0" borderId="0" xfId="0" applyFont="1" applyAlignment="1" applyProtection="1">
      <alignment horizontal="left" vertical="center" wrapText="1"/>
    </xf>
    <xf numFmtId="0" fontId="27" fillId="0" borderId="0" xfId="0" applyFont="1" applyAlignment="1" applyProtection="1">
      <alignment vertical="center"/>
    </xf>
    <xf numFmtId="4" fontId="27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8" fillId="0" borderId="19" xfId="0" applyNumberFormat="1" applyFont="1" applyBorder="1" applyAlignment="1" applyProtection="1">
      <alignment vertical="center"/>
    </xf>
    <xf numFmtId="4" fontId="28" fillId="0" borderId="20" xfId="0" applyNumberFormat="1" applyFont="1" applyBorder="1" applyAlignment="1" applyProtection="1">
      <alignment vertical="center"/>
    </xf>
    <xf numFmtId="166" fontId="28" fillId="0" borderId="20" xfId="0" applyNumberFormat="1" applyFont="1" applyBorder="1" applyAlignment="1" applyProtection="1">
      <alignment vertical="center"/>
    </xf>
    <xf numFmtId="4" fontId="28" fillId="0" borderId="21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12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6" fillId="0" borderId="0" xfId="0" applyFont="1" applyAlignment="1">
      <alignment horizontal="left" vertical="center"/>
    </xf>
    <xf numFmtId="4" fontId="23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0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8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1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1" fillId="4" borderId="0" xfId="0" applyFont="1" applyFill="1" applyAlignment="1" applyProtection="1">
      <alignment horizontal="right" vertical="center"/>
    </xf>
    <xf numFmtId="0" fontId="31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1" fillId="4" borderId="16" xfId="0" applyFont="1" applyFill="1" applyBorder="1" applyAlignment="1" applyProtection="1">
      <alignment horizontal="center" vertical="center" wrapText="1"/>
    </xf>
    <xf numFmtId="0" fontId="21" fillId="4" borderId="17" xfId="0" applyFont="1" applyFill="1" applyBorder="1" applyAlignment="1" applyProtection="1">
      <alignment horizontal="center" vertical="center" wrapText="1"/>
    </xf>
    <xf numFmtId="0" fontId="21" fillId="4" borderId="18" xfId="0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3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2" fillId="0" borderId="12" xfId="0" applyNumberFormat="1" applyFont="1" applyBorder="1" applyAlignment="1" applyProtection="1"/>
    <xf numFmtId="166" fontId="32" fillId="0" borderId="13" xfId="0" applyNumberFormat="1" applyFont="1" applyBorder="1" applyAlignment="1" applyProtection="1"/>
    <xf numFmtId="4" fontId="33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1" fillId="0" borderId="22" xfId="0" applyFont="1" applyBorder="1" applyAlignment="1" applyProtection="1">
      <alignment horizontal="center" vertical="center"/>
    </xf>
    <xf numFmtId="49" fontId="21" fillId="0" borderId="22" xfId="0" applyNumberFormat="1" applyFont="1" applyBorder="1" applyAlignment="1" applyProtection="1">
      <alignment horizontal="left" vertical="center" wrapText="1"/>
    </xf>
    <xf numFmtId="0" fontId="21" fillId="0" borderId="22" xfId="0" applyFont="1" applyBorder="1" applyAlignment="1" applyProtection="1">
      <alignment horizontal="left" vertical="center" wrapText="1"/>
    </xf>
    <xf numFmtId="0" fontId="21" fillId="0" borderId="22" xfId="0" applyFont="1" applyBorder="1" applyAlignment="1" applyProtection="1">
      <alignment horizontal="center" vertical="center" wrapText="1"/>
    </xf>
    <xf numFmtId="167" fontId="21" fillId="0" borderId="22" xfId="0" applyNumberFormat="1" applyFont="1" applyBorder="1" applyAlignment="1" applyProtection="1">
      <alignment vertical="center"/>
    </xf>
    <xf numFmtId="4" fontId="21" fillId="2" borderId="22" xfId="0" applyNumberFormat="1" applyFont="1" applyFill="1" applyBorder="1" applyAlignment="1" applyProtection="1">
      <alignment vertical="center"/>
      <protection locked="0"/>
    </xf>
    <xf numFmtId="4" fontId="21" fillId="0" borderId="22" xfId="0" applyNumberFormat="1" applyFont="1" applyBorder="1" applyAlignment="1" applyProtection="1">
      <alignment vertical="center"/>
    </xf>
    <xf numFmtId="0" fontId="22" fillId="2" borderId="14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 applyProtection="1">
      <alignment horizontal="center" vertical="center"/>
    </xf>
    <xf numFmtId="166" fontId="22" fillId="0" borderId="0" xfId="0" applyNumberFormat="1" applyFont="1" applyBorder="1" applyAlignment="1" applyProtection="1">
      <alignment vertical="center"/>
    </xf>
    <xf numFmtId="166" fontId="22" fillId="0" borderId="15" xfId="0" applyNumberFormat="1" applyFont="1" applyBorder="1" applyAlignment="1" applyProtection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4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167" fontId="21" fillId="2" borderId="22" xfId="0" applyNumberFormat="1" applyFont="1" applyFill="1" applyBorder="1" applyAlignment="1" applyProtection="1">
      <alignment vertical="center"/>
      <protection locked="0"/>
    </xf>
    <xf numFmtId="0" fontId="22" fillId="2" borderId="19" xfId="0" applyFont="1" applyFill="1" applyBorder="1" applyAlignment="1" applyProtection="1">
      <alignment horizontal="left" vertical="center"/>
      <protection locked="0"/>
    </xf>
    <xf numFmtId="0" fontId="22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2" fillId="0" borderId="20" xfId="0" applyNumberFormat="1" applyFont="1" applyBorder="1" applyAlignment="1" applyProtection="1">
      <alignment vertical="center"/>
    </xf>
    <xf numFmtId="166" fontId="22" fillId="0" borderId="21" xfId="0" applyNumberFormat="1" applyFont="1" applyBorder="1" applyAlignment="1" applyProtection="1">
      <alignment vertical="center"/>
    </xf>
    <xf numFmtId="0" fontId="1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0" fillId="0" borderId="3" xfId="0" applyFont="1" applyBorder="1" applyAlignment="1">
      <alignment horizontal="center" vertical="center" wrapText="1"/>
    </xf>
    <xf numFmtId="0" fontId="21" fillId="4" borderId="16" xfId="0" applyFont="1" applyFill="1" applyBorder="1" applyAlignment="1">
      <alignment horizontal="center" vertical="center" wrapText="1"/>
    </xf>
    <xf numFmtId="0" fontId="21" fillId="4" borderId="17" xfId="0" applyFont="1" applyFill="1" applyBorder="1" applyAlignment="1">
      <alignment horizontal="center" vertical="center" wrapText="1"/>
    </xf>
    <xf numFmtId="0" fontId="21" fillId="4" borderId="18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35" fillId="0" borderId="16" xfId="0" applyFont="1" applyBorder="1" applyAlignment="1">
      <alignment horizontal="left" vertical="center" wrapText="1"/>
    </xf>
    <xf numFmtId="0" fontId="35" fillId="0" borderId="22" xfId="0" applyFont="1" applyBorder="1" applyAlignment="1">
      <alignment horizontal="left" vertical="center" wrapText="1"/>
    </xf>
    <xf numFmtId="0" fontId="35" fillId="0" borderId="22" xfId="0" applyFont="1" applyBorder="1" applyAlignment="1">
      <alignment horizontal="left" vertical="center"/>
    </xf>
    <xf numFmtId="167" fontId="35" fillId="0" borderId="18" xfId="0" applyNumberFormat="1" applyFont="1" applyBorder="1" applyAlignment="1">
      <alignment vertical="center"/>
    </xf>
    <xf numFmtId="0" fontId="0" fillId="0" borderId="0" xfId="0" applyFont="1" applyAlignment="1">
      <alignment horizontal="left" vertical="center" wrapText="1"/>
    </xf>
    <xf numFmtId="167" fontId="0" fillId="0" borderId="0" xfId="0" applyNumberFormat="1" applyFont="1" applyAlignment="1">
      <alignment vertical="center"/>
    </xf>
    <xf numFmtId="0" fontId="33" fillId="0" borderId="0" xfId="0" applyFont="1" applyAlignment="1">
      <alignment horizontal="left"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styles" Target="styles.xml" /><Relationship Id="rId5" Type="http://schemas.openxmlformats.org/officeDocument/2006/relationships/theme" Target="theme/theme1.xml" /><Relationship Id="rId6" Type="http://schemas.openxmlformats.org/officeDocument/2006/relationships/calcChain" Target="calcChain.xml" /><Relationship Id="rId7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6385" cy="286385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5" t="s">
        <v>0</v>
      </c>
      <c r="AZ1" s="15" t="s">
        <v>1</v>
      </c>
      <c r="BA1" s="15" t="s">
        <v>2</v>
      </c>
      <c r="BB1" s="15" t="s">
        <v>3</v>
      </c>
      <c r="BT1" s="15" t="s">
        <v>4</v>
      </c>
      <c r="BU1" s="15" t="s">
        <v>4</v>
      </c>
      <c r="BV1" s="15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6" t="s">
        <v>6</v>
      </c>
      <c r="BT2" s="16" t="s">
        <v>7</v>
      </c>
    </row>
    <row r="3" s="1" customFormat="1" ht="6.96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  <c r="BS3" s="16" t="s">
        <v>6</v>
      </c>
      <c r="BT3" s="16" t="s">
        <v>8</v>
      </c>
    </row>
    <row r="4" s="1" customFormat="1" ht="24.96" customHeight="1">
      <c r="B4" s="20"/>
      <c r="C4" s="21"/>
      <c r="D4" s="22" t="s">
        <v>9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19"/>
      <c r="AS4" s="23" t="s">
        <v>10</v>
      </c>
      <c r="BE4" s="24" t="s">
        <v>11</v>
      </c>
      <c r="BS4" s="16" t="s">
        <v>12</v>
      </c>
    </row>
    <row r="5" s="1" customFormat="1" ht="12" customHeight="1">
      <c r="B5" s="20"/>
      <c r="C5" s="21"/>
      <c r="D5" s="25" t="s">
        <v>13</v>
      </c>
      <c r="E5" s="21"/>
      <c r="F5" s="21"/>
      <c r="G5" s="21"/>
      <c r="H5" s="21"/>
      <c r="I5" s="21"/>
      <c r="J5" s="21"/>
      <c r="K5" s="26" t="s">
        <v>14</v>
      </c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19"/>
      <c r="BE5" s="27" t="s">
        <v>15</v>
      </c>
      <c r="BS5" s="16" t="s">
        <v>6</v>
      </c>
    </row>
    <row r="6" s="1" customFormat="1" ht="36.96" customHeight="1">
      <c r="B6" s="20"/>
      <c r="C6" s="21"/>
      <c r="D6" s="28" t="s">
        <v>16</v>
      </c>
      <c r="E6" s="21"/>
      <c r="F6" s="21"/>
      <c r="G6" s="21"/>
      <c r="H6" s="21"/>
      <c r="I6" s="21"/>
      <c r="J6" s="21"/>
      <c r="K6" s="29" t="s">
        <v>17</v>
      </c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19"/>
      <c r="BE6" s="30"/>
      <c r="BS6" s="16" t="s">
        <v>6</v>
      </c>
    </row>
    <row r="7" s="1" customFormat="1" ht="12" customHeight="1">
      <c r="B7" s="20"/>
      <c r="C7" s="21"/>
      <c r="D7" s="31" t="s">
        <v>18</v>
      </c>
      <c r="E7" s="21"/>
      <c r="F7" s="21"/>
      <c r="G7" s="21"/>
      <c r="H7" s="21"/>
      <c r="I7" s="21"/>
      <c r="J7" s="21"/>
      <c r="K7" s="26" t="s">
        <v>1</v>
      </c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31" t="s">
        <v>19</v>
      </c>
      <c r="AL7" s="21"/>
      <c r="AM7" s="21"/>
      <c r="AN7" s="26" t="s">
        <v>1</v>
      </c>
      <c r="AO7" s="21"/>
      <c r="AP7" s="21"/>
      <c r="AQ7" s="21"/>
      <c r="AR7" s="19"/>
      <c r="BE7" s="30"/>
      <c r="BS7" s="16" t="s">
        <v>6</v>
      </c>
    </row>
    <row r="8" s="1" customFormat="1" ht="12" customHeight="1">
      <c r="B8" s="20"/>
      <c r="C8" s="21"/>
      <c r="D8" s="31" t="s">
        <v>20</v>
      </c>
      <c r="E8" s="21"/>
      <c r="F8" s="21"/>
      <c r="G8" s="21"/>
      <c r="H8" s="21"/>
      <c r="I8" s="21"/>
      <c r="J8" s="21"/>
      <c r="K8" s="26" t="s">
        <v>21</v>
      </c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31" t="s">
        <v>22</v>
      </c>
      <c r="AL8" s="21"/>
      <c r="AM8" s="21"/>
      <c r="AN8" s="32" t="s">
        <v>23</v>
      </c>
      <c r="AO8" s="21"/>
      <c r="AP8" s="21"/>
      <c r="AQ8" s="21"/>
      <c r="AR8" s="19"/>
      <c r="BE8" s="30"/>
      <c r="BS8" s="16" t="s">
        <v>6</v>
      </c>
    </row>
    <row r="9" s="1" customFormat="1" ht="14.4" customHeight="1">
      <c r="B9" s="20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19"/>
      <c r="BE9" s="30"/>
      <c r="BS9" s="16" t="s">
        <v>6</v>
      </c>
    </row>
    <row r="10" s="1" customFormat="1" ht="12" customHeight="1">
      <c r="B10" s="20"/>
      <c r="C10" s="21"/>
      <c r="D10" s="31" t="s">
        <v>24</v>
      </c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31" t="s">
        <v>25</v>
      </c>
      <c r="AL10" s="21"/>
      <c r="AM10" s="21"/>
      <c r="AN10" s="26" t="s">
        <v>1</v>
      </c>
      <c r="AO10" s="21"/>
      <c r="AP10" s="21"/>
      <c r="AQ10" s="21"/>
      <c r="AR10" s="19"/>
      <c r="BE10" s="30"/>
      <c r="BS10" s="16" t="s">
        <v>6</v>
      </c>
    </row>
    <row r="11" s="1" customFormat="1" ht="18.48" customHeight="1">
      <c r="B11" s="20"/>
      <c r="C11" s="21"/>
      <c r="D11" s="21"/>
      <c r="E11" s="26" t="s">
        <v>26</v>
      </c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31" t="s">
        <v>27</v>
      </c>
      <c r="AL11" s="21"/>
      <c r="AM11" s="21"/>
      <c r="AN11" s="26" t="s">
        <v>1</v>
      </c>
      <c r="AO11" s="21"/>
      <c r="AP11" s="21"/>
      <c r="AQ11" s="21"/>
      <c r="AR11" s="19"/>
      <c r="BE11" s="30"/>
      <c r="BS11" s="16" t="s">
        <v>6</v>
      </c>
    </row>
    <row r="12" s="1" customFormat="1" ht="6.96" customHeight="1">
      <c r="B12" s="20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19"/>
      <c r="BE12" s="30"/>
      <c r="BS12" s="16" t="s">
        <v>6</v>
      </c>
    </row>
    <row r="13" s="1" customFormat="1" ht="12" customHeight="1">
      <c r="B13" s="20"/>
      <c r="C13" s="21"/>
      <c r="D13" s="31" t="s">
        <v>28</v>
      </c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31" t="s">
        <v>25</v>
      </c>
      <c r="AL13" s="21"/>
      <c r="AM13" s="21"/>
      <c r="AN13" s="33" t="s">
        <v>29</v>
      </c>
      <c r="AO13" s="21"/>
      <c r="AP13" s="21"/>
      <c r="AQ13" s="21"/>
      <c r="AR13" s="19"/>
      <c r="BE13" s="30"/>
      <c r="BS13" s="16" t="s">
        <v>6</v>
      </c>
    </row>
    <row r="14">
      <c r="B14" s="20"/>
      <c r="C14" s="21"/>
      <c r="D14" s="21"/>
      <c r="E14" s="33" t="s">
        <v>29</v>
      </c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1" t="s">
        <v>27</v>
      </c>
      <c r="AL14" s="21"/>
      <c r="AM14" s="21"/>
      <c r="AN14" s="33" t="s">
        <v>29</v>
      </c>
      <c r="AO14" s="21"/>
      <c r="AP14" s="21"/>
      <c r="AQ14" s="21"/>
      <c r="AR14" s="19"/>
      <c r="BE14" s="30"/>
      <c r="BS14" s="16" t="s">
        <v>6</v>
      </c>
    </row>
    <row r="15" s="1" customFormat="1" ht="6.96" customHeight="1">
      <c r="B15" s="20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19"/>
      <c r="BE15" s="30"/>
      <c r="BS15" s="16" t="s">
        <v>4</v>
      </c>
    </row>
    <row r="16" s="1" customFormat="1" ht="12" customHeight="1">
      <c r="B16" s="20"/>
      <c r="C16" s="21"/>
      <c r="D16" s="31" t="s">
        <v>30</v>
      </c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31" t="s">
        <v>25</v>
      </c>
      <c r="AL16" s="21"/>
      <c r="AM16" s="21"/>
      <c r="AN16" s="26" t="s">
        <v>1</v>
      </c>
      <c r="AO16" s="21"/>
      <c r="AP16" s="21"/>
      <c r="AQ16" s="21"/>
      <c r="AR16" s="19"/>
      <c r="BE16" s="30"/>
      <c r="BS16" s="16" t="s">
        <v>4</v>
      </c>
    </row>
    <row r="17" s="1" customFormat="1" ht="18.48" customHeight="1">
      <c r="B17" s="20"/>
      <c r="C17" s="21"/>
      <c r="D17" s="21"/>
      <c r="E17" s="26" t="s">
        <v>31</v>
      </c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31" t="s">
        <v>27</v>
      </c>
      <c r="AL17" s="21"/>
      <c r="AM17" s="21"/>
      <c r="AN17" s="26" t="s">
        <v>1</v>
      </c>
      <c r="AO17" s="21"/>
      <c r="AP17" s="21"/>
      <c r="AQ17" s="21"/>
      <c r="AR17" s="19"/>
      <c r="BE17" s="30"/>
      <c r="BS17" s="16" t="s">
        <v>32</v>
      </c>
    </row>
    <row r="18" s="1" customFormat="1" ht="6.96" customHeight="1">
      <c r="B18" s="20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19"/>
      <c r="BE18" s="30"/>
      <c r="BS18" s="16" t="s">
        <v>6</v>
      </c>
    </row>
    <row r="19" s="1" customFormat="1" ht="12" customHeight="1">
      <c r="B19" s="20"/>
      <c r="C19" s="21"/>
      <c r="D19" s="31" t="s">
        <v>33</v>
      </c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31" t="s">
        <v>25</v>
      </c>
      <c r="AL19" s="21"/>
      <c r="AM19" s="21"/>
      <c r="AN19" s="26" t="s">
        <v>1</v>
      </c>
      <c r="AO19" s="21"/>
      <c r="AP19" s="21"/>
      <c r="AQ19" s="21"/>
      <c r="AR19" s="19"/>
      <c r="BE19" s="30"/>
      <c r="BS19" s="16" t="s">
        <v>6</v>
      </c>
    </row>
    <row r="20" s="1" customFormat="1" ht="18.48" customHeight="1">
      <c r="B20" s="20"/>
      <c r="C20" s="21"/>
      <c r="D20" s="21"/>
      <c r="E20" s="26" t="s">
        <v>34</v>
      </c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31" t="s">
        <v>27</v>
      </c>
      <c r="AL20" s="21"/>
      <c r="AM20" s="21"/>
      <c r="AN20" s="26" t="s">
        <v>1</v>
      </c>
      <c r="AO20" s="21"/>
      <c r="AP20" s="21"/>
      <c r="AQ20" s="21"/>
      <c r="AR20" s="19"/>
      <c r="BE20" s="30"/>
      <c r="BS20" s="16" t="s">
        <v>32</v>
      </c>
    </row>
    <row r="21" s="1" customFormat="1" ht="6.96" customHeight="1">
      <c r="B21" s="20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19"/>
      <c r="BE21" s="30"/>
    </row>
    <row r="22" s="1" customFormat="1" ht="12" customHeight="1">
      <c r="B22" s="20"/>
      <c r="C22" s="21"/>
      <c r="D22" s="31" t="s">
        <v>35</v>
      </c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19"/>
      <c r="BE22" s="30"/>
    </row>
    <row r="23" s="1" customFormat="1" ht="16.5" customHeight="1">
      <c r="B23" s="20"/>
      <c r="C23" s="21"/>
      <c r="D23" s="21"/>
      <c r="E23" s="35" t="s">
        <v>1</v>
      </c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21"/>
      <c r="AP23" s="21"/>
      <c r="AQ23" s="21"/>
      <c r="AR23" s="19"/>
      <c r="BE23" s="30"/>
    </row>
    <row r="24" s="1" customFormat="1" ht="6.96" customHeight="1">
      <c r="B24" s="20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19"/>
      <c r="BE24" s="30"/>
    </row>
    <row r="25" s="1" customFormat="1" ht="6.96" customHeight="1">
      <c r="B25" s="20"/>
      <c r="C25" s="21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21"/>
      <c r="AQ25" s="21"/>
      <c r="AR25" s="19"/>
      <c r="BE25" s="30"/>
    </row>
    <row r="26" s="2" customFormat="1" ht="25.92" customHeight="1">
      <c r="A26" s="37"/>
      <c r="B26" s="38"/>
      <c r="C26" s="39"/>
      <c r="D26" s="40" t="s">
        <v>36</v>
      </c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2">
        <f>ROUND(AG94,2)</f>
        <v>0</v>
      </c>
      <c r="AL26" s="41"/>
      <c r="AM26" s="41"/>
      <c r="AN26" s="41"/>
      <c r="AO26" s="41"/>
      <c r="AP26" s="39"/>
      <c r="AQ26" s="39"/>
      <c r="AR26" s="43"/>
      <c r="BE26" s="30"/>
    </row>
    <row r="27" s="2" customFormat="1" ht="6.96" customHeight="1">
      <c r="A27" s="37"/>
      <c r="B27" s="38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43"/>
      <c r="BE27" s="30"/>
    </row>
    <row r="28" s="2" customFormat="1">
      <c r="A28" s="37"/>
      <c r="B28" s="38"/>
      <c r="C28" s="39"/>
      <c r="D28" s="39"/>
      <c r="E28" s="39"/>
      <c r="F28" s="39"/>
      <c r="G28" s="39"/>
      <c r="H28" s="39"/>
      <c r="I28" s="39"/>
      <c r="J28" s="39"/>
      <c r="K28" s="39"/>
      <c r="L28" s="44" t="s">
        <v>37</v>
      </c>
      <c r="M28" s="44"/>
      <c r="N28" s="44"/>
      <c r="O28" s="44"/>
      <c r="P28" s="44"/>
      <c r="Q28" s="39"/>
      <c r="R28" s="39"/>
      <c r="S28" s="39"/>
      <c r="T28" s="39"/>
      <c r="U28" s="39"/>
      <c r="V28" s="39"/>
      <c r="W28" s="44" t="s">
        <v>38</v>
      </c>
      <c r="X28" s="44"/>
      <c r="Y28" s="44"/>
      <c r="Z28" s="44"/>
      <c r="AA28" s="44"/>
      <c r="AB28" s="44"/>
      <c r="AC28" s="44"/>
      <c r="AD28" s="44"/>
      <c r="AE28" s="44"/>
      <c r="AF28" s="39"/>
      <c r="AG28" s="39"/>
      <c r="AH28" s="39"/>
      <c r="AI28" s="39"/>
      <c r="AJ28" s="39"/>
      <c r="AK28" s="44" t="s">
        <v>39</v>
      </c>
      <c r="AL28" s="44"/>
      <c r="AM28" s="44"/>
      <c r="AN28" s="44"/>
      <c r="AO28" s="44"/>
      <c r="AP28" s="39"/>
      <c r="AQ28" s="39"/>
      <c r="AR28" s="43"/>
      <c r="BE28" s="30"/>
    </row>
    <row r="29" s="3" customFormat="1" ht="14.4" customHeight="1">
      <c r="A29" s="3"/>
      <c r="B29" s="45"/>
      <c r="C29" s="46"/>
      <c r="D29" s="31" t="s">
        <v>40</v>
      </c>
      <c r="E29" s="46"/>
      <c r="F29" s="31" t="s">
        <v>41</v>
      </c>
      <c r="G29" s="46"/>
      <c r="H29" s="46"/>
      <c r="I29" s="46"/>
      <c r="J29" s="46"/>
      <c r="K29" s="46"/>
      <c r="L29" s="47">
        <v>0.20999999999999999</v>
      </c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8">
        <f>ROUND(AZ94, 2)</f>
        <v>0</v>
      </c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8">
        <f>ROUND(AV94, 2)</f>
        <v>0</v>
      </c>
      <c r="AL29" s="46"/>
      <c r="AM29" s="46"/>
      <c r="AN29" s="46"/>
      <c r="AO29" s="46"/>
      <c r="AP29" s="46"/>
      <c r="AQ29" s="46"/>
      <c r="AR29" s="49"/>
      <c r="BE29" s="50"/>
    </row>
    <row r="30" s="3" customFormat="1" ht="14.4" customHeight="1">
      <c r="A30" s="3"/>
      <c r="B30" s="45"/>
      <c r="C30" s="46"/>
      <c r="D30" s="46"/>
      <c r="E30" s="46"/>
      <c r="F30" s="31" t="s">
        <v>42</v>
      </c>
      <c r="G30" s="46"/>
      <c r="H30" s="46"/>
      <c r="I30" s="46"/>
      <c r="J30" s="46"/>
      <c r="K30" s="46"/>
      <c r="L30" s="47">
        <v>0.12</v>
      </c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8">
        <f>ROUND(BA94, 2)</f>
        <v>0</v>
      </c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8">
        <f>ROUND(AW94, 2)</f>
        <v>0</v>
      </c>
      <c r="AL30" s="46"/>
      <c r="AM30" s="46"/>
      <c r="AN30" s="46"/>
      <c r="AO30" s="46"/>
      <c r="AP30" s="46"/>
      <c r="AQ30" s="46"/>
      <c r="AR30" s="49"/>
      <c r="BE30" s="50"/>
    </row>
    <row r="31" hidden="1" s="3" customFormat="1" ht="14.4" customHeight="1">
      <c r="A31" s="3"/>
      <c r="B31" s="45"/>
      <c r="C31" s="46"/>
      <c r="D31" s="46"/>
      <c r="E31" s="46"/>
      <c r="F31" s="31" t="s">
        <v>43</v>
      </c>
      <c r="G31" s="46"/>
      <c r="H31" s="46"/>
      <c r="I31" s="46"/>
      <c r="J31" s="46"/>
      <c r="K31" s="46"/>
      <c r="L31" s="47">
        <v>0.20999999999999999</v>
      </c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8">
        <f>ROUND(BB94, 2)</f>
        <v>0</v>
      </c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46"/>
      <c r="AJ31" s="46"/>
      <c r="AK31" s="48">
        <v>0</v>
      </c>
      <c r="AL31" s="46"/>
      <c r="AM31" s="46"/>
      <c r="AN31" s="46"/>
      <c r="AO31" s="46"/>
      <c r="AP31" s="46"/>
      <c r="AQ31" s="46"/>
      <c r="AR31" s="49"/>
      <c r="BE31" s="50"/>
    </row>
    <row r="32" hidden="1" s="3" customFormat="1" ht="14.4" customHeight="1">
      <c r="A32" s="3"/>
      <c r="B32" s="45"/>
      <c r="C32" s="46"/>
      <c r="D32" s="46"/>
      <c r="E32" s="46"/>
      <c r="F32" s="31" t="s">
        <v>44</v>
      </c>
      <c r="G32" s="46"/>
      <c r="H32" s="46"/>
      <c r="I32" s="46"/>
      <c r="J32" s="46"/>
      <c r="K32" s="46"/>
      <c r="L32" s="47">
        <v>0.12</v>
      </c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8">
        <f>ROUND(BC94, 2)</f>
        <v>0</v>
      </c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48">
        <v>0</v>
      </c>
      <c r="AL32" s="46"/>
      <c r="AM32" s="46"/>
      <c r="AN32" s="46"/>
      <c r="AO32" s="46"/>
      <c r="AP32" s="46"/>
      <c r="AQ32" s="46"/>
      <c r="AR32" s="49"/>
      <c r="BE32" s="50"/>
    </row>
    <row r="33" hidden="1" s="3" customFormat="1" ht="14.4" customHeight="1">
      <c r="A33" s="3"/>
      <c r="B33" s="45"/>
      <c r="C33" s="46"/>
      <c r="D33" s="46"/>
      <c r="E33" s="46"/>
      <c r="F33" s="31" t="s">
        <v>45</v>
      </c>
      <c r="G33" s="46"/>
      <c r="H33" s="46"/>
      <c r="I33" s="46"/>
      <c r="J33" s="46"/>
      <c r="K33" s="46"/>
      <c r="L33" s="47">
        <v>0</v>
      </c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8">
        <f>ROUND(BD94, 2)</f>
        <v>0</v>
      </c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8">
        <v>0</v>
      </c>
      <c r="AL33" s="46"/>
      <c r="AM33" s="46"/>
      <c r="AN33" s="46"/>
      <c r="AO33" s="46"/>
      <c r="AP33" s="46"/>
      <c r="AQ33" s="46"/>
      <c r="AR33" s="49"/>
      <c r="BE33" s="50"/>
    </row>
    <row r="34" s="2" customFormat="1" ht="6.96" customHeight="1">
      <c r="A34" s="37"/>
      <c r="B34" s="38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9"/>
      <c r="AO34" s="39"/>
      <c r="AP34" s="39"/>
      <c r="AQ34" s="39"/>
      <c r="AR34" s="43"/>
      <c r="BE34" s="30"/>
    </row>
    <row r="35" s="2" customFormat="1" ht="25.92" customHeight="1">
      <c r="A35" s="37"/>
      <c r="B35" s="38"/>
      <c r="C35" s="51"/>
      <c r="D35" s="52" t="s">
        <v>46</v>
      </c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4" t="s">
        <v>47</v>
      </c>
      <c r="U35" s="53"/>
      <c r="V35" s="53"/>
      <c r="W35" s="53"/>
      <c r="X35" s="55" t="s">
        <v>48</v>
      </c>
      <c r="Y35" s="53"/>
      <c r="Z35" s="53"/>
      <c r="AA35" s="53"/>
      <c r="AB35" s="53"/>
      <c r="AC35" s="53"/>
      <c r="AD35" s="53"/>
      <c r="AE35" s="53"/>
      <c r="AF35" s="53"/>
      <c r="AG35" s="53"/>
      <c r="AH35" s="53"/>
      <c r="AI35" s="53"/>
      <c r="AJ35" s="53"/>
      <c r="AK35" s="56">
        <f>SUM(AK26:AK33)</f>
        <v>0</v>
      </c>
      <c r="AL35" s="53"/>
      <c r="AM35" s="53"/>
      <c r="AN35" s="53"/>
      <c r="AO35" s="57"/>
      <c r="AP35" s="51"/>
      <c r="AQ35" s="51"/>
      <c r="AR35" s="43"/>
      <c r="BE35" s="37"/>
    </row>
    <row r="36" s="2" customFormat="1" ht="6.96" customHeight="1">
      <c r="A36" s="37"/>
      <c r="B36" s="38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43"/>
      <c r="BE36" s="37"/>
    </row>
    <row r="37" s="2" customFormat="1" ht="14.4" customHeight="1">
      <c r="A37" s="37"/>
      <c r="B37" s="38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39"/>
      <c r="AO37" s="39"/>
      <c r="AP37" s="39"/>
      <c r="AQ37" s="39"/>
      <c r="AR37" s="43"/>
      <c r="BE37" s="37"/>
    </row>
    <row r="38" s="1" customFormat="1" ht="14.4" customHeight="1">
      <c r="B38" s="20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19"/>
    </row>
    <row r="39" s="1" customFormat="1" ht="14.4" customHeight="1">
      <c r="B39" s="20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19"/>
    </row>
    <row r="40" s="1" customFormat="1" ht="14.4" customHeight="1">
      <c r="B40" s="20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19"/>
    </row>
    <row r="41" s="1" customFormat="1" ht="14.4" customHeight="1">
      <c r="B41" s="20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19"/>
    </row>
    <row r="42" s="1" customFormat="1" ht="14.4" customHeight="1">
      <c r="B42" s="20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21"/>
      <c r="AR42" s="19"/>
    </row>
    <row r="43" s="1" customFormat="1" ht="14.4" customHeight="1">
      <c r="B43" s="20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19"/>
    </row>
    <row r="44" s="1" customFormat="1" ht="14.4" customHeight="1">
      <c r="B44" s="20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19"/>
    </row>
    <row r="45" s="1" customFormat="1" ht="14.4" customHeight="1">
      <c r="B45" s="20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21"/>
      <c r="AR45" s="19"/>
    </row>
    <row r="46" s="1" customFormat="1" ht="14.4" customHeight="1">
      <c r="B46" s="20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21"/>
      <c r="AR46" s="19"/>
    </row>
    <row r="47" s="1" customFormat="1" ht="14.4" customHeight="1">
      <c r="B47" s="20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19"/>
    </row>
    <row r="48" s="1" customFormat="1" ht="14.4" customHeight="1">
      <c r="B48" s="20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21"/>
      <c r="AR48" s="19"/>
    </row>
    <row r="49" s="2" customFormat="1" ht="14.4" customHeight="1">
      <c r="B49" s="58"/>
      <c r="C49" s="59"/>
      <c r="D49" s="60" t="s">
        <v>49</v>
      </c>
      <c r="E49" s="61"/>
      <c r="F49" s="61"/>
      <c r="G49" s="61"/>
      <c r="H49" s="61"/>
      <c r="I49" s="61"/>
      <c r="J49" s="61"/>
      <c r="K49" s="61"/>
      <c r="L49" s="61"/>
      <c r="M49" s="61"/>
      <c r="N49" s="61"/>
      <c r="O49" s="61"/>
      <c r="P49" s="61"/>
      <c r="Q49" s="61"/>
      <c r="R49" s="61"/>
      <c r="S49" s="61"/>
      <c r="T49" s="61"/>
      <c r="U49" s="61"/>
      <c r="V49" s="61"/>
      <c r="W49" s="61"/>
      <c r="X49" s="61"/>
      <c r="Y49" s="61"/>
      <c r="Z49" s="61"/>
      <c r="AA49" s="61"/>
      <c r="AB49" s="61"/>
      <c r="AC49" s="61"/>
      <c r="AD49" s="61"/>
      <c r="AE49" s="61"/>
      <c r="AF49" s="61"/>
      <c r="AG49" s="61"/>
      <c r="AH49" s="60" t="s">
        <v>50</v>
      </c>
      <c r="AI49" s="61"/>
      <c r="AJ49" s="61"/>
      <c r="AK49" s="61"/>
      <c r="AL49" s="61"/>
      <c r="AM49" s="61"/>
      <c r="AN49" s="61"/>
      <c r="AO49" s="61"/>
      <c r="AP49" s="59"/>
      <c r="AQ49" s="59"/>
      <c r="AR49" s="62"/>
    </row>
    <row r="50">
      <c r="B50" s="20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21"/>
      <c r="AQ50" s="21"/>
      <c r="AR50" s="19"/>
    </row>
    <row r="51">
      <c r="B51" s="20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21"/>
      <c r="AP51" s="21"/>
      <c r="AQ51" s="21"/>
      <c r="AR51" s="19"/>
    </row>
    <row r="52">
      <c r="B52" s="20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21"/>
      <c r="AP52" s="21"/>
      <c r="AQ52" s="21"/>
      <c r="AR52" s="19"/>
    </row>
    <row r="53">
      <c r="B53" s="20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21"/>
      <c r="AP53" s="21"/>
      <c r="AQ53" s="21"/>
      <c r="AR53" s="19"/>
    </row>
    <row r="54">
      <c r="B54" s="20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  <c r="AO54" s="21"/>
      <c r="AP54" s="21"/>
      <c r="AQ54" s="21"/>
      <c r="AR54" s="19"/>
    </row>
    <row r="55">
      <c r="B55" s="20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19"/>
    </row>
    <row r="56">
      <c r="B56" s="20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21"/>
      <c r="AP56" s="21"/>
      <c r="AQ56" s="21"/>
      <c r="AR56" s="19"/>
    </row>
    <row r="57">
      <c r="B57" s="20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21"/>
      <c r="AP57" s="21"/>
      <c r="AQ57" s="21"/>
      <c r="AR57" s="19"/>
    </row>
    <row r="58">
      <c r="B58" s="20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19"/>
    </row>
    <row r="59">
      <c r="B59" s="20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O59" s="21"/>
      <c r="AP59" s="21"/>
      <c r="AQ59" s="21"/>
      <c r="AR59" s="19"/>
    </row>
    <row r="60" s="2" customFormat="1">
      <c r="A60" s="37"/>
      <c r="B60" s="38"/>
      <c r="C60" s="39"/>
      <c r="D60" s="63" t="s">
        <v>51</v>
      </c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63" t="s">
        <v>52</v>
      </c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41"/>
      <c r="AH60" s="63" t="s">
        <v>51</v>
      </c>
      <c r="AI60" s="41"/>
      <c r="AJ60" s="41"/>
      <c r="AK60" s="41"/>
      <c r="AL60" s="41"/>
      <c r="AM60" s="63" t="s">
        <v>52</v>
      </c>
      <c r="AN60" s="41"/>
      <c r="AO60" s="41"/>
      <c r="AP60" s="39"/>
      <c r="AQ60" s="39"/>
      <c r="AR60" s="43"/>
      <c r="BE60" s="37"/>
    </row>
    <row r="61">
      <c r="B61" s="20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  <c r="AO61" s="21"/>
      <c r="AP61" s="21"/>
      <c r="AQ61" s="21"/>
      <c r="AR61" s="19"/>
    </row>
    <row r="62">
      <c r="B62" s="20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  <c r="AO62" s="21"/>
      <c r="AP62" s="21"/>
      <c r="AQ62" s="21"/>
      <c r="AR62" s="19"/>
    </row>
    <row r="63">
      <c r="B63" s="20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M63" s="21"/>
      <c r="AN63" s="21"/>
      <c r="AO63" s="21"/>
      <c r="AP63" s="21"/>
      <c r="AQ63" s="21"/>
      <c r="AR63" s="19"/>
    </row>
    <row r="64" s="2" customFormat="1">
      <c r="A64" s="37"/>
      <c r="B64" s="38"/>
      <c r="C64" s="39"/>
      <c r="D64" s="60" t="s">
        <v>53</v>
      </c>
      <c r="E64" s="64"/>
      <c r="F64" s="64"/>
      <c r="G64" s="64"/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64"/>
      <c r="V64" s="64"/>
      <c r="W64" s="64"/>
      <c r="X64" s="64"/>
      <c r="Y64" s="64"/>
      <c r="Z64" s="64"/>
      <c r="AA64" s="64"/>
      <c r="AB64" s="64"/>
      <c r="AC64" s="64"/>
      <c r="AD64" s="64"/>
      <c r="AE64" s="64"/>
      <c r="AF64" s="64"/>
      <c r="AG64" s="64"/>
      <c r="AH64" s="60" t="s">
        <v>54</v>
      </c>
      <c r="AI64" s="64"/>
      <c r="AJ64" s="64"/>
      <c r="AK64" s="64"/>
      <c r="AL64" s="64"/>
      <c r="AM64" s="64"/>
      <c r="AN64" s="64"/>
      <c r="AO64" s="64"/>
      <c r="AP64" s="39"/>
      <c r="AQ64" s="39"/>
      <c r="AR64" s="43"/>
      <c r="BE64" s="37"/>
    </row>
    <row r="65">
      <c r="B65" s="20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  <c r="AP65" s="21"/>
      <c r="AQ65" s="21"/>
      <c r="AR65" s="19"/>
    </row>
    <row r="66">
      <c r="B66" s="20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/>
      <c r="AL66" s="21"/>
      <c r="AM66" s="21"/>
      <c r="AN66" s="21"/>
      <c r="AO66" s="21"/>
      <c r="AP66" s="21"/>
      <c r="AQ66" s="21"/>
      <c r="AR66" s="19"/>
    </row>
    <row r="67">
      <c r="B67" s="20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  <c r="AO67" s="21"/>
      <c r="AP67" s="21"/>
      <c r="AQ67" s="21"/>
      <c r="AR67" s="19"/>
    </row>
    <row r="68">
      <c r="B68" s="20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21"/>
      <c r="AL68" s="21"/>
      <c r="AM68" s="21"/>
      <c r="AN68" s="21"/>
      <c r="AO68" s="21"/>
      <c r="AP68" s="21"/>
      <c r="AQ68" s="21"/>
      <c r="AR68" s="19"/>
    </row>
    <row r="69">
      <c r="B69" s="20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  <c r="AL69" s="21"/>
      <c r="AM69" s="21"/>
      <c r="AN69" s="21"/>
      <c r="AO69" s="21"/>
      <c r="AP69" s="21"/>
      <c r="AQ69" s="21"/>
      <c r="AR69" s="19"/>
    </row>
    <row r="70">
      <c r="B70" s="20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  <c r="AL70" s="21"/>
      <c r="AM70" s="21"/>
      <c r="AN70" s="21"/>
      <c r="AO70" s="21"/>
      <c r="AP70" s="21"/>
      <c r="AQ70" s="21"/>
      <c r="AR70" s="19"/>
    </row>
    <row r="71">
      <c r="B71" s="20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  <c r="AL71" s="21"/>
      <c r="AM71" s="21"/>
      <c r="AN71" s="21"/>
      <c r="AO71" s="21"/>
      <c r="AP71" s="21"/>
      <c r="AQ71" s="21"/>
      <c r="AR71" s="19"/>
    </row>
    <row r="72">
      <c r="B72" s="20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M72" s="21"/>
      <c r="AN72" s="21"/>
      <c r="AO72" s="21"/>
      <c r="AP72" s="21"/>
      <c r="AQ72" s="21"/>
      <c r="AR72" s="19"/>
    </row>
    <row r="73">
      <c r="B73" s="20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21"/>
      <c r="AL73" s="21"/>
      <c r="AM73" s="21"/>
      <c r="AN73" s="21"/>
      <c r="AO73" s="21"/>
      <c r="AP73" s="21"/>
      <c r="AQ73" s="21"/>
      <c r="AR73" s="19"/>
    </row>
    <row r="74">
      <c r="B74" s="20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21"/>
      <c r="AL74" s="21"/>
      <c r="AM74" s="21"/>
      <c r="AN74" s="21"/>
      <c r="AO74" s="21"/>
      <c r="AP74" s="21"/>
      <c r="AQ74" s="21"/>
      <c r="AR74" s="19"/>
    </row>
    <row r="75" s="2" customFormat="1">
      <c r="A75" s="37"/>
      <c r="B75" s="38"/>
      <c r="C75" s="39"/>
      <c r="D75" s="63" t="s">
        <v>51</v>
      </c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63" t="s">
        <v>52</v>
      </c>
      <c r="W75" s="41"/>
      <c r="X75" s="41"/>
      <c r="Y75" s="41"/>
      <c r="Z75" s="41"/>
      <c r="AA75" s="41"/>
      <c r="AB75" s="41"/>
      <c r="AC75" s="41"/>
      <c r="AD75" s="41"/>
      <c r="AE75" s="41"/>
      <c r="AF75" s="41"/>
      <c r="AG75" s="41"/>
      <c r="AH75" s="63" t="s">
        <v>51</v>
      </c>
      <c r="AI75" s="41"/>
      <c r="AJ75" s="41"/>
      <c r="AK75" s="41"/>
      <c r="AL75" s="41"/>
      <c r="AM75" s="63" t="s">
        <v>52</v>
      </c>
      <c r="AN75" s="41"/>
      <c r="AO75" s="41"/>
      <c r="AP75" s="39"/>
      <c r="AQ75" s="39"/>
      <c r="AR75" s="43"/>
      <c r="BE75" s="37"/>
    </row>
    <row r="76" s="2" customFormat="1">
      <c r="A76" s="37"/>
      <c r="B76" s="38"/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  <c r="AF76" s="39"/>
      <c r="AG76" s="39"/>
      <c r="AH76" s="39"/>
      <c r="AI76" s="39"/>
      <c r="AJ76" s="39"/>
      <c r="AK76" s="39"/>
      <c r="AL76" s="39"/>
      <c r="AM76" s="39"/>
      <c r="AN76" s="39"/>
      <c r="AO76" s="39"/>
      <c r="AP76" s="39"/>
      <c r="AQ76" s="39"/>
      <c r="AR76" s="43"/>
      <c r="BE76" s="37"/>
    </row>
    <row r="77" s="2" customFormat="1" ht="6.96" customHeight="1">
      <c r="A77" s="37"/>
      <c r="B77" s="65"/>
      <c r="C77" s="66"/>
      <c r="D77" s="66"/>
      <c r="E77" s="66"/>
      <c r="F77" s="66"/>
      <c r="G77" s="66"/>
      <c r="H77" s="66"/>
      <c r="I77" s="66"/>
      <c r="J77" s="66"/>
      <c r="K77" s="66"/>
      <c r="L77" s="66"/>
      <c r="M77" s="66"/>
      <c r="N77" s="66"/>
      <c r="O77" s="66"/>
      <c r="P77" s="66"/>
      <c r="Q77" s="66"/>
      <c r="R77" s="66"/>
      <c r="S77" s="66"/>
      <c r="T77" s="66"/>
      <c r="U77" s="66"/>
      <c r="V77" s="66"/>
      <c r="W77" s="66"/>
      <c r="X77" s="66"/>
      <c r="Y77" s="66"/>
      <c r="Z77" s="66"/>
      <c r="AA77" s="66"/>
      <c r="AB77" s="66"/>
      <c r="AC77" s="66"/>
      <c r="AD77" s="66"/>
      <c r="AE77" s="66"/>
      <c r="AF77" s="66"/>
      <c r="AG77" s="66"/>
      <c r="AH77" s="66"/>
      <c r="AI77" s="66"/>
      <c r="AJ77" s="66"/>
      <c r="AK77" s="66"/>
      <c r="AL77" s="66"/>
      <c r="AM77" s="66"/>
      <c r="AN77" s="66"/>
      <c r="AO77" s="66"/>
      <c r="AP77" s="66"/>
      <c r="AQ77" s="66"/>
      <c r="AR77" s="43"/>
      <c r="BE77" s="37"/>
    </row>
    <row r="81" s="2" customFormat="1" ht="6.96" customHeight="1">
      <c r="A81" s="37"/>
      <c r="B81" s="67"/>
      <c r="C81" s="68"/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68"/>
      <c r="P81" s="68"/>
      <c r="Q81" s="68"/>
      <c r="R81" s="68"/>
      <c r="S81" s="68"/>
      <c r="T81" s="68"/>
      <c r="U81" s="68"/>
      <c r="V81" s="68"/>
      <c r="W81" s="68"/>
      <c r="X81" s="68"/>
      <c r="Y81" s="68"/>
      <c r="Z81" s="68"/>
      <c r="AA81" s="68"/>
      <c r="AB81" s="68"/>
      <c r="AC81" s="68"/>
      <c r="AD81" s="68"/>
      <c r="AE81" s="68"/>
      <c r="AF81" s="68"/>
      <c r="AG81" s="68"/>
      <c r="AH81" s="68"/>
      <c r="AI81" s="68"/>
      <c r="AJ81" s="68"/>
      <c r="AK81" s="68"/>
      <c r="AL81" s="68"/>
      <c r="AM81" s="68"/>
      <c r="AN81" s="68"/>
      <c r="AO81" s="68"/>
      <c r="AP81" s="68"/>
      <c r="AQ81" s="68"/>
      <c r="AR81" s="43"/>
      <c r="BE81" s="37"/>
    </row>
    <row r="82" s="2" customFormat="1" ht="24.96" customHeight="1">
      <c r="A82" s="37"/>
      <c r="B82" s="38"/>
      <c r="C82" s="22" t="s">
        <v>55</v>
      </c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  <c r="AF82" s="39"/>
      <c r="AG82" s="39"/>
      <c r="AH82" s="39"/>
      <c r="AI82" s="39"/>
      <c r="AJ82" s="39"/>
      <c r="AK82" s="39"/>
      <c r="AL82" s="39"/>
      <c r="AM82" s="39"/>
      <c r="AN82" s="39"/>
      <c r="AO82" s="39"/>
      <c r="AP82" s="39"/>
      <c r="AQ82" s="39"/>
      <c r="AR82" s="43"/>
      <c r="B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  <c r="AF83" s="39"/>
      <c r="AG83" s="39"/>
      <c r="AH83" s="39"/>
      <c r="AI83" s="39"/>
      <c r="AJ83" s="39"/>
      <c r="AK83" s="39"/>
      <c r="AL83" s="39"/>
      <c r="AM83" s="39"/>
      <c r="AN83" s="39"/>
      <c r="AO83" s="39"/>
      <c r="AP83" s="39"/>
      <c r="AQ83" s="39"/>
      <c r="AR83" s="43"/>
      <c r="BE83" s="37"/>
    </row>
    <row r="84" s="4" customFormat="1" ht="12" customHeight="1">
      <c r="A84" s="4"/>
      <c r="B84" s="69"/>
      <c r="C84" s="31" t="s">
        <v>13</v>
      </c>
      <c r="D84" s="70"/>
      <c r="E84" s="70"/>
      <c r="F84" s="70"/>
      <c r="G84" s="70"/>
      <c r="H84" s="70"/>
      <c r="I84" s="70"/>
      <c r="J84" s="70"/>
      <c r="K84" s="70"/>
      <c r="L84" s="70" t="str">
        <f>K5</f>
        <v>2326</v>
      </c>
      <c r="M84" s="70"/>
      <c r="N84" s="70"/>
      <c r="O84" s="70"/>
      <c r="P84" s="70"/>
      <c r="Q84" s="70"/>
      <c r="R84" s="70"/>
      <c r="S84" s="70"/>
      <c r="T84" s="70"/>
      <c r="U84" s="70"/>
      <c r="V84" s="70"/>
      <c r="W84" s="70"/>
      <c r="X84" s="70"/>
      <c r="Y84" s="70"/>
      <c r="Z84" s="70"/>
      <c r="AA84" s="70"/>
      <c r="AB84" s="70"/>
      <c r="AC84" s="70"/>
      <c r="AD84" s="70"/>
      <c r="AE84" s="70"/>
      <c r="AF84" s="70"/>
      <c r="AG84" s="70"/>
      <c r="AH84" s="70"/>
      <c r="AI84" s="70"/>
      <c r="AJ84" s="70"/>
      <c r="AK84" s="70"/>
      <c r="AL84" s="70"/>
      <c r="AM84" s="70"/>
      <c r="AN84" s="70"/>
      <c r="AO84" s="70"/>
      <c r="AP84" s="70"/>
      <c r="AQ84" s="70"/>
      <c r="AR84" s="71"/>
      <c r="BE84" s="4"/>
    </row>
    <row r="85" s="5" customFormat="1" ht="36.96" customHeight="1">
      <c r="A85" s="5"/>
      <c r="B85" s="72"/>
      <c r="C85" s="73" t="s">
        <v>16</v>
      </c>
      <c r="D85" s="74"/>
      <c r="E85" s="74"/>
      <c r="F85" s="74"/>
      <c r="G85" s="74"/>
      <c r="H85" s="74"/>
      <c r="I85" s="74"/>
      <c r="J85" s="74"/>
      <c r="K85" s="74"/>
      <c r="L85" s="75" t="str">
        <f>K6</f>
        <v>Výměna střešní krytiny MŠ Dělnická 74, Vrchlabí</v>
      </c>
      <c r="M85" s="74"/>
      <c r="N85" s="74"/>
      <c r="O85" s="74"/>
      <c r="P85" s="74"/>
      <c r="Q85" s="74"/>
      <c r="R85" s="74"/>
      <c r="S85" s="74"/>
      <c r="T85" s="74"/>
      <c r="U85" s="74"/>
      <c r="V85" s="74"/>
      <c r="W85" s="74"/>
      <c r="X85" s="74"/>
      <c r="Y85" s="74"/>
      <c r="Z85" s="74"/>
      <c r="AA85" s="74"/>
      <c r="AB85" s="74"/>
      <c r="AC85" s="74"/>
      <c r="AD85" s="74"/>
      <c r="AE85" s="74"/>
      <c r="AF85" s="74"/>
      <c r="AG85" s="74"/>
      <c r="AH85" s="74"/>
      <c r="AI85" s="74"/>
      <c r="AJ85" s="74"/>
      <c r="AK85" s="74"/>
      <c r="AL85" s="74"/>
      <c r="AM85" s="74"/>
      <c r="AN85" s="74"/>
      <c r="AO85" s="74"/>
      <c r="AP85" s="74"/>
      <c r="AQ85" s="74"/>
      <c r="AR85" s="76"/>
      <c r="BE85" s="5"/>
    </row>
    <row r="86" s="2" customFormat="1" ht="6.96" customHeight="1">
      <c r="A86" s="37"/>
      <c r="B86" s="38"/>
      <c r="C86" s="39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F86" s="39"/>
      <c r="AG86" s="39"/>
      <c r="AH86" s="39"/>
      <c r="AI86" s="39"/>
      <c r="AJ86" s="39"/>
      <c r="AK86" s="39"/>
      <c r="AL86" s="39"/>
      <c r="AM86" s="39"/>
      <c r="AN86" s="39"/>
      <c r="AO86" s="39"/>
      <c r="AP86" s="39"/>
      <c r="AQ86" s="39"/>
      <c r="AR86" s="43"/>
      <c r="BE86" s="37"/>
    </row>
    <row r="87" s="2" customFormat="1" ht="12" customHeight="1">
      <c r="A87" s="37"/>
      <c r="B87" s="38"/>
      <c r="C87" s="31" t="s">
        <v>20</v>
      </c>
      <c r="D87" s="39"/>
      <c r="E87" s="39"/>
      <c r="F87" s="39"/>
      <c r="G87" s="39"/>
      <c r="H87" s="39"/>
      <c r="I87" s="39"/>
      <c r="J87" s="39"/>
      <c r="K87" s="39"/>
      <c r="L87" s="77" t="str">
        <f>IF(K8="","",K8)</f>
        <v>Vrchlabí</v>
      </c>
      <c r="M87" s="39"/>
      <c r="N87" s="39"/>
      <c r="O87" s="39"/>
      <c r="P87" s="39"/>
      <c r="Q87" s="39"/>
      <c r="R87" s="39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F87" s="39"/>
      <c r="AG87" s="39"/>
      <c r="AH87" s="39"/>
      <c r="AI87" s="31" t="s">
        <v>22</v>
      </c>
      <c r="AJ87" s="39"/>
      <c r="AK87" s="39"/>
      <c r="AL87" s="39"/>
      <c r="AM87" s="78" t="str">
        <f>IF(AN8= "","",AN8)</f>
        <v>26. 4. 2024</v>
      </c>
      <c r="AN87" s="78"/>
      <c r="AO87" s="39"/>
      <c r="AP87" s="39"/>
      <c r="AQ87" s="39"/>
      <c r="AR87" s="43"/>
      <c r="BE87" s="37"/>
    </row>
    <row r="88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F88" s="39"/>
      <c r="AG88" s="39"/>
      <c r="AH88" s="39"/>
      <c r="AI88" s="39"/>
      <c r="AJ88" s="39"/>
      <c r="AK88" s="39"/>
      <c r="AL88" s="39"/>
      <c r="AM88" s="39"/>
      <c r="AN88" s="39"/>
      <c r="AO88" s="39"/>
      <c r="AP88" s="39"/>
      <c r="AQ88" s="39"/>
      <c r="AR88" s="43"/>
      <c r="BE88" s="37"/>
    </row>
    <row r="89" s="2" customFormat="1" ht="15.15" customHeight="1">
      <c r="A89" s="37"/>
      <c r="B89" s="38"/>
      <c r="C89" s="31" t="s">
        <v>24</v>
      </c>
      <c r="D89" s="39"/>
      <c r="E89" s="39"/>
      <c r="F89" s="39"/>
      <c r="G89" s="39"/>
      <c r="H89" s="39"/>
      <c r="I89" s="39"/>
      <c r="J89" s="39"/>
      <c r="K89" s="39"/>
      <c r="L89" s="70" t="str">
        <f>IF(E11= "","",E11)</f>
        <v>Město Vrchlabí</v>
      </c>
      <c r="M89" s="39"/>
      <c r="N89" s="39"/>
      <c r="O89" s="39"/>
      <c r="P89" s="39"/>
      <c r="Q89" s="39"/>
      <c r="R89" s="39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F89" s="39"/>
      <c r="AG89" s="39"/>
      <c r="AH89" s="39"/>
      <c r="AI89" s="31" t="s">
        <v>30</v>
      </c>
      <c r="AJ89" s="39"/>
      <c r="AK89" s="39"/>
      <c r="AL89" s="39"/>
      <c r="AM89" s="79" t="str">
        <f>IF(E17="","",E17)</f>
        <v>Ing. Pavel Starý</v>
      </c>
      <c r="AN89" s="70"/>
      <c r="AO89" s="70"/>
      <c r="AP89" s="70"/>
      <c r="AQ89" s="39"/>
      <c r="AR89" s="43"/>
      <c r="AS89" s="80" t="s">
        <v>56</v>
      </c>
      <c r="AT89" s="81"/>
      <c r="AU89" s="82"/>
      <c r="AV89" s="82"/>
      <c r="AW89" s="82"/>
      <c r="AX89" s="82"/>
      <c r="AY89" s="82"/>
      <c r="AZ89" s="82"/>
      <c r="BA89" s="82"/>
      <c r="BB89" s="82"/>
      <c r="BC89" s="82"/>
      <c r="BD89" s="83"/>
      <c r="BE89" s="37"/>
    </row>
    <row r="90" s="2" customFormat="1" ht="15.15" customHeight="1">
      <c r="A90" s="37"/>
      <c r="B90" s="38"/>
      <c r="C90" s="31" t="s">
        <v>28</v>
      </c>
      <c r="D90" s="39"/>
      <c r="E90" s="39"/>
      <c r="F90" s="39"/>
      <c r="G90" s="39"/>
      <c r="H90" s="39"/>
      <c r="I90" s="39"/>
      <c r="J90" s="39"/>
      <c r="K90" s="39"/>
      <c r="L90" s="70" t="str">
        <f>IF(E14= "Vyplň údaj","",E14)</f>
        <v/>
      </c>
      <c r="M90" s="39"/>
      <c r="N90" s="39"/>
      <c r="O90" s="39"/>
      <c r="P90" s="39"/>
      <c r="Q90" s="39"/>
      <c r="R90" s="39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F90" s="39"/>
      <c r="AG90" s="39"/>
      <c r="AH90" s="39"/>
      <c r="AI90" s="31" t="s">
        <v>33</v>
      </c>
      <c r="AJ90" s="39"/>
      <c r="AK90" s="39"/>
      <c r="AL90" s="39"/>
      <c r="AM90" s="79" t="str">
        <f>IF(E20="","",E20)</f>
        <v>Ing. Lenka Kasperová</v>
      </c>
      <c r="AN90" s="70"/>
      <c r="AO90" s="70"/>
      <c r="AP90" s="70"/>
      <c r="AQ90" s="39"/>
      <c r="AR90" s="43"/>
      <c r="AS90" s="84"/>
      <c r="AT90" s="85"/>
      <c r="AU90" s="86"/>
      <c r="AV90" s="86"/>
      <c r="AW90" s="86"/>
      <c r="AX90" s="86"/>
      <c r="AY90" s="86"/>
      <c r="AZ90" s="86"/>
      <c r="BA90" s="86"/>
      <c r="BB90" s="86"/>
      <c r="BC90" s="86"/>
      <c r="BD90" s="87"/>
      <c r="BE90" s="37"/>
    </row>
    <row r="91" s="2" customFormat="1" ht="10.8" customHeight="1">
      <c r="A91" s="37"/>
      <c r="B91" s="38"/>
      <c r="C91" s="39"/>
      <c r="D91" s="39"/>
      <c r="E91" s="39"/>
      <c r="F91" s="39"/>
      <c r="G91" s="39"/>
      <c r="H91" s="39"/>
      <c r="I91" s="39"/>
      <c r="J91" s="39"/>
      <c r="K91" s="39"/>
      <c r="L91" s="39"/>
      <c r="M91" s="39"/>
      <c r="N91" s="39"/>
      <c r="O91" s="39"/>
      <c r="P91" s="39"/>
      <c r="Q91" s="39"/>
      <c r="R91" s="39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F91" s="39"/>
      <c r="AG91" s="39"/>
      <c r="AH91" s="39"/>
      <c r="AI91" s="39"/>
      <c r="AJ91" s="39"/>
      <c r="AK91" s="39"/>
      <c r="AL91" s="39"/>
      <c r="AM91" s="39"/>
      <c r="AN91" s="39"/>
      <c r="AO91" s="39"/>
      <c r="AP91" s="39"/>
      <c r="AQ91" s="39"/>
      <c r="AR91" s="43"/>
      <c r="AS91" s="88"/>
      <c r="AT91" s="89"/>
      <c r="AU91" s="90"/>
      <c r="AV91" s="90"/>
      <c r="AW91" s="90"/>
      <c r="AX91" s="90"/>
      <c r="AY91" s="90"/>
      <c r="AZ91" s="90"/>
      <c r="BA91" s="90"/>
      <c r="BB91" s="90"/>
      <c r="BC91" s="90"/>
      <c r="BD91" s="91"/>
      <c r="BE91" s="37"/>
    </row>
    <row r="92" s="2" customFormat="1" ht="29.28" customHeight="1">
      <c r="A92" s="37"/>
      <c r="B92" s="38"/>
      <c r="C92" s="92" t="s">
        <v>57</v>
      </c>
      <c r="D92" s="93"/>
      <c r="E92" s="93"/>
      <c r="F92" s="93"/>
      <c r="G92" s="93"/>
      <c r="H92" s="94"/>
      <c r="I92" s="95" t="s">
        <v>58</v>
      </c>
      <c r="J92" s="93"/>
      <c r="K92" s="93"/>
      <c r="L92" s="93"/>
      <c r="M92" s="93"/>
      <c r="N92" s="93"/>
      <c r="O92" s="93"/>
      <c r="P92" s="93"/>
      <c r="Q92" s="93"/>
      <c r="R92" s="93"/>
      <c r="S92" s="93"/>
      <c r="T92" s="93"/>
      <c r="U92" s="93"/>
      <c r="V92" s="93"/>
      <c r="W92" s="93"/>
      <c r="X92" s="93"/>
      <c r="Y92" s="93"/>
      <c r="Z92" s="93"/>
      <c r="AA92" s="93"/>
      <c r="AB92" s="93"/>
      <c r="AC92" s="93"/>
      <c r="AD92" s="93"/>
      <c r="AE92" s="93"/>
      <c r="AF92" s="93"/>
      <c r="AG92" s="96" t="s">
        <v>59</v>
      </c>
      <c r="AH92" s="93"/>
      <c r="AI92" s="93"/>
      <c r="AJ92" s="93"/>
      <c r="AK92" s="93"/>
      <c r="AL92" s="93"/>
      <c r="AM92" s="93"/>
      <c r="AN92" s="95" t="s">
        <v>60</v>
      </c>
      <c r="AO92" s="93"/>
      <c r="AP92" s="97"/>
      <c r="AQ92" s="98" t="s">
        <v>61</v>
      </c>
      <c r="AR92" s="43"/>
      <c r="AS92" s="99" t="s">
        <v>62</v>
      </c>
      <c r="AT92" s="100" t="s">
        <v>63</v>
      </c>
      <c r="AU92" s="100" t="s">
        <v>64</v>
      </c>
      <c r="AV92" s="100" t="s">
        <v>65</v>
      </c>
      <c r="AW92" s="100" t="s">
        <v>66</v>
      </c>
      <c r="AX92" s="100" t="s">
        <v>67</v>
      </c>
      <c r="AY92" s="100" t="s">
        <v>68</v>
      </c>
      <c r="AZ92" s="100" t="s">
        <v>69</v>
      </c>
      <c r="BA92" s="100" t="s">
        <v>70</v>
      </c>
      <c r="BB92" s="100" t="s">
        <v>71</v>
      </c>
      <c r="BC92" s="100" t="s">
        <v>72</v>
      </c>
      <c r="BD92" s="101" t="s">
        <v>73</v>
      </c>
      <c r="BE92" s="37"/>
    </row>
    <row r="93" s="2" customFormat="1" ht="10.8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39"/>
      <c r="O93" s="39"/>
      <c r="P93" s="39"/>
      <c r="Q93" s="39"/>
      <c r="R93" s="39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F93" s="39"/>
      <c r="AG93" s="39"/>
      <c r="AH93" s="39"/>
      <c r="AI93" s="39"/>
      <c r="AJ93" s="39"/>
      <c r="AK93" s="39"/>
      <c r="AL93" s="39"/>
      <c r="AM93" s="39"/>
      <c r="AN93" s="39"/>
      <c r="AO93" s="39"/>
      <c r="AP93" s="39"/>
      <c r="AQ93" s="39"/>
      <c r="AR93" s="43"/>
      <c r="AS93" s="102"/>
      <c r="AT93" s="103"/>
      <c r="AU93" s="103"/>
      <c r="AV93" s="103"/>
      <c r="AW93" s="103"/>
      <c r="AX93" s="103"/>
      <c r="AY93" s="103"/>
      <c r="AZ93" s="103"/>
      <c r="BA93" s="103"/>
      <c r="BB93" s="103"/>
      <c r="BC93" s="103"/>
      <c r="BD93" s="104"/>
      <c r="BE93" s="37"/>
    </row>
    <row r="94" s="6" customFormat="1" ht="32.4" customHeight="1">
      <c r="A94" s="6"/>
      <c r="B94" s="105"/>
      <c r="C94" s="106" t="s">
        <v>74</v>
      </c>
      <c r="D94" s="107"/>
      <c r="E94" s="107"/>
      <c r="F94" s="107"/>
      <c r="G94" s="107"/>
      <c r="H94" s="107"/>
      <c r="I94" s="107"/>
      <c r="J94" s="107"/>
      <c r="K94" s="107"/>
      <c r="L94" s="107"/>
      <c r="M94" s="107"/>
      <c r="N94" s="107"/>
      <c r="O94" s="107"/>
      <c r="P94" s="107"/>
      <c r="Q94" s="107"/>
      <c r="R94" s="107"/>
      <c r="S94" s="107"/>
      <c r="T94" s="107"/>
      <c r="U94" s="107"/>
      <c r="V94" s="107"/>
      <c r="W94" s="107"/>
      <c r="X94" s="107"/>
      <c r="Y94" s="107"/>
      <c r="Z94" s="107"/>
      <c r="AA94" s="107"/>
      <c r="AB94" s="107"/>
      <c r="AC94" s="107"/>
      <c r="AD94" s="107"/>
      <c r="AE94" s="107"/>
      <c r="AF94" s="107"/>
      <c r="AG94" s="108">
        <f>ROUND(AG95,2)</f>
        <v>0</v>
      </c>
      <c r="AH94" s="108"/>
      <c r="AI94" s="108"/>
      <c r="AJ94" s="108"/>
      <c r="AK94" s="108"/>
      <c r="AL94" s="108"/>
      <c r="AM94" s="108"/>
      <c r="AN94" s="109">
        <f>SUM(AG94,AT94)</f>
        <v>0</v>
      </c>
      <c r="AO94" s="109"/>
      <c r="AP94" s="109"/>
      <c r="AQ94" s="110" t="s">
        <v>1</v>
      </c>
      <c r="AR94" s="111"/>
      <c r="AS94" s="112">
        <f>ROUND(AS95,2)</f>
        <v>0</v>
      </c>
      <c r="AT94" s="113">
        <f>ROUND(SUM(AV94:AW94),2)</f>
        <v>0</v>
      </c>
      <c r="AU94" s="114">
        <f>ROUND(AU95,5)</f>
        <v>0</v>
      </c>
      <c r="AV94" s="113">
        <f>ROUND(AZ94*L29,2)</f>
        <v>0</v>
      </c>
      <c r="AW94" s="113">
        <f>ROUND(BA94*L30,2)</f>
        <v>0</v>
      </c>
      <c r="AX94" s="113">
        <f>ROUND(BB94*L29,2)</f>
        <v>0</v>
      </c>
      <c r="AY94" s="113">
        <f>ROUND(BC94*L30,2)</f>
        <v>0</v>
      </c>
      <c r="AZ94" s="113">
        <f>ROUND(AZ95,2)</f>
        <v>0</v>
      </c>
      <c r="BA94" s="113">
        <f>ROUND(BA95,2)</f>
        <v>0</v>
      </c>
      <c r="BB94" s="113">
        <f>ROUND(BB95,2)</f>
        <v>0</v>
      </c>
      <c r="BC94" s="113">
        <f>ROUND(BC95,2)</f>
        <v>0</v>
      </c>
      <c r="BD94" s="115">
        <f>ROUND(BD95,2)</f>
        <v>0</v>
      </c>
      <c r="BE94" s="6"/>
      <c r="BS94" s="116" t="s">
        <v>75</v>
      </c>
      <c r="BT94" s="116" t="s">
        <v>76</v>
      </c>
      <c r="BU94" s="117" t="s">
        <v>77</v>
      </c>
      <c r="BV94" s="116" t="s">
        <v>78</v>
      </c>
      <c r="BW94" s="116" t="s">
        <v>5</v>
      </c>
      <c r="BX94" s="116" t="s">
        <v>79</v>
      </c>
      <c r="CL94" s="116" t="s">
        <v>1</v>
      </c>
    </row>
    <row r="95" s="7" customFormat="1" ht="16.5" customHeight="1">
      <c r="A95" s="118" t="s">
        <v>80</v>
      </c>
      <c r="B95" s="119"/>
      <c r="C95" s="120"/>
      <c r="D95" s="121" t="s">
        <v>81</v>
      </c>
      <c r="E95" s="121"/>
      <c r="F95" s="121"/>
      <c r="G95" s="121"/>
      <c r="H95" s="121"/>
      <c r="I95" s="122"/>
      <c r="J95" s="121" t="s">
        <v>82</v>
      </c>
      <c r="K95" s="121"/>
      <c r="L95" s="121"/>
      <c r="M95" s="121"/>
      <c r="N95" s="121"/>
      <c r="O95" s="121"/>
      <c r="P95" s="121"/>
      <c r="Q95" s="121"/>
      <c r="R95" s="121"/>
      <c r="S95" s="121"/>
      <c r="T95" s="121"/>
      <c r="U95" s="121"/>
      <c r="V95" s="121"/>
      <c r="W95" s="121"/>
      <c r="X95" s="121"/>
      <c r="Y95" s="121"/>
      <c r="Z95" s="121"/>
      <c r="AA95" s="121"/>
      <c r="AB95" s="121"/>
      <c r="AC95" s="121"/>
      <c r="AD95" s="121"/>
      <c r="AE95" s="121"/>
      <c r="AF95" s="121"/>
      <c r="AG95" s="123">
        <f>'002 - Dodatek č. 1'!J30</f>
        <v>0</v>
      </c>
      <c r="AH95" s="122"/>
      <c r="AI95" s="122"/>
      <c r="AJ95" s="122"/>
      <c r="AK95" s="122"/>
      <c r="AL95" s="122"/>
      <c r="AM95" s="122"/>
      <c r="AN95" s="123">
        <f>SUM(AG95,AT95)</f>
        <v>0</v>
      </c>
      <c r="AO95" s="122"/>
      <c r="AP95" s="122"/>
      <c r="AQ95" s="124" t="s">
        <v>83</v>
      </c>
      <c r="AR95" s="125"/>
      <c r="AS95" s="126">
        <v>0</v>
      </c>
      <c r="AT95" s="127">
        <f>ROUND(SUM(AV95:AW95),2)</f>
        <v>0</v>
      </c>
      <c r="AU95" s="128">
        <f>'002 - Dodatek č. 1'!P118</f>
        <v>0</v>
      </c>
      <c r="AV95" s="127">
        <f>'002 - Dodatek č. 1'!J33</f>
        <v>0</v>
      </c>
      <c r="AW95" s="127">
        <f>'002 - Dodatek č. 1'!J34</f>
        <v>0</v>
      </c>
      <c r="AX95" s="127">
        <f>'002 - Dodatek č. 1'!J35</f>
        <v>0</v>
      </c>
      <c r="AY95" s="127">
        <f>'002 - Dodatek č. 1'!J36</f>
        <v>0</v>
      </c>
      <c r="AZ95" s="127">
        <f>'002 - Dodatek č. 1'!F33</f>
        <v>0</v>
      </c>
      <c r="BA95" s="127">
        <f>'002 - Dodatek č. 1'!F34</f>
        <v>0</v>
      </c>
      <c r="BB95" s="127">
        <f>'002 - Dodatek č. 1'!F35</f>
        <v>0</v>
      </c>
      <c r="BC95" s="127">
        <f>'002 - Dodatek č. 1'!F36</f>
        <v>0</v>
      </c>
      <c r="BD95" s="129">
        <f>'002 - Dodatek č. 1'!F37</f>
        <v>0</v>
      </c>
      <c r="BE95" s="7"/>
      <c r="BT95" s="130" t="s">
        <v>84</v>
      </c>
      <c r="BV95" s="130" t="s">
        <v>78</v>
      </c>
      <c r="BW95" s="130" t="s">
        <v>85</v>
      </c>
      <c r="BX95" s="130" t="s">
        <v>5</v>
      </c>
      <c r="CL95" s="130" t="s">
        <v>1</v>
      </c>
      <c r="CM95" s="130" t="s">
        <v>86</v>
      </c>
    </row>
    <row r="96" s="2" customFormat="1" ht="30" customHeight="1">
      <c r="A96" s="37"/>
      <c r="B96" s="38"/>
      <c r="C96" s="39"/>
      <c r="D96" s="39"/>
      <c r="E96" s="39"/>
      <c r="F96" s="39"/>
      <c r="G96" s="39"/>
      <c r="H96" s="39"/>
      <c r="I96" s="39"/>
      <c r="J96" s="39"/>
      <c r="K96" s="39"/>
      <c r="L96" s="39"/>
      <c r="M96" s="39"/>
      <c r="N96" s="39"/>
      <c r="O96" s="39"/>
      <c r="P96" s="39"/>
      <c r="Q96" s="39"/>
      <c r="R96" s="39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F96" s="39"/>
      <c r="AG96" s="39"/>
      <c r="AH96" s="39"/>
      <c r="AI96" s="39"/>
      <c r="AJ96" s="39"/>
      <c r="AK96" s="39"/>
      <c r="AL96" s="39"/>
      <c r="AM96" s="39"/>
      <c r="AN96" s="39"/>
      <c r="AO96" s="39"/>
      <c r="AP96" s="39"/>
      <c r="AQ96" s="39"/>
      <c r="AR96" s="43"/>
      <c r="AS96" s="37"/>
      <c r="AT96" s="37"/>
      <c r="AU96" s="37"/>
      <c r="AV96" s="37"/>
      <c r="AW96" s="37"/>
      <c r="AX96" s="37"/>
      <c r="AY96" s="37"/>
      <c r="AZ96" s="37"/>
      <c r="BA96" s="37"/>
      <c r="BB96" s="37"/>
      <c r="BC96" s="37"/>
      <c r="BD96" s="37"/>
      <c r="BE96" s="37"/>
    </row>
    <row r="97" s="2" customFormat="1" ht="6.96" customHeight="1">
      <c r="A97" s="37"/>
      <c r="B97" s="65"/>
      <c r="C97" s="66"/>
      <c r="D97" s="66"/>
      <c r="E97" s="66"/>
      <c r="F97" s="66"/>
      <c r="G97" s="66"/>
      <c r="H97" s="66"/>
      <c r="I97" s="66"/>
      <c r="J97" s="66"/>
      <c r="K97" s="66"/>
      <c r="L97" s="66"/>
      <c r="M97" s="66"/>
      <c r="N97" s="66"/>
      <c r="O97" s="66"/>
      <c r="P97" s="66"/>
      <c r="Q97" s="66"/>
      <c r="R97" s="66"/>
      <c r="S97" s="66"/>
      <c r="T97" s="66"/>
      <c r="U97" s="66"/>
      <c r="V97" s="66"/>
      <c r="W97" s="66"/>
      <c r="X97" s="66"/>
      <c r="Y97" s="66"/>
      <c r="Z97" s="66"/>
      <c r="AA97" s="66"/>
      <c r="AB97" s="66"/>
      <c r="AC97" s="66"/>
      <c r="AD97" s="66"/>
      <c r="AE97" s="66"/>
      <c r="AF97" s="66"/>
      <c r="AG97" s="66"/>
      <c r="AH97" s="66"/>
      <c r="AI97" s="66"/>
      <c r="AJ97" s="66"/>
      <c r="AK97" s="66"/>
      <c r="AL97" s="66"/>
      <c r="AM97" s="66"/>
      <c r="AN97" s="66"/>
      <c r="AO97" s="66"/>
      <c r="AP97" s="66"/>
      <c r="AQ97" s="66"/>
      <c r="AR97" s="43"/>
      <c r="AS97" s="37"/>
      <c r="AT97" s="37"/>
      <c r="AU97" s="37"/>
      <c r="AV97" s="37"/>
      <c r="AW97" s="37"/>
      <c r="AX97" s="37"/>
      <c r="AY97" s="37"/>
      <c r="AZ97" s="37"/>
      <c r="BA97" s="37"/>
      <c r="BB97" s="37"/>
      <c r="BC97" s="37"/>
      <c r="BD97" s="37"/>
      <c r="BE97" s="37"/>
    </row>
  </sheetData>
  <sheetProtection sheet="1" formatColumns="0" formatRows="0" objects="1" scenarios="1" spinCount="100000" saltValue="uKsI22/IP/GN3d5jo1PaZ5hmaOvGnEyPXOwL2Z52hU/JpW9Ty/YdqQx4Z9H1+TtO6mom1Yvio0Jo30YVkuITWw==" hashValue="t6/fCgS3DTrFvUo5n9cs6oZGnOUQ4YTiQsYmfS3vv+W1MEopsCLcxL1rXpJkzOVtuXV//Xho/nx89dEQNIUBCg==" algorithmName="SHA-512" password="CC35"/>
  <mergeCells count="42"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85:AO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AR2:BE2"/>
  </mergeCells>
  <hyperlinks>
    <hyperlink ref="A95" location="'002 - Dodatek č. 1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85</v>
      </c>
      <c r="AZ2" s="131" t="s">
        <v>87</v>
      </c>
      <c r="BA2" s="131" t="s">
        <v>88</v>
      </c>
      <c r="BB2" s="131" t="s">
        <v>89</v>
      </c>
      <c r="BC2" s="131" t="s">
        <v>90</v>
      </c>
      <c r="BD2" s="131" t="s">
        <v>91</v>
      </c>
    </row>
    <row r="3" s="1" customFormat="1" ht="6.96" customHeight="1">
      <c r="B3" s="132"/>
      <c r="C3" s="133"/>
      <c r="D3" s="133"/>
      <c r="E3" s="133"/>
      <c r="F3" s="133"/>
      <c r="G3" s="133"/>
      <c r="H3" s="133"/>
      <c r="I3" s="133"/>
      <c r="J3" s="133"/>
      <c r="K3" s="133"/>
      <c r="L3" s="19"/>
      <c r="AT3" s="16" t="s">
        <v>86</v>
      </c>
    </row>
    <row r="4" s="1" customFormat="1" ht="24.96" customHeight="1">
      <c r="B4" s="19"/>
      <c r="D4" s="134" t="s">
        <v>92</v>
      </c>
      <c r="L4" s="19"/>
      <c r="M4" s="135" t="s">
        <v>10</v>
      </c>
      <c r="AT4" s="16" t="s">
        <v>4</v>
      </c>
    </row>
    <row r="5" s="1" customFormat="1" ht="6.96" customHeight="1">
      <c r="B5" s="19"/>
      <c r="L5" s="19"/>
    </row>
    <row r="6" s="1" customFormat="1" ht="12" customHeight="1">
      <c r="B6" s="19"/>
      <c r="D6" s="136" t="s">
        <v>16</v>
      </c>
      <c r="L6" s="19"/>
    </row>
    <row r="7" s="1" customFormat="1" ht="16.5" customHeight="1">
      <c r="B7" s="19"/>
      <c r="E7" s="137" t="str">
        <f>'Rekapitulace stavby'!K6</f>
        <v>Výměna střešní krytiny MŠ Dělnická 74, Vrchlabí</v>
      </c>
      <c r="F7" s="136"/>
      <c r="G7" s="136"/>
      <c r="H7" s="136"/>
      <c r="L7" s="19"/>
    </row>
    <row r="8" s="2" customFormat="1" ht="12" customHeight="1">
      <c r="A8" s="37"/>
      <c r="B8" s="43"/>
      <c r="C8" s="37"/>
      <c r="D8" s="136" t="s">
        <v>93</v>
      </c>
      <c r="E8" s="37"/>
      <c r="F8" s="37"/>
      <c r="G8" s="37"/>
      <c r="H8" s="37"/>
      <c r="I8" s="37"/>
      <c r="J8" s="37"/>
      <c r="K8" s="37"/>
      <c r="L8" s="62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6.5" customHeight="1">
      <c r="A9" s="37"/>
      <c r="B9" s="43"/>
      <c r="C9" s="37"/>
      <c r="D9" s="37"/>
      <c r="E9" s="138" t="s">
        <v>94</v>
      </c>
      <c r="F9" s="37"/>
      <c r="G9" s="37"/>
      <c r="H9" s="37"/>
      <c r="I9" s="37"/>
      <c r="J9" s="37"/>
      <c r="K9" s="37"/>
      <c r="L9" s="62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43"/>
      <c r="C10" s="37"/>
      <c r="D10" s="37"/>
      <c r="E10" s="37"/>
      <c r="F10" s="37"/>
      <c r="G10" s="37"/>
      <c r="H10" s="37"/>
      <c r="I10" s="37"/>
      <c r="J10" s="37"/>
      <c r="K10" s="37"/>
      <c r="L10" s="62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43"/>
      <c r="C11" s="37"/>
      <c r="D11" s="136" t="s">
        <v>18</v>
      </c>
      <c r="E11" s="37"/>
      <c r="F11" s="139" t="s">
        <v>1</v>
      </c>
      <c r="G11" s="37"/>
      <c r="H11" s="37"/>
      <c r="I11" s="136" t="s">
        <v>19</v>
      </c>
      <c r="J11" s="139" t="s">
        <v>1</v>
      </c>
      <c r="K11" s="37"/>
      <c r="L11" s="62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43"/>
      <c r="C12" s="37"/>
      <c r="D12" s="136" t="s">
        <v>20</v>
      </c>
      <c r="E12" s="37"/>
      <c r="F12" s="139" t="s">
        <v>21</v>
      </c>
      <c r="G12" s="37"/>
      <c r="H12" s="37"/>
      <c r="I12" s="136" t="s">
        <v>22</v>
      </c>
      <c r="J12" s="140" t="str">
        <f>'Rekapitulace stavby'!AN8</f>
        <v>26. 4. 2024</v>
      </c>
      <c r="K12" s="37"/>
      <c r="L12" s="62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43"/>
      <c r="C13" s="37"/>
      <c r="D13" s="37"/>
      <c r="E13" s="37"/>
      <c r="F13" s="37"/>
      <c r="G13" s="37"/>
      <c r="H13" s="37"/>
      <c r="I13" s="37"/>
      <c r="J13" s="37"/>
      <c r="K13" s="37"/>
      <c r="L13" s="62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43"/>
      <c r="C14" s="37"/>
      <c r="D14" s="136" t="s">
        <v>24</v>
      </c>
      <c r="E14" s="37"/>
      <c r="F14" s="37"/>
      <c r="G14" s="37"/>
      <c r="H14" s="37"/>
      <c r="I14" s="136" t="s">
        <v>25</v>
      </c>
      <c r="J14" s="139" t="s">
        <v>1</v>
      </c>
      <c r="K14" s="37"/>
      <c r="L14" s="62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43"/>
      <c r="C15" s="37"/>
      <c r="D15" s="37"/>
      <c r="E15" s="139" t="s">
        <v>26</v>
      </c>
      <c r="F15" s="37"/>
      <c r="G15" s="37"/>
      <c r="H15" s="37"/>
      <c r="I15" s="136" t="s">
        <v>27</v>
      </c>
      <c r="J15" s="139" t="s">
        <v>1</v>
      </c>
      <c r="K15" s="37"/>
      <c r="L15" s="62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43"/>
      <c r="C16" s="37"/>
      <c r="D16" s="37"/>
      <c r="E16" s="37"/>
      <c r="F16" s="37"/>
      <c r="G16" s="37"/>
      <c r="H16" s="37"/>
      <c r="I16" s="37"/>
      <c r="J16" s="37"/>
      <c r="K16" s="37"/>
      <c r="L16" s="62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43"/>
      <c r="C17" s="37"/>
      <c r="D17" s="136" t="s">
        <v>28</v>
      </c>
      <c r="E17" s="37"/>
      <c r="F17" s="37"/>
      <c r="G17" s="37"/>
      <c r="H17" s="37"/>
      <c r="I17" s="136" t="s">
        <v>25</v>
      </c>
      <c r="J17" s="32" t="str">
        <f>'Rekapitulace stavby'!AN13</f>
        <v>Vyplň údaj</v>
      </c>
      <c r="K17" s="37"/>
      <c r="L17" s="62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43"/>
      <c r="C18" s="37"/>
      <c r="D18" s="37"/>
      <c r="E18" s="32" t="str">
        <f>'Rekapitulace stavby'!E14</f>
        <v>Vyplň údaj</v>
      </c>
      <c r="F18" s="139"/>
      <c r="G18" s="139"/>
      <c r="H18" s="139"/>
      <c r="I18" s="136" t="s">
        <v>27</v>
      </c>
      <c r="J18" s="32" t="str">
        <f>'Rekapitulace stavby'!AN14</f>
        <v>Vyplň údaj</v>
      </c>
      <c r="K18" s="37"/>
      <c r="L18" s="62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43"/>
      <c r="C19" s="37"/>
      <c r="D19" s="37"/>
      <c r="E19" s="37"/>
      <c r="F19" s="37"/>
      <c r="G19" s="37"/>
      <c r="H19" s="37"/>
      <c r="I19" s="37"/>
      <c r="J19" s="37"/>
      <c r="K19" s="37"/>
      <c r="L19" s="62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43"/>
      <c r="C20" s="37"/>
      <c r="D20" s="136" t="s">
        <v>30</v>
      </c>
      <c r="E20" s="37"/>
      <c r="F20" s="37"/>
      <c r="G20" s="37"/>
      <c r="H20" s="37"/>
      <c r="I20" s="136" t="s">
        <v>25</v>
      </c>
      <c r="J20" s="139" t="s">
        <v>1</v>
      </c>
      <c r="K20" s="37"/>
      <c r="L20" s="62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43"/>
      <c r="C21" s="37"/>
      <c r="D21" s="37"/>
      <c r="E21" s="139" t="s">
        <v>31</v>
      </c>
      <c r="F21" s="37"/>
      <c r="G21" s="37"/>
      <c r="H21" s="37"/>
      <c r="I21" s="136" t="s">
        <v>27</v>
      </c>
      <c r="J21" s="139" t="s">
        <v>1</v>
      </c>
      <c r="K21" s="37"/>
      <c r="L21" s="62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43"/>
      <c r="C22" s="37"/>
      <c r="D22" s="37"/>
      <c r="E22" s="37"/>
      <c r="F22" s="37"/>
      <c r="G22" s="37"/>
      <c r="H22" s="37"/>
      <c r="I22" s="37"/>
      <c r="J22" s="37"/>
      <c r="K22" s="37"/>
      <c r="L22" s="62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43"/>
      <c r="C23" s="37"/>
      <c r="D23" s="136" t="s">
        <v>33</v>
      </c>
      <c r="E23" s="37"/>
      <c r="F23" s="37"/>
      <c r="G23" s="37"/>
      <c r="H23" s="37"/>
      <c r="I23" s="136" t="s">
        <v>25</v>
      </c>
      <c r="J23" s="139" t="s">
        <v>1</v>
      </c>
      <c r="K23" s="37"/>
      <c r="L23" s="62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43"/>
      <c r="C24" s="37"/>
      <c r="D24" s="37"/>
      <c r="E24" s="139" t="s">
        <v>34</v>
      </c>
      <c r="F24" s="37"/>
      <c r="G24" s="37"/>
      <c r="H24" s="37"/>
      <c r="I24" s="136" t="s">
        <v>27</v>
      </c>
      <c r="J24" s="139" t="s">
        <v>1</v>
      </c>
      <c r="K24" s="37"/>
      <c r="L24" s="62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43"/>
      <c r="C25" s="37"/>
      <c r="D25" s="37"/>
      <c r="E25" s="37"/>
      <c r="F25" s="37"/>
      <c r="G25" s="37"/>
      <c r="H25" s="37"/>
      <c r="I25" s="37"/>
      <c r="J25" s="37"/>
      <c r="K25" s="37"/>
      <c r="L25" s="62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43"/>
      <c r="C26" s="37"/>
      <c r="D26" s="136" t="s">
        <v>35</v>
      </c>
      <c r="E26" s="37"/>
      <c r="F26" s="37"/>
      <c r="G26" s="37"/>
      <c r="H26" s="37"/>
      <c r="I26" s="37"/>
      <c r="J26" s="37"/>
      <c r="K26" s="37"/>
      <c r="L26" s="62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6.5" customHeight="1">
      <c r="A27" s="141"/>
      <c r="B27" s="142"/>
      <c r="C27" s="141"/>
      <c r="D27" s="141"/>
      <c r="E27" s="143" t="s">
        <v>1</v>
      </c>
      <c r="F27" s="143"/>
      <c r="G27" s="143"/>
      <c r="H27" s="143"/>
      <c r="I27" s="141"/>
      <c r="J27" s="141"/>
      <c r="K27" s="141"/>
      <c r="L27" s="144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  <c r="AC27" s="141"/>
      <c r="AD27" s="141"/>
      <c r="AE27" s="141"/>
    </row>
    <row r="28" s="2" customFormat="1" ht="6.96" customHeight="1">
      <c r="A28" s="37"/>
      <c r="B28" s="43"/>
      <c r="C28" s="37"/>
      <c r="D28" s="37"/>
      <c r="E28" s="37"/>
      <c r="F28" s="37"/>
      <c r="G28" s="37"/>
      <c r="H28" s="37"/>
      <c r="I28" s="37"/>
      <c r="J28" s="37"/>
      <c r="K28" s="37"/>
      <c r="L28" s="62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43"/>
      <c r="C29" s="37"/>
      <c r="D29" s="145"/>
      <c r="E29" s="145"/>
      <c r="F29" s="145"/>
      <c r="G29" s="145"/>
      <c r="H29" s="145"/>
      <c r="I29" s="145"/>
      <c r="J29" s="145"/>
      <c r="K29" s="145"/>
      <c r="L29" s="62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25.44" customHeight="1">
      <c r="A30" s="37"/>
      <c r="B30" s="43"/>
      <c r="C30" s="37"/>
      <c r="D30" s="146" t="s">
        <v>36</v>
      </c>
      <c r="E30" s="37"/>
      <c r="F30" s="37"/>
      <c r="G30" s="37"/>
      <c r="H30" s="37"/>
      <c r="I30" s="37"/>
      <c r="J30" s="147">
        <f>ROUND(J118, 2)</f>
        <v>0</v>
      </c>
      <c r="K30" s="37"/>
      <c r="L30" s="62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43"/>
      <c r="C31" s="37"/>
      <c r="D31" s="145"/>
      <c r="E31" s="145"/>
      <c r="F31" s="145"/>
      <c r="G31" s="145"/>
      <c r="H31" s="145"/>
      <c r="I31" s="145"/>
      <c r="J31" s="145"/>
      <c r="K31" s="145"/>
      <c r="L31" s="62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43"/>
      <c r="C32" s="37"/>
      <c r="D32" s="37"/>
      <c r="E32" s="37"/>
      <c r="F32" s="148" t="s">
        <v>38</v>
      </c>
      <c r="G32" s="37"/>
      <c r="H32" s="37"/>
      <c r="I32" s="148" t="s">
        <v>37</v>
      </c>
      <c r="J32" s="148" t="s">
        <v>39</v>
      </c>
      <c r="K32" s="37"/>
      <c r="L32" s="62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43"/>
      <c r="C33" s="37"/>
      <c r="D33" s="149" t="s">
        <v>40</v>
      </c>
      <c r="E33" s="136" t="s">
        <v>41</v>
      </c>
      <c r="F33" s="150">
        <f>ROUND((SUM(BE118:BE125)),  2)</f>
        <v>0</v>
      </c>
      <c r="G33" s="37"/>
      <c r="H33" s="37"/>
      <c r="I33" s="151">
        <v>0.20999999999999999</v>
      </c>
      <c r="J33" s="150">
        <f>ROUND(((SUM(BE118:BE125))*I33),  2)</f>
        <v>0</v>
      </c>
      <c r="K33" s="37"/>
      <c r="L33" s="62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43"/>
      <c r="C34" s="37"/>
      <c r="D34" s="37"/>
      <c r="E34" s="136" t="s">
        <v>42</v>
      </c>
      <c r="F34" s="150">
        <f>ROUND((SUM(BF118:BF125)),  2)</f>
        <v>0</v>
      </c>
      <c r="G34" s="37"/>
      <c r="H34" s="37"/>
      <c r="I34" s="151">
        <v>0.12</v>
      </c>
      <c r="J34" s="150">
        <f>ROUND(((SUM(BF118:BF125))*I34),  2)</f>
        <v>0</v>
      </c>
      <c r="K34" s="37"/>
      <c r="L34" s="62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43"/>
      <c r="C35" s="37"/>
      <c r="D35" s="37"/>
      <c r="E35" s="136" t="s">
        <v>43</v>
      </c>
      <c r="F35" s="150">
        <f>ROUND((SUM(BG118:BG125)),  2)</f>
        <v>0</v>
      </c>
      <c r="G35" s="37"/>
      <c r="H35" s="37"/>
      <c r="I35" s="151">
        <v>0.20999999999999999</v>
      </c>
      <c r="J35" s="150">
        <f>0</f>
        <v>0</v>
      </c>
      <c r="K35" s="37"/>
      <c r="L35" s="62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43"/>
      <c r="C36" s="37"/>
      <c r="D36" s="37"/>
      <c r="E36" s="136" t="s">
        <v>44</v>
      </c>
      <c r="F36" s="150">
        <f>ROUND((SUM(BH118:BH125)),  2)</f>
        <v>0</v>
      </c>
      <c r="G36" s="37"/>
      <c r="H36" s="37"/>
      <c r="I36" s="151">
        <v>0.12</v>
      </c>
      <c r="J36" s="150">
        <f>0</f>
        <v>0</v>
      </c>
      <c r="K36" s="37"/>
      <c r="L36" s="62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43"/>
      <c r="C37" s="37"/>
      <c r="D37" s="37"/>
      <c r="E37" s="136" t="s">
        <v>45</v>
      </c>
      <c r="F37" s="150">
        <f>ROUND((SUM(BI118:BI125)),  2)</f>
        <v>0</v>
      </c>
      <c r="G37" s="37"/>
      <c r="H37" s="37"/>
      <c r="I37" s="151">
        <v>0</v>
      </c>
      <c r="J37" s="150">
        <f>0</f>
        <v>0</v>
      </c>
      <c r="K37" s="37"/>
      <c r="L37" s="62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6.96" customHeight="1">
      <c r="A38" s="37"/>
      <c r="B38" s="43"/>
      <c r="C38" s="37"/>
      <c r="D38" s="37"/>
      <c r="E38" s="37"/>
      <c r="F38" s="37"/>
      <c r="G38" s="37"/>
      <c r="H38" s="37"/>
      <c r="I38" s="37"/>
      <c r="J38" s="37"/>
      <c r="K38" s="37"/>
      <c r="L38" s="62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2" customFormat="1" ht="25.44" customHeight="1">
      <c r="A39" s="37"/>
      <c r="B39" s="43"/>
      <c r="C39" s="152"/>
      <c r="D39" s="153" t="s">
        <v>46</v>
      </c>
      <c r="E39" s="154"/>
      <c r="F39" s="154"/>
      <c r="G39" s="155" t="s">
        <v>47</v>
      </c>
      <c r="H39" s="156" t="s">
        <v>48</v>
      </c>
      <c r="I39" s="154"/>
      <c r="J39" s="157">
        <f>SUM(J30:J37)</f>
        <v>0</v>
      </c>
      <c r="K39" s="158"/>
      <c r="L39" s="62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14.4" customHeight="1">
      <c r="A40" s="37"/>
      <c r="B40" s="43"/>
      <c r="C40" s="37"/>
      <c r="D40" s="37"/>
      <c r="E40" s="37"/>
      <c r="F40" s="37"/>
      <c r="G40" s="37"/>
      <c r="H40" s="37"/>
      <c r="I40" s="37"/>
      <c r="J40" s="37"/>
      <c r="K40" s="37"/>
      <c r="L40" s="62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1" customFormat="1" ht="14.4" customHeight="1">
      <c r="B41" s="19"/>
      <c r="L41" s="19"/>
    </row>
    <row r="42" s="1" customFormat="1" ht="14.4" customHeight="1">
      <c r="B42" s="19"/>
      <c r="L42" s="19"/>
    </row>
    <row r="43" s="1" customFormat="1" ht="14.4" customHeight="1">
      <c r="B43" s="19"/>
      <c r="L43" s="19"/>
    </row>
    <row r="44" s="1" customFormat="1" ht="14.4" customHeight="1">
      <c r="B44" s="19"/>
      <c r="L44" s="19"/>
    </row>
    <row r="45" s="1" customFormat="1" ht="14.4" customHeight="1">
      <c r="B45" s="19"/>
      <c r="L45" s="19"/>
    </row>
    <row r="46" s="1" customFormat="1" ht="14.4" customHeight="1">
      <c r="B46" s="19"/>
      <c r="L46" s="19"/>
    </row>
    <row r="47" s="1" customFormat="1" ht="14.4" customHeight="1">
      <c r="B47" s="19"/>
      <c r="L47" s="19"/>
    </row>
    <row r="48" s="1" customFormat="1" ht="14.4" customHeight="1">
      <c r="B48" s="19"/>
      <c r="L48" s="19"/>
    </row>
    <row r="49" s="1" customFormat="1" ht="14.4" customHeight="1">
      <c r="B49" s="19"/>
      <c r="L49" s="19"/>
    </row>
    <row r="50" s="2" customFormat="1" ht="14.4" customHeight="1">
      <c r="B50" s="62"/>
      <c r="D50" s="159" t="s">
        <v>49</v>
      </c>
      <c r="E50" s="160"/>
      <c r="F50" s="160"/>
      <c r="G50" s="159" t="s">
        <v>50</v>
      </c>
      <c r="H50" s="160"/>
      <c r="I50" s="160"/>
      <c r="J50" s="160"/>
      <c r="K50" s="160"/>
      <c r="L50" s="62"/>
    </row>
    <row r="51">
      <c r="B51" s="19"/>
      <c r="L51" s="19"/>
    </row>
    <row r="52">
      <c r="B52" s="19"/>
      <c r="L52" s="19"/>
    </row>
    <row r="53">
      <c r="B53" s="19"/>
      <c r="L53" s="19"/>
    </row>
    <row r="54">
      <c r="B54" s="19"/>
      <c r="L54" s="19"/>
    </row>
    <row r="55">
      <c r="B55" s="19"/>
      <c r="L55" s="19"/>
    </row>
    <row r="56">
      <c r="B56" s="19"/>
      <c r="L56" s="19"/>
    </row>
    <row r="57">
      <c r="B57" s="19"/>
      <c r="L57" s="19"/>
    </row>
    <row r="58">
      <c r="B58" s="19"/>
      <c r="L58" s="19"/>
    </row>
    <row r="59">
      <c r="B59" s="19"/>
      <c r="L59" s="19"/>
    </row>
    <row r="60">
      <c r="B60" s="19"/>
      <c r="L60" s="19"/>
    </row>
    <row r="61" s="2" customFormat="1">
      <c r="A61" s="37"/>
      <c r="B61" s="43"/>
      <c r="C61" s="37"/>
      <c r="D61" s="161" t="s">
        <v>51</v>
      </c>
      <c r="E61" s="162"/>
      <c r="F61" s="163" t="s">
        <v>52</v>
      </c>
      <c r="G61" s="161" t="s">
        <v>51</v>
      </c>
      <c r="H61" s="162"/>
      <c r="I61" s="162"/>
      <c r="J61" s="164" t="s">
        <v>52</v>
      </c>
      <c r="K61" s="162"/>
      <c r="L61" s="62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19"/>
      <c r="L62" s="19"/>
    </row>
    <row r="63">
      <c r="B63" s="19"/>
      <c r="L63" s="19"/>
    </row>
    <row r="64">
      <c r="B64" s="19"/>
      <c r="L64" s="19"/>
    </row>
    <row r="65" s="2" customFormat="1">
      <c r="A65" s="37"/>
      <c r="B65" s="43"/>
      <c r="C65" s="37"/>
      <c r="D65" s="159" t="s">
        <v>53</v>
      </c>
      <c r="E65" s="165"/>
      <c r="F65" s="165"/>
      <c r="G65" s="159" t="s">
        <v>54</v>
      </c>
      <c r="H65" s="165"/>
      <c r="I65" s="165"/>
      <c r="J65" s="165"/>
      <c r="K65" s="165"/>
      <c r="L65" s="62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19"/>
      <c r="L66" s="19"/>
    </row>
    <row r="67">
      <c r="B67" s="19"/>
      <c r="L67" s="19"/>
    </row>
    <row r="68">
      <c r="B68" s="19"/>
      <c r="L68" s="19"/>
    </row>
    <row r="69">
      <c r="B69" s="19"/>
      <c r="L69" s="19"/>
    </row>
    <row r="70">
      <c r="B70" s="19"/>
      <c r="L70" s="19"/>
    </row>
    <row r="71">
      <c r="B71" s="19"/>
      <c r="L71" s="19"/>
    </row>
    <row r="72">
      <c r="B72" s="19"/>
      <c r="L72" s="19"/>
    </row>
    <row r="73">
      <c r="B73" s="19"/>
      <c r="L73" s="19"/>
    </row>
    <row r="74">
      <c r="B74" s="19"/>
      <c r="L74" s="19"/>
    </row>
    <row r="75">
      <c r="B75" s="19"/>
      <c r="L75" s="19"/>
    </row>
    <row r="76" s="2" customFormat="1">
      <c r="A76" s="37"/>
      <c r="B76" s="43"/>
      <c r="C76" s="37"/>
      <c r="D76" s="161" t="s">
        <v>51</v>
      </c>
      <c r="E76" s="162"/>
      <c r="F76" s="163" t="s">
        <v>52</v>
      </c>
      <c r="G76" s="161" t="s">
        <v>51</v>
      </c>
      <c r="H76" s="162"/>
      <c r="I76" s="162"/>
      <c r="J76" s="164" t="s">
        <v>52</v>
      </c>
      <c r="K76" s="162"/>
      <c r="L76" s="62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166"/>
      <c r="C77" s="167"/>
      <c r="D77" s="167"/>
      <c r="E77" s="167"/>
      <c r="F77" s="167"/>
      <c r="G77" s="167"/>
      <c r="H77" s="167"/>
      <c r="I77" s="167"/>
      <c r="J77" s="167"/>
      <c r="K77" s="167"/>
      <c r="L77" s="62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168"/>
      <c r="C81" s="169"/>
      <c r="D81" s="169"/>
      <c r="E81" s="169"/>
      <c r="F81" s="169"/>
      <c r="G81" s="169"/>
      <c r="H81" s="169"/>
      <c r="I81" s="169"/>
      <c r="J81" s="169"/>
      <c r="K81" s="169"/>
      <c r="L81" s="62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95</v>
      </c>
      <c r="D82" s="39"/>
      <c r="E82" s="39"/>
      <c r="F82" s="39"/>
      <c r="G82" s="39"/>
      <c r="H82" s="39"/>
      <c r="I82" s="39"/>
      <c r="J82" s="39"/>
      <c r="K82" s="39"/>
      <c r="L82" s="62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62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16</v>
      </c>
      <c r="D84" s="39"/>
      <c r="E84" s="39"/>
      <c r="F84" s="39"/>
      <c r="G84" s="39"/>
      <c r="H84" s="39"/>
      <c r="I84" s="39"/>
      <c r="J84" s="39"/>
      <c r="K84" s="39"/>
      <c r="L84" s="62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16.5" customHeight="1">
      <c r="A85" s="37"/>
      <c r="B85" s="38"/>
      <c r="C85" s="39"/>
      <c r="D85" s="39"/>
      <c r="E85" s="170" t="str">
        <f>E7</f>
        <v>Výměna střešní krytiny MŠ Dělnická 74, Vrchlabí</v>
      </c>
      <c r="F85" s="31"/>
      <c r="G85" s="31"/>
      <c r="H85" s="31"/>
      <c r="I85" s="39"/>
      <c r="J85" s="39"/>
      <c r="K85" s="39"/>
      <c r="L85" s="62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12" customHeight="1">
      <c r="A86" s="37"/>
      <c r="B86" s="38"/>
      <c r="C86" s="31" t="s">
        <v>93</v>
      </c>
      <c r="D86" s="39"/>
      <c r="E86" s="39"/>
      <c r="F86" s="39"/>
      <c r="G86" s="39"/>
      <c r="H86" s="39"/>
      <c r="I86" s="39"/>
      <c r="J86" s="39"/>
      <c r="K86" s="39"/>
      <c r="L86" s="62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2" customFormat="1" ht="16.5" customHeight="1">
      <c r="A87" s="37"/>
      <c r="B87" s="38"/>
      <c r="C87" s="39"/>
      <c r="D87" s="39"/>
      <c r="E87" s="75" t="str">
        <f>E9</f>
        <v>002 - Dodatek č. 1</v>
      </c>
      <c r="F87" s="39"/>
      <c r="G87" s="39"/>
      <c r="H87" s="39"/>
      <c r="I87" s="39"/>
      <c r="J87" s="39"/>
      <c r="K87" s="39"/>
      <c r="L87" s="62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62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2" customHeight="1">
      <c r="A89" s="37"/>
      <c r="B89" s="38"/>
      <c r="C89" s="31" t="s">
        <v>20</v>
      </c>
      <c r="D89" s="39"/>
      <c r="E89" s="39"/>
      <c r="F89" s="26" t="str">
        <f>F12</f>
        <v>Vrchlabí</v>
      </c>
      <c r="G89" s="39"/>
      <c r="H89" s="39"/>
      <c r="I89" s="31" t="s">
        <v>22</v>
      </c>
      <c r="J89" s="78" t="str">
        <f>IF(J12="","",J12)</f>
        <v>26. 4. 2024</v>
      </c>
      <c r="K89" s="39"/>
      <c r="L89" s="62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9"/>
      <c r="D90" s="39"/>
      <c r="E90" s="39"/>
      <c r="F90" s="39"/>
      <c r="G90" s="39"/>
      <c r="H90" s="39"/>
      <c r="I90" s="39"/>
      <c r="J90" s="39"/>
      <c r="K90" s="39"/>
      <c r="L90" s="62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15.15" customHeight="1">
      <c r="A91" s="37"/>
      <c r="B91" s="38"/>
      <c r="C91" s="31" t="s">
        <v>24</v>
      </c>
      <c r="D91" s="39"/>
      <c r="E91" s="39"/>
      <c r="F91" s="26" t="str">
        <f>E15</f>
        <v>Město Vrchlabí</v>
      </c>
      <c r="G91" s="39"/>
      <c r="H91" s="39"/>
      <c r="I91" s="31" t="s">
        <v>30</v>
      </c>
      <c r="J91" s="35" t="str">
        <f>E21</f>
        <v>Ing. Pavel Starý</v>
      </c>
      <c r="K91" s="39"/>
      <c r="L91" s="62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15.15" customHeight="1">
      <c r="A92" s="37"/>
      <c r="B92" s="38"/>
      <c r="C92" s="31" t="s">
        <v>28</v>
      </c>
      <c r="D92" s="39"/>
      <c r="E92" s="39"/>
      <c r="F92" s="26" t="str">
        <f>IF(E18="","",E18)</f>
        <v>Vyplň údaj</v>
      </c>
      <c r="G92" s="39"/>
      <c r="H92" s="39"/>
      <c r="I92" s="31" t="s">
        <v>33</v>
      </c>
      <c r="J92" s="35" t="str">
        <f>E24</f>
        <v>Ing. Lenka Kasperová</v>
      </c>
      <c r="K92" s="39"/>
      <c r="L92" s="62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0.32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62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29.28" customHeight="1">
      <c r="A94" s="37"/>
      <c r="B94" s="38"/>
      <c r="C94" s="171" t="s">
        <v>96</v>
      </c>
      <c r="D94" s="172"/>
      <c r="E94" s="172"/>
      <c r="F94" s="172"/>
      <c r="G94" s="172"/>
      <c r="H94" s="172"/>
      <c r="I94" s="172"/>
      <c r="J94" s="173" t="s">
        <v>97</v>
      </c>
      <c r="K94" s="172"/>
      <c r="L94" s="62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9"/>
      <c r="D95" s="39"/>
      <c r="E95" s="39"/>
      <c r="F95" s="39"/>
      <c r="G95" s="39"/>
      <c r="H95" s="39"/>
      <c r="I95" s="39"/>
      <c r="J95" s="39"/>
      <c r="K95" s="39"/>
      <c r="L95" s="62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2.8" customHeight="1">
      <c r="A96" s="37"/>
      <c r="B96" s="38"/>
      <c r="C96" s="174" t="s">
        <v>98</v>
      </c>
      <c r="D96" s="39"/>
      <c r="E96" s="39"/>
      <c r="F96" s="39"/>
      <c r="G96" s="39"/>
      <c r="H96" s="39"/>
      <c r="I96" s="39"/>
      <c r="J96" s="109">
        <f>J118</f>
        <v>0</v>
      </c>
      <c r="K96" s="39"/>
      <c r="L96" s="62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6" t="s">
        <v>99</v>
      </c>
    </row>
    <row r="97" s="9" customFormat="1" ht="24.96" customHeight="1">
      <c r="A97" s="9"/>
      <c r="B97" s="175"/>
      <c r="C97" s="176"/>
      <c r="D97" s="177" t="s">
        <v>100</v>
      </c>
      <c r="E97" s="178"/>
      <c r="F97" s="178"/>
      <c r="G97" s="178"/>
      <c r="H97" s="178"/>
      <c r="I97" s="178"/>
      <c r="J97" s="179">
        <f>J119</f>
        <v>0</v>
      </c>
      <c r="K97" s="176"/>
      <c r="L97" s="180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1"/>
      <c r="C98" s="182"/>
      <c r="D98" s="183" t="s">
        <v>101</v>
      </c>
      <c r="E98" s="184"/>
      <c r="F98" s="184"/>
      <c r="G98" s="184"/>
      <c r="H98" s="184"/>
      <c r="I98" s="184"/>
      <c r="J98" s="185">
        <f>J120</f>
        <v>0</v>
      </c>
      <c r="K98" s="182"/>
      <c r="L98" s="186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2" customFormat="1" ht="21.84" customHeight="1">
      <c r="A99" s="37"/>
      <c r="B99" s="38"/>
      <c r="C99" s="39"/>
      <c r="D99" s="39"/>
      <c r="E99" s="39"/>
      <c r="F99" s="39"/>
      <c r="G99" s="39"/>
      <c r="H99" s="39"/>
      <c r="I99" s="39"/>
      <c r="J99" s="39"/>
      <c r="K99" s="39"/>
      <c r="L99" s="62"/>
      <c r="S99" s="37"/>
      <c r="T99" s="37"/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</row>
    <row r="100" s="2" customFormat="1" ht="6.96" customHeight="1">
      <c r="A100" s="37"/>
      <c r="B100" s="65"/>
      <c r="C100" s="66"/>
      <c r="D100" s="66"/>
      <c r="E100" s="66"/>
      <c r="F100" s="66"/>
      <c r="G100" s="66"/>
      <c r="H100" s="66"/>
      <c r="I100" s="66"/>
      <c r="J100" s="66"/>
      <c r="K100" s="66"/>
      <c r="L100" s="62"/>
      <c r="S100" s="37"/>
      <c r="T100" s="37"/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</row>
    <row r="104" s="2" customFormat="1" ht="6.96" customHeight="1">
      <c r="A104" s="37"/>
      <c r="B104" s="67"/>
      <c r="C104" s="68"/>
      <c r="D104" s="68"/>
      <c r="E104" s="68"/>
      <c r="F104" s="68"/>
      <c r="G104" s="68"/>
      <c r="H104" s="68"/>
      <c r="I104" s="68"/>
      <c r="J104" s="68"/>
      <c r="K104" s="68"/>
      <c r="L104" s="62"/>
      <c r="S104" s="37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</row>
    <row r="105" s="2" customFormat="1" ht="24.96" customHeight="1">
      <c r="A105" s="37"/>
      <c r="B105" s="38"/>
      <c r="C105" s="22" t="s">
        <v>102</v>
      </c>
      <c r="D105" s="39"/>
      <c r="E105" s="39"/>
      <c r="F105" s="39"/>
      <c r="G105" s="39"/>
      <c r="H105" s="39"/>
      <c r="I105" s="39"/>
      <c r="J105" s="39"/>
      <c r="K105" s="39"/>
      <c r="L105" s="62"/>
      <c r="S105" s="37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</row>
    <row r="106" s="2" customFormat="1" ht="6.96" customHeight="1">
      <c r="A106" s="37"/>
      <c r="B106" s="38"/>
      <c r="C106" s="39"/>
      <c r="D106" s="39"/>
      <c r="E106" s="39"/>
      <c r="F106" s="39"/>
      <c r="G106" s="39"/>
      <c r="H106" s="39"/>
      <c r="I106" s="39"/>
      <c r="J106" s="39"/>
      <c r="K106" s="39"/>
      <c r="L106" s="62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</row>
    <row r="107" s="2" customFormat="1" ht="12" customHeight="1">
      <c r="A107" s="37"/>
      <c r="B107" s="38"/>
      <c r="C107" s="31" t="s">
        <v>16</v>
      </c>
      <c r="D107" s="39"/>
      <c r="E107" s="39"/>
      <c r="F107" s="39"/>
      <c r="G107" s="39"/>
      <c r="H107" s="39"/>
      <c r="I107" s="39"/>
      <c r="J107" s="39"/>
      <c r="K107" s="39"/>
      <c r="L107" s="62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</row>
    <row r="108" s="2" customFormat="1" ht="16.5" customHeight="1">
      <c r="A108" s="37"/>
      <c r="B108" s="38"/>
      <c r="C108" s="39"/>
      <c r="D108" s="39"/>
      <c r="E108" s="170" t="str">
        <f>E7</f>
        <v>Výměna střešní krytiny MŠ Dělnická 74, Vrchlabí</v>
      </c>
      <c r="F108" s="31"/>
      <c r="G108" s="31"/>
      <c r="H108" s="31"/>
      <c r="I108" s="39"/>
      <c r="J108" s="39"/>
      <c r="K108" s="39"/>
      <c r="L108" s="62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</row>
    <row r="109" s="2" customFormat="1" ht="12" customHeight="1">
      <c r="A109" s="37"/>
      <c r="B109" s="38"/>
      <c r="C109" s="31" t="s">
        <v>93</v>
      </c>
      <c r="D109" s="39"/>
      <c r="E109" s="39"/>
      <c r="F109" s="39"/>
      <c r="G109" s="39"/>
      <c r="H109" s="39"/>
      <c r="I109" s="39"/>
      <c r="J109" s="39"/>
      <c r="K109" s="39"/>
      <c r="L109" s="62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</row>
    <row r="110" s="2" customFormat="1" ht="16.5" customHeight="1">
      <c r="A110" s="37"/>
      <c r="B110" s="38"/>
      <c r="C110" s="39"/>
      <c r="D110" s="39"/>
      <c r="E110" s="75" t="str">
        <f>E9</f>
        <v>002 - Dodatek č. 1</v>
      </c>
      <c r="F110" s="39"/>
      <c r="G110" s="39"/>
      <c r="H110" s="39"/>
      <c r="I110" s="39"/>
      <c r="J110" s="39"/>
      <c r="K110" s="39"/>
      <c r="L110" s="62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</row>
    <row r="111" s="2" customFormat="1" ht="6.96" customHeight="1">
      <c r="A111" s="37"/>
      <c r="B111" s="38"/>
      <c r="C111" s="39"/>
      <c r="D111" s="39"/>
      <c r="E111" s="39"/>
      <c r="F111" s="39"/>
      <c r="G111" s="39"/>
      <c r="H111" s="39"/>
      <c r="I111" s="39"/>
      <c r="J111" s="39"/>
      <c r="K111" s="39"/>
      <c r="L111" s="62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2" s="2" customFormat="1" ht="12" customHeight="1">
      <c r="A112" s="37"/>
      <c r="B112" s="38"/>
      <c r="C112" s="31" t="s">
        <v>20</v>
      </c>
      <c r="D112" s="39"/>
      <c r="E112" s="39"/>
      <c r="F112" s="26" t="str">
        <f>F12</f>
        <v>Vrchlabí</v>
      </c>
      <c r="G112" s="39"/>
      <c r="H112" s="39"/>
      <c r="I112" s="31" t="s">
        <v>22</v>
      </c>
      <c r="J112" s="78" t="str">
        <f>IF(J12="","",J12)</f>
        <v>26. 4. 2024</v>
      </c>
      <c r="K112" s="39"/>
      <c r="L112" s="62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2" customFormat="1" ht="6.96" customHeight="1">
      <c r="A113" s="37"/>
      <c r="B113" s="38"/>
      <c r="C113" s="39"/>
      <c r="D113" s="39"/>
      <c r="E113" s="39"/>
      <c r="F113" s="39"/>
      <c r="G113" s="39"/>
      <c r="H113" s="39"/>
      <c r="I113" s="39"/>
      <c r="J113" s="39"/>
      <c r="K113" s="39"/>
      <c r="L113" s="62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15.15" customHeight="1">
      <c r="A114" s="37"/>
      <c r="B114" s="38"/>
      <c r="C114" s="31" t="s">
        <v>24</v>
      </c>
      <c r="D114" s="39"/>
      <c r="E114" s="39"/>
      <c r="F114" s="26" t="str">
        <f>E15</f>
        <v>Město Vrchlabí</v>
      </c>
      <c r="G114" s="39"/>
      <c r="H114" s="39"/>
      <c r="I114" s="31" t="s">
        <v>30</v>
      </c>
      <c r="J114" s="35" t="str">
        <f>E21</f>
        <v>Ing. Pavel Starý</v>
      </c>
      <c r="K114" s="39"/>
      <c r="L114" s="62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15.15" customHeight="1">
      <c r="A115" s="37"/>
      <c r="B115" s="38"/>
      <c r="C115" s="31" t="s">
        <v>28</v>
      </c>
      <c r="D115" s="39"/>
      <c r="E115" s="39"/>
      <c r="F115" s="26" t="str">
        <f>IF(E18="","",E18)</f>
        <v>Vyplň údaj</v>
      </c>
      <c r="G115" s="39"/>
      <c r="H115" s="39"/>
      <c r="I115" s="31" t="s">
        <v>33</v>
      </c>
      <c r="J115" s="35" t="str">
        <f>E24</f>
        <v>Ing. Lenka Kasperová</v>
      </c>
      <c r="K115" s="39"/>
      <c r="L115" s="62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10.32" customHeight="1">
      <c r="A116" s="37"/>
      <c r="B116" s="38"/>
      <c r="C116" s="39"/>
      <c r="D116" s="39"/>
      <c r="E116" s="39"/>
      <c r="F116" s="39"/>
      <c r="G116" s="39"/>
      <c r="H116" s="39"/>
      <c r="I116" s="39"/>
      <c r="J116" s="39"/>
      <c r="K116" s="39"/>
      <c r="L116" s="62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11" customFormat="1" ht="29.28" customHeight="1">
      <c r="A117" s="187"/>
      <c r="B117" s="188"/>
      <c r="C117" s="189" t="s">
        <v>103</v>
      </c>
      <c r="D117" s="190" t="s">
        <v>61</v>
      </c>
      <c r="E117" s="190" t="s">
        <v>57</v>
      </c>
      <c r="F117" s="190" t="s">
        <v>58</v>
      </c>
      <c r="G117" s="190" t="s">
        <v>104</v>
      </c>
      <c r="H117" s="190" t="s">
        <v>105</v>
      </c>
      <c r="I117" s="190" t="s">
        <v>106</v>
      </c>
      <c r="J117" s="190" t="s">
        <v>97</v>
      </c>
      <c r="K117" s="191" t="s">
        <v>107</v>
      </c>
      <c r="L117" s="192"/>
      <c r="M117" s="99" t="s">
        <v>1</v>
      </c>
      <c r="N117" s="100" t="s">
        <v>40</v>
      </c>
      <c r="O117" s="100" t="s">
        <v>108</v>
      </c>
      <c r="P117" s="100" t="s">
        <v>109</v>
      </c>
      <c r="Q117" s="100" t="s">
        <v>110</v>
      </c>
      <c r="R117" s="100" t="s">
        <v>111</v>
      </c>
      <c r="S117" s="100" t="s">
        <v>112</v>
      </c>
      <c r="T117" s="101" t="s">
        <v>113</v>
      </c>
      <c r="U117" s="187"/>
      <c r="V117" s="187"/>
      <c r="W117" s="187"/>
      <c r="X117" s="187"/>
      <c r="Y117" s="187"/>
      <c r="Z117" s="187"/>
      <c r="AA117" s="187"/>
      <c r="AB117" s="187"/>
      <c r="AC117" s="187"/>
      <c r="AD117" s="187"/>
      <c r="AE117" s="187"/>
    </row>
    <row r="118" s="2" customFormat="1" ht="22.8" customHeight="1">
      <c r="A118" s="37"/>
      <c r="B118" s="38"/>
      <c r="C118" s="106" t="s">
        <v>114</v>
      </c>
      <c r="D118" s="39"/>
      <c r="E118" s="39"/>
      <c r="F118" s="39"/>
      <c r="G118" s="39"/>
      <c r="H118" s="39"/>
      <c r="I118" s="39"/>
      <c r="J118" s="193">
        <f>BK118</f>
        <v>0</v>
      </c>
      <c r="K118" s="39"/>
      <c r="L118" s="43"/>
      <c r="M118" s="102"/>
      <c r="N118" s="194"/>
      <c r="O118" s="103"/>
      <c r="P118" s="195">
        <f>P119</f>
        <v>0</v>
      </c>
      <c r="Q118" s="103"/>
      <c r="R118" s="195">
        <f>R119</f>
        <v>0.060400000000000002</v>
      </c>
      <c r="S118" s="103"/>
      <c r="T118" s="196">
        <f>T119</f>
        <v>0</v>
      </c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  <c r="AT118" s="16" t="s">
        <v>75</v>
      </c>
      <c r="AU118" s="16" t="s">
        <v>99</v>
      </c>
      <c r="BK118" s="197">
        <f>BK119</f>
        <v>0</v>
      </c>
    </row>
    <row r="119" s="12" customFormat="1" ht="25.92" customHeight="1">
      <c r="A119" s="12"/>
      <c r="B119" s="198"/>
      <c r="C119" s="199"/>
      <c r="D119" s="200" t="s">
        <v>75</v>
      </c>
      <c r="E119" s="201" t="s">
        <v>115</v>
      </c>
      <c r="F119" s="201" t="s">
        <v>116</v>
      </c>
      <c r="G119" s="199"/>
      <c r="H119" s="199"/>
      <c r="I119" s="202"/>
      <c r="J119" s="203">
        <f>BK119</f>
        <v>0</v>
      </c>
      <c r="K119" s="199"/>
      <c r="L119" s="204"/>
      <c r="M119" s="205"/>
      <c r="N119" s="206"/>
      <c r="O119" s="206"/>
      <c r="P119" s="207">
        <f>P120</f>
        <v>0</v>
      </c>
      <c r="Q119" s="206"/>
      <c r="R119" s="207">
        <f>R120</f>
        <v>0.060400000000000002</v>
      </c>
      <c r="S119" s="206"/>
      <c r="T119" s="208">
        <f>T120</f>
        <v>0</v>
      </c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R119" s="209" t="s">
        <v>86</v>
      </c>
      <c r="AT119" s="210" t="s">
        <v>75</v>
      </c>
      <c r="AU119" s="210" t="s">
        <v>76</v>
      </c>
      <c r="AY119" s="209" t="s">
        <v>117</v>
      </c>
      <c r="BK119" s="211">
        <f>BK120</f>
        <v>0</v>
      </c>
    </row>
    <row r="120" s="12" customFormat="1" ht="22.8" customHeight="1">
      <c r="A120" s="12"/>
      <c r="B120" s="198"/>
      <c r="C120" s="199"/>
      <c r="D120" s="200" t="s">
        <v>75</v>
      </c>
      <c r="E120" s="212" t="s">
        <v>118</v>
      </c>
      <c r="F120" s="212" t="s">
        <v>119</v>
      </c>
      <c r="G120" s="199"/>
      <c r="H120" s="199"/>
      <c r="I120" s="202"/>
      <c r="J120" s="213">
        <f>BK120</f>
        <v>0</v>
      </c>
      <c r="K120" s="199"/>
      <c r="L120" s="204"/>
      <c r="M120" s="205"/>
      <c r="N120" s="206"/>
      <c r="O120" s="206"/>
      <c r="P120" s="207">
        <f>SUM(P121:P125)</f>
        <v>0</v>
      </c>
      <c r="Q120" s="206"/>
      <c r="R120" s="207">
        <f>SUM(R121:R125)</f>
        <v>0.060400000000000002</v>
      </c>
      <c r="S120" s="206"/>
      <c r="T120" s="208">
        <f>SUM(T121:T125)</f>
        <v>0</v>
      </c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R120" s="209" t="s">
        <v>86</v>
      </c>
      <c r="AT120" s="210" t="s">
        <v>75</v>
      </c>
      <c r="AU120" s="210" t="s">
        <v>84</v>
      </c>
      <c r="AY120" s="209" t="s">
        <v>117</v>
      </c>
      <c r="BK120" s="211">
        <f>SUM(BK121:BK125)</f>
        <v>0</v>
      </c>
    </row>
    <row r="121" s="2" customFormat="1" ht="24.15" customHeight="1">
      <c r="A121" s="37"/>
      <c r="B121" s="38"/>
      <c r="C121" s="214" t="s">
        <v>84</v>
      </c>
      <c r="D121" s="214" t="s">
        <v>120</v>
      </c>
      <c r="E121" s="215" t="s">
        <v>121</v>
      </c>
      <c r="F121" s="216" t="s">
        <v>122</v>
      </c>
      <c r="G121" s="217" t="s">
        <v>123</v>
      </c>
      <c r="H121" s="218">
        <v>755</v>
      </c>
      <c r="I121" s="219"/>
      <c r="J121" s="220">
        <f>ROUND(I121*H121,2)</f>
        <v>0</v>
      </c>
      <c r="K121" s="216" t="s">
        <v>124</v>
      </c>
      <c r="L121" s="43"/>
      <c r="M121" s="221" t="s">
        <v>1</v>
      </c>
      <c r="N121" s="222" t="s">
        <v>41</v>
      </c>
      <c r="O121" s="90"/>
      <c r="P121" s="223">
        <f>O121*H121</f>
        <v>0</v>
      </c>
      <c r="Q121" s="223">
        <v>8.0000000000000007E-05</v>
      </c>
      <c r="R121" s="223">
        <f>Q121*H121</f>
        <v>0.060400000000000002</v>
      </c>
      <c r="S121" s="223">
        <v>0</v>
      </c>
      <c r="T121" s="224">
        <f>S121*H121</f>
        <v>0</v>
      </c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R121" s="225" t="s">
        <v>125</v>
      </c>
      <c r="AT121" s="225" t="s">
        <v>120</v>
      </c>
      <c r="AU121" s="225" t="s">
        <v>86</v>
      </c>
      <c r="AY121" s="16" t="s">
        <v>117</v>
      </c>
      <c r="BE121" s="226">
        <f>IF(N121="základní",J121,0)</f>
        <v>0</v>
      </c>
      <c r="BF121" s="226">
        <f>IF(N121="snížená",J121,0)</f>
        <v>0</v>
      </c>
      <c r="BG121" s="226">
        <f>IF(N121="zákl. přenesená",J121,0)</f>
        <v>0</v>
      </c>
      <c r="BH121" s="226">
        <f>IF(N121="sníž. přenesená",J121,0)</f>
        <v>0</v>
      </c>
      <c r="BI121" s="226">
        <f>IF(N121="nulová",J121,0)</f>
        <v>0</v>
      </c>
      <c r="BJ121" s="16" t="s">
        <v>84</v>
      </c>
      <c r="BK121" s="226">
        <f>ROUND(I121*H121,2)</f>
        <v>0</v>
      </c>
      <c r="BL121" s="16" t="s">
        <v>125</v>
      </c>
      <c r="BM121" s="225" t="s">
        <v>126</v>
      </c>
    </row>
    <row r="122" s="13" customFormat="1">
      <c r="A122" s="13"/>
      <c r="B122" s="227"/>
      <c r="C122" s="228"/>
      <c r="D122" s="229" t="s">
        <v>127</v>
      </c>
      <c r="E122" s="230" t="s">
        <v>1</v>
      </c>
      <c r="F122" s="231" t="s">
        <v>128</v>
      </c>
      <c r="G122" s="228"/>
      <c r="H122" s="232">
        <v>754.28999999999996</v>
      </c>
      <c r="I122" s="233"/>
      <c r="J122" s="228"/>
      <c r="K122" s="228"/>
      <c r="L122" s="234"/>
      <c r="M122" s="235"/>
      <c r="N122" s="236"/>
      <c r="O122" s="236"/>
      <c r="P122" s="236"/>
      <c r="Q122" s="236"/>
      <c r="R122" s="236"/>
      <c r="S122" s="236"/>
      <c r="T122" s="237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T122" s="238" t="s">
        <v>127</v>
      </c>
      <c r="AU122" s="238" t="s">
        <v>86</v>
      </c>
      <c r="AV122" s="13" t="s">
        <v>86</v>
      </c>
      <c r="AW122" s="13" t="s">
        <v>32</v>
      </c>
      <c r="AX122" s="13" t="s">
        <v>76</v>
      </c>
      <c r="AY122" s="238" t="s">
        <v>117</v>
      </c>
    </row>
    <row r="123" s="13" customFormat="1">
      <c r="A123" s="13"/>
      <c r="B123" s="227"/>
      <c r="C123" s="228"/>
      <c r="D123" s="229" t="s">
        <v>127</v>
      </c>
      <c r="E123" s="230" t="s">
        <v>1</v>
      </c>
      <c r="F123" s="231" t="s">
        <v>129</v>
      </c>
      <c r="G123" s="228"/>
      <c r="H123" s="232">
        <v>0.70999999999999996</v>
      </c>
      <c r="I123" s="233"/>
      <c r="J123" s="228"/>
      <c r="K123" s="228"/>
      <c r="L123" s="234"/>
      <c r="M123" s="235"/>
      <c r="N123" s="236"/>
      <c r="O123" s="236"/>
      <c r="P123" s="236"/>
      <c r="Q123" s="236"/>
      <c r="R123" s="236"/>
      <c r="S123" s="236"/>
      <c r="T123" s="237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T123" s="238" t="s">
        <v>127</v>
      </c>
      <c r="AU123" s="238" t="s">
        <v>86</v>
      </c>
      <c r="AV123" s="13" t="s">
        <v>86</v>
      </c>
      <c r="AW123" s="13" t="s">
        <v>32</v>
      </c>
      <c r="AX123" s="13" t="s">
        <v>76</v>
      </c>
      <c r="AY123" s="238" t="s">
        <v>117</v>
      </c>
    </row>
    <row r="124" s="14" customFormat="1">
      <c r="A124" s="14"/>
      <c r="B124" s="239"/>
      <c r="C124" s="240"/>
      <c r="D124" s="229" t="s">
        <v>127</v>
      </c>
      <c r="E124" s="241" t="s">
        <v>1</v>
      </c>
      <c r="F124" s="242" t="s">
        <v>130</v>
      </c>
      <c r="G124" s="240"/>
      <c r="H124" s="243">
        <v>755</v>
      </c>
      <c r="I124" s="244"/>
      <c r="J124" s="240"/>
      <c r="K124" s="240"/>
      <c r="L124" s="245"/>
      <c r="M124" s="246"/>
      <c r="N124" s="247"/>
      <c r="O124" s="247"/>
      <c r="P124" s="247"/>
      <c r="Q124" s="247"/>
      <c r="R124" s="247"/>
      <c r="S124" s="247"/>
      <c r="T124" s="248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T124" s="249" t="s">
        <v>127</v>
      </c>
      <c r="AU124" s="249" t="s">
        <v>86</v>
      </c>
      <c r="AV124" s="14" t="s">
        <v>131</v>
      </c>
      <c r="AW124" s="14" t="s">
        <v>32</v>
      </c>
      <c r="AX124" s="14" t="s">
        <v>84</v>
      </c>
      <c r="AY124" s="249" t="s">
        <v>117</v>
      </c>
    </row>
    <row r="125" s="2" customFormat="1" ht="24.15" customHeight="1">
      <c r="A125" s="37"/>
      <c r="B125" s="38"/>
      <c r="C125" s="214" t="s">
        <v>86</v>
      </c>
      <c r="D125" s="214" t="s">
        <v>120</v>
      </c>
      <c r="E125" s="215" t="s">
        <v>132</v>
      </c>
      <c r="F125" s="216" t="s">
        <v>133</v>
      </c>
      <c r="G125" s="217" t="s">
        <v>134</v>
      </c>
      <c r="H125" s="250"/>
      <c r="I125" s="219"/>
      <c r="J125" s="220">
        <f>ROUND(I125*H125,2)</f>
        <v>0</v>
      </c>
      <c r="K125" s="216" t="s">
        <v>124</v>
      </c>
      <c r="L125" s="43"/>
      <c r="M125" s="251" t="s">
        <v>1</v>
      </c>
      <c r="N125" s="252" t="s">
        <v>41</v>
      </c>
      <c r="O125" s="253"/>
      <c r="P125" s="254">
        <f>O125*H125</f>
        <v>0</v>
      </c>
      <c r="Q125" s="254">
        <v>0</v>
      </c>
      <c r="R125" s="254">
        <f>Q125*H125</f>
        <v>0</v>
      </c>
      <c r="S125" s="254">
        <v>0</v>
      </c>
      <c r="T125" s="255">
        <f>S125*H125</f>
        <v>0</v>
      </c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R125" s="225" t="s">
        <v>125</v>
      </c>
      <c r="AT125" s="225" t="s">
        <v>120</v>
      </c>
      <c r="AU125" s="225" t="s">
        <v>86</v>
      </c>
      <c r="AY125" s="16" t="s">
        <v>117</v>
      </c>
      <c r="BE125" s="226">
        <f>IF(N125="základní",J125,0)</f>
        <v>0</v>
      </c>
      <c r="BF125" s="226">
        <f>IF(N125="snížená",J125,0)</f>
        <v>0</v>
      </c>
      <c r="BG125" s="226">
        <f>IF(N125="zákl. přenesená",J125,0)</f>
        <v>0</v>
      </c>
      <c r="BH125" s="226">
        <f>IF(N125="sníž. přenesená",J125,0)</f>
        <v>0</v>
      </c>
      <c r="BI125" s="226">
        <f>IF(N125="nulová",J125,0)</f>
        <v>0</v>
      </c>
      <c r="BJ125" s="16" t="s">
        <v>84</v>
      </c>
      <c r="BK125" s="226">
        <f>ROUND(I125*H125,2)</f>
        <v>0</v>
      </c>
      <c r="BL125" s="16" t="s">
        <v>125</v>
      </c>
      <c r="BM125" s="225" t="s">
        <v>135</v>
      </c>
    </row>
    <row r="126" s="2" customFormat="1" ht="6.96" customHeight="1">
      <c r="A126" s="37"/>
      <c r="B126" s="65"/>
      <c r="C126" s="66"/>
      <c r="D126" s="66"/>
      <c r="E126" s="66"/>
      <c r="F126" s="66"/>
      <c r="G126" s="66"/>
      <c r="H126" s="66"/>
      <c r="I126" s="66"/>
      <c r="J126" s="66"/>
      <c r="K126" s="66"/>
      <c r="L126" s="43"/>
      <c r="M126" s="37"/>
      <c r="O126" s="37"/>
      <c r="P126" s="37"/>
      <c r="Q126" s="37"/>
      <c r="R126" s="37"/>
      <c r="S126" s="37"/>
      <c r="T126" s="37"/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</row>
  </sheetData>
  <sheetProtection sheet="1" autoFilter="0" formatColumns="0" formatRows="0" objects="1" scenarios="1" spinCount="100000" saltValue="YyRw1vj7hSQFDVWYTfaUn2MILjWc8CtJTWPkJRDeegw7q1L8cFpH1AiDnP6feLb3H7c2EX9vgmpbSebrRPBEwA==" hashValue="uVD3fwGQEuTPhcCVI3jgzVr9lQbjH2AsA5jfTZJvBnR3QEjrsNVSnJFFgvwexNj4bBX2Vn+dcRh/TXaGyClvOw==" algorithmName="SHA-512" password="CC35"/>
  <autoFilter ref="C117:K125"/>
  <mergeCells count="9">
    <mergeCell ref="E7:H7"/>
    <mergeCell ref="E9:H9"/>
    <mergeCell ref="E18:H18"/>
    <mergeCell ref="E27:H27"/>
    <mergeCell ref="E85:H85"/>
    <mergeCell ref="E87:H87"/>
    <mergeCell ref="E108:H108"/>
    <mergeCell ref="E110:H110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667969" style="1" customWidth="1"/>
    <col min="3" max="3" width="25" style="1" customWidth="1"/>
    <col min="4" max="4" width="75.83203" style="1" customWidth="1"/>
    <col min="5" max="5" width="13.33203" style="1" customWidth="1"/>
    <col min="6" max="6" width="20" style="1" customWidth="1"/>
    <col min="7" max="7" width="1.667969" style="1" customWidth="1"/>
    <col min="8" max="8" width="8.332031" style="1" customWidth="1"/>
  </cols>
  <sheetData>
    <row r="1" s="1" customFormat="1" ht="11.28" customHeight="1"/>
    <row r="2" s="1" customFormat="1" ht="36.96" customHeight="1"/>
    <row r="3" s="1" customFormat="1" ht="6.96" customHeight="1">
      <c r="B3" s="132"/>
      <c r="C3" s="133"/>
      <c r="D3" s="133"/>
      <c r="E3" s="133"/>
      <c r="F3" s="133"/>
      <c r="G3" s="133"/>
      <c r="H3" s="19"/>
    </row>
    <row r="4" s="1" customFormat="1" ht="24.96" customHeight="1">
      <c r="B4" s="19"/>
      <c r="C4" s="134" t="s">
        <v>136</v>
      </c>
      <c r="H4" s="19"/>
    </row>
    <row r="5" s="1" customFormat="1" ht="12" customHeight="1">
      <c r="B5" s="19"/>
      <c r="C5" s="256" t="s">
        <v>13</v>
      </c>
      <c r="D5" s="143" t="s">
        <v>14</v>
      </c>
      <c r="E5" s="1"/>
      <c r="F5" s="1"/>
      <c r="H5" s="19"/>
    </row>
    <row r="6" s="1" customFormat="1" ht="36.96" customHeight="1">
      <c r="B6" s="19"/>
      <c r="C6" s="257" t="s">
        <v>16</v>
      </c>
      <c r="D6" s="258" t="s">
        <v>17</v>
      </c>
      <c r="E6" s="1"/>
      <c r="F6" s="1"/>
      <c r="H6" s="19"/>
    </row>
    <row r="7" s="1" customFormat="1" ht="16.5" customHeight="1">
      <c r="B7" s="19"/>
      <c r="C7" s="136" t="s">
        <v>22</v>
      </c>
      <c r="D7" s="140" t="str">
        <f>'Rekapitulace stavby'!AN8</f>
        <v>26. 4. 2024</v>
      </c>
      <c r="H7" s="19"/>
    </row>
    <row r="8" s="2" customFormat="1" ht="10.8" customHeight="1">
      <c r="A8" s="37"/>
      <c r="B8" s="43"/>
      <c r="C8" s="37"/>
      <c r="D8" s="37"/>
      <c r="E8" s="37"/>
      <c r="F8" s="37"/>
      <c r="G8" s="37"/>
      <c r="H8" s="43"/>
    </row>
    <row r="9" s="11" customFormat="1" ht="29.28" customHeight="1">
      <c r="A9" s="187"/>
      <c r="B9" s="259"/>
      <c r="C9" s="260" t="s">
        <v>57</v>
      </c>
      <c r="D9" s="261" t="s">
        <v>58</v>
      </c>
      <c r="E9" s="261" t="s">
        <v>104</v>
      </c>
      <c r="F9" s="262" t="s">
        <v>137</v>
      </c>
      <c r="G9" s="187"/>
      <c r="H9" s="259"/>
    </row>
    <row r="10" s="2" customFormat="1" ht="26.4" customHeight="1">
      <c r="A10" s="37"/>
      <c r="B10" s="43"/>
      <c r="C10" s="263" t="s">
        <v>81</v>
      </c>
      <c r="D10" s="263" t="s">
        <v>82</v>
      </c>
      <c r="E10" s="37"/>
      <c r="F10" s="37"/>
      <c r="G10" s="37"/>
      <c r="H10" s="43"/>
    </row>
    <row r="11" s="2" customFormat="1" ht="16.8" customHeight="1">
      <c r="A11" s="37"/>
      <c r="B11" s="43"/>
      <c r="C11" s="264" t="s">
        <v>87</v>
      </c>
      <c r="D11" s="265" t="s">
        <v>88</v>
      </c>
      <c r="E11" s="266" t="s">
        <v>89</v>
      </c>
      <c r="F11" s="267">
        <v>251.43000000000001</v>
      </c>
      <c r="G11" s="37"/>
      <c r="H11" s="43"/>
    </row>
    <row r="12" s="2" customFormat="1" ht="16.8" customHeight="1">
      <c r="A12" s="37"/>
      <c r="B12" s="43"/>
      <c r="C12" s="268" t="s">
        <v>1</v>
      </c>
      <c r="D12" s="268" t="s">
        <v>138</v>
      </c>
      <c r="E12" s="16" t="s">
        <v>1</v>
      </c>
      <c r="F12" s="269">
        <v>18.02</v>
      </c>
      <c r="G12" s="37"/>
      <c r="H12" s="43"/>
    </row>
    <row r="13" s="2" customFormat="1" ht="16.8" customHeight="1">
      <c r="A13" s="37"/>
      <c r="B13" s="43"/>
      <c r="C13" s="268" t="s">
        <v>1</v>
      </c>
      <c r="D13" s="268" t="s">
        <v>139</v>
      </c>
      <c r="E13" s="16" t="s">
        <v>1</v>
      </c>
      <c r="F13" s="269">
        <v>55.759999999999998</v>
      </c>
      <c r="G13" s="37"/>
      <c r="H13" s="43"/>
    </row>
    <row r="14" s="2" customFormat="1" ht="16.8" customHeight="1">
      <c r="A14" s="37"/>
      <c r="B14" s="43"/>
      <c r="C14" s="268" t="s">
        <v>1</v>
      </c>
      <c r="D14" s="268" t="s">
        <v>140</v>
      </c>
      <c r="E14" s="16" t="s">
        <v>1</v>
      </c>
      <c r="F14" s="269">
        <v>35.280000000000001</v>
      </c>
      <c r="G14" s="37"/>
      <c r="H14" s="43"/>
    </row>
    <row r="15" s="2" customFormat="1" ht="16.8" customHeight="1">
      <c r="A15" s="37"/>
      <c r="B15" s="43"/>
      <c r="C15" s="268" t="s">
        <v>1</v>
      </c>
      <c r="D15" s="268" t="s">
        <v>141</v>
      </c>
      <c r="E15" s="16" t="s">
        <v>1</v>
      </c>
      <c r="F15" s="269">
        <v>27.719999999999999</v>
      </c>
      <c r="G15" s="37"/>
      <c r="H15" s="43"/>
    </row>
    <row r="16" s="2" customFormat="1" ht="16.8" customHeight="1">
      <c r="A16" s="37"/>
      <c r="B16" s="43"/>
      <c r="C16" s="268" t="s">
        <v>1</v>
      </c>
      <c r="D16" s="268" t="s">
        <v>142</v>
      </c>
      <c r="E16" s="16" t="s">
        <v>1</v>
      </c>
      <c r="F16" s="269">
        <v>36.960000000000001</v>
      </c>
      <c r="G16" s="37"/>
      <c r="H16" s="43"/>
    </row>
    <row r="17" s="2" customFormat="1" ht="16.8" customHeight="1">
      <c r="A17" s="37"/>
      <c r="B17" s="43"/>
      <c r="C17" s="268" t="s">
        <v>1</v>
      </c>
      <c r="D17" s="268" t="s">
        <v>143</v>
      </c>
      <c r="E17" s="16" t="s">
        <v>1</v>
      </c>
      <c r="F17" s="269">
        <v>4.25</v>
      </c>
      <c r="G17" s="37"/>
      <c r="H17" s="43"/>
    </row>
    <row r="18" s="2" customFormat="1" ht="16.8" customHeight="1">
      <c r="A18" s="37"/>
      <c r="B18" s="43"/>
      <c r="C18" s="268" t="s">
        <v>1</v>
      </c>
      <c r="D18" s="268" t="s">
        <v>144</v>
      </c>
      <c r="E18" s="16" t="s">
        <v>1</v>
      </c>
      <c r="F18" s="269">
        <v>16.875</v>
      </c>
      <c r="G18" s="37"/>
      <c r="H18" s="43"/>
    </row>
    <row r="19" s="2" customFormat="1" ht="16.8" customHeight="1">
      <c r="A19" s="37"/>
      <c r="B19" s="43"/>
      <c r="C19" s="268" t="s">
        <v>1</v>
      </c>
      <c r="D19" s="268" t="s">
        <v>145</v>
      </c>
      <c r="E19" s="16" t="s">
        <v>1</v>
      </c>
      <c r="F19" s="269">
        <v>11.925000000000001</v>
      </c>
      <c r="G19" s="37"/>
      <c r="H19" s="43"/>
    </row>
    <row r="20" s="2" customFormat="1" ht="16.8" customHeight="1">
      <c r="A20" s="37"/>
      <c r="B20" s="43"/>
      <c r="C20" s="268" t="s">
        <v>1</v>
      </c>
      <c r="D20" s="268" t="s">
        <v>146</v>
      </c>
      <c r="E20" s="16" t="s">
        <v>1</v>
      </c>
      <c r="F20" s="269">
        <v>14.84</v>
      </c>
      <c r="G20" s="37"/>
      <c r="H20" s="43"/>
    </row>
    <row r="21" s="2" customFormat="1" ht="16.8" customHeight="1">
      <c r="A21" s="37"/>
      <c r="B21" s="43"/>
      <c r="C21" s="268" t="s">
        <v>1</v>
      </c>
      <c r="D21" s="268" t="s">
        <v>147</v>
      </c>
      <c r="E21" s="16" t="s">
        <v>1</v>
      </c>
      <c r="F21" s="269">
        <v>7</v>
      </c>
      <c r="G21" s="37"/>
      <c r="H21" s="43"/>
    </row>
    <row r="22" s="2" customFormat="1" ht="16.8" customHeight="1">
      <c r="A22" s="37"/>
      <c r="B22" s="43"/>
      <c r="C22" s="268" t="s">
        <v>1</v>
      </c>
      <c r="D22" s="268" t="s">
        <v>148</v>
      </c>
      <c r="E22" s="16" t="s">
        <v>1</v>
      </c>
      <c r="F22" s="269">
        <v>22.800000000000001</v>
      </c>
      <c r="G22" s="37"/>
      <c r="H22" s="43"/>
    </row>
    <row r="23" s="2" customFormat="1" ht="16.8" customHeight="1">
      <c r="A23" s="37"/>
      <c r="B23" s="43"/>
      <c r="C23" s="268" t="s">
        <v>1</v>
      </c>
      <c r="D23" s="268" t="s">
        <v>130</v>
      </c>
      <c r="E23" s="16" t="s">
        <v>1</v>
      </c>
      <c r="F23" s="269">
        <v>251.43000000000001</v>
      </c>
      <c r="G23" s="37"/>
      <c r="H23" s="43"/>
    </row>
    <row r="24" s="2" customFormat="1" ht="16.8" customHeight="1">
      <c r="A24" s="37"/>
      <c r="B24" s="43"/>
      <c r="C24" s="270" t="s">
        <v>149</v>
      </c>
      <c r="D24" s="37"/>
      <c r="E24" s="37"/>
      <c r="F24" s="37"/>
      <c r="G24" s="37"/>
      <c r="H24" s="43"/>
    </row>
    <row r="25" s="2" customFormat="1" ht="16.8" customHeight="1">
      <c r="A25" s="37"/>
      <c r="B25" s="43"/>
      <c r="C25" s="268" t="s">
        <v>121</v>
      </c>
      <c r="D25" s="268" t="s">
        <v>122</v>
      </c>
      <c r="E25" s="16" t="s">
        <v>123</v>
      </c>
      <c r="F25" s="269">
        <v>755</v>
      </c>
      <c r="G25" s="37"/>
      <c r="H25" s="43"/>
    </row>
    <row r="26" s="2" customFormat="1" ht="7.44" customHeight="1">
      <c r="A26" s="37"/>
      <c r="B26" s="166"/>
      <c r="C26" s="167"/>
      <c r="D26" s="167"/>
      <c r="E26" s="167"/>
      <c r="F26" s="167"/>
      <c r="G26" s="167"/>
      <c r="H26" s="43"/>
    </row>
    <row r="27" s="2" customFormat="1">
      <c r="A27" s="37"/>
      <c r="B27" s="37"/>
      <c r="C27" s="37"/>
      <c r="D27" s="37"/>
      <c r="E27" s="37"/>
      <c r="F27" s="37"/>
      <c r="G27" s="37"/>
      <c r="H27" s="37"/>
    </row>
  </sheetData>
  <sheetProtection sheet="1" formatColumns="0" formatRows="0" objects="1" scenarios="1" spinCount="100000" saltValue="nO5rsljQtl0Wl073Q06rX6Du4vcPjyGwcY4K64fN8W820K7afZy3/AN4/oZ2412srYWU76vKsI0I5mPE8yzg4Q==" hashValue="q6Mbrhvfcm0tuhTubOIqHA/8rUNa3+1wXtmvbnZawlT9GpkfIqPhvfejNr9zsw+7JJ6Ma5qf8c1Shnef2ltf6A==" algorithmName="SHA-512" password="CC35"/>
  <mergeCells count="2">
    <mergeCell ref="D5:F5"/>
    <mergeCell ref="D6:F6"/>
  </mergeCells>
  <pageSetup paperSize="9" orientation="portrait" blackAndWhite="1" fitToHeight="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KasperovaW11\Admin</dc:creator>
  <cp:lastModifiedBy>KasperovaW11\Admin</cp:lastModifiedBy>
  <dcterms:created xsi:type="dcterms:W3CDTF">2025-10-13T12:46:53Z</dcterms:created>
  <dcterms:modified xsi:type="dcterms:W3CDTF">2025-10-13T12:46:54Z</dcterms:modified>
</cp:coreProperties>
</file>