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S:\AKCE\202208_VRCHLABI_PARKOVISTE KLASTER\05_PP\Rozpočet\"/>
    </mc:Choice>
  </mc:AlternateContent>
  <xr:revisionPtr revIDLastSave="0" documentId="13_ncr:1_{E6838749-6F91-4F2D-B1D3-0E0B5AF1DA5A}" xr6:coauthVersionLast="47" xr6:coauthVersionMax="47" xr10:uidLastSave="{00000000-0000-0000-0000-000000000000}"/>
  <bookViews>
    <workbookView xWindow="25800" yWindow="0" windowWidth="25800" windowHeight="21000" tabRatio="826" activeTab="9" xr2:uid="{00000000-000D-0000-FFFF-FFFF00000000}"/>
  </bookViews>
  <sheets>
    <sheet name="Rekapitulace stavby" sheetId="1" r:id="rId1"/>
    <sheet name="SO 000 - Objekty příp. st..." sheetId="2" r:id="rId2"/>
    <sheet name="a - příprava území" sheetId="3" r:id="rId3"/>
    <sheet name="b - návrh" sheetId="4" r:id="rId4"/>
    <sheet name="SO 200 - Opěrná zeď - sta..." sheetId="5" r:id="rId5"/>
    <sheet name="SO 310 - Vodovod" sheetId="6" r:id="rId6"/>
    <sheet name="SO 320 - Nakládání s dešť..." sheetId="7" r:id="rId7"/>
    <sheet name="SO 330 - Jednotná kanalizace" sheetId="8" r:id="rId8"/>
    <sheet name="SO 410 - Veřejné osvětlení" sheetId="9" r:id="rId9"/>
    <sheet name="SO 800 - Sadové úpravy a ..." sheetId="10" r:id="rId10"/>
    <sheet name="SO 900 - Drobná architekt..." sheetId="11" r:id="rId11"/>
    <sheet name="VRN - Vedlejší rozpočtové..." sheetId="12" r:id="rId12"/>
  </sheets>
  <definedNames>
    <definedName name="_xlnm._FilterDatabase" localSheetId="2" hidden="1">'a - příprava území'!$C$128:$K$410</definedName>
    <definedName name="_xlnm._FilterDatabase" localSheetId="3" hidden="1">'b - návrh'!$C$136:$K$1018</definedName>
    <definedName name="_xlnm._FilterDatabase" localSheetId="1" hidden="1">'SO 000 - Objekty příp. st...'!$C$121:$K$157</definedName>
    <definedName name="_xlnm._FilterDatabase" localSheetId="4" hidden="1">'SO 200 - Opěrná zeď - sta...'!$C$128:$K$546</definedName>
    <definedName name="_xlnm._FilterDatabase" localSheetId="5" hidden="1">'SO 310 - Vodovod'!$C$122:$K$304</definedName>
    <definedName name="_xlnm._FilterDatabase" localSheetId="6" hidden="1">'SO 320 - Nakládání s dešť...'!$C$123:$K$292</definedName>
    <definedName name="_xlnm._FilterDatabase" localSheetId="7" hidden="1">'SO 330 - Jednotná kanalizace'!$C$120:$K$226</definedName>
    <definedName name="_xlnm._FilterDatabase" localSheetId="8" hidden="1">'SO 410 - Veřejné osvětlení'!$C$124:$K$318</definedName>
    <definedName name="_xlnm._FilterDatabase" localSheetId="9" hidden="1">'SO 800 - Sadové úpravy a ...'!$C$119:$K$442</definedName>
    <definedName name="_xlnm._FilterDatabase" localSheetId="10" hidden="1">'SO 900 - Drobná architekt...'!$C$130:$K$302</definedName>
    <definedName name="_xlnm._FilterDatabase" localSheetId="11" hidden="1">'VRN - Vedlejší rozpočtové...'!$C$120:$K$159</definedName>
    <definedName name="_xlnm.Print_Titles" localSheetId="2">'a - příprava území'!$128:$128</definedName>
    <definedName name="_xlnm.Print_Titles" localSheetId="3">'b - návrh'!$136:$136</definedName>
    <definedName name="_xlnm.Print_Titles" localSheetId="0">'Rekapitulace stavby'!$92:$92</definedName>
    <definedName name="_xlnm.Print_Titles" localSheetId="1">'SO 000 - Objekty příp. st...'!$121:$121</definedName>
    <definedName name="_xlnm.Print_Titles" localSheetId="4">'SO 200 - Opěrná zeď - sta...'!$128:$128</definedName>
    <definedName name="_xlnm.Print_Titles" localSheetId="5">'SO 310 - Vodovod'!$122:$122</definedName>
    <definedName name="_xlnm.Print_Titles" localSheetId="6">'SO 320 - Nakládání s dešť...'!$123:$123</definedName>
    <definedName name="_xlnm.Print_Titles" localSheetId="7">'SO 330 - Jednotná kanalizace'!$120:$120</definedName>
    <definedName name="_xlnm.Print_Titles" localSheetId="8">'SO 410 - Veřejné osvětlení'!$124:$124</definedName>
    <definedName name="_xlnm.Print_Titles" localSheetId="9">'SO 800 - Sadové úpravy a ...'!$119:$119</definedName>
    <definedName name="_xlnm.Print_Titles" localSheetId="10">'SO 900 - Drobná architekt...'!$130:$130</definedName>
    <definedName name="_xlnm.Print_Titles" localSheetId="11">'VRN - Vedlejší rozpočtové...'!$120:$120</definedName>
    <definedName name="_xlnm.Print_Area" localSheetId="2">'a - příprava území'!$C$4:$J$76,'a - příprava území'!$C$82:$J$106,'a - příprava území'!$C$112:$J$410</definedName>
    <definedName name="_xlnm.Print_Area" localSheetId="3">'b - návrh'!$C$4:$J$76,'b - návrh'!$C$82:$J$114,'b - návrh'!$C$120:$J$1018</definedName>
    <definedName name="_xlnm.Print_Area" localSheetId="0">'Rekapitulace stavby'!$D$4:$AO$76,'Rekapitulace stavby'!$C$82:$AQ$108</definedName>
    <definedName name="_xlnm.Print_Area" localSheetId="1">'SO 000 - Objekty příp. st...'!$C$4:$J$76,'SO 000 - Objekty příp. st...'!$C$82:$J$103,'SO 000 - Objekty příp. st...'!$C$109:$J$157</definedName>
    <definedName name="_xlnm.Print_Area" localSheetId="4">'SO 200 - Opěrná zeď - sta...'!$C$4:$J$76,'SO 200 - Opěrná zeď - sta...'!$C$82:$J$110,'SO 200 - Opěrná zeď - sta...'!$C$116:$J$546</definedName>
    <definedName name="_xlnm.Print_Area" localSheetId="5">'SO 310 - Vodovod'!$C$4:$J$76,'SO 310 - Vodovod'!$C$82:$J$104,'SO 310 - Vodovod'!$C$110:$J$304</definedName>
    <definedName name="_xlnm.Print_Area" localSheetId="6">'SO 320 - Nakládání s dešť...'!$C$4:$J$76,'SO 320 - Nakládání s dešť...'!$C$82:$J$105,'SO 320 - Nakládání s dešť...'!$C$111:$J$292</definedName>
    <definedName name="_xlnm.Print_Area" localSheetId="7">'SO 330 - Jednotná kanalizace'!$C$4:$J$76,'SO 330 - Jednotná kanalizace'!$C$82:$J$102,'SO 330 - Jednotná kanalizace'!$C$108:$J$226</definedName>
    <definedName name="_xlnm.Print_Area" localSheetId="8">'SO 410 - Veřejné osvětlení'!$C$4:$J$76,'SO 410 - Veřejné osvětlení'!$C$82:$J$106,'SO 410 - Veřejné osvětlení'!$C$112:$J$318</definedName>
    <definedName name="_xlnm.Print_Area" localSheetId="9">'SO 800 - Sadové úpravy a ...'!$C$4:$J$76,'SO 800 - Sadové úpravy a ...'!$C$82:$J$101,'SO 800 - Sadové úpravy a ...'!$C$107:$J$442</definedName>
    <definedName name="_xlnm.Print_Area" localSheetId="10">'SO 900 - Drobná architekt...'!$C$4:$J$76,'SO 900 - Drobná architekt...'!$C$82:$J$112,'SO 900 - Drobná architekt...'!$C$118:$J$302</definedName>
    <definedName name="_xlnm.Print_Area" localSheetId="11">'VRN - Vedlejší rozpočtové...'!$C$4:$J$76,'VRN - Vedlejší rozpočtové...'!$C$82:$J$102,'VRN - Vedlejší rozpočtové...'!$C$108:$J$159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369" i="10" l="1"/>
  <c r="BI369" i="10"/>
  <c r="BH369" i="10"/>
  <c r="BG369" i="10"/>
  <c r="BF369" i="10"/>
  <c r="T369" i="10"/>
  <c r="R369" i="10"/>
  <c r="P369" i="10"/>
  <c r="J369" i="10"/>
  <c r="BE369" i="10" s="1"/>
  <c r="J37" i="12"/>
  <c r="J36" i="12"/>
  <c r="AY107" i="1"/>
  <c r="J35" i="12"/>
  <c r="AX107" i="1"/>
  <c r="BI158" i="12"/>
  <c r="BH158" i="12"/>
  <c r="BG158" i="12"/>
  <c r="BF158" i="12"/>
  <c r="T158" i="12"/>
  <c r="T157" i="12"/>
  <c r="R158" i="12"/>
  <c r="R157" i="12"/>
  <c r="P158" i="12"/>
  <c r="P157" i="12"/>
  <c r="BI155" i="12"/>
  <c r="BH155" i="12"/>
  <c r="BG155" i="12"/>
  <c r="BF155" i="12"/>
  <c r="T155" i="12"/>
  <c r="R155" i="12"/>
  <c r="P155" i="12"/>
  <c r="BI153" i="12"/>
  <c r="BH153" i="12"/>
  <c r="BG153" i="12"/>
  <c r="BF153" i="12"/>
  <c r="T153" i="12"/>
  <c r="R153" i="12"/>
  <c r="P153" i="12"/>
  <c r="BI151" i="12"/>
  <c r="BH151" i="12"/>
  <c r="BG151" i="12"/>
  <c r="BF151" i="12"/>
  <c r="T151" i="12"/>
  <c r="R151" i="12"/>
  <c r="P151" i="12"/>
  <c r="BI148" i="12"/>
  <c r="BH148" i="12"/>
  <c r="BG148" i="12"/>
  <c r="BF148" i="12"/>
  <c r="T148" i="12"/>
  <c r="R148" i="12"/>
  <c r="P148" i="12"/>
  <c r="BI146" i="12"/>
  <c r="BH146" i="12"/>
  <c r="BG146" i="12"/>
  <c r="BF146" i="12"/>
  <c r="T146" i="12"/>
  <c r="R146" i="12"/>
  <c r="P146" i="12"/>
  <c r="BI144" i="12"/>
  <c r="BH144" i="12"/>
  <c r="BG144" i="12"/>
  <c r="BF144" i="12"/>
  <c r="T144" i="12"/>
  <c r="R144" i="12"/>
  <c r="P144" i="12"/>
  <c r="BI139" i="12"/>
  <c r="BH139" i="12"/>
  <c r="BG139" i="12"/>
  <c r="BF139" i="12"/>
  <c r="T139" i="12"/>
  <c r="R139" i="12"/>
  <c r="P139" i="12"/>
  <c r="BI137" i="12"/>
  <c r="BH137" i="12"/>
  <c r="BG137" i="12"/>
  <c r="BF137" i="12"/>
  <c r="T137" i="12"/>
  <c r="R137" i="12"/>
  <c r="P137" i="12"/>
  <c r="BI134" i="12"/>
  <c r="BH134" i="12"/>
  <c r="BG134" i="12"/>
  <c r="BF134" i="12"/>
  <c r="T134" i="12"/>
  <c r="R134" i="12"/>
  <c r="P134" i="12"/>
  <c r="BI132" i="12"/>
  <c r="BH132" i="12"/>
  <c r="BG132" i="12"/>
  <c r="BF132" i="12"/>
  <c r="T132" i="12"/>
  <c r="R132" i="12"/>
  <c r="P132" i="12"/>
  <c r="BI130" i="12"/>
  <c r="BH130" i="12"/>
  <c r="BG130" i="12"/>
  <c r="BF130" i="12"/>
  <c r="T130" i="12"/>
  <c r="R130" i="12"/>
  <c r="P130" i="12"/>
  <c r="BI128" i="12"/>
  <c r="BH128" i="12"/>
  <c r="BG128" i="12"/>
  <c r="BF128" i="12"/>
  <c r="T128" i="12"/>
  <c r="R128" i="12"/>
  <c r="P128" i="12"/>
  <c r="BI126" i="12"/>
  <c r="BH126" i="12"/>
  <c r="BG126" i="12"/>
  <c r="BF126" i="12"/>
  <c r="T126" i="12"/>
  <c r="R126" i="12"/>
  <c r="P126" i="12"/>
  <c r="BI124" i="12"/>
  <c r="BH124" i="12"/>
  <c r="BG124" i="12"/>
  <c r="BF124" i="12"/>
  <c r="T124" i="12"/>
  <c r="R124" i="12"/>
  <c r="P124" i="12"/>
  <c r="J117" i="12"/>
  <c r="F117" i="12"/>
  <c r="F115" i="12"/>
  <c r="E113" i="12"/>
  <c r="J91" i="12"/>
  <c r="F91" i="12"/>
  <c r="F89" i="12"/>
  <c r="E87" i="12"/>
  <c r="J24" i="12"/>
  <c r="E24" i="12"/>
  <c r="J92" i="12"/>
  <c r="J23" i="12"/>
  <c r="J18" i="12"/>
  <c r="E18" i="12"/>
  <c r="F118" i="12" s="1"/>
  <c r="J17" i="12"/>
  <c r="J12" i="12"/>
  <c r="J115" i="12" s="1"/>
  <c r="E7" i="12"/>
  <c r="E111" i="12"/>
  <c r="J37" i="11"/>
  <c r="J36" i="11"/>
  <c r="AY106" i="1"/>
  <c r="J35" i="11"/>
  <c r="AX106" i="1" s="1"/>
  <c r="BI301" i="11"/>
  <c r="BH301" i="11"/>
  <c r="BG301" i="11"/>
  <c r="BF301" i="11"/>
  <c r="T301" i="11"/>
  <c r="R301" i="11"/>
  <c r="P301" i="11"/>
  <c r="BI299" i="11"/>
  <c r="BH299" i="11"/>
  <c r="BG299" i="11"/>
  <c r="BF299" i="11"/>
  <c r="T299" i="11"/>
  <c r="R299" i="11"/>
  <c r="P299" i="11"/>
  <c r="BI294" i="11"/>
  <c r="BH294" i="11"/>
  <c r="BG294" i="11"/>
  <c r="BF294" i="11"/>
  <c r="T294" i="11"/>
  <c r="R294" i="11"/>
  <c r="P294" i="11"/>
  <c r="BI290" i="11"/>
  <c r="BH290" i="11"/>
  <c r="BG290" i="11"/>
  <c r="BF290" i="11"/>
  <c r="T290" i="11"/>
  <c r="T289" i="11"/>
  <c r="R290" i="11"/>
  <c r="R289" i="11" s="1"/>
  <c r="P290" i="11"/>
  <c r="P289" i="11"/>
  <c r="BI287" i="11"/>
  <c r="BH287" i="11"/>
  <c r="BG287" i="11"/>
  <c r="BF287" i="11"/>
  <c r="T287" i="11"/>
  <c r="T286" i="11"/>
  <c r="R287" i="11"/>
  <c r="R286" i="11" s="1"/>
  <c r="P287" i="11"/>
  <c r="P286" i="11"/>
  <c r="BI284" i="11"/>
  <c r="BH284" i="11"/>
  <c r="BG284" i="11"/>
  <c r="BF284" i="11"/>
  <c r="T284" i="11"/>
  <c r="R284" i="11"/>
  <c r="P284" i="11"/>
  <c r="BI282" i="11"/>
  <c r="BH282" i="11"/>
  <c r="BG282" i="11"/>
  <c r="BF282" i="11"/>
  <c r="T282" i="11"/>
  <c r="R282" i="11"/>
  <c r="P282" i="11"/>
  <c r="BI279" i="11"/>
  <c r="BH279" i="11"/>
  <c r="BG279" i="11"/>
  <c r="BF279" i="11"/>
  <c r="T279" i="11"/>
  <c r="R279" i="11"/>
  <c r="P279" i="11"/>
  <c r="BI277" i="11"/>
  <c r="BH277" i="11"/>
  <c r="BG277" i="11"/>
  <c r="BF277" i="11"/>
  <c r="T277" i="11"/>
  <c r="R277" i="11"/>
  <c r="P277" i="11"/>
  <c r="BI275" i="11"/>
  <c r="BH275" i="11"/>
  <c r="BG275" i="11"/>
  <c r="BF275" i="11"/>
  <c r="T275" i="11"/>
  <c r="R275" i="11"/>
  <c r="P275" i="11"/>
  <c r="BI272" i="11"/>
  <c r="BH272" i="11"/>
  <c r="BG272" i="11"/>
  <c r="BF272" i="11"/>
  <c r="T272" i="11"/>
  <c r="R272" i="11"/>
  <c r="P272" i="11"/>
  <c r="BI270" i="11"/>
  <c r="BH270" i="11"/>
  <c r="BG270" i="11"/>
  <c r="BF270" i="11"/>
  <c r="T270" i="11"/>
  <c r="R270" i="11"/>
  <c r="P270" i="11"/>
  <c r="BI267" i="11"/>
  <c r="BH267" i="11"/>
  <c r="BG267" i="11"/>
  <c r="BF267" i="11"/>
  <c r="T267" i="11"/>
  <c r="R267" i="11"/>
  <c r="P267" i="11"/>
  <c r="BI265" i="11"/>
  <c r="BH265" i="11"/>
  <c r="BG265" i="11"/>
  <c r="BF265" i="11"/>
  <c r="T265" i="11"/>
  <c r="R265" i="11"/>
  <c r="P265" i="11"/>
  <c r="BI263" i="11"/>
  <c r="BH263" i="11"/>
  <c r="BG263" i="11"/>
  <c r="BF263" i="11"/>
  <c r="T263" i="11"/>
  <c r="R263" i="11"/>
  <c r="P263" i="11"/>
  <c r="BI261" i="11"/>
  <c r="BH261" i="11"/>
  <c r="BG261" i="11"/>
  <c r="BF261" i="11"/>
  <c r="T261" i="11"/>
  <c r="R261" i="11"/>
  <c r="P261" i="11"/>
  <c r="BI259" i="11"/>
  <c r="BH259" i="11"/>
  <c r="BG259" i="11"/>
  <c r="BF259" i="11"/>
  <c r="T259" i="11"/>
  <c r="R259" i="11"/>
  <c r="P259" i="11"/>
  <c r="BI257" i="11"/>
  <c r="BH257" i="11"/>
  <c r="BG257" i="11"/>
  <c r="BF257" i="11"/>
  <c r="T257" i="11"/>
  <c r="R257" i="11"/>
  <c r="P257" i="11"/>
  <c r="BI254" i="11"/>
  <c r="BH254" i="11"/>
  <c r="BG254" i="11"/>
  <c r="BF254" i="11"/>
  <c r="T254" i="11"/>
  <c r="R254" i="11"/>
  <c r="P254" i="11"/>
  <c r="BI252" i="11"/>
  <c r="BH252" i="11"/>
  <c r="BG252" i="11"/>
  <c r="BF252" i="11"/>
  <c r="T252" i="11"/>
  <c r="R252" i="11"/>
  <c r="P252" i="11"/>
  <c r="BI249" i="11"/>
  <c r="BH249" i="11"/>
  <c r="BG249" i="11"/>
  <c r="BF249" i="11"/>
  <c r="T249" i="11"/>
  <c r="R249" i="11"/>
  <c r="P249" i="11"/>
  <c r="BI247" i="11"/>
  <c r="BH247" i="11"/>
  <c r="BG247" i="11"/>
  <c r="BF247" i="11"/>
  <c r="T247" i="11"/>
  <c r="R247" i="11"/>
  <c r="P247" i="11"/>
  <c r="BI244" i="11"/>
  <c r="BH244" i="11"/>
  <c r="BG244" i="11"/>
  <c r="BF244" i="11"/>
  <c r="T244" i="11"/>
  <c r="R244" i="11"/>
  <c r="P244" i="11"/>
  <c r="BI242" i="11"/>
  <c r="BH242" i="11"/>
  <c r="BG242" i="11"/>
  <c r="BF242" i="11"/>
  <c r="T242" i="11"/>
  <c r="R242" i="11"/>
  <c r="P242" i="11"/>
  <c r="BI240" i="11"/>
  <c r="BH240" i="11"/>
  <c r="BG240" i="11"/>
  <c r="BF240" i="11"/>
  <c r="T240" i="11"/>
  <c r="R240" i="11"/>
  <c r="P240" i="11"/>
  <c r="BI238" i="11"/>
  <c r="BH238" i="11"/>
  <c r="BG238" i="11"/>
  <c r="BF238" i="11"/>
  <c r="T238" i="11"/>
  <c r="R238" i="11"/>
  <c r="P238" i="11"/>
  <c r="BI236" i="11"/>
  <c r="BH236" i="11"/>
  <c r="BG236" i="11"/>
  <c r="BF236" i="11"/>
  <c r="T236" i="11"/>
  <c r="R236" i="11"/>
  <c r="P236" i="11"/>
  <c r="BI234" i="11"/>
  <c r="BH234" i="11"/>
  <c r="BG234" i="11"/>
  <c r="BF234" i="11"/>
  <c r="T234" i="11"/>
  <c r="R234" i="11"/>
  <c r="P234" i="11"/>
  <c r="BI232" i="11"/>
  <c r="BH232" i="11"/>
  <c r="BG232" i="11"/>
  <c r="BF232" i="11"/>
  <c r="T232" i="11"/>
  <c r="R232" i="11"/>
  <c r="P232" i="11"/>
  <c r="BI229" i="11"/>
  <c r="BH229" i="11"/>
  <c r="BG229" i="11"/>
  <c r="BF229" i="11"/>
  <c r="T229" i="11"/>
  <c r="R229" i="11"/>
  <c r="P229" i="11"/>
  <c r="BI227" i="11"/>
  <c r="BH227" i="11"/>
  <c r="BG227" i="11"/>
  <c r="BF227" i="11"/>
  <c r="T227" i="11"/>
  <c r="R227" i="11"/>
  <c r="P227" i="11"/>
  <c r="BI225" i="11"/>
  <c r="BH225" i="11"/>
  <c r="BG225" i="11"/>
  <c r="BF225" i="11"/>
  <c r="T225" i="11"/>
  <c r="R225" i="11"/>
  <c r="P225" i="11"/>
  <c r="BI223" i="11"/>
  <c r="BH223" i="11"/>
  <c r="BG223" i="11"/>
  <c r="BF223" i="11"/>
  <c r="T223" i="11"/>
  <c r="R223" i="11"/>
  <c r="P223" i="11"/>
  <c r="BI221" i="11"/>
  <c r="BH221" i="11"/>
  <c r="BG221" i="11"/>
  <c r="BF221" i="11"/>
  <c r="T221" i="11"/>
  <c r="R221" i="11"/>
  <c r="P221" i="11"/>
  <c r="BI219" i="11"/>
  <c r="BH219" i="11"/>
  <c r="BG219" i="11"/>
  <c r="BF219" i="11"/>
  <c r="T219" i="11"/>
  <c r="R219" i="11"/>
  <c r="P219" i="11"/>
  <c r="BI215" i="11"/>
  <c r="BH215" i="11"/>
  <c r="BG215" i="11"/>
  <c r="BF215" i="11"/>
  <c r="T215" i="11"/>
  <c r="R215" i="11"/>
  <c r="P215" i="11"/>
  <c r="BI213" i="11"/>
  <c r="BH213" i="11"/>
  <c r="BG213" i="11"/>
  <c r="BF213" i="11"/>
  <c r="T213" i="11"/>
  <c r="R213" i="11"/>
  <c r="P213" i="11"/>
  <c r="BI195" i="11"/>
  <c r="BH195" i="11"/>
  <c r="BG195" i="11"/>
  <c r="BF195" i="11"/>
  <c r="T195" i="11"/>
  <c r="R195" i="11"/>
  <c r="P195" i="11"/>
  <c r="BI177" i="11"/>
  <c r="BH177" i="11"/>
  <c r="BG177" i="11"/>
  <c r="BF177" i="11"/>
  <c r="T177" i="11"/>
  <c r="R177" i="11"/>
  <c r="P177" i="11"/>
  <c r="BI171" i="11"/>
  <c r="BH171" i="11"/>
  <c r="BG171" i="11"/>
  <c r="BF171" i="11"/>
  <c r="T171" i="11"/>
  <c r="R171" i="11"/>
  <c r="P171" i="11"/>
  <c r="BI167" i="11"/>
  <c r="BH167" i="11"/>
  <c r="BG167" i="11"/>
  <c r="BF167" i="11"/>
  <c r="T167" i="11"/>
  <c r="R167" i="11"/>
  <c r="P167" i="11"/>
  <c r="BI163" i="11"/>
  <c r="BH163" i="11"/>
  <c r="BG163" i="11"/>
  <c r="BF163" i="11"/>
  <c r="T163" i="11"/>
  <c r="R163" i="11"/>
  <c r="P163" i="11"/>
  <c r="BI160" i="11"/>
  <c r="BH160" i="11"/>
  <c r="BG160" i="11"/>
  <c r="BF160" i="11"/>
  <c r="T160" i="11"/>
  <c r="R160" i="11"/>
  <c r="P160" i="11"/>
  <c r="BI156" i="11"/>
  <c r="BH156" i="11"/>
  <c r="BG156" i="11"/>
  <c r="BF156" i="11"/>
  <c r="T156" i="11"/>
  <c r="R156" i="11"/>
  <c r="P156" i="11"/>
  <c r="BI134" i="11"/>
  <c r="BH134" i="11"/>
  <c r="BG134" i="11"/>
  <c r="BF134" i="11"/>
  <c r="T134" i="11"/>
  <c r="R134" i="11"/>
  <c r="P134" i="11"/>
  <c r="J127" i="11"/>
  <c r="F127" i="11"/>
  <c r="F125" i="11"/>
  <c r="E123" i="11"/>
  <c r="J91" i="11"/>
  <c r="F91" i="11"/>
  <c r="F89" i="11"/>
  <c r="E87" i="11"/>
  <c r="J24" i="11"/>
  <c r="E24" i="11"/>
  <c r="J128" i="11" s="1"/>
  <c r="J23" i="11"/>
  <c r="J18" i="11"/>
  <c r="E18" i="11"/>
  <c r="F92" i="11" s="1"/>
  <c r="J17" i="11"/>
  <c r="J12" i="11"/>
  <c r="J89" i="11" s="1"/>
  <c r="E7" i="11"/>
  <c r="E85" i="11" s="1"/>
  <c r="J37" i="10"/>
  <c r="J36" i="10"/>
  <c r="AY105" i="1" s="1"/>
  <c r="J35" i="10"/>
  <c r="AX105" i="1" s="1"/>
  <c r="BI438" i="10"/>
  <c r="BH438" i="10"/>
  <c r="BG438" i="10"/>
  <c r="BF438" i="10"/>
  <c r="T438" i="10"/>
  <c r="R438" i="10"/>
  <c r="P438" i="10"/>
  <c r="BI434" i="10"/>
  <c r="BH434" i="10"/>
  <c r="BG434" i="10"/>
  <c r="BF434" i="10"/>
  <c r="T434" i="10"/>
  <c r="R434" i="10"/>
  <c r="P434" i="10"/>
  <c r="BI431" i="10"/>
  <c r="BH431" i="10"/>
  <c r="BG431" i="10"/>
  <c r="BF431" i="10"/>
  <c r="T431" i="10"/>
  <c r="R431" i="10"/>
  <c r="P431" i="10"/>
  <c r="BI429" i="10"/>
  <c r="BH429" i="10"/>
  <c r="BG429" i="10"/>
  <c r="BF429" i="10"/>
  <c r="T429" i="10"/>
  <c r="R429" i="10"/>
  <c r="P429" i="10"/>
  <c r="BI427" i="10"/>
  <c r="BH427" i="10"/>
  <c r="BG427" i="10"/>
  <c r="BF427" i="10"/>
  <c r="T427" i="10"/>
  <c r="R427" i="10"/>
  <c r="P427" i="10"/>
  <c r="BI423" i="10"/>
  <c r="BH423" i="10"/>
  <c r="BG423" i="10"/>
  <c r="BF423" i="10"/>
  <c r="T423" i="10"/>
  <c r="R423" i="10"/>
  <c r="P423" i="10"/>
  <c r="BI421" i="10"/>
  <c r="BH421" i="10"/>
  <c r="BG421" i="10"/>
  <c r="BF421" i="10"/>
  <c r="T421" i="10"/>
  <c r="R421" i="10"/>
  <c r="P421" i="10"/>
  <c r="BI417" i="10"/>
  <c r="BH417" i="10"/>
  <c r="BG417" i="10"/>
  <c r="BF417" i="10"/>
  <c r="T417" i="10"/>
  <c r="R417" i="10"/>
  <c r="P417" i="10"/>
  <c r="BI414" i="10"/>
  <c r="BH414" i="10"/>
  <c r="BG414" i="10"/>
  <c r="BF414" i="10"/>
  <c r="T414" i="10"/>
  <c r="R414" i="10"/>
  <c r="P414" i="10"/>
  <c r="BI410" i="10"/>
  <c r="BH410" i="10"/>
  <c r="BG410" i="10"/>
  <c r="BF410" i="10"/>
  <c r="T410" i="10"/>
  <c r="R410" i="10"/>
  <c r="P410" i="10"/>
  <c r="BI408" i="10"/>
  <c r="BH408" i="10"/>
  <c r="BG408" i="10"/>
  <c r="BF408" i="10"/>
  <c r="T408" i="10"/>
  <c r="R408" i="10"/>
  <c r="P408" i="10"/>
  <c r="BI405" i="10"/>
  <c r="BH405" i="10"/>
  <c r="BG405" i="10"/>
  <c r="BF405" i="10"/>
  <c r="T405" i="10"/>
  <c r="R405" i="10"/>
  <c r="P405" i="10"/>
  <c r="BI401" i="10"/>
  <c r="BH401" i="10"/>
  <c r="BG401" i="10"/>
  <c r="BF401" i="10"/>
  <c r="T401" i="10"/>
  <c r="R401" i="10"/>
  <c r="P401" i="10"/>
  <c r="BI398" i="10"/>
  <c r="BH398" i="10"/>
  <c r="BG398" i="10"/>
  <c r="BF398" i="10"/>
  <c r="T398" i="10"/>
  <c r="R398" i="10"/>
  <c r="P398" i="10"/>
  <c r="BI395" i="10"/>
  <c r="BH395" i="10"/>
  <c r="BG395" i="10"/>
  <c r="BF395" i="10"/>
  <c r="T395" i="10"/>
  <c r="R395" i="10"/>
  <c r="P395" i="10"/>
  <c r="BI393" i="10"/>
  <c r="BH393" i="10"/>
  <c r="BG393" i="10"/>
  <c r="BF393" i="10"/>
  <c r="T393" i="10"/>
  <c r="R393" i="10"/>
  <c r="P393" i="10"/>
  <c r="BI391" i="10"/>
  <c r="BH391" i="10"/>
  <c r="BG391" i="10"/>
  <c r="BF391" i="10"/>
  <c r="T391" i="10"/>
  <c r="R391" i="10"/>
  <c r="P391" i="10"/>
  <c r="BI389" i="10"/>
  <c r="BH389" i="10"/>
  <c r="BG389" i="10"/>
  <c r="BF389" i="10"/>
  <c r="T389" i="10"/>
  <c r="R389" i="10"/>
  <c r="P389" i="10"/>
  <c r="BI387" i="10"/>
  <c r="BH387" i="10"/>
  <c r="BG387" i="10"/>
  <c r="BF387" i="10"/>
  <c r="T387" i="10"/>
  <c r="R387" i="10"/>
  <c r="P387" i="10"/>
  <c r="BI385" i="10"/>
  <c r="BH385" i="10"/>
  <c r="BG385" i="10"/>
  <c r="BF385" i="10"/>
  <c r="T385" i="10"/>
  <c r="R385" i="10"/>
  <c r="P385" i="10"/>
  <c r="BI380" i="10"/>
  <c r="BH380" i="10"/>
  <c r="BG380" i="10"/>
  <c r="BF380" i="10"/>
  <c r="T380" i="10"/>
  <c r="R380" i="10"/>
  <c r="P380" i="10"/>
  <c r="BI377" i="10"/>
  <c r="BH377" i="10"/>
  <c r="BG377" i="10"/>
  <c r="BF377" i="10"/>
  <c r="T377" i="10"/>
  <c r="R377" i="10"/>
  <c r="P377" i="10"/>
  <c r="BI374" i="10"/>
  <c r="BH374" i="10"/>
  <c r="BG374" i="10"/>
  <c r="BF374" i="10"/>
  <c r="T374" i="10"/>
  <c r="R374" i="10"/>
  <c r="P374" i="10"/>
  <c r="BI372" i="10"/>
  <c r="BH372" i="10"/>
  <c r="BG372" i="10"/>
  <c r="BF372" i="10"/>
  <c r="T372" i="10"/>
  <c r="R372" i="10"/>
  <c r="P372" i="10"/>
  <c r="BI366" i="10"/>
  <c r="BH366" i="10"/>
  <c r="BG366" i="10"/>
  <c r="BF366" i="10"/>
  <c r="T366" i="10"/>
  <c r="R366" i="10"/>
  <c r="P366" i="10"/>
  <c r="BI363" i="10"/>
  <c r="BH363" i="10"/>
  <c r="BG363" i="10"/>
  <c r="BF363" i="10"/>
  <c r="T363" i="10"/>
  <c r="R363" i="10"/>
  <c r="P363" i="10"/>
  <c r="BI361" i="10"/>
  <c r="BH361" i="10"/>
  <c r="BG361" i="10"/>
  <c r="BF361" i="10"/>
  <c r="T361" i="10"/>
  <c r="R361" i="10"/>
  <c r="P361" i="10"/>
  <c r="BI359" i="10"/>
  <c r="BH359" i="10"/>
  <c r="BG359" i="10"/>
  <c r="BF359" i="10"/>
  <c r="T359" i="10"/>
  <c r="R359" i="10"/>
  <c r="P359" i="10"/>
  <c r="BI357" i="10"/>
  <c r="BH357" i="10"/>
  <c r="BG357" i="10"/>
  <c r="BF357" i="10"/>
  <c r="T357" i="10"/>
  <c r="R357" i="10"/>
  <c r="P357" i="10"/>
  <c r="BI355" i="10"/>
  <c r="BH355" i="10"/>
  <c r="BG355" i="10"/>
  <c r="BF355" i="10"/>
  <c r="T355" i="10"/>
  <c r="R355" i="10"/>
  <c r="P355" i="10"/>
  <c r="BI353" i="10"/>
  <c r="BH353" i="10"/>
  <c r="BG353" i="10"/>
  <c r="BF353" i="10"/>
  <c r="T353" i="10"/>
  <c r="R353" i="10"/>
  <c r="P353" i="10"/>
  <c r="BI351" i="10"/>
  <c r="BH351" i="10"/>
  <c r="BG351" i="10"/>
  <c r="BF351" i="10"/>
  <c r="T351" i="10"/>
  <c r="R351" i="10"/>
  <c r="P351" i="10"/>
  <c r="BI349" i="10"/>
  <c r="BH349" i="10"/>
  <c r="BG349" i="10"/>
  <c r="BF349" i="10"/>
  <c r="T349" i="10"/>
  <c r="R349" i="10"/>
  <c r="P349" i="10"/>
  <c r="BI347" i="10"/>
  <c r="BH347" i="10"/>
  <c r="BG347" i="10"/>
  <c r="BF347" i="10"/>
  <c r="T347" i="10"/>
  <c r="R347" i="10"/>
  <c r="P347" i="10"/>
  <c r="BI345" i="10"/>
  <c r="BH345" i="10"/>
  <c r="BG345" i="10"/>
  <c r="BF345" i="10"/>
  <c r="T345" i="10"/>
  <c r="R345" i="10"/>
  <c r="P345" i="10"/>
  <c r="BI343" i="10"/>
  <c r="BH343" i="10"/>
  <c r="BG343" i="10"/>
  <c r="BF343" i="10"/>
  <c r="T343" i="10"/>
  <c r="R343" i="10"/>
  <c r="P343" i="10"/>
  <c r="BI341" i="10"/>
  <c r="BH341" i="10"/>
  <c r="BG341" i="10"/>
  <c r="BF341" i="10"/>
  <c r="T341" i="10"/>
  <c r="R341" i="10"/>
  <c r="P341" i="10"/>
  <c r="BI339" i="10"/>
  <c r="BH339" i="10"/>
  <c r="BG339" i="10"/>
  <c r="BF339" i="10"/>
  <c r="T339" i="10"/>
  <c r="R339" i="10"/>
  <c r="P339" i="10"/>
  <c r="BI337" i="10"/>
  <c r="BH337" i="10"/>
  <c r="BG337" i="10"/>
  <c r="BF337" i="10"/>
  <c r="T337" i="10"/>
  <c r="R337" i="10"/>
  <c r="P337" i="10"/>
  <c r="BI335" i="10"/>
  <c r="BH335" i="10"/>
  <c r="BG335" i="10"/>
  <c r="BF335" i="10"/>
  <c r="T335" i="10"/>
  <c r="R335" i="10"/>
  <c r="P335" i="10"/>
  <c r="BI333" i="10"/>
  <c r="BH333" i="10"/>
  <c r="BG333" i="10"/>
  <c r="BF333" i="10"/>
  <c r="T333" i="10"/>
  <c r="R333" i="10"/>
  <c r="P333" i="10"/>
  <c r="BI331" i="10"/>
  <c r="BH331" i="10"/>
  <c r="BG331" i="10"/>
  <c r="BF331" i="10"/>
  <c r="T331" i="10"/>
  <c r="R331" i="10"/>
  <c r="P331" i="10"/>
  <c r="BI329" i="10"/>
  <c r="BH329" i="10"/>
  <c r="BG329" i="10"/>
  <c r="BF329" i="10"/>
  <c r="T329" i="10"/>
  <c r="R329" i="10"/>
  <c r="P329" i="10"/>
  <c r="BI327" i="10"/>
  <c r="BH327" i="10"/>
  <c r="BG327" i="10"/>
  <c r="BF327" i="10"/>
  <c r="T327" i="10"/>
  <c r="R327" i="10"/>
  <c r="P327" i="10"/>
  <c r="BI325" i="10"/>
  <c r="BH325" i="10"/>
  <c r="BG325" i="10"/>
  <c r="BF325" i="10"/>
  <c r="T325" i="10"/>
  <c r="R325" i="10"/>
  <c r="P325" i="10"/>
  <c r="BI323" i="10"/>
  <c r="BH323" i="10"/>
  <c r="BG323" i="10"/>
  <c r="BF323" i="10"/>
  <c r="T323" i="10"/>
  <c r="R323" i="10"/>
  <c r="P323" i="10"/>
  <c r="BI321" i="10"/>
  <c r="BH321" i="10"/>
  <c r="BG321" i="10"/>
  <c r="BF321" i="10"/>
  <c r="T321" i="10"/>
  <c r="R321" i="10"/>
  <c r="P321" i="10"/>
  <c r="BI319" i="10"/>
  <c r="BH319" i="10"/>
  <c r="BG319" i="10"/>
  <c r="BF319" i="10"/>
  <c r="T319" i="10"/>
  <c r="R319" i="10"/>
  <c r="P319" i="10"/>
  <c r="BI317" i="10"/>
  <c r="BH317" i="10"/>
  <c r="BG317" i="10"/>
  <c r="BF317" i="10"/>
  <c r="T317" i="10"/>
  <c r="R317" i="10"/>
  <c r="P317" i="10"/>
  <c r="BI315" i="10"/>
  <c r="BH315" i="10"/>
  <c r="BG315" i="10"/>
  <c r="BF315" i="10"/>
  <c r="T315" i="10"/>
  <c r="R315" i="10"/>
  <c r="P315" i="10"/>
  <c r="BI313" i="10"/>
  <c r="BH313" i="10"/>
  <c r="BG313" i="10"/>
  <c r="BF313" i="10"/>
  <c r="T313" i="10"/>
  <c r="R313" i="10"/>
  <c r="P313" i="10"/>
  <c r="BI311" i="10"/>
  <c r="BH311" i="10"/>
  <c r="BG311" i="10"/>
  <c r="BF311" i="10"/>
  <c r="T311" i="10"/>
  <c r="R311" i="10"/>
  <c r="P311" i="10"/>
  <c r="BI309" i="10"/>
  <c r="BH309" i="10"/>
  <c r="BG309" i="10"/>
  <c r="BF309" i="10"/>
  <c r="T309" i="10"/>
  <c r="R309" i="10"/>
  <c r="P309" i="10"/>
  <c r="BI307" i="10"/>
  <c r="BH307" i="10"/>
  <c r="BG307" i="10"/>
  <c r="BF307" i="10"/>
  <c r="T307" i="10"/>
  <c r="R307" i="10"/>
  <c r="P307" i="10"/>
  <c r="BI305" i="10"/>
  <c r="BH305" i="10"/>
  <c r="BG305" i="10"/>
  <c r="BF305" i="10"/>
  <c r="T305" i="10"/>
  <c r="R305" i="10"/>
  <c r="P305" i="10"/>
  <c r="BI303" i="10"/>
  <c r="BH303" i="10"/>
  <c r="BG303" i="10"/>
  <c r="BF303" i="10"/>
  <c r="T303" i="10"/>
  <c r="R303" i="10"/>
  <c r="P303" i="10"/>
  <c r="BI301" i="10"/>
  <c r="BH301" i="10"/>
  <c r="BG301" i="10"/>
  <c r="BF301" i="10"/>
  <c r="T301" i="10"/>
  <c r="R301" i="10"/>
  <c r="P301" i="10"/>
  <c r="BI299" i="10"/>
  <c r="BH299" i="10"/>
  <c r="BG299" i="10"/>
  <c r="BF299" i="10"/>
  <c r="T299" i="10"/>
  <c r="R299" i="10"/>
  <c r="P299" i="10"/>
  <c r="BI297" i="10"/>
  <c r="BH297" i="10"/>
  <c r="BG297" i="10"/>
  <c r="BF297" i="10"/>
  <c r="T297" i="10"/>
  <c r="R297" i="10"/>
  <c r="P297" i="10"/>
  <c r="BI295" i="10"/>
  <c r="BH295" i="10"/>
  <c r="BG295" i="10"/>
  <c r="BF295" i="10"/>
  <c r="T295" i="10"/>
  <c r="R295" i="10"/>
  <c r="P295" i="10"/>
  <c r="BI293" i="10"/>
  <c r="BH293" i="10"/>
  <c r="BG293" i="10"/>
  <c r="BF293" i="10"/>
  <c r="T293" i="10"/>
  <c r="R293" i="10"/>
  <c r="P293" i="10"/>
  <c r="BI291" i="10"/>
  <c r="BH291" i="10"/>
  <c r="BG291" i="10"/>
  <c r="BF291" i="10"/>
  <c r="T291" i="10"/>
  <c r="R291" i="10"/>
  <c r="P291" i="10"/>
  <c r="BI289" i="10"/>
  <c r="BH289" i="10"/>
  <c r="BG289" i="10"/>
  <c r="BF289" i="10"/>
  <c r="T289" i="10"/>
  <c r="R289" i="10"/>
  <c r="P289" i="10"/>
  <c r="BI287" i="10"/>
  <c r="BH287" i="10"/>
  <c r="BG287" i="10"/>
  <c r="BF287" i="10"/>
  <c r="T287" i="10"/>
  <c r="R287" i="10"/>
  <c r="P287" i="10"/>
  <c r="BI285" i="10"/>
  <c r="BH285" i="10"/>
  <c r="BG285" i="10"/>
  <c r="BF285" i="10"/>
  <c r="T285" i="10"/>
  <c r="R285" i="10"/>
  <c r="P285" i="10"/>
  <c r="BI283" i="10"/>
  <c r="BH283" i="10"/>
  <c r="BG283" i="10"/>
  <c r="BF283" i="10"/>
  <c r="T283" i="10"/>
  <c r="R283" i="10"/>
  <c r="P283" i="10"/>
  <c r="BI281" i="10"/>
  <c r="BH281" i="10"/>
  <c r="BG281" i="10"/>
  <c r="BF281" i="10"/>
  <c r="T281" i="10"/>
  <c r="R281" i="10"/>
  <c r="P281" i="10"/>
  <c r="BI279" i="10"/>
  <c r="BH279" i="10"/>
  <c r="BG279" i="10"/>
  <c r="BF279" i="10"/>
  <c r="T279" i="10"/>
  <c r="R279" i="10"/>
  <c r="P279" i="10"/>
  <c r="BI277" i="10"/>
  <c r="BH277" i="10"/>
  <c r="BG277" i="10"/>
  <c r="BF277" i="10"/>
  <c r="T277" i="10"/>
  <c r="R277" i="10"/>
  <c r="P277" i="10"/>
  <c r="BI275" i="10"/>
  <c r="BH275" i="10"/>
  <c r="BG275" i="10"/>
  <c r="BF275" i="10"/>
  <c r="T275" i="10"/>
  <c r="R275" i="10"/>
  <c r="P275" i="10"/>
  <c r="BI273" i="10"/>
  <c r="BH273" i="10"/>
  <c r="BG273" i="10"/>
  <c r="BF273" i="10"/>
  <c r="T273" i="10"/>
  <c r="R273" i="10"/>
  <c r="P273" i="10"/>
  <c r="BI271" i="10"/>
  <c r="BH271" i="10"/>
  <c r="BG271" i="10"/>
  <c r="BF271" i="10"/>
  <c r="T271" i="10"/>
  <c r="R271" i="10"/>
  <c r="P271" i="10"/>
  <c r="BI269" i="10"/>
  <c r="BH269" i="10"/>
  <c r="BG269" i="10"/>
  <c r="BF269" i="10"/>
  <c r="T269" i="10"/>
  <c r="R269" i="10"/>
  <c r="P269" i="10"/>
  <c r="BI267" i="10"/>
  <c r="BH267" i="10"/>
  <c r="BG267" i="10"/>
  <c r="BF267" i="10"/>
  <c r="T267" i="10"/>
  <c r="R267" i="10"/>
  <c r="P267" i="10"/>
  <c r="BI265" i="10"/>
  <c r="BH265" i="10"/>
  <c r="BG265" i="10"/>
  <c r="BF265" i="10"/>
  <c r="T265" i="10"/>
  <c r="R265" i="10"/>
  <c r="P265" i="10"/>
  <c r="BI263" i="10"/>
  <c r="BH263" i="10"/>
  <c r="BG263" i="10"/>
  <c r="BF263" i="10"/>
  <c r="T263" i="10"/>
  <c r="R263" i="10"/>
  <c r="P263" i="10"/>
  <c r="BI261" i="10"/>
  <c r="BH261" i="10"/>
  <c r="BG261" i="10"/>
  <c r="BF261" i="10"/>
  <c r="T261" i="10"/>
  <c r="R261" i="10"/>
  <c r="P261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55" i="10"/>
  <c r="BH255" i="10"/>
  <c r="BG255" i="10"/>
  <c r="BF255" i="10"/>
  <c r="T255" i="10"/>
  <c r="R255" i="10"/>
  <c r="P255" i="10"/>
  <c r="BI253" i="10"/>
  <c r="BH253" i="10"/>
  <c r="BG253" i="10"/>
  <c r="BF253" i="10"/>
  <c r="T253" i="10"/>
  <c r="R253" i="10"/>
  <c r="P253" i="10"/>
  <c r="BI251" i="10"/>
  <c r="BH251" i="10"/>
  <c r="BG251" i="10"/>
  <c r="BF251" i="10"/>
  <c r="T251" i="10"/>
  <c r="R251" i="10"/>
  <c r="P251" i="10"/>
  <c r="BI249" i="10"/>
  <c r="BH249" i="10"/>
  <c r="BG249" i="10"/>
  <c r="BF249" i="10"/>
  <c r="T249" i="10"/>
  <c r="R249" i="10"/>
  <c r="P249" i="10"/>
  <c r="BI247" i="10"/>
  <c r="BH247" i="10"/>
  <c r="BG247" i="10"/>
  <c r="BF247" i="10"/>
  <c r="T247" i="10"/>
  <c r="R247" i="10"/>
  <c r="P247" i="10"/>
  <c r="BI245" i="10"/>
  <c r="BH245" i="10"/>
  <c r="BG245" i="10"/>
  <c r="BF245" i="10"/>
  <c r="T245" i="10"/>
  <c r="R245" i="10"/>
  <c r="P245" i="10"/>
  <c r="BI243" i="10"/>
  <c r="BH243" i="10"/>
  <c r="BG243" i="10"/>
  <c r="BF243" i="10"/>
  <c r="T243" i="10"/>
  <c r="R243" i="10"/>
  <c r="P243" i="10"/>
  <c r="BI241" i="10"/>
  <c r="BH241" i="10"/>
  <c r="BG241" i="10"/>
  <c r="BF241" i="10"/>
  <c r="T241" i="10"/>
  <c r="R241" i="10"/>
  <c r="P241" i="10"/>
  <c r="BI239" i="10"/>
  <c r="BH239" i="10"/>
  <c r="BG239" i="10"/>
  <c r="BF239" i="10"/>
  <c r="T239" i="10"/>
  <c r="R239" i="10"/>
  <c r="P239" i="10"/>
  <c r="BI237" i="10"/>
  <c r="BH237" i="10"/>
  <c r="BG237" i="10"/>
  <c r="BF237" i="10"/>
  <c r="T237" i="10"/>
  <c r="R237" i="10"/>
  <c r="P237" i="10"/>
  <c r="BI235" i="10"/>
  <c r="BH235" i="10"/>
  <c r="BG235" i="10"/>
  <c r="BF235" i="10"/>
  <c r="T235" i="10"/>
  <c r="R235" i="10"/>
  <c r="P235" i="10"/>
  <c r="BI233" i="10"/>
  <c r="BH233" i="10"/>
  <c r="BG233" i="10"/>
  <c r="BF233" i="10"/>
  <c r="T233" i="10"/>
  <c r="R233" i="10"/>
  <c r="P233" i="10"/>
  <c r="BI231" i="10"/>
  <c r="BH231" i="10"/>
  <c r="BG231" i="10"/>
  <c r="BF231" i="10"/>
  <c r="T231" i="10"/>
  <c r="R231" i="10"/>
  <c r="P231" i="10"/>
  <c r="BI229" i="10"/>
  <c r="BH229" i="10"/>
  <c r="BG229" i="10"/>
  <c r="BF229" i="10"/>
  <c r="T229" i="10"/>
  <c r="R229" i="10"/>
  <c r="P229" i="10"/>
  <c r="BI227" i="10"/>
  <c r="BH227" i="10"/>
  <c r="BG227" i="10"/>
  <c r="BF227" i="10"/>
  <c r="T227" i="10"/>
  <c r="R227" i="10"/>
  <c r="P227" i="10"/>
  <c r="BI225" i="10"/>
  <c r="BH225" i="10"/>
  <c r="BG225" i="10"/>
  <c r="BF225" i="10"/>
  <c r="T225" i="10"/>
  <c r="R225" i="10"/>
  <c r="P225" i="10"/>
  <c r="BI223" i="10"/>
  <c r="BH223" i="10"/>
  <c r="BG223" i="10"/>
  <c r="BF223" i="10"/>
  <c r="T223" i="10"/>
  <c r="R223" i="10"/>
  <c r="P223" i="10"/>
  <c r="BI221" i="10"/>
  <c r="BH221" i="10"/>
  <c r="BG221" i="10"/>
  <c r="BF221" i="10"/>
  <c r="T221" i="10"/>
  <c r="R221" i="10"/>
  <c r="P221" i="10"/>
  <c r="BI219" i="10"/>
  <c r="BH219" i="10"/>
  <c r="BG219" i="10"/>
  <c r="BF219" i="10"/>
  <c r="T219" i="10"/>
  <c r="R219" i="10"/>
  <c r="P219" i="10"/>
  <c r="BI217" i="10"/>
  <c r="BH217" i="10"/>
  <c r="BG217" i="10"/>
  <c r="BF217" i="10"/>
  <c r="T217" i="10"/>
  <c r="R217" i="10"/>
  <c r="P217" i="10"/>
  <c r="BI215" i="10"/>
  <c r="BH215" i="10"/>
  <c r="BG215" i="10"/>
  <c r="BF215" i="10"/>
  <c r="T215" i="10"/>
  <c r="R215" i="10"/>
  <c r="P215" i="10"/>
  <c r="BI213" i="10"/>
  <c r="BH213" i="10"/>
  <c r="BG213" i="10"/>
  <c r="BF213" i="10"/>
  <c r="T213" i="10"/>
  <c r="R213" i="10"/>
  <c r="P213" i="10"/>
  <c r="BI211" i="10"/>
  <c r="BH211" i="10"/>
  <c r="BG211" i="10"/>
  <c r="BF211" i="10"/>
  <c r="T211" i="10"/>
  <c r="R211" i="10"/>
  <c r="P211" i="10"/>
  <c r="BI209" i="10"/>
  <c r="BH209" i="10"/>
  <c r="BG209" i="10"/>
  <c r="BF209" i="10"/>
  <c r="T209" i="10"/>
  <c r="R209" i="10"/>
  <c r="P209" i="10"/>
  <c r="BI207" i="10"/>
  <c r="BH207" i="10"/>
  <c r="BG207" i="10"/>
  <c r="BF207" i="10"/>
  <c r="T207" i="10"/>
  <c r="R207" i="10"/>
  <c r="P207" i="10"/>
  <c r="BI205" i="10"/>
  <c r="BH205" i="10"/>
  <c r="BG205" i="10"/>
  <c r="BF205" i="10"/>
  <c r="T205" i="10"/>
  <c r="R205" i="10"/>
  <c r="P205" i="10"/>
  <c r="BI203" i="10"/>
  <c r="BH203" i="10"/>
  <c r="BG203" i="10"/>
  <c r="BF203" i="10"/>
  <c r="T203" i="10"/>
  <c r="R203" i="10"/>
  <c r="P203" i="10"/>
  <c r="BI201" i="10"/>
  <c r="BH201" i="10"/>
  <c r="BG201" i="10"/>
  <c r="BF201" i="10"/>
  <c r="T201" i="10"/>
  <c r="R201" i="10"/>
  <c r="P201" i="10"/>
  <c r="BI198" i="10"/>
  <c r="BH198" i="10"/>
  <c r="BG198" i="10"/>
  <c r="BF198" i="10"/>
  <c r="T198" i="10"/>
  <c r="R198" i="10"/>
  <c r="P198" i="10"/>
  <c r="BI196" i="10"/>
  <c r="BH196" i="10"/>
  <c r="BG196" i="10"/>
  <c r="BF196" i="10"/>
  <c r="T196" i="10"/>
  <c r="R196" i="10"/>
  <c r="P196" i="10"/>
  <c r="BI191" i="10"/>
  <c r="BH191" i="10"/>
  <c r="BG191" i="10"/>
  <c r="BF191" i="10"/>
  <c r="T191" i="10"/>
  <c r="R191" i="10"/>
  <c r="P191" i="10"/>
  <c r="BI188" i="10"/>
  <c r="BH188" i="10"/>
  <c r="BG188" i="10"/>
  <c r="BF188" i="10"/>
  <c r="T188" i="10"/>
  <c r="R188" i="10"/>
  <c r="P188" i="10"/>
  <c r="BI185" i="10"/>
  <c r="BH185" i="10"/>
  <c r="BG185" i="10"/>
  <c r="BF185" i="10"/>
  <c r="T185" i="10"/>
  <c r="R185" i="10"/>
  <c r="P185" i="10"/>
  <c r="BI181" i="10"/>
  <c r="BH181" i="10"/>
  <c r="BG181" i="10"/>
  <c r="BF181" i="10"/>
  <c r="T181" i="10"/>
  <c r="R181" i="10"/>
  <c r="P181" i="10"/>
  <c r="BI179" i="10"/>
  <c r="BH179" i="10"/>
  <c r="BG179" i="10"/>
  <c r="BF179" i="10"/>
  <c r="T179" i="10"/>
  <c r="R179" i="10"/>
  <c r="P179" i="10"/>
  <c r="BI177" i="10"/>
  <c r="BH177" i="10"/>
  <c r="BG177" i="10"/>
  <c r="BF177" i="10"/>
  <c r="T177" i="10"/>
  <c r="R177" i="10"/>
  <c r="P177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6" i="10"/>
  <c r="BH166" i="10"/>
  <c r="BG166" i="10"/>
  <c r="BF166" i="10"/>
  <c r="T166" i="10"/>
  <c r="R166" i="10"/>
  <c r="P166" i="10"/>
  <c r="BI164" i="10"/>
  <c r="BH164" i="10"/>
  <c r="BG164" i="10"/>
  <c r="BF164" i="10"/>
  <c r="T164" i="10"/>
  <c r="R164" i="10"/>
  <c r="P164" i="10"/>
  <c r="BI162" i="10"/>
  <c r="BH162" i="10"/>
  <c r="BG162" i="10"/>
  <c r="BF162" i="10"/>
  <c r="T162" i="10"/>
  <c r="R162" i="10"/>
  <c r="P162" i="10"/>
  <c r="BI159" i="10"/>
  <c r="BH159" i="10"/>
  <c r="BG159" i="10"/>
  <c r="BF159" i="10"/>
  <c r="T159" i="10"/>
  <c r="R159" i="10"/>
  <c r="P159" i="10"/>
  <c r="BI156" i="10"/>
  <c r="BH156" i="10"/>
  <c r="BG156" i="10"/>
  <c r="BF156" i="10"/>
  <c r="T156" i="10"/>
  <c r="R156" i="10"/>
  <c r="P156" i="10"/>
  <c r="BI154" i="10"/>
  <c r="BH154" i="10"/>
  <c r="BG154" i="10"/>
  <c r="BF154" i="10"/>
  <c r="T154" i="10"/>
  <c r="R154" i="10"/>
  <c r="P154" i="10"/>
  <c r="BI152" i="10"/>
  <c r="BH152" i="10"/>
  <c r="BG152" i="10"/>
  <c r="BF152" i="10"/>
  <c r="T152" i="10"/>
  <c r="R152" i="10"/>
  <c r="P152" i="10"/>
  <c r="BI150" i="10"/>
  <c r="BH150" i="10"/>
  <c r="BG150" i="10"/>
  <c r="BF150" i="10"/>
  <c r="T150" i="10"/>
  <c r="R150" i="10"/>
  <c r="P150" i="10"/>
  <c r="BI148" i="10"/>
  <c r="BH148" i="10"/>
  <c r="BG148" i="10"/>
  <c r="BF148" i="10"/>
  <c r="T148" i="10"/>
  <c r="R148" i="10"/>
  <c r="P148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1" i="10"/>
  <c r="BH141" i="10"/>
  <c r="BG141" i="10"/>
  <c r="BF141" i="10"/>
  <c r="T141" i="10"/>
  <c r="R141" i="10"/>
  <c r="P141" i="10"/>
  <c r="BI136" i="10"/>
  <c r="BH136" i="10"/>
  <c r="BG136" i="10"/>
  <c r="BF136" i="10"/>
  <c r="T136" i="10"/>
  <c r="R136" i="10"/>
  <c r="P136" i="10"/>
  <c r="BI134" i="10"/>
  <c r="BH134" i="10"/>
  <c r="BG134" i="10"/>
  <c r="BF134" i="10"/>
  <c r="T134" i="10"/>
  <c r="R134" i="10"/>
  <c r="P134" i="10"/>
  <c r="BI131" i="10"/>
  <c r="BH131" i="10"/>
  <c r="BG131" i="10"/>
  <c r="BF131" i="10"/>
  <c r="T131" i="10"/>
  <c r="R131" i="10"/>
  <c r="P131" i="10"/>
  <c r="BI129" i="10"/>
  <c r="BH129" i="10"/>
  <c r="BG129" i="10"/>
  <c r="BF129" i="10"/>
  <c r="T129" i="10"/>
  <c r="R129" i="10"/>
  <c r="P129" i="10"/>
  <c r="BI127" i="10"/>
  <c r="BH127" i="10"/>
  <c r="BG127" i="10"/>
  <c r="BF127" i="10"/>
  <c r="T127" i="10"/>
  <c r="R127" i="10"/>
  <c r="P127" i="10"/>
  <c r="BI125" i="10"/>
  <c r="BH125" i="10"/>
  <c r="BG125" i="10"/>
  <c r="BF125" i="10"/>
  <c r="T125" i="10"/>
  <c r="R125" i="10"/>
  <c r="P125" i="10"/>
  <c r="BI123" i="10"/>
  <c r="BH123" i="10"/>
  <c r="BG123" i="10"/>
  <c r="BF123" i="10"/>
  <c r="T123" i="10"/>
  <c r="R123" i="10"/>
  <c r="P123" i="10"/>
  <c r="J116" i="10"/>
  <c r="F116" i="10"/>
  <c r="F114" i="10"/>
  <c r="E112" i="10"/>
  <c r="J91" i="10"/>
  <c r="F91" i="10"/>
  <c r="F89" i="10"/>
  <c r="E87" i="10"/>
  <c r="J24" i="10"/>
  <c r="E24" i="10"/>
  <c r="J117" i="10" s="1"/>
  <c r="J23" i="10"/>
  <c r="J18" i="10"/>
  <c r="E18" i="10"/>
  <c r="F117" i="10" s="1"/>
  <c r="J17" i="10"/>
  <c r="J12" i="10"/>
  <c r="J89" i="10" s="1"/>
  <c r="E7" i="10"/>
  <c r="E110" i="10" s="1"/>
  <c r="J37" i="9"/>
  <c r="J36" i="9"/>
  <c r="AY104" i="1"/>
  <c r="J35" i="9"/>
  <c r="AX104" i="1" s="1"/>
  <c r="BI317" i="9"/>
  <c r="BH317" i="9"/>
  <c r="BG317" i="9"/>
  <c r="BF317" i="9"/>
  <c r="T317" i="9"/>
  <c r="R317" i="9"/>
  <c r="P317" i="9"/>
  <c r="BI315" i="9"/>
  <c r="BH315" i="9"/>
  <c r="BG315" i="9"/>
  <c r="BF315" i="9"/>
  <c r="T315" i="9"/>
  <c r="R315" i="9"/>
  <c r="P315" i="9"/>
  <c r="BI313" i="9"/>
  <c r="BH313" i="9"/>
  <c r="BG313" i="9"/>
  <c r="BF313" i="9"/>
  <c r="T313" i="9"/>
  <c r="R313" i="9"/>
  <c r="P313" i="9"/>
  <c r="BI311" i="9"/>
  <c r="BH311" i="9"/>
  <c r="BG311" i="9"/>
  <c r="BF311" i="9"/>
  <c r="T311" i="9"/>
  <c r="R311" i="9"/>
  <c r="P311" i="9"/>
  <c r="BI309" i="9"/>
  <c r="BH309" i="9"/>
  <c r="BG309" i="9"/>
  <c r="BF309" i="9"/>
  <c r="T309" i="9"/>
  <c r="R309" i="9"/>
  <c r="P309" i="9"/>
  <c r="BI307" i="9"/>
  <c r="BH307" i="9"/>
  <c r="BG307" i="9"/>
  <c r="BF307" i="9"/>
  <c r="T307" i="9"/>
  <c r="R307" i="9"/>
  <c r="P307" i="9"/>
  <c r="BI305" i="9"/>
  <c r="BH305" i="9"/>
  <c r="BG305" i="9"/>
  <c r="BF305" i="9"/>
  <c r="T305" i="9"/>
  <c r="R305" i="9"/>
  <c r="P305" i="9"/>
  <c r="BI302" i="9"/>
  <c r="BH302" i="9"/>
  <c r="BG302" i="9"/>
  <c r="BF302" i="9"/>
  <c r="T302" i="9"/>
  <c r="T301" i="9" s="1"/>
  <c r="R302" i="9"/>
  <c r="R301" i="9" s="1"/>
  <c r="P302" i="9"/>
  <c r="P301" i="9"/>
  <c r="BI299" i="9"/>
  <c r="BH299" i="9"/>
  <c r="BG299" i="9"/>
  <c r="BF299" i="9"/>
  <c r="T299" i="9"/>
  <c r="R299" i="9"/>
  <c r="P299" i="9"/>
  <c r="BI297" i="9"/>
  <c r="BH297" i="9"/>
  <c r="BG297" i="9"/>
  <c r="BF297" i="9"/>
  <c r="T297" i="9"/>
  <c r="R297" i="9"/>
  <c r="P297" i="9"/>
  <c r="BI295" i="9"/>
  <c r="BH295" i="9"/>
  <c r="BG295" i="9"/>
  <c r="BF295" i="9"/>
  <c r="T295" i="9"/>
  <c r="R295" i="9"/>
  <c r="P295" i="9"/>
  <c r="BI293" i="9"/>
  <c r="BH293" i="9"/>
  <c r="BG293" i="9"/>
  <c r="BF293" i="9"/>
  <c r="T293" i="9"/>
  <c r="R293" i="9"/>
  <c r="P293" i="9"/>
  <c r="BI291" i="9"/>
  <c r="BH291" i="9"/>
  <c r="BG291" i="9"/>
  <c r="BF291" i="9"/>
  <c r="T291" i="9"/>
  <c r="R291" i="9"/>
  <c r="P291" i="9"/>
  <c r="BI289" i="9"/>
  <c r="BH289" i="9"/>
  <c r="BG289" i="9"/>
  <c r="BF289" i="9"/>
  <c r="T289" i="9"/>
  <c r="R289" i="9"/>
  <c r="P289" i="9"/>
  <c r="BI287" i="9"/>
  <c r="BH287" i="9"/>
  <c r="BG287" i="9"/>
  <c r="BF287" i="9"/>
  <c r="T287" i="9"/>
  <c r="R287" i="9"/>
  <c r="P287" i="9"/>
  <c r="BI285" i="9"/>
  <c r="BH285" i="9"/>
  <c r="BG285" i="9"/>
  <c r="BF285" i="9"/>
  <c r="T285" i="9"/>
  <c r="R285" i="9"/>
  <c r="P285" i="9"/>
  <c r="BI283" i="9"/>
  <c r="BH283" i="9"/>
  <c r="BG283" i="9"/>
  <c r="BF283" i="9"/>
  <c r="T283" i="9"/>
  <c r="R283" i="9"/>
  <c r="P283" i="9"/>
  <c r="BI281" i="9"/>
  <c r="BH281" i="9"/>
  <c r="BG281" i="9"/>
  <c r="BF281" i="9"/>
  <c r="T281" i="9"/>
  <c r="R281" i="9"/>
  <c r="P281" i="9"/>
  <c r="BI279" i="9"/>
  <c r="BH279" i="9"/>
  <c r="BG279" i="9"/>
  <c r="BF279" i="9"/>
  <c r="T279" i="9"/>
  <c r="R279" i="9"/>
  <c r="P279" i="9"/>
  <c r="BI277" i="9"/>
  <c r="BH277" i="9"/>
  <c r="BG277" i="9"/>
  <c r="BF277" i="9"/>
  <c r="T277" i="9"/>
  <c r="R277" i="9"/>
  <c r="P277" i="9"/>
  <c r="BI275" i="9"/>
  <c r="BH275" i="9"/>
  <c r="BG275" i="9"/>
  <c r="BF275" i="9"/>
  <c r="T275" i="9"/>
  <c r="R275" i="9"/>
  <c r="P275" i="9"/>
  <c r="BI273" i="9"/>
  <c r="BH273" i="9"/>
  <c r="BG273" i="9"/>
  <c r="BF273" i="9"/>
  <c r="T273" i="9"/>
  <c r="R273" i="9"/>
  <c r="P273" i="9"/>
  <c r="BI271" i="9"/>
  <c r="BH271" i="9"/>
  <c r="BG271" i="9"/>
  <c r="BF271" i="9"/>
  <c r="T271" i="9"/>
  <c r="R271" i="9"/>
  <c r="P271" i="9"/>
  <c r="BI269" i="9"/>
  <c r="BH269" i="9"/>
  <c r="BG269" i="9"/>
  <c r="BF269" i="9"/>
  <c r="T269" i="9"/>
  <c r="R269" i="9"/>
  <c r="P269" i="9"/>
  <c r="BI267" i="9"/>
  <c r="BH267" i="9"/>
  <c r="BG267" i="9"/>
  <c r="BF267" i="9"/>
  <c r="T267" i="9"/>
  <c r="R267" i="9"/>
  <c r="P267" i="9"/>
  <c r="BI265" i="9"/>
  <c r="BH265" i="9"/>
  <c r="BG265" i="9"/>
  <c r="BF265" i="9"/>
  <c r="T265" i="9"/>
  <c r="R265" i="9"/>
  <c r="P265" i="9"/>
  <c r="BI263" i="9"/>
  <c r="BH263" i="9"/>
  <c r="BG263" i="9"/>
  <c r="BF263" i="9"/>
  <c r="T263" i="9"/>
  <c r="R263" i="9"/>
  <c r="P263" i="9"/>
  <c r="BI261" i="9"/>
  <c r="BH261" i="9"/>
  <c r="BG261" i="9"/>
  <c r="BF261" i="9"/>
  <c r="T261" i="9"/>
  <c r="R261" i="9"/>
  <c r="P261" i="9"/>
  <c r="BI259" i="9"/>
  <c r="BH259" i="9"/>
  <c r="BG259" i="9"/>
  <c r="BF259" i="9"/>
  <c r="T259" i="9"/>
  <c r="R259" i="9"/>
  <c r="P259" i="9"/>
  <c r="BI257" i="9"/>
  <c r="BH257" i="9"/>
  <c r="BG257" i="9"/>
  <c r="BF257" i="9"/>
  <c r="T257" i="9"/>
  <c r="R257" i="9"/>
  <c r="P257" i="9"/>
  <c r="BI255" i="9"/>
  <c r="BH255" i="9"/>
  <c r="BG255" i="9"/>
  <c r="BF255" i="9"/>
  <c r="T255" i="9"/>
  <c r="R255" i="9"/>
  <c r="P255" i="9"/>
  <c r="BI253" i="9"/>
  <c r="BH253" i="9"/>
  <c r="BG253" i="9"/>
  <c r="BF253" i="9"/>
  <c r="T253" i="9"/>
  <c r="R253" i="9"/>
  <c r="P253" i="9"/>
  <c r="BI251" i="9"/>
  <c r="BH251" i="9"/>
  <c r="BG251" i="9"/>
  <c r="BF251" i="9"/>
  <c r="T251" i="9"/>
  <c r="R251" i="9"/>
  <c r="P251" i="9"/>
  <c r="BI249" i="9"/>
  <c r="BH249" i="9"/>
  <c r="BG249" i="9"/>
  <c r="BF249" i="9"/>
  <c r="T249" i="9"/>
  <c r="R249" i="9"/>
  <c r="P249" i="9"/>
  <c r="BI246" i="9"/>
  <c r="BH246" i="9"/>
  <c r="BG246" i="9"/>
  <c r="BF246" i="9"/>
  <c r="T246" i="9"/>
  <c r="R246" i="9"/>
  <c r="P246" i="9"/>
  <c r="BI244" i="9"/>
  <c r="BH244" i="9"/>
  <c r="BG244" i="9"/>
  <c r="BF244" i="9"/>
  <c r="T244" i="9"/>
  <c r="R244" i="9"/>
  <c r="P244" i="9"/>
  <c r="BI242" i="9"/>
  <c r="BH242" i="9"/>
  <c r="BG242" i="9"/>
  <c r="BF242" i="9"/>
  <c r="T242" i="9"/>
  <c r="R242" i="9"/>
  <c r="P242" i="9"/>
  <c r="BI240" i="9"/>
  <c r="BH240" i="9"/>
  <c r="BG240" i="9"/>
  <c r="BF240" i="9"/>
  <c r="T240" i="9"/>
  <c r="R240" i="9"/>
  <c r="P240" i="9"/>
  <c r="BI238" i="9"/>
  <c r="BH238" i="9"/>
  <c r="BG238" i="9"/>
  <c r="BF238" i="9"/>
  <c r="T238" i="9"/>
  <c r="R238" i="9"/>
  <c r="P238" i="9"/>
  <c r="BI236" i="9"/>
  <c r="BH236" i="9"/>
  <c r="BG236" i="9"/>
  <c r="BF236" i="9"/>
  <c r="T236" i="9"/>
  <c r="R236" i="9"/>
  <c r="P236" i="9"/>
  <c r="BI234" i="9"/>
  <c r="BH234" i="9"/>
  <c r="BG234" i="9"/>
  <c r="BF234" i="9"/>
  <c r="T234" i="9"/>
  <c r="R234" i="9"/>
  <c r="P234" i="9"/>
  <c r="BI232" i="9"/>
  <c r="BH232" i="9"/>
  <c r="BG232" i="9"/>
  <c r="BF232" i="9"/>
  <c r="T232" i="9"/>
  <c r="R232" i="9"/>
  <c r="P232" i="9"/>
  <c r="BI230" i="9"/>
  <c r="BH230" i="9"/>
  <c r="BG230" i="9"/>
  <c r="BF230" i="9"/>
  <c r="T230" i="9"/>
  <c r="R230" i="9"/>
  <c r="P230" i="9"/>
  <c r="BI228" i="9"/>
  <c r="BH228" i="9"/>
  <c r="BG228" i="9"/>
  <c r="BF228" i="9"/>
  <c r="T228" i="9"/>
  <c r="R228" i="9"/>
  <c r="P228" i="9"/>
  <c r="BI226" i="9"/>
  <c r="BH226" i="9"/>
  <c r="BG226" i="9"/>
  <c r="BF226" i="9"/>
  <c r="T226" i="9"/>
  <c r="R226" i="9"/>
  <c r="P226" i="9"/>
  <c r="BI224" i="9"/>
  <c r="BH224" i="9"/>
  <c r="BG224" i="9"/>
  <c r="BF224" i="9"/>
  <c r="T224" i="9"/>
  <c r="R224" i="9"/>
  <c r="P224" i="9"/>
  <c r="BI222" i="9"/>
  <c r="BH222" i="9"/>
  <c r="BG222" i="9"/>
  <c r="BF222" i="9"/>
  <c r="T222" i="9"/>
  <c r="R222" i="9"/>
  <c r="P222" i="9"/>
  <c r="BI220" i="9"/>
  <c r="BH220" i="9"/>
  <c r="BG220" i="9"/>
  <c r="BF220" i="9"/>
  <c r="T220" i="9"/>
  <c r="R220" i="9"/>
  <c r="P220" i="9"/>
  <c r="BI218" i="9"/>
  <c r="BH218" i="9"/>
  <c r="BG218" i="9"/>
  <c r="BF218" i="9"/>
  <c r="T218" i="9"/>
  <c r="R218" i="9"/>
  <c r="P218" i="9"/>
  <c r="BI216" i="9"/>
  <c r="BH216" i="9"/>
  <c r="BG216" i="9"/>
  <c r="BF216" i="9"/>
  <c r="T216" i="9"/>
  <c r="R216" i="9"/>
  <c r="P216" i="9"/>
  <c r="BI214" i="9"/>
  <c r="BH214" i="9"/>
  <c r="BG214" i="9"/>
  <c r="BF214" i="9"/>
  <c r="T214" i="9"/>
  <c r="R214" i="9"/>
  <c r="P214" i="9"/>
  <c r="BI212" i="9"/>
  <c r="BH212" i="9"/>
  <c r="BG212" i="9"/>
  <c r="BF212" i="9"/>
  <c r="T212" i="9"/>
  <c r="R212" i="9"/>
  <c r="P212" i="9"/>
  <c r="BI209" i="9"/>
  <c r="BH209" i="9"/>
  <c r="BG209" i="9"/>
  <c r="BF209" i="9"/>
  <c r="T209" i="9"/>
  <c r="R209" i="9"/>
  <c r="P209" i="9"/>
  <c r="BI207" i="9"/>
  <c r="BH207" i="9"/>
  <c r="BG207" i="9"/>
  <c r="BF207" i="9"/>
  <c r="T207" i="9"/>
  <c r="R207" i="9"/>
  <c r="P207" i="9"/>
  <c r="BI205" i="9"/>
  <c r="BH205" i="9"/>
  <c r="BG205" i="9"/>
  <c r="BF205" i="9"/>
  <c r="T205" i="9"/>
  <c r="R205" i="9"/>
  <c r="P205" i="9"/>
  <c r="BI203" i="9"/>
  <c r="BH203" i="9"/>
  <c r="BG203" i="9"/>
  <c r="BF203" i="9"/>
  <c r="T203" i="9"/>
  <c r="R203" i="9"/>
  <c r="P203" i="9"/>
  <c r="BI200" i="9"/>
  <c r="BH200" i="9"/>
  <c r="BG200" i="9"/>
  <c r="BF200" i="9"/>
  <c r="T200" i="9"/>
  <c r="R200" i="9"/>
  <c r="P200" i="9"/>
  <c r="BI198" i="9"/>
  <c r="BH198" i="9"/>
  <c r="BG198" i="9"/>
  <c r="BF198" i="9"/>
  <c r="T198" i="9"/>
  <c r="R198" i="9"/>
  <c r="P198" i="9"/>
  <c r="BI196" i="9"/>
  <c r="BH196" i="9"/>
  <c r="BG196" i="9"/>
  <c r="BF196" i="9"/>
  <c r="T196" i="9"/>
  <c r="R196" i="9"/>
  <c r="P196" i="9"/>
  <c r="BI194" i="9"/>
  <c r="BH194" i="9"/>
  <c r="BG194" i="9"/>
  <c r="BF194" i="9"/>
  <c r="T194" i="9"/>
  <c r="R194" i="9"/>
  <c r="P194" i="9"/>
  <c r="BI192" i="9"/>
  <c r="BH192" i="9"/>
  <c r="BG192" i="9"/>
  <c r="BF192" i="9"/>
  <c r="T192" i="9"/>
  <c r="R192" i="9"/>
  <c r="P192" i="9"/>
  <c r="BI190" i="9"/>
  <c r="BH190" i="9"/>
  <c r="BG190" i="9"/>
  <c r="BF190" i="9"/>
  <c r="T190" i="9"/>
  <c r="R190" i="9"/>
  <c r="P190" i="9"/>
  <c r="BI188" i="9"/>
  <c r="BH188" i="9"/>
  <c r="BG188" i="9"/>
  <c r="BF188" i="9"/>
  <c r="T188" i="9"/>
  <c r="R188" i="9"/>
  <c r="P188" i="9"/>
  <c r="BI185" i="9"/>
  <c r="BH185" i="9"/>
  <c r="BG185" i="9"/>
  <c r="BF185" i="9"/>
  <c r="T185" i="9"/>
  <c r="R185" i="9"/>
  <c r="P185" i="9"/>
  <c r="BI183" i="9"/>
  <c r="BH183" i="9"/>
  <c r="BG183" i="9"/>
  <c r="BF183" i="9"/>
  <c r="T183" i="9"/>
  <c r="R183" i="9"/>
  <c r="P183" i="9"/>
  <c r="BI181" i="9"/>
  <c r="BH181" i="9"/>
  <c r="BG181" i="9"/>
  <c r="BF181" i="9"/>
  <c r="T181" i="9"/>
  <c r="R181" i="9"/>
  <c r="P181" i="9"/>
  <c r="BI179" i="9"/>
  <c r="BH179" i="9"/>
  <c r="BG179" i="9"/>
  <c r="BF179" i="9"/>
  <c r="T179" i="9"/>
  <c r="R179" i="9"/>
  <c r="P179" i="9"/>
  <c r="BI177" i="9"/>
  <c r="BH177" i="9"/>
  <c r="BG177" i="9"/>
  <c r="BF177" i="9"/>
  <c r="T177" i="9"/>
  <c r="R177" i="9"/>
  <c r="P177" i="9"/>
  <c r="BI175" i="9"/>
  <c r="BH175" i="9"/>
  <c r="BG175" i="9"/>
  <c r="BF175" i="9"/>
  <c r="T175" i="9"/>
  <c r="R175" i="9"/>
  <c r="P175" i="9"/>
  <c r="BI173" i="9"/>
  <c r="BH173" i="9"/>
  <c r="BG173" i="9"/>
  <c r="BF173" i="9"/>
  <c r="T173" i="9"/>
  <c r="R173" i="9"/>
  <c r="P173" i="9"/>
  <c r="BI171" i="9"/>
  <c r="BH171" i="9"/>
  <c r="BG171" i="9"/>
  <c r="BF171" i="9"/>
  <c r="T171" i="9"/>
  <c r="R171" i="9"/>
  <c r="P171" i="9"/>
  <c r="BI169" i="9"/>
  <c r="BH169" i="9"/>
  <c r="BG169" i="9"/>
  <c r="BF169" i="9"/>
  <c r="T169" i="9"/>
  <c r="R169" i="9"/>
  <c r="P169" i="9"/>
  <c r="BI167" i="9"/>
  <c r="BH167" i="9"/>
  <c r="BG167" i="9"/>
  <c r="BF167" i="9"/>
  <c r="T167" i="9"/>
  <c r="R167" i="9"/>
  <c r="P167" i="9"/>
  <c r="BI165" i="9"/>
  <c r="BH165" i="9"/>
  <c r="BG165" i="9"/>
  <c r="BF165" i="9"/>
  <c r="T165" i="9"/>
  <c r="R165" i="9"/>
  <c r="P165" i="9"/>
  <c r="BI163" i="9"/>
  <c r="BH163" i="9"/>
  <c r="BG163" i="9"/>
  <c r="BF163" i="9"/>
  <c r="T163" i="9"/>
  <c r="R163" i="9"/>
  <c r="P163" i="9"/>
  <c r="BI161" i="9"/>
  <c r="BH161" i="9"/>
  <c r="BG161" i="9"/>
  <c r="BF161" i="9"/>
  <c r="T161" i="9"/>
  <c r="R161" i="9"/>
  <c r="P161" i="9"/>
  <c r="BI159" i="9"/>
  <c r="BH159" i="9"/>
  <c r="BG159" i="9"/>
  <c r="BF159" i="9"/>
  <c r="T159" i="9"/>
  <c r="R159" i="9"/>
  <c r="P159" i="9"/>
  <c r="BI157" i="9"/>
  <c r="BH157" i="9"/>
  <c r="BG157" i="9"/>
  <c r="BF157" i="9"/>
  <c r="T157" i="9"/>
  <c r="R157" i="9"/>
  <c r="P157" i="9"/>
  <c r="BI154" i="9"/>
  <c r="BH154" i="9"/>
  <c r="BG154" i="9"/>
  <c r="BF154" i="9"/>
  <c r="T154" i="9"/>
  <c r="R154" i="9"/>
  <c r="P154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R145" i="9"/>
  <c r="P145" i="9"/>
  <c r="BI143" i="9"/>
  <c r="BH143" i="9"/>
  <c r="BG143" i="9"/>
  <c r="BF143" i="9"/>
  <c r="T143" i="9"/>
  <c r="R143" i="9"/>
  <c r="P143" i="9"/>
  <c r="BI141" i="9"/>
  <c r="BH141" i="9"/>
  <c r="BG141" i="9"/>
  <c r="BF141" i="9"/>
  <c r="T141" i="9"/>
  <c r="R141" i="9"/>
  <c r="P141" i="9"/>
  <c r="BI139" i="9"/>
  <c r="BH139" i="9"/>
  <c r="BG139" i="9"/>
  <c r="BF139" i="9"/>
  <c r="T139" i="9"/>
  <c r="R139" i="9"/>
  <c r="P139" i="9"/>
  <c r="BI137" i="9"/>
  <c r="BH137" i="9"/>
  <c r="BG137" i="9"/>
  <c r="BF137" i="9"/>
  <c r="T137" i="9"/>
  <c r="R137" i="9"/>
  <c r="P137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BI127" i="9"/>
  <c r="BH127" i="9"/>
  <c r="BG127" i="9"/>
  <c r="BF127" i="9"/>
  <c r="T127" i="9"/>
  <c r="R127" i="9"/>
  <c r="P127" i="9"/>
  <c r="F119" i="9"/>
  <c r="E117" i="9"/>
  <c r="F89" i="9"/>
  <c r="E87" i="9"/>
  <c r="J24" i="9"/>
  <c r="E24" i="9"/>
  <c r="J122" i="9"/>
  <c r="J23" i="9"/>
  <c r="J21" i="9"/>
  <c r="E21" i="9"/>
  <c r="J91" i="9" s="1"/>
  <c r="J20" i="9"/>
  <c r="J18" i="9"/>
  <c r="E18" i="9"/>
  <c r="F92" i="9"/>
  <c r="J17" i="9"/>
  <c r="J15" i="9"/>
  <c r="E15" i="9"/>
  <c r="F121" i="9" s="1"/>
  <c r="J14" i="9"/>
  <c r="J12" i="9"/>
  <c r="J89" i="9" s="1"/>
  <c r="E7" i="9"/>
  <c r="E85" i="9" s="1"/>
  <c r="J37" i="8"/>
  <c r="J36" i="8"/>
  <c r="AY103" i="1" s="1"/>
  <c r="J35" i="8"/>
  <c r="AX103" i="1"/>
  <c r="BI224" i="8"/>
  <c r="BH224" i="8"/>
  <c r="BG224" i="8"/>
  <c r="BF224" i="8"/>
  <c r="T224" i="8"/>
  <c r="T223" i="8"/>
  <c r="R224" i="8"/>
  <c r="R223" i="8"/>
  <c r="P224" i="8"/>
  <c r="P223" i="8"/>
  <c r="BI221" i="8"/>
  <c r="BH221" i="8"/>
  <c r="BG221" i="8"/>
  <c r="BF221" i="8"/>
  <c r="T221" i="8"/>
  <c r="R221" i="8"/>
  <c r="P221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09" i="8"/>
  <c r="BH209" i="8"/>
  <c r="BG209" i="8"/>
  <c r="BF209" i="8"/>
  <c r="T209" i="8"/>
  <c r="R209" i="8"/>
  <c r="P209" i="8"/>
  <c r="BI207" i="8"/>
  <c r="BH207" i="8"/>
  <c r="BG207" i="8"/>
  <c r="BF207" i="8"/>
  <c r="T207" i="8"/>
  <c r="R207" i="8"/>
  <c r="P207" i="8"/>
  <c r="BI205" i="8"/>
  <c r="BH205" i="8"/>
  <c r="BG205" i="8"/>
  <c r="BF205" i="8"/>
  <c r="T205" i="8"/>
  <c r="R205" i="8"/>
  <c r="P205" i="8"/>
  <c r="BI203" i="8"/>
  <c r="BH203" i="8"/>
  <c r="BG203" i="8"/>
  <c r="BF203" i="8"/>
  <c r="T203" i="8"/>
  <c r="R203" i="8"/>
  <c r="P203" i="8"/>
  <c r="BI201" i="8"/>
  <c r="BH201" i="8"/>
  <c r="BG201" i="8"/>
  <c r="BF201" i="8"/>
  <c r="T201" i="8"/>
  <c r="R201" i="8"/>
  <c r="P201" i="8"/>
  <c r="BI199" i="8"/>
  <c r="BH199" i="8"/>
  <c r="BG199" i="8"/>
  <c r="BF199" i="8"/>
  <c r="T199" i="8"/>
  <c r="R199" i="8"/>
  <c r="P199" i="8"/>
  <c r="BI197" i="8"/>
  <c r="BH197" i="8"/>
  <c r="BG197" i="8"/>
  <c r="BF197" i="8"/>
  <c r="T197" i="8"/>
  <c r="R197" i="8"/>
  <c r="P197" i="8"/>
  <c r="BI195" i="8"/>
  <c r="BH195" i="8"/>
  <c r="BG195" i="8"/>
  <c r="BF195" i="8"/>
  <c r="T195" i="8"/>
  <c r="R195" i="8"/>
  <c r="P195" i="8"/>
  <c r="BI193" i="8"/>
  <c r="BH193" i="8"/>
  <c r="BG193" i="8"/>
  <c r="BF193" i="8"/>
  <c r="T193" i="8"/>
  <c r="R193" i="8"/>
  <c r="P193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7" i="8"/>
  <c r="BH187" i="8"/>
  <c r="BG187" i="8"/>
  <c r="BF187" i="8"/>
  <c r="T187" i="8"/>
  <c r="R187" i="8"/>
  <c r="P187" i="8"/>
  <c r="BI185" i="8"/>
  <c r="BH185" i="8"/>
  <c r="BG185" i="8"/>
  <c r="BF185" i="8"/>
  <c r="T185" i="8"/>
  <c r="R185" i="8"/>
  <c r="P185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7" i="8"/>
  <c r="BH177" i="8"/>
  <c r="BG177" i="8"/>
  <c r="BF177" i="8"/>
  <c r="T177" i="8"/>
  <c r="R177" i="8"/>
  <c r="P177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71" i="8"/>
  <c r="BH171" i="8"/>
  <c r="BG171" i="8"/>
  <c r="BF171" i="8"/>
  <c r="T171" i="8"/>
  <c r="R171" i="8"/>
  <c r="P171" i="8"/>
  <c r="BI169" i="8"/>
  <c r="BH169" i="8"/>
  <c r="BG169" i="8"/>
  <c r="BF169" i="8"/>
  <c r="T169" i="8"/>
  <c r="R169" i="8"/>
  <c r="P169" i="8"/>
  <c r="BI167" i="8"/>
  <c r="BH167" i="8"/>
  <c r="BG167" i="8"/>
  <c r="BF167" i="8"/>
  <c r="T167" i="8"/>
  <c r="R167" i="8"/>
  <c r="P167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59" i="8"/>
  <c r="BH159" i="8"/>
  <c r="BG159" i="8"/>
  <c r="BF159" i="8"/>
  <c r="T159" i="8"/>
  <c r="R159" i="8"/>
  <c r="P159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50" i="8"/>
  <c r="BH150" i="8"/>
  <c r="BG150" i="8"/>
  <c r="BF150" i="8"/>
  <c r="T150" i="8"/>
  <c r="R150" i="8"/>
  <c r="P150" i="8"/>
  <c r="BI147" i="8"/>
  <c r="BH147" i="8"/>
  <c r="BG147" i="8"/>
  <c r="BF147" i="8"/>
  <c r="T147" i="8"/>
  <c r="R147" i="8"/>
  <c r="P147" i="8"/>
  <c r="BI145" i="8"/>
  <c r="BH145" i="8"/>
  <c r="BG145" i="8"/>
  <c r="BF145" i="8"/>
  <c r="T145" i="8"/>
  <c r="R145" i="8"/>
  <c r="P145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F115" i="8"/>
  <c r="E113" i="8"/>
  <c r="F89" i="8"/>
  <c r="E87" i="8"/>
  <c r="J24" i="8"/>
  <c r="E24" i="8"/>
  <c r="J118" i="8" s="1"/>
  <c r="J23" i="8"/>
  <c r="J21" i="8"/>
  <c r="E21" i="8"/>
  <c r="J117" i="8" s="1"/>
  <c r="J20" i="8"/>
  <c r="J18" i="8"/>
  <c r="E18" i="8"/>
  <c r="F92" i="8" s="1"/>
  <c r="J17" i="8"/>
  <c r="J15" i="8"/>
  <c r="E15" i="8"/>
  <c r="F91" i="8"/>
  <c r="J14" i="8"/>
  <c r="J12" i="8"/>
  <c r="J115" i="8" s="1"/>
  <c r="E7" i="8"/>
  <c r="E85" i="8" s="1"/>
  <c r="J37" i="7"/>
  <c r="J36" i="7"/>
  <c r="AY102" i="1" s="1"/>
  <c r="J35" i="7"/>
  <c r="AX102" i="1" s="1"/>
  <c r="BI291" i="7"/>
  <c r="BH291" i="7"/>
  <c r="BG291" i="7"/>
  <c r="BF291" i="7"/>
  <c r="T291" i="7"/>
  <c r="R291" i="7"/>
  <c r="P291" i="7"/>
  <c r="BI289" i="7"/>
  <c r="BH289" i="7"/>
  <c r="BG289" i="7"/>
  <c r="BF289" i="7"/>
  <c r="T289" i="7"/>
  <c r="R289" i="7"/>
  <c r="P289" i="7"/>
  <c r="BI286" i="7"/>
  <c r="BH286" i="7"/>
  <c r="BG286" i="7"/>
  <c r="BF286" i="7"/>
  <c r="T286" i="7"/>
  <c r="R286" i="7"/>
  <c r="P286" i="7"/>
  <c r="BI284" i="7"/>
  <c r="BH284" i="7"/>
  <c r="BG284" i="7"/>
  <c r="BF284" i="7"/>
  <c r="T284" i="7"/>
  <c r="R284" i="7"/>
  <c r="P284" i="7"/>
  <c r="BI281" i="7"/>
  <c r="BH281" i="7"/>
  <c r="BG281" i="7"/>
  <c r="BF281" i="7"/>
  <c r="T281" i="7"/>
  <c r="R281" i="7"/>
  <c r="P281" i="7"/>
  <c r="BI278" i="7"/>
  <c r="BH278" i="7"/>
  <c r="BG278" i="7"/>
  <c r="BF278" i="7"/>
  <c r="T278" i="7"/>
  <c r="T277" i="7" s="1"/>
  <c r="R278" i="7"/>
  <c r="R277" i="7"/>
  <c r="P278" i="7"/>
  <c r="P277" i="7" s="1"/>
  <c r="BI274" i="7"/>
  <c r="BH274" i="7"/>
  <c r="BG274" i="7"/>
  <c r="BF274" i="7"/>
  <c r="T274" i="7"/>
  <c r="T273" i="7"/>
  <c r="R274" i="7"/>
  <c r="R273" i="7"/>
  <c r="P274" i="7"/>
  <c r="P273" i="7"/>
  <c r="BI271" i="7"/>
  <c r="BH271" i="7"/>
  <c r="BG271" i="7"/>
  <c r="BF271" i="7"/>
  <c r="T271" i="7"/>
  <c r="T270" i="7"/>
  <c r="R271" i="7"/>
  <c r="R270" i="7"/>
  <c r="P271" i="7"/>
  <c r="P270" i="7"/>
  <c r="BI268" i="7"/>
  <c r="BH268" i="7"/>
  <c r="BG268" i="7"/>
  <c r="BF268" i="7"/>
  <c r="T268" i="7"/>
  <c r="R268" i="7"/>
  <c r="P268" i="7"/>
  <c r="BI266" i="7"/>
  <c r="BH266" i="7"/>
  <c r="BG266" i="7"/>
  <c r="BF266" i="7"/>
  <c r="T266" i="7"/>
  <c r="R266" i="7"/>
  <c r="P266" i="7"/>
  <c r="BI264" i="7"/>
  <c r="BH264" i="7"/>
  <c r="BG264" i="7"/>
  <c r="BF264" i="7"/>
  <c r="T264" i="7"/>
  <c r="R264" i="7"/>
  <c r="P264" i="7"/>
  <c r="BI262" i="7"/>
  <c r="BH262" i="7"/>
  <c r="BG262" i="7"/>
  <c r="BF262" i="7"/>
  <c r="T262" i="7"/>
  <c r="R262" i="7"/>
  <c r="P262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6" i="7"/>
  <c r="BH256" i="7"/>
  <c r="BG256" i="7"/>
  <c r="BF256" i="7"/>
  <c r="T256" i="7"/>
  <c r="R256" i="7"/>
  <c r="P256" i="7"/>
  <c r="BI254" i="7"/>
  <c r="BH254" i="7"/>
  <c r="BG254" i="7"/>
  <c r="BF254" i="7"/>
  <c r="T254" i="7"/>
  <c r="R254" i="7"/>
  <c r="P254" i="7"/>
  <c r="BI252" i="7"/>
  <c r="BH252" i="7"/>
  <c r="BG252" i="7"/>
  <c r="BF252" i="7"/>
  <c r="T252" i="7"/>
  <c r="R252" i="7"/>
  <c r="P252" i="7"/>
  <c r="BI250" i="7"/>
  <c r="BH250" i="7"/>
  <c r="BG250" i="7"/>
  <c r="BF250" i="7"/>
  <c r="T250" i="7"/>
  <c r="R250" i="7"/>
  <c r="P250" i="7"/>
  <c r="BI248" i="7"/>
  <c r="BH248" i="7"/>
  <c r="BG248" i="7"/>
  <c r="BF248" i="7"/>
  <c r="T248" i="7"/>
  <c r="R248" i="7"/>
  <c r="P248" i="7"/>
  <c r="BI246" i="7"/>
  <c r="BH246" i="7"/>
  <c r="BG246" i="7"/>
  <c r="BF246" i="7"/>
  <c r="T246" i="7"/>
  <c r="R246" i="7"/>
  <c r="P246" i="7"/>
  <c r="BI244" i="7"/>
  <c r="BH244" i="7"/>
  <c r="BG244" i="7"/>
  <c r="BF244" i="7"/>
  <c r="T244" i="7"/>
  <c r="R244" i="7"/>
  <c r="P244" i="7"/>
  <c r="BI242" i="7"/>
  <c r="BH242" i="7"/>
  <c r="BG242" i="7"/>
  <c r="BF242" i="7"/>
  <c r="T242" i="7"/>
  <c r="R242" i="7"/>
  <c r="P242" i="7"/>
  <c r="BI240" i="7"/>
  <c r="BH240" i="7"/>
  <c r="BG240" i="7"/>
  <c r="BF240" i="7"/>
  <c r="T240" i="7"/>
  <c r="R240" i="7"/>
  <c r="P240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4" i="7"/>
  <c r="BH234" i="7"/>
  <c r="BG234" i="7"/>
  <c r="BF234" i="7"/>
  <c r="T234" i="7"/>
  <c r="R234" i="7"/>
  <c r="P234" i="7"/>
  <c r="BI232" i="7"/>
  <c r="BH232" i="7"/>
  <c r="BG232" i="7"/>
  <c r="BF232" i="7"/>
  <c r="T232" i="7"/>
  <c r="R232" i="7"/>
  <c r="P232" i="7"/>
  <c r="BI230" i="7"/>
  <c r="BH230" i="7"/>
  <c r="BG230" i="7"/>
  <c r="BF230" i="7"/>
  <c r="T230" i="7"/>
  <c r="R230" i="7"/>
  <c r="P230" i="7"/>
  <c r="BI228" i="7"/>
  <c r="BH228" i="7"/>
  <c r="BG228" i="7"/>
  <c r="BF228" i="7"/>
  <c r="T228" i="7"/>
  <c r="R228" i="7"/>
  <c r="P228" i="7"/>
  <c r="BI226" i="7"/>
  <c r="BH226" i="7"/>
  <c r="BG226" i="7"/>
  <c r="BF226" i="7"/>
  <c r="T226" i="7"/>
  <c r="R226" i="7"/>
  <c r="P226" i="7"/>
  <c r="BI224" i="7"/>
  <c r="BH224" i="7"/>
  <c r="BG224" i="7"/>
  <c r="BF224" i="7"/>
  <c r="T224" i="7"/>
  <c r="R224" i="7"/>
  <c r="P224" i="7"/>
  <c r="BI222" i="7"/>
  <c r="BH222" i="7"/>
  <c r="BG222" i="7"/>
  <c r="BF222" i="7"/>
  <c r="T222" i="7"/>
  <c r="R222" i="7"/>
  <c r="P222" i="7"/>
  <c r="BI220" i="7"/>
  <c r="BH220" i="7"/>
  <c r="BG220" i="7"/>
  <c r="BF220" i="7"/>
  <c r="T220" i="7"/>
  <c r="R220" i="7"/>
  <c r="P220" i="7"/>
  <c r="BI218" i="7"/>
  <c r="BH218" i="7"/>
  <c r="BG218" i="7"/>
  <c r="BF218" i="7"/>
  <c r="T218" i="7"/>
  <c r="R218" i="7"/>
  <c r="P218" i="7"/>
  <c r="BI216" i="7"/>
  <c r="BH216" i="7"/>
  <c r="BG216" i="7"/>
  <c r="BF216" i="7"/>
  <c r="T216" i="7"/>
  <c r="R216" i="7"/>
  <c r="P216" i="7"/>
  <c r="BI214" i="7"/>
  <c r="BH214" i="7"/>
  <c r="BG214" i="7"/>
  <c r="BF214" i="7"/>
  <c r="T214" i="7"/>
  <c r="R214" i="7"/>
  <c r="P214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200" i="7"/>
  <c r="BH200" i="7"/>
  <c r="BG200" i="7"/>
  <c r="BF200" i="7"/>
  <c r="T200" i="7"/>
  <c r="R200" i="7"/>
  <c r="P200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69" i="7"/>
  <c r="BH169" i="7"/>
  <c r="BG169" i="7"/>
  <c r="BF169" i="7"/>
  <c r="T169" i="7"/>
  <c r="T168" i="7" s="1"/>
  <c r="R169" i="7"/>
  <c r="R168" i="7"/>
  <c r="P169" i="7"/>
  <c r="P168" i="7" s="1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R138" i="7"/>
  <c r="P138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F118" i="7"/>
  <c r="E116" i="7"/>
  <c r="F89" i="7"/>
  <c r="E87" i="7"/>
  <c r="J24" i="7"/>
  <c r="E24" i="7"/>
  <c r="J92" i="7" s="1"/>
  <c r="J23" i="7"/>
  <c r="J21" i="7"/>
  <c r="E21" i="7"/>
  <c r="J120" i="7" s="1"/>
  <c r="J20" i="7"/>
  <c r="J18" i="7"/>
  <c r="E18" i="7"/>
  <c r="F121" i="7"/>
  <c r="J17" i="7"/>
  <c r="J15" i="7"/>
  <c r="E15" i="7"/>
  <c r="F120" i="7" s="1"/>
  <c r="J14" i="7"/>
  <c r="J12" i="7"/>
  <c r="J118" i="7" s="1"/>
  <c r="E7" i="7"/>
  <c r="E114" i="7"/>
  <c r="J37" i="6"/>
  <c r="J36" i="6"/>
  <c r="AY101" i="1" s="1"/>
  <c r="J35" i="6"/>
  <c r="AX101" i="1"/>
  <c r="BI303" i="6"/>
  <c r="BH303" i="6"/>
  <c r="BG303" i="6"/>
  <c r="BF303" i="6"/>
  <c r="T303" i="6"/>
  <c r="R303" i="6"/>
  <c r="P303" i="6"/>
  <c r="BI301" i="6"/>
  <c r="BH301" i="6"/>
  <c r="BG301" i="6"/>
  <c r="BF301" i="6"/>
  <c r="T301" i="6"/>
  <c r="R301" i="6"/>
  <c r="P301" i="6"/>
  <c r="BI299" i="6"/>
  <c r="BH299" i="6"/>
  <c r="BG299" i="6"/>
  <c r="BF299" i="6"/>
  <c r="T299" i="6"/>
  <c r="R299" i="6"/>
  <c r="P299" i="6"/>
  <c r="BI295" i="6"/>
  <c r="BH295" i="6"/>
  <c r="BG295" i="6"/>
  <c r="BF295" i="6"/>
  <c r="T295" i="6"/>
  <c r="T294" i="6"/>
  <c r="R295" i="6"/>
  <c r="R294" i="6"/>
  <c r="P295" i="6"/>
  <c r="P294" i="6"/>
  <c r="BI292" i="6"/>
  <c r="BH292" i="6"/>
  <c r="BG292" i="6"/>
  <c r="BF292" i="6"/>
  <c r="T292" i="6"/>
  <c r="R292" i="6"/>
  <c r="P292" i="6"/>
  <c r="BI290" i="6"/>
  <c r="BH290" i="6"/>
  <c r="BG290" i="6"/>
  <c r="BF290" i="6"/>
  <c r="T290" i="6"/>
  <c r="R290" i="6"/>
  <c r="P290" i="6"/>
  <c r="BI287" i="6"/>
  <c r="BH287" i="6"/>
  <c r="BG287" i="6"/>
  <c r="BF287" i="6"/>
  <c r="T287" i="6"/>
  <c r="R287" i="6"/>
  <c r="P287" i="6"/>
  <c r="BI285" i="6"/>
  <c r="BH285" i="6"/>
  <c r="BG285" i="6"/>
  <c r="BF285" i="6"/>
  <c r="T285" i="6"/>
  <c r="R285" i="6"/>
  <c r="P285" i="6"/>
  <c r="BI282" i="6"/>
  <c r="BH282" i="6"/>
  <c r="BG282" i="6"/>
  <c r="BF282" i="6"/>
  <c r="T282" i="6"/>
  <c r="R282" i="6"/>
  <c r="P282" i="6"/>
  <c r="BI278" i="6"/>
  <c r="BH278" i="6"/>
  <c r="BG278" i="6"/>
  <c r="BF278" i="6"/>
  <c r="T278" i="6"/>
  <c r="R278" i="6"/>
  <c r="P278" i="6"/>
  <c r="BI276" i="6"/>
  <c r="BH276" i="6"/>
  <c r="BG276" i="6"/>
  <c r="BF276" i="6"/>
  <c r="T276" i="6"/>
  <c r="R276" i="6"/>
  <c r="P276" i="6"/>
  <c r="BI274" i="6"/>
  <c r="BH274" i="6"/>
  <c r="BG274" i="6"/>
  <c r="BF274" i="6"/>
  <c r="T274" i="6"/>
  <c r="R274" i="6"/>
  <c r="P274" i="6"/>
  <c r="BI272" i="6"/>
  <c r="BH272" i="6"/>
  <c r="BG272" i="6"/>
  <c r="BF272" i="6"/>
  <c r="T272" i="6"/>
  <c r="R272" i="6"/>
  <c r="P272" i="6"/>
  <c r="BI270" i="6"/>
  <c r="BH270" i="6"/>
  <c r="BG270" i="6"/>
  <c r="BF270" i="6"/>
  <c r="T270" i="6"/>
  <c r="R270" i="6"/>
  <c r="P270" i="6"/>
  <c r="BI266" i="6"/>
  <c r="BH266" i="6"/>
  <c r="BG266" i="6"/>
  <c r="BF266" i="6"/>
  <c r="T266" i="6"/>
  <c r="R266" i="6"/>
  <c r="P266" i="6"/>
  <c r="BI264" i="6"/>
  <c r="BH264" i="6"/>
  <c r="BG264" i="6"/>
  <c r="BF264" i="6"/>
  <c r="T264" i="6"/>
  <c r="R264" i="6"/>
  <c r="P264" i="6"/>
  <c r="BI262" i="6"/>
  <c r="BH262" i="6"/>
  <c r="BG262" i="6"/>
  <c r="BF262" i="6"/>
  <c r="T262" i="6"/>
  <c r="R262" i="6"/>
  <c r="P262" i="6"/>
  <c r="BI260" i="6"/>
  <c r="BH260" i="6"/>
  <c r="BG260" i="6"/>
  <c r="BF260" i="6"/>
  <c r="T260" i="6"/>
  <c r="R260" i="6"/>
  <c r="P260" i="6"/>
  <c r="BI258" i="6"/>
  <c r="BH258" i="6"/>
  <c r="BG258" i="6"/>
  <c r="BF258" i="6"/>
  <c r="T258" i="6"/>
  <c r="R258" i="6"/>
  <c r="P258" i="6"/>
  <c r="BI256" i="6"/>
  <c r="BH256" i="6"/>
  <c r="BG256" i="6"/>
  <c r="BF256" i="6"/>
  <c r="T256" i="6"/>
  <c r="R256" i="6"/>
  <c r="P256" i="6"/>
  <c r="BI254" i="6"/>
  <c r="BH254" i="6"/>
  <c r="BG254" i="6"/>
  <c r="BF254" i="6"/>
  <c r="T254" i="6"/>
  <c r="R254" i="6"/>
  <c r="P254" i="6"/>
  <c r="BI252" i="6"/>
  <c r="BH252" i="6"/>
  <c r="BG252" i="6"/>
  <c r="BF252" i="6"/>
  <c r="T252" i="6"/>
  <c r="R252" i="6"/>
  <c r="P252" i="6"/>
  <c r="BI250" i="6"/>
  <c r="BH250" i="6"/>
  <c r="BG250" i="6"/>
  <c r="BF250" i="6"/>
  <c r="T250" i="6"/>
  <c r="R250" i="6"/>
  <c r="P250" i="6"/>
  <c r="BI248" i="6"/>
  <c r="BH248" i="6"/>
  <c r="BG248" i="6"/>
  <c r="BF248" i="6"/>
  <c r="T248" i="6"/>
  <c r="R248" i="6"/>
  <c r="P248" i="6"/>
  <c r="BI246" i="6"/>
  <c r="BH246" i="6"/>
  <c r="BG246" i="6"/>
  <c r="BF246" i="6"/>
  <c r="T246" i="6"/>
  <c r="R246" i="6"/>
  <c r="P246" i="6"/>
  <c r="BI244" i="6"/>
  <c r="BH244" i="6"/>
  <c r="BG244" i="6"/>
  <c r="BF244" i="6"/>
  <c r="T244" i="6"/>
  <c r="R244" i="6"/>
  <c r="P244" i="6"/>
  <c r="BI242" i="6"/>
  <c r="BH242" i="6"/>
  <c r="BG242" i="6"/>
  <c r="BF242" i="6"/>
  <c r="T242" i="6"/>
  <c r="R242" i="6"/>
  <c r="P242" i="6"/>
  <c r="BI240" i="6"/>
  <c r="BH240" i="6"/>
  <c r="BG240" i="6"/>
  <c r="BF240" i="6"/>
  <c r="T240" i="6"/>
  <c r="R240" i="6"/>
  <c r="P240" i="6"/>
  <c r="BI238" i="6"/>
  <c r="BH238" i="6"/>
  <c r="BG238" i="6"/>
  <c r="BF238" i="6"/>
  <c r="T238" i="6"/>
  <c r="R238" i="6"/>
  <c r="P238" i="6"/>
  <c r="BI236" i="6"/>
  <c r="BH236" i="6"/>
  <c r="BG236" i="6"/>
  <c r="BF236" i="6"/>
  <c r="T236" i="6"/>
  <c r="R236" i="6"/>
  <c r="P236" i="6"/>
  <c r="BI234" i="6"/>
  <c r="BH234" i="6"/>
  <c r="BG234" i="6"/>
  <c r="BF234" i="6"/>
  <c r="T234" i="6"/>
  <c r="R234" i="6"/>
  <c r="P234" i="6"/>
  <c r="BI232" i="6"/>
  <c r="BH232" i="6"/>
  <c r="BG232" i="6"/>
  <c r="BF232" i="6"/>
  <c r="T232" i="6"/>
  <c r="R232" i="6"/>
  <c r="P232" i="6"/>
  <c r="BI230" i="6"/>
  <c r="BH230" i="6"/>
  <c r="BG230" i="6"/>
  <c r="BF230" i="6"/>
  <c r="T230" i="6"/>
  <c r="R230" i="6"/>
  <c r="P230" i="6"/>
  <c r="BI228" i="6"/>
  <c r="BH228" i="6"/>
  <c r="BG228" i="6"/>
  <c r="BF228" i="6"/>
  <c r="T228" i="6"/>
  <c r="R228" i="6"/>
  <c r="P228" i="6"/>
  <c r="BI226" i="6"/>
  <c r="BH226" i="6"/>
  <c r="BG226" i="6"/>
  <c r="BF226" i="6"/>
  <c r="T226" i="6"/>
  <c r="R226" i="6"/>
  <c r="P226" i="6"/>
  <c r="BI224" i="6"/>
  <c r="BH224" i="6"/>
  <c r="BG224" i="6"/>
  <c r="BF224" i="6"/>
  <c r="T224" i="6"/>
  <c r="R224" i="6"/>
  <c r="P224" i="6"/>
  <c r="BI222" i="6"/>
  <c r="BH222" i="6"/>
  <c r="BG222" i="6"/>
  <c r="BF222" i="6"/>
  <c r="T222" i="6"/>
  <c r="R222" i="6"/>
  <c r="P222" i="6"/>
  <c r="BI220" i="6"/>
  <c r="BH220" i="6"/>
  <c r="BG220" i="6"/>
  <c r="BF220" i="6"/>
  <c r="T220" i="6"/>
  <c r="R220" i="6"/>
  <c r="P220" i="6"/>
  <c r="BI218" i="6"/>
  <c r="BH218" i="6"/>
  <c r="BG218" i="6"/>
  <c r="BF218" i="6"/>
  <c r="T218" i="6"/>
  <c r="R218" i="6"/>
  <c r="P218" i="6"/>
  <c r="BI216" i="6"/>
  <c r="BH216" i="6"/>
  <c r="BG216" i="6"/>
  <c r="BF216" i="6"/>
  <c r="T216" i="6"/>
  <c r="R216" i="6"/>
  <c r="P216" i="6"/>
  <c r="BI214" i="6"/>
  <c r="BH214" i="6"/>
  <c r="BG214" i="6"/>
  <c r="BF214" i="6"/>
  <c r="T214" i="6"/>
  <c r="R214" i="6"/>
  <c r="P214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R210" i="6"/>
  <c r="P210" i="6"/>
  <c r="BI208" i="6"/>
  <c r="BH208" i="6"/>
  <c r="BG208" i="6"/>
  <c r="BF208" i="6"/>
  <c r="T208" i="6"/>
  <c r="R208" i="6"/>
  <c r="P208" i="6"/>
  <c r="BI206" i="6"/>
  <c r="BH206" i="6"/>
  <c r="BG206" i="6"/>
  <c r="BF206" i="6"/>
  <c r="T206" i="6"/>
  <c r="R206" i="6"/>
  <c r="P206" i="6"/>
  <c r="BI204" i="6"/>
  <c r="BH204" i="6"/>
  <c r="BG204" i="6"/>
  <c r="BF204" i="6"/>
  <c r="T204" i="6"/>
  <c r="R204" i="6"/>
  <c r="P204" i="6"/>
  <c r="BI202" i="6"/>
  <c r="BH202" i="6"/>
  <c r="BG202" i="6"/>
  <c r="BF202" i="6"/>
  <c r="T202" i="6"/>
  <c r="R202" i="6"/>
  <c r="P202" i="6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R198" i="6"/>
  <c r="P198" i="6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2" i="6"/>
  <c r="BH172" i="6"/>
  <c r="BG172" i="6"/>
  <c r="BF172" i="6"/>
  <c r="T172" i="6"/>
  <c r="R172" i="6"/>
  <c r="P172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5" i="6"/>
  <c r="BH155" i="6"/>
  <c r="BG155" i="6"/>
  <c r="BF155" i="6"/>
  <c r="T155" i="6"/>
  <c r="R155" i="6"/>
  <c r="P155" i="6"/>
  <c r="BI151" i="6"/>
  <c r="BH151" i="6"/>
  <c r="BG151" i="6"/>
  <c r="BF151" i="6"/>
  <c r="T151" i="6"/>
  <c r="R151" i="6"/>
  <c r="P151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5" i="6"/>
  <c r="BH125" i="6"/>
  <c r="BG125" i="6"/>
  <c r="BF125" i="6"/>
  <c r="T125" i="6"/>
  <c r="R125" i="6"/>
  <c r="P125" i="6"/>
  <c r="F117" i="6"/>
  <c r="E115" i="6"/>
  <c r="F89" i="6"/>
  <c r="E87" i="6"/>
  <c r="J24" i="6"/>
  <c r="E24" i="6"/>
  <c r="J120" i="6"/>
  <c r="J23" i="6"/>
  <c r="J21" i="6"/>
  <c r="E21" i="6"/>
  <c r="J91" i="6" s="1"/>
  <c r="J20" i="6"/>
  <c r="J18" i="6"/>
  <c r="E18" i="6"/>
  <c r="F92" i="6" s="1"/>
  <c r="J17" i="6"/>
  <c r="J15" i="6"/>
  <c r="E15" i="6"/>
  <c r="F119" i="6" s="1"/>
  <c r="J14" i="6"/>
  <c r="J12" i="6"/>
  <c r="J89" i="6" s="1"/>
  <c r="E7" i="6"/>
  <c r="E113" i="6"/>
  <c r="J37" i="5"/>
  <c r="J36" i="5"/>
  <c r="AY100" i="1"/>
  <c r="J35" i="5"/>
  <c r="AX100" i="1"/>
  <c r="BI540" i="5"/>
  <c r="BH540" i="5"/>
  <c r="BG540" i="5"/>
  <c r="BF540" i="5"/>
  <c r="T540" i="5"/>
  <c r="T539" i="5"/>
  <c r="R540" i="5"/>
  <c r="R539" i="5" s="1"/>
  <c r="P540" i="5"/>
  <c r="P539" i="5"/>
  <c r="BI537" i="5"/>
  <c r="BH537" i="5"/>
  <c r="BG537" i="5"/>
  <c r="BF537" i="5"/>
  <c r="T537" i="5"/>
  <c r="R537" i="5"/>
  <c r="P537" i="5"/>
  <c r="BI535" i="5"/>
  <c r="BH535" i="5"/>
  <c r="BG535" i="5"/>
  <c r="BF535" i="5"/>
  <c r="T535" i="5"/>
  <c r="R535" i="5"/>
  <c r="P535" i="5"/>
  <c r="BI532" i="5"/>
  <c r="BH532" i="5"/>
  <c r="BG532" i="5"/>
  <c r="BF532" i="5"/>
  <c r="T532" i="5"/>
  <c r="R532" i="5"/>
  <c r="P532" i="5"/>
  <c r="BI530" i="5"/>
  <c r="BH530" i="5"/>
  <c r="BG530" i="5"/>
  <c r="BF530" i="5"/>
  <c r="T530" i="5"/>
  <c r="R530" i="5"/>
  <c r="P530" i="5"/>
  <c r="BI527" i="5"/>
  <c r="BH527" i="5"/>
  <c r="BG527" i="5"/>
  <c r="BF527" i="5"/>
  <c r="T527" i="5"/>
  <c r="R527" i="5"/>
  <c r="P527" i="5"/>
  <c r="BI522" i="5"/>
  <c r="BH522" i="5"/>
  <c r="BG522" i="5"/>
  <c r="BF522" i="5"/>
  <c r="T522" i="5"/>
  <c r="R522" i="5"/>
  <c r="P522" i="5"/>
  <c r="BI518" i="5"/>
  <c r="BH518" i="5"/>
  <c r="BG518" i="5"/>
  <c r="BF518" i="5"/>
  <c r="T518" i="5"/>
  <c r="T517" i="5"/>
  <c r="R518" i="5"/>
  <c r="R517" i="5"/>
  <c r="P518" i="5"/>
  <c r="P517" i="5"/>
  <c r="BI515" i="5"/>
  <c r="BH515" i="5"/>
  <c r="BG515" i="5"/>
  <c r="BF515" i="5"/>
  <c r="T515" i="5"/>
  <c r="R515" i="5"/>
  <c r="P515" i="5"/>
  <c r="BI511" i="5"/>
  <c r="BH511" i="5"/>
  <c r="BG511" i="5"/>
  <c r="BF511" i="5"/>
  <c r="T511" i="5"/>
  <c r="R511" i="5"/>
  <c r="P511" i="5"/>
  <c r="BI509" i="5"/>
  <c r="BH509" i="5"/>
  <c r="BG509" i="5"/>
  <c r="BF509" i="5"/>
  <c r="T509" i="5"/>
  <c r="R509" i="5"/>
  <c r="P509" i="5"/>
  <c r="BI507" i="5"/>
  <c r="BH507" i="5"/>
  <c r="BG507" i="5"/>
  <c r="BF507" i="5"/>
  <c r="T507" i="5"/>
  <c r="R507" i="5"/>
  <c r="P507" i="5"/>
  <c r="BI500" i="5"/>
  <c r="BH500" i="5"/>
  <c r="BG500" i="5"/>
  <c r="BF500" i="5"/>
  <c r="T500" i="5"/>
  <c r="R500" i="5"/>
  <c r="P500" i="5"/>
  <c r="BI492" i="5"/>
  <c r="BH492" i="5"/>
  <c r="BG492" i="5"/>
  <c r="BF492" i="5"/>
  <c r="T492" i="5"/>
  <c r="R492" i="5"/>
  <c r="P492" i="5"/>
  <c r="BI480" i="5"/>
  <c r="BH480" i="5"/>
  <c r="BG480" i="5"/>
  <c r="BF480" i="5"/>
  <c r="T480" i="5"/>
  <c r="R480" i="5"/>
  <c r="P480" i="5"/>
  <c r="BI469" i="5"/>
  <c r="BH469" i="5"/>
  <c r="BG469" i="5"/>
  <c r="BF469" i="5"/>
  <c r="T469" i="5"/>
  <c r="R469" i="5"/>
  <c r="P469" i="5"/>
  <c r="BI460" i="5"/>
  <c r="BH460" i="5"/>
  <c r="BG460" i="5"/>
  <c r="BF460" i="5"/>
  <c r="T460" i="5"/>
  <c r="R460" i="5"/>
  <c r="P460" i="5"/>
  <c r="BI452" i="5"/>
  <c r="BH452" i="5"/>
  <c r="BG452" i="5"/>
  <c r="BF452" i="5"/>
  <c r="T452" i="5"/>
  <c r="R452" i="5"/>
  <c r="P452" i="5"/>
  <c r="BI447" i="5"/>
  <c r="BH447" i="5"/>
  <c r="BG447" i="5"/>
  <c r="BF447" i="5"/>
  <c r="T447" i="5"/>
  <c r="R447" i="5"/>
  <c r="P447" i="5"/>
  <c r="BI442" i="5"/>
  <c r="BH442" i="5"/>
  <c r="BG442" i="5"/>
  <c r="BF442" i="5"/>
  <c r="T442" i="5"/>
  <c r="R442" i="5"/>
  <c r="P442" i="5"/>
  <c r="BI437" i="5"/>
  <c r="BH437" i="5"/>
  <c r="BG437" i="5"/>
  <c r="BF437" i="5"/>
  <c r="T437" i="5"/>
  <c r="R437" i="5"/>
  <c r="P437" i="5"/>
  <c r="BI432" i="5"/>
  <c r="BH432" i="5"/>
  <c r="BG432" i="5"/>
  <c r="BF432" i="5"/>
  <c r="T432" i="5"/>
  <c r="R432" i="5"/>
  <c r="P432" i="5"/>
  <c r="BI424" i="5"/>
  <c r="BH424" i="5"/>
  <c r="BG424" i="5"/>
  <c r="BF424" i="5"/>
  <c r="T424" i="5"/>
  <c r="R424" i="5"/>
  <c r="P424" i="5"/>
  <c r="BI421" i="5"/>
  <c r="BH421" i="5"/>
  <c r="BG421" i="5"/>
  <c r="BF421" i="5"/>
  <c r="T421" i="5"/>
  <c r="R421" i="5"/>
  <c r="P421" i="5"/>
  <c r="BI414" i="5"/>
  <c r="BH414" i="5"/>
  <c r="BG414" i="5"/>
  <c r="BF414" i="5"/>
  <c r="T414" i="5"/>
  <c r="R414" i="5"/>
  <c r="P414" i="5"/>
  <c r="BI409" i="5"/>
  <c r="BH409" i="5"/>
  <c r="BG409" i="5"/>
  <c r="BF409" i="5"/>
  <c r="T409" i="5"/>
  <c r="R409" i="5"/>
  <c r="P409" i="5"/>
  <c r="BI407" i="5"/>
  <c r="BH407" i="5"/>
  <c r="BG407" i="5"/>
  <c r="BF407" i="5"/>
  <c r="T407" i="5"/>
  <c r="R407" i="5"/>
  <c r="P407" i="5"/>
  <c r="BI402" i="5"/>
  <c r="BH402" i="5"/>
  <c r="BG402" i="5"/>
  <c r="BF402" i="5"/>
  <c r="T402" i="5"/>
  <c r="R402" i="5"/>
  <c r="P402" i="5"/>
  <c r="BI400" i="5"/>
  <c r="BH400" i="5"/>
  <c r="BG400" i="5"/>
  <c r="BF400" i="5"/>
  <c r="T400" i="5"/>
  <c r="R400" i="5"/>
  <c r="P400" i="5"/>
  <c r="BI398" i="5"/>
  <c r="BH398" i="5"/>
  <c r="BG398" i="5"/>
  <c r="BF398" i="5"/>
  <c r="T398" i="5"/>
  <c r="R398" i="5"/>
  <c r="P398" i="5"/>
  <c r="BI393" i="5"/>
  <c r="BH393" i="5"/>
  <c r="BG393" i="5"/>
  <c r="BF393" i="5"/>
  <c r="T393" i="5"/>
  <c r="R393" i="5"/>
  <c r="P393" i="5"/>
  <c r="BI391" i="5"/>
  <c r="BH391" i="5"/>
  <c r="BG391" i="5"/>
  <c r="BF391" i="5"/>
  <c r="T391" i="5"/>
  <c r="R391" i="5"/>
  <c r="P391" i="5"/>
  <c r="BI386" i="5"/>
  <c r="BH386" i="5"/>
  <c r="BG386" i="5"/>
  <c r="BF386" i="5"/>
  <c r="T386" i="5"/>
  <c r="R386" i="5"/>
  <c r="P386" i="5"/>
  <c r="BI378" i="5"/>
  <c r="BH378" i="5"/>
  <c r="BG378" i="5"/>
  <c r="BF378" i="5"/>
  <c r="T378" i="5"/>
  <c r="R378" i="5"/>
  <c r="P378" i="5"/>
  <c r="BI375" i="5"/>
  <c r="BH375" i="5"/>
  <c r="BG375" i="5"/>
  <c r="BF375" i="5"/>
  <c r="T375" i="5"/>
  <c r="R375" i="5"/>
  <c r="P375" i="5"/>
  <c r="BI373" i="5"/>
  <c r="BH373" i="5"/>
  <c r="BG373" i="5"/>
  <c r="BF373" i="5"/>
  <c r="T373" i="5"/>
  <c r="R373" i="5"/>
  <c r="P373" i="5"/>
  <c r="BI369" i="5"/>
  <c r="BH369" i="5"/>
  <c r="BG369" i="5"/>
  <c r="BF369" i="5"/>
  <c r="T369" i="5"/>
  <c r="R369" i="5"/>
  <c r="P369" i="5"/>
  <c r="BI365" i="5"/>
  <c r="BH365" i="5"/>
  <c r="BG365" i="5"/>
  <c r="BF365" i="5"/>
  <c r="T365" i="5"/>
  <c r="R365" i="5"/>
  <c r="P365" i="5"/>
  <c r="BI363" i="5"/>
  <c r="BH363" i="5"/>
  <c r="BG363" i="5"/>
  <c r="BF363" i="5"/>
  <c r="T363" i="5"/>
  <c r="R363" i="5"/>
  <c r="P363" i="5"/>
  <c r="BI359" i="5"/>
  <c r="BH359" i="5"/>
  <c r="BG359" i="5"/>
  <c r="BF359" i="5"/>
  <c r="T359" i="5"/>
  <c r="R359" i="5"/>
  <c r="P359" i="5"/>
  <c r="BI357" i="5"/>
  <c r="BH357" i="5"/>
  <c r="BG357" i="5"/>
  <c r="BF357" i="5"/>
  <c r="T357" i="5"/>
  <c r="R357" i="5"/>
  <c r="P357" i="5"/>
  <c r="BI353" i="5"/>
  <c r="BH353" i="5"/>
  <c r="BG353" i="5"/>
  <c r="BF353" i="5"/>
  <c r="T353" i="5"/>
  <c r="R353" i="5"/>
  <c r="P353" i="5"/>
  <c r="BI349" i="5"/>
  <c r="BH349" i="5"/>
  <c r="BG349" i="5"/>
  <c r="BF349" i="5"/>
  <c r="T349" i="5"/>
  <c r="R349" i="5"/>
  <c r="P349" i="5"/>
  <c r="BI344" i="5"/>
  <c r="BH344" i="5"/>
  <c r="BG344" i="5"/>
  <c r="BF344" i="5"/>
  <c r="T344" i="5"/>
  <c r="R344" i="5"/>
  <c r="P344" i="5"/>
  <c r="BI340" i="5"/>
  <c r="BH340" i="5"/>
  <c r="BG340" i="5"/>
  <c r="BF340" i="5"/>
  <c r="T340" i="5"/>
  <c r="R340" i="5"/>
  <c r="P340" i="5"/>
  <c r="BI332" i="5"/>
  <c r="BH332" i="5"/>
  <c r="BG332" i="5"/>
  <c r="BF332" i="5"/>
  <c r="T332" i="5"/>
  <c r="R332" i="5"/>
  <c r="P332" i="5"/>
  <c r="BI327" i="5"/>
  <c r="BH327" i="5"/>
  <c r="BG327" i="5"/>
  <c r="BF327" i="5"/>
  <c r="T327" i="5"/>
  <c r="R327" i="5"/>
  <c r="P327" i="5"/>
  <c r="BI325" i="5"/>
  <c r="BH325" i="5"/>
  <c r="BG325" i="5"/>
  <c r="BF325" i="5"/>
  <c r="T325" i="5"/>
  <c r="R325" i="5"/>
  <c r="P325" i="5"/>
  <c r="BI319" i="5"/>
  <c r="BH319" i="5"/>
  <c r="BG319" i="5"/>
  <c r="BF319" i="5"/>
  <c r="T319" i="5"/>
  <c r="R319" i="5"/>
  <c r="P319" i="5"/>
  <c r="BI317" i="5"/>
  <c r="BH317" i="5"/>
  <c r="BG317" i="5"/>
  <c r="BF317" i="5"/>
  <c r="T317" i="5"/>
  <c r="R317" i="5"/>
  <c r="P317" i="5"/>
  <c r="BI312" i="5"/>
  <c r="BH312" i="5"/>
  <c r="BG312" i="5"/>
  <c r="BF312" i="5"/>
  <c r="T312" i="5"/>
  <c r="R312" i="5"/>
  <c r="P312" i="5"/>
  <c r="BI306" i="5"/>
  <c r="BH306" i="5"/>
  <c r="BG306" i="5"/>
  <c r="BF306" i="5"/>
  <c r="T306" i="5"/>
  <c r="R306" i="5"/>
  <c r="P306" i="5"/>
  <c r="BI301" i="5"/>
  <c r="BH301" i="5"/>
  <c r="BG301" i="5"/>
  <c r="BF301" i="5"/>
  <c r="T301" i="5"/>
  <c r="R301" i="5"/>
  <c r="P301" i="5"/>
  <c r="BI297" i="5"/>
  <c r="BH297" i="5"/>
  <c r="BG297" i="5"/>
  <c r="BF297" i="5"/>
  <c r="T297" i="5"/>
  <c r="R297" i="5"/>
  <c r="P297" i="5"/>
  <c r="BI291" i="5"/>
  <c r="BH291" i="5"/>
  <c r="BG291" i="5"/>
  <c r="BF291" i="5"/>
  <c r="T291" i="5"/>
  <c r="R291" i="5"/>
  <c r="P291" i="5"/>
  <c r="BI289" i="5"/>
  <c r="BH289" i="5"/>
  <c r="BG289" i="5"/>
  <c r="BF289" i="5"/>
  <c r="T289" i="5"/>
  <c r="R289" i="5"/>
  <c r="P289" i="5"/>
  <c r="BI284" i="5"/>
  <c r="BH284" i="5"/>
  <c r="BG284" i="5"/>
  <c r="BF284" i="5"/>
  <c r="T284" i="5"/>
  <c r="R284" i="5"/>
  <c r="P284" i="5"/>
  <c r="BI279" i="5"/>
  <c r="BH279" i="5"/>
  <c r="BG279" i="5"/>
  <c r="BF279" i="5"/>
  <c r="T279" i="5"/>
  <c r="R279" i="5"/>
  <c r="P279" i="5"/>
  <c r="BI274" i="5"/>
  <c r="BH274" i="5"/>
  <c r="BG274" i="5"/>
  <c r="BF274" i="5"/>
  <c r="T274" i="5"/>
  <c r="R274" i="5"/>
  <c r="P274" i="5"/>
  <c r="BI268" i="5"/>
  <c r="BH268" i="5"/>
  <c r="BG268" i="5"/>
  <c r="BF268" i="5"/>
  <c r="T268" i="5"/>
  <c r="R268" i="5"/>
  <c r="P268" i="5"/>
  <c r="BI265" i="5"/>
  <c r="BH265" i="5"/>
  <c r="BG265" i="5"/>
  <c r="BF265" i="5"/>
  <c r="T265" i="5"/>
  <c r="R265" i="5"/>
  <c r="P265" i="5"/>
  <c r="BI260" i="5"/>
  <c r="BH260" i="5"/>
  <c r="BG260" i="5"/>
  <c r="BF260" i="5"/>
  <c r="T260" i="5"/>
  <c r="R260" i="5"/>
  <c r="P260" i="5"/>
  <c r="BI257" i="5"/>
  <c r="BH257" i="5"/>
  <c r="BG257" i="5"/>
  <c r="BF257" i="5"/>
  <c r="T257" i="5"/>
  <c r="R257" i="5"/>
  <c r="P257" i="5"/>
  <c r="BI252" i="5"/>
  <c r="BH252" i="5"/>
  <c r="BG252" i="5"/>
  <c r="BF252" i="5"/>
  <c r="T252" i="5"/>
  <c r="R252" i="5"/>
  <c r="P252" i="5"/>
  <c r="BI247" i="5"/>
  <c r="BH247" i="5"/>
  <c r="BG247" i="5"/>
  <c r="BF247" i="5"/>
  <c r="T247" i="5"/>
  <c r="R247" i="5"/>
  <c r="P247" i="5"/>
  <c r="BI242" i="5"/>
  <c r="BH242" i="5"/>
  <c r="BG242" i="5"/>
  <c r="BF242" i="5"/>
  <c r="T242" i="5"/>
  <c r="R242" i="5"/>
  <c r="P242" i="5"/>
  <c r="BI237" i="5"/>
  <c r="BH237" i="5"/>
  <c r="BG237" i="5"/>
  <c r="BF237" i="5"/>
  <c r="T237" i="5"/>
  <c r="R237" i="5"/>
  <c r="P237" i="5"/>
  <c r="BI232" i="5"/>
  <c r="BH232" i="5"/>
  <c r="BG232" i="5"/>
  <c r="BF232" i="5"/>
  <c r="T232" i="5"/>
  <c r="R232" i="5"/>
  <c r="P232" i="5"/>
  <c r="BI226" i="5"/>
  <c r="BH226" i="5"/>
  <c r="BG226" i="5"/>
  <c r="BF226" i="5"/>
  <c r="T226" i="5"/>
  <c r="R226" i="5"/>
  <c r="P226" i="5"/>
  <c r="BI221" i="5"/>
  <c r="BH221" i="5"/>
  <c r="BG221" i="5"/>
  <c r="BF221" i="5"/>
  <c r="T221" i="5"/>
  <c r="R221" i="5"/>
  <c r="P221" i="5"/>
  <c r="BI211" i="5"/>
  <c r="BH211" i="5"/>
  <c r="BG211" i="5"/>
  <c r="BF211" i="5"/>
  <c r="T211" i="5"/>
  <c r="R211" i="5"/>
  <c r="P211" i="5"/>
  <c r="BI207" i="5"/>
  <c r="BH207" i="5"/>
  <c r="BG207" i="5"/>
  <c r="BF207" i="5"/>
  <c r="T207" i="5"/>
  <c r="R207" i="5"/>
  <c r="P207" i="5"/>
  <c r="BI202" i="5"/>
  <c r="BH202" i="5"/>
  <c r="BG202" i="5"/>
  <c r="BF202" i="5"/>
  <c r="T202" i="5"/>
  <c r="R202" i="5"/>
  <c r="P202" i="5"/>
  <c r="BI198" i="5"/>
  <c r="BH198" i="5"/>
  <c r="BG198" i="5"/>
  <c r="BF198" i="5"/>
  <c r="T198" i="5"/>
  <c r="R198" i="5"/>
  <c r="P198" i="5"/>
  <c r="BI196" i="5"/>
  <c r="BH196" i="5"/>
  <c r="BG196" i="5"/>
  <c r="BF196" i="5"/>
  <c r="T196" i="5"/>
  <c r="R196" i="5"/>
  <c r="P196" i="5"/>
  <c r="BI192" i="5"/>
  <c r="BH192" i="5"/>
  <c r="BG192" i="5"/>
  <c r="BF192" i="5"/>
  <c r="T192" i="5"/>
  <c r="R192" i="5"/>
  <c r="P192" i="5"/>
  <c r="BI189" i="5"/>
  <c r="BH189" i="5"/>
  <c r="BG189" i="5"/>
  <c r="BF189" i="5"/>
  <c r="T189" i="5"/>
  <c r="R189" i="5"/>
  <c r="P189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78" i="5"/>
  <c r="BH178" i="5"/>
  <c r="BG178" i="5"/>
  <c r="BF178" i="5"/>
  <c r="T178" i="5"/>
  <c r="R178" i="5"/>
  <c r="P178" i="5"/>
  <c r="BI173" i="5"/>
  <c r="BH173" i="5"/>
  <c r="BG173" i="5"/>
  <c r="BF173" i="5"/>
  <c r="T173" i="5"/>
  <c r="R173" i="5"/>
  <c r="P173" i="5"/>
  <c r="BI167" i="5"/>
  <c r="BH167" i="5"/>
  <c r="BG167" i="5"/>
  <c r="BF167" i="5"/>
  <c r="T167" i="5"/>
  <c r="R167" i="5"/>
  <c r="P167" i="5"/>
  <c r="BI161" i="5"/>
  <c r="BH161" i="5"/>
  <c r="BG161" i="5"/>
  <c r="BF161" i="5"/>
  <c r="T161" i="5"/>
  <c r="R161" i="5"/>
  <c r="P161" i="5"/>
  <c r="BI156" i="5"/>
  <c r="BH156" i="5"/>
  <c r="BG156" i="5"/>
  <c r="BF156" i="5"/>
  <c r="T156" i="5"/>
  <c r="R156" i="5"/>
  <c r="P156" i="5"/>
  <c r="BI144" i="5"/>
  <c r="BH144" i="5"/>
  <c r="BG144" i="5"/>
  <c r="BF144" i="5"/>
  <c r="T144" i="5"/>
  <c r="R144" i="5"/>
  <c r="P144" i="5"/>
  <c r="BI132" i="5"/>
  <c r="BH132" i="5"/>
  <c r="BG132" i="5"/>
  <c r="BF132" i="5"/>
  <c r="T132" i="5"/>
  <c r="R132" i="5"/>
  <c r="P132" i="5"/>
  <c r="J125" i="5"/>
  <c r="F125" i="5"/>
  <c r="F123" i="5"/>
  <c r="E121" i="5"/>
  <c r="J91" i="5"/>
  <c r="F91" i="5"/>
  <c r="F89" i="5"/>
  <c r="E87" i="5"/>
  <c r="J24" i="5"/>
  <c r="E24" i="5"/>
  <c r="J92" i="5"/>
  <c r="J23" i="5"/>
  <c r="J18" i="5"/>
  <c r="E18" i="5"/>
  <c r="F126" i="5" s="1"/>
  <c r="J17" i="5"/>
  <c r="J12" i="5"/>
  <c r="J89" i="5" s="1"/>
  <c r="E7" i="5"/>
  <c r="E85" i="5"/>
  <c r="J41" i="4"/>
  <c r="J40" i="4"/>
  <c r="AY99" i="1" s="1"/>
  <c r="J39" i="4"/>
  <c r="AX99" i="1" s="1"/>
  <c r="BI1017" i="4"/>
  <c r="BH1017" i="4"/>
  <c r="BG1017" i="4"/>
  <c r="BF1017" i="4"/>
  <c r="T1017" i="4"/>
  <c r="T1016" i="4" s="1"/>
  <c r="T1015" i="4" s="1"/>
  <c r="R1017" i="4"/>
  <c r="R1016" i="4" s="1"/>
  <c r="R1015" i="4" s="1"/>
  <c r="P1017" i="4"/>
  <c r="P1016" i="4" s="1"/>
  <c r="P1015" i="4" s="1"/>
  <c r="BI1010" i="4"/>
  <c r="BH1010" i="4"/>
  <c r="BG1010" i="4"/>
  <c r="BF1010" i="4"/>
  <c r="T1010" i="4"/>
  <c r="R1010" i="4"/>
  <c r="P1010" i="4"/>
  <c r="BI1005" i="4"/>
  <c r="BH1005" i="4"/>
  <c r="BG1005" i="4"/>
  <c r="BF1005" i="4"/>
  <c r="T1005" i="4"/>
  <c r="R1005" i="4"/>
  <c r="P1005" i="4"/>
  <c r="BI998" i="4"/>
  <c r="BH998" i="4"/>
  <c r="BG998" i="4"/>
  <c r="BF998" i="4"/>
  <c r="T998" i="4"/>
  <c r="T997" i="4"/>
  <c r="T996" i="4"/>
  <c r="R998" i="4"/>
  <c r="R997" i="4" s="1"/>
  <c r="R996" i="4" s="1"/>
  <c r="P998" i="4"/>
  <c r="P997" i="4"/>
  <c r="P996" i="4" s="1"/>
  <c r="BI994" i="4"/>
  <c r="BH994" i="4"/>
  <c r="BG994" i="4"/>
  <c r="BF994" i="4"/>
  <c r="T994" i="4"/>
  <c r="R994" i="4"/>
  <c r="P994" i="4"/>
  <c r="BI992" i="4"/>
  <c r="BH992" i="4"/>
  <c r="BG992" i="4"/>
  <c r="BF992" i="4"/>
  <c r="T992" i="4"/>
  <c r="R992" i="4"/>
  <c r="P992" i="4"/>
  <c r="BI986" i="4"/>
  <c r="BH986" i="4"/>
  <c r="BG986" i="4"/>
  <c r="BF986" i="4"/>
  <c r="T986" i="4"/>
  <c r="R986" i="4"/>
  <c r="P986" i="4"/>
  <c r="BI981" i="4"/>
  <c r="BH981" i="4"/>
  <c r="BG981" i="4"/>
  <c r="BF981" i="4"/>
  <c r="T981" i="4"/>
  <c r="R981" i="4"/>
  <c r="P981" i="4"/>
  <c r="BI976" i="4"/>
  <c r="BH976" i="4"/>
  <c r="BG976" i="4"/>
  <c r="BF976" i="4"/>
  <c r="T976" i="4"/>
  <c r="R976" i="4"/>
  <c r="P976" i="4"/>
  <c r="BI971" i="4"/>
  <c r="BH971" i="4"/>
  <c r="BG971" i="4"/>
  <c r="BF971" i="4"/>
  <c r="T971" i="4"/>
  <c r="R971" i="4"/>
  <c r="P971" i="4"/>
  <c r="BI966" i="4"/>
  <c r="BH966" i="4"/>
  <c r="BG966" i="4"/>
  <c r="BF966" i="4"/>
  <c r="T966" i="4"/>
  <c r="R966" i="4"/>
  <c r="P966" i="4"/>
  <c r="BI961" i="4"/>
  <c r="BH961" i="4"/>
  <c r="BG961" i="4"/>
  <c r="BF961" i="4"/>
  <c r="T961" i="4"/>
  <c r="R961" i="4"/>
  <c r="P961" i="4"/>
  <c r="BI956" i="4"/>
  <c r="BH956" i="4"/>
  <c r="BG956" i="4"/>
  <c r="BF956" i="4"/>
  <c r="T956" i="4"/>
  <c r="R956" i="4"/>
  <c r="P956" i="4"/>
  <c r="BI951" i="4"/>
  <c r="BH951" i="4"/>
  <c r="BG951" i="4"/>
  <c r="BF951" i="4"/>
  <c r="T951" i="4"/>
  <c r="R951" i="4"/>
  <c r="P951" i="4"/>
  <c r="BI946" i="4"/>
  <c r="BH946" i="4"/>
  <c r="BG946" i="4"/>
  <c r="BF946" i="4"/>
  <c r="T946" i="4"/>
  <c r="R946" i="4"/>
  <c r="P946" i="4"/>
  <c r="BI941" i="4"/>
  <c r="BH941" i="4"/>
  <c r="BG941" i="4"/>
  <c r="BF941" i="4"/>
  <c r="T941" i="4"/>
  <c r="R941" i="4"/>
  <c r="P941" i="4"/>
  <c r="BI936" i="4"/>
  <c r="BH936" i="4"/>
  <c r="BG936" i="4"/>
  <c r="BF936" i="4"/>
  <c r="T936" i="4"/>
  <c r="R936" i="4"/>
  <c r="P936" i="4"/>
  <c r="BI931" i="4"/>
  <c r="BH931" i="4"/>
  <c r="BG931" i="4"/>
  <c r="BF931" i="4"/>
  <c r="T931" i="4"/>
  <c r="R931" i="4"/>
  <c r="P931" i="4"/>
  <c r="BI926" i="4"/>
  <c r="BH926" i="4"/>
  <c r="BG926" i="4"/>
  <c r="BF926" i="4"/>
  <c r="T926" i="4"/>
  <c r="R926" i="4"/>
  <c r="P926" i="4"/>
  <c r="BI920" i="4"/>
  <c r="BH920" i="4"/>
  <c r="BG920" i="4"/>
  <c r="BF920" i="4"/>
  <c r="T920" i="4"/>
  <c r="R920" i="4"/>
  <c r="P920" i="4"/>
  <c r="BI915" i="4"/>
  <c r="BH915" i="4"/>
  <c r="BG915" i="4"/>
  <c r="BF915" i="4"/>
  <c r="T915" i="4"/>
  <c r="R915" i="4"/>
  <c r="P915" i="4"/>
  <c r="BI910" i="4"/>
  <c r="BH910" i="4"/>
  <c r="BG910" i="4"/>
  <c r="BF910" i="4"/>
  <c r="T910" i="4"/>
  <c r="R910" i="4"/>
  <c r="P910" i="4"/>
  <c r="BI905" i="4"/>
  <c r="BH905" i="4"/>
  <c r="BG905" i="4"/>
  <c r="BF905" i="4"/>
  <c r="T905" i="4"/>
  <c r="R905" i="4"/>
  <c r="P905" i="4"/>
  <c r="BI900" i="4"/>
  <c r="BH900" i="4"/>
  <c r="BG900" i="4"/>
  <c r="BF900" i="4"/>
  <c r="T900" i="4"/>
  <c r="R900" i="4"/>
  <c r="P900" i="4"/>
  <c r="BI895" i="4"/>
  <c r="BH895" i="4"/>
  <c r="BG895" i="4"/>
  <c r="BF895" i="4"/>
  <c r="T895" i="4"/>
  <c r="R895" i="4"/>
  <c r="P895" i="4"/>
  <c r="BI890" i="4"/>
  <c r="BH890" i="4"/>
  <c r="BG890" i="4"/>
  <c r="BF890" i="4"/>
  <c r="T890" i="4"/>
  <c r="R890" i="4"/>
  <c r="P890" i="4"/>
  <c r="BI885" i="4"/>
  <c r="BH885" i="4"/>
  <c r="BG885" i="4"/>
  <c r="BF885" i="4"/>
  <c r="T885" i="4"/>
  <c r="R885" i="4"/>
  <c r="P885" i="4"/>
  <c r="BI880" i="4"/>
  <c r="BH880" i="4"/>
  <c r="BG880" i="4"/>
  <c r="BF880" i="4"/>
  <c r="T880" i="4"/>
  <c r="R880" i="4"/>
  <c r="P880" i="4"/>
  <c r="BI875" i="4"/>
  <c r="BH875" i="4"/>
  <c r="BG875" i="4"/>
  <c r="BF875" i="4"/>
  <c r="T875" i="4"/>
  <c r="R875" i="4"/>
  <c r="P875" i="4"/>
  <c r="BI870" i="4"/>
  <c r="BH870" i="4"/>
  <c r="BG870" i="4"/>
  <c r="BF870" i="4"/>
  <c r="T870" i="4"/>
  <c r="R870" i="4"/>
  <c r="P870" i="4"/>
  <c r="BI865" i="4"/>
  <c r="BH865" i="4"/>
  <c r="BG865" i="4"/>
  <c r="BF865" i="4"/>
  <c r="T865" i="4"/>
  <c r="R865" i="4"/>
  <c r="P865" i="4"/>
  <c r="BI860" i="4"/>
  <c r="BH860" i="4"/>
  <c r="BG860" i="4"/>
  <c r="BF860" i="4"/>
  <c r="T860" i="4"/>
  <c r="R860" i="4"/>
  <c r="P860" i="4"/>
  <c r="BI855" i="4"/>
  <c r="BH855" i="4"/>
  <c r="BG855" i="4"/>
  <c r="BF855" i="4"/>
  <c r="T855" i="4"/>
  <c r="R855" i="4"/>
  <c r="P855" i="4"/>
  <c r="BI850" i="4"/>
  <c r="BH850" i="4"/>
  <c r="BG850" i="4"/>
  <c r="BF850" i="4"/>
  <c r="T850" i="4"/>
  <c r="R850" i="4"/>
  <c r="P850" i="4"/>
  <c r="BI845" i="4"/>
  <c r="BH845" i="4"/>
  <c r="BG845" i="4"/>
  <c r="BF845" i="4"/>
  <c r="T845" i="4"/>
  <c r="R845" i="4"/>
  <c r="P845" i="4"/>
  <c r="BI840" i="4"/>
  <c r="BH840" i="4"/>
  <c r="BG840" i="4"/>
  <c r="BF840" i="4"/>
  <c r="T840" i="4"/>
  <c r="R840" i="4"/>
  <c r="P840" i="4"/>
  <c r="BI835" i="4"/>
  <c r="BH835" i="4"/>
  <c r="BG835" i="4"/>
  <c r="BF835" i="4"/>
  <c r="T835" i="4"/>
  <c r="R835" i="4"/>
  <c r="P835" i="4"/>
  <c r="BI830" i="4"/>
  <c r="BH830" i="4"/>
  <c r="BG830" i="4"/>
  <c r="BF830" i="4"/>
  <c r="T830" i="4"/>
  <c r="R830" i="4"/>
  <c r="P830" i="4"/>
  <c r="BI825" i="4"/>
  <c r="BH825" i="4"/>
  <c r="BG825" i="4"/>
  <c r="BF825" i="4"/>
  <c r="T825" i="4"/>
  <c r="R825" i="4"/>
  <c r="P825" i="4"/>
  <c r="BI820" i="4"/>
  <c r="BH820" i="4"/>
  <c r="BG820" i="4"/>
  <c r="BF820" i="4"/>
  <c r="T820" i="4"/>
  <c r="R820" i="4"/>
  <c r="P820" i="4"/>
  <c r="BI815" i="4"/>
  <c r="BH815" i="4"/>
  <c r="BG815" i="4"/>
  <c r="BF815" i="4"/>
  <c r="T815" i="4"/>
  <c r="R815" i="4"/>
  <c r="P815" i="4"/>
  <c r="BI810" i="4"/>
  <c r="BH810" i="4"/>
  <c r="BG810" i="4"/>
  <c r="BF810" i="4"/>
  <c r="T810" i="4"/>
  <c r="R810" i="4"/>
  <c r="P810" i="4"/>
  <c r="BI805" i="4"/>
  <c r="BH805" i="4"/>
  <c r="BG805" i="4"/>
  <c r="BF805" i="4"/>
  <c r="T805" i="4"/>
  <c r="R805" i="4"/>
  <c r="P805" i="4"/>
  <c r="BI800" i="4"/>
  <c r="BH800" i="4"/>
  <c r="BG800" i="4"/>
  <c r="BF800" i="4"/>
  <c r="T800" i="4"/>
  <c r="R800" i="4"/>
  <c r="P800" i="4"/>
  <c r="BI795" i="4"/>
  <c r="BH795" i="4"/>
  <c r="BG795" i="4"/>
  <c r="BF795" i="4"/>
  <c r="T795" i="4"/>
  <c r="R795" i="4"/>
  <c r="P795" i="4"/>
  <c r="BI790" i="4"/>
  <c r="BH790" i="4"/>
  <c r="BG790" i="4"/>
  <c r="BF790" i="4"/>
  <c r="T790" i="4"/>
  <c r="R790" i="4"/>
  <c r="P790" i="4"/>
  <c r="BI785" i="4"/>
  <c r="BH785" i="4"/>
  <c r="BG785" i="4"/>
  <c r="BF785" i="4"/>
  <c r="T785" i="4"/>
  <c r="R785" i="4"/>
  <c r="P785" i="4"/>
  <c r="BI780" i="4"/>
  <c r="BH780" i="4"/>
  <c r="BG780" i="4"/>
  <c r="BF780" i="4"/>
  <c r="T780" i="4"/>
  <c r="R780" i="4"/>
  <c r="P780" i="4"/>
  <c r="BI775" i="4"/>
  <c r="BH775" i="4"/>
  <c r="BG775" i="4"/>
  <c r="BF775" i="4"/>
  <c r="T775" i="4"/>
  <c r="R775" i="4"/>
  <c r="P775" i="4"/>
  <c r="BI770" i="4"/>
  <c r="BH770" i="4"/>
  <c r="BG770" i="4"/>
  <c r="BF770" i="4"/>
  <c r="T770" i="4"/>
  <c r="R770" i="4"/>
  <c r="P770" i="4"/>
  <c r="BI765" i="4"/>
  <c r="BH765" i="4"/>
  <c r="BG765" i="4"/>
  <c r="BF765" i="4"/>
  <c r="T765" i="4"/>
  <c r="R765" i="4"/>
  <c r="P765" i="4"/>
  <c r="BI760" i="4"/>
  <c r="BH760" i="4"/>
  <c r="BG760" i="4"/>
  <c r="BF760" i="4"/>
  <c r="T760" i="4"/>
  <c r="R760" i="4"/>
  <c r="P760" i="4"/>
  <c r="BI755" i="4"/>
  <c r="BH755" i="4"/>
  <c r="BG755" i="4"/>
  <c r="BF755" i="4"/>
  <c r="T755" i="4"/>
  <c r="R755" i="4"/>
  <c r="P755" i="4"/>
  <c r="BI750" i="4"/>
  <c r="BH750" i="4"/>
  <c r="BG750" i="4"/>
  <c r="BF750" i="4"/>
  <c r="T750" i="4"/>
  <c r="R750" i="4"/>
  <c r="P750" i="4"/>
  <c r="BI745" i="4"/>
  <c r="BH745" i="4"/>
  <c r="BG745" i="4"/>
  <c r="BF745" i="4"/>
  <c r="T745" i="4"/>
  <c r="R745" i="4"/>
  <c r="P745" i="4"/>
  <c r="BI740" i="4"/>
  <c r="BH740" i="4"/>
  <c r="BG740" i="4"/>
  <c r="BF740" i="4"/>
  <c r="T740" i="4"/>
  <c r="R740" i="4"/>
  <c r="P740" i="4"/>
  <c r="BI735" i="4"/>
  <c r="BH735" i="4"/>
  <c r="BG735" i="4"/>
  <c r="BF735" i="4"/>
  <c r="T735" i="4"/>
  <c r="R735" i="4"/>
  <c r="P735" i="4"/>
  <c r="BI730" i="4"/>
  <c r="BH730" i="4"/>
  <c r="BG730" i="4"/>
  <c r="BF730" i="4"/>
  <c r="T730" i="4"/>
  <c r="R730" i="4"/>
  <c r="P730" i="4"/>
  <c r="BI725" i="4"/>
  <c r="BH725" i="4"/>
  <c r="BG725" i="4"/>
  <c r="BF725" i="4"/>
  <c r="T725" i="4"/>
  <c r="R725" i="4"/>
  <c r="P725" i="4"/>
  <c r="BI720" i="4"/>
  <c r="BH720" i="4"/>
  <c r="BG720" i="4"/>
  <c r="BF720" i="4"/>
  <c r="T720" i="4"/>
  <c r="R720" i="4"/>
  <c r="P720" i="4"/>
  <c r="BI715" i="4"/>
  <c r="BH715" i="4"/>
  <c r="BG715" i="4"/>
  <c r="BF715" i="4"/>
  <c r="T715" i="4"/>
  <c r="R715" i="4"/>
  <c r="P715" i="4"/>
  <c r="BI710" i="4"/>
  <c r="BH710" i="4"/>
  <c r="BG710" i="4"/>
  <c r="BF710" i="4"/>
  <c r="T710" i="4"/>
  <c r="R710" i="4"/>
  <c r="P710" i="4"/>
  <c r="BI705" i="4"/>
  <c r="BH705" i="4"/>
  <c r="BG705" i="4"/>
  <c r="BF705" i="4"/>
  <c r="T705" i="4"/>
  <c r="R705" i="4"/>
  <c r="P705" i="4"/>
  <c r="BI700" i="4"/>
  <c r="BH700" i="4"/>
  <c r="BG700" i="4"/>
  <c r="BF700" i="4"/>
  <c r="T700" i="4"/>
  <c r="R700" i="4"/>
  <c r="P700" i="4"/>
  <c r="BI695" i="4"/>
  <c r="BH695" i="4"/>
  <c r="BG695" i="4"/>
  <c r="BF695" i="4"/>
  <c r="T695" i="4"/>
  <c r="R695" i="4"/>
  <c r="P695" i="4"/>
  <c r="BI690" i="4"/>
  <c r="BH690" i="4"/>
  <c r="BG690" i="4"/>
  <c r="BF690" i="4"/>
  <c r="T690" i="4"/>
  <c r="R690" i="4"/>
  <c r="P690" i="4"/>
  <c r="BI684" i="4"/>
  <c r="BH684" i="4"/>
  <c r="BG684" i="4"/>
  <c r="BF684" i="4"/>
  <c r="T684" i="4"/>
  <c r="R684" i="4"/>
  <c r="P684" i="4"/>
  <c r="BI679" i="4"/>
  <c r="BH679" i="4"/>
  <c r="BG679" i="4"/>
  <c r="BF679" i="4"/>
  <c r="T679" i="4"/>
  <c r="R679" i="4"/>
  <c r="P679" i="4"/>
  <c r="BI674" i="4"/>
  <c r="BH674" i="4"/>
  <c r="BG674" i="4"/>
  <c r="BF674" i="4"/>
  <c r="T674" i="4"/>
  <c r="R674" i="4"/>
  <c r="P674" i="4"/>
  <c r="BI669" i="4"/>
  <c r="BH669" i="4"/>
  <c r="BG669" i="4"/>
  <c r="BF669" i="4"/>
  <c r="T669" i="4"/>
  <c r="R669" i="4"/>
  <c r="P669" i="4"/>
  <c r="BI664" i="4"/>
  <c r="BH664" i="4"/>
  <c r="BG664" i="4"/>
  <c r="BF664" i="4"/>
  <c r="T664" i="4"/>
  <c r="R664" i="4"/>
  <c r="P664" i="4"/>
  <c r="BI659" i="4"/>
  <c r="BH659" i="4"/>
  <c r="BG659" i="4"/>
  <c r="BF659" i="4"/>
  <c r="T659" i="4"/>
  <c r="R659" i="4"/>
  <c r="P659" i="4"/>
  <c r="BI654" i="4"/>
  <c r="BH654" i="4"/>
  <c r="BG654" i="4"/>
  <c r="BF654" i="4"/>
  <c r="T654" i="4"/>
  <c r="R654" i="4"/>
  <c r="P654" i="4"/>
  <c r="BI649" i="4"/>
  <c r="BH649" i="4"/>
  <c r="BG649" i="4"/>
  <c r="BF649" i="4"/>
  <c r="T649" i="4"/>
  <c r="R649" i="4"/>
  <c r="P649" i="4"/>
  <c r="BI644" i="4"/>
  <c r="BH644" i="4"/>
  <c r="BG644" i="4"/>
  <c r="BF644" i="4"/>
  <c r="T644" i="4"/>
  <c r="R644" i="4"/>
  <c r="P644" i="4"/>
  <c r="BI639" i="4"/>
  <c r="BH639" i="4"/>
  <c r="BG639" i="4"/>
  <c r="BF639" i="4"/>
  <c r="T639" i="4"/>
  <c r="R639" i="4"/>
  <c r="P639" i="4"/>
  <c r="BI634" i="4"/>
  <c r="BH634" i="4"/>
  <c r="BG634" i="4"/>
  <c r="BF634" i="4"/>
  <c r="T634" i="4"/>
  <c r="R634" i="4"/>
  <c r="P634" i="4"/>
  <c r="BI629" i="4"/>
  <c r="BH629" i="4"/>
  <c r="BG629" i="4"/>
  <c r="BF629" i="4"/>
  <c r="T629" i="4"/>
  <c r="R629" i="4"/>
  <c r="P629" i="4"/>
  <c r="BI624" i="4"/>
  <c r="BH624" i="4"/>
  <c r="BG624" i="4"/>
  <c r="BF624" i="4"/>
  <c r="T624" i="4"/>
  <c r="R624" i="4"/>
  <c r="P624" i="4"/>
  <c r="BI619" i="4"/>
  <c r="BH619" i="4"/>
  <c r="BG619" i="4"/>
  <c r="BF619" i="4"/>
  <c r="T619" i="4"/>
  <c r="R619" i="4"/>
  <c r="P619" i="4"/>
  <c r="BI614" i="4"/>
  <c r="BH614" i="4"/>
  <c r="BG614" i="4"/>
  <c r="BF614" i="4"/>
  <c r="T614" i="4"/>
  <c r="R614" i="4"/>
  <c r="P614" i="4"/>
  <c r="BI609" i="4"/>
  <c r="BH609" i="4"/>
  <c r="BG609" i="4"/>
  <c r="BF609" i="4"/>
  <c r="T609" i="4"/>
  <c r="R609" i="4"/>
  <c r="P609" i="4"/>
  <c r="BI604" i="4"/>
  <c r="BH604" i="4"/>
  <c r="BG604" i="4"/>
  <c r="BF604" i="4"/>
  <c r="T604" i="4"/>
  <c r="R604" i="4"/>
  <c r="P604" i="4"/>
  <c r="BI599" i="4"/>
  <c r="BH599" i="4"/>
  <c r="BG599" i="4"/>
  <c r="BF599" i="4"/>
  <c r="T599" i="4"/>
  <c r="R599" i="4"/>
  <c r="P599" i="4"/>
  <c r="BI594" i="4"/>
  <c r="BH594" i="4"/>
  <c r="BG594" i="4"/>
  <c r="BF594" i="4"/>
  <c r="T594" i="4"/>
  <c r="R594" i="4"/>
  <c r="P594" i="4"/>
  <c r="BI589" i="4"/>
  <c r="BH589" i="4"/>
  <c r="BG589" i="4"/>
  <c r="BF589" i="4"/>
  <c r="T589" i="4"/>
  <c r="R589" i="4"/>
  <c r="P589" i="4"/>
  <c r="BI584" i="4"/>
  <c r="BH584" i="4"/>
  <c r="BG584" i="4"/>
  <c r="BF584" i="4"/>
  <c r="T584" i="4"/>
  <c r="R584" i="4"/>
  <c r="P584" i="4"/>
  <c r="BI579" i="4"/>
  <c r="BH579" i="4"/>
  <c r="BG579" i="4"/>
  <c r="BF579" i="4"/>
  <c r="T579" i="4"/>
  <c r="R579" i="4"/>
  <c r="P579" i="4"/>
  <c r="BI574" i="4"/>
  <c r="BH574" i="4"/>
  <c r="BG574" i="4"/>
  <c r="BF574" i="4"/>
  <c r="T574" i="4"/>
  <c r="R574" i="4"/>
  <c r="P574" i="4"/>
  <c r="BI569" i="4"/>
  <c r="BH569" i="4"/>
  <c r="BG569" i="4"/>
  <c r="BF569" i="4"/>
  <c r="T569" i="4"/>
  <c r="R569" i="4"/>
  <c r="P569" i="4"/>
  <c r="BI564" i="4"/>
  <c r="BH564" i="4"/>
  <c r="BG564" i="4"/>
  <c r="BF564" i="4"/>
  <c r="T564" i="4"/>
  <c r="R564" i="4"/>
  <c r="P564" i="4"/>
  <c r="BI559" i="4"/>
  <c r="BH559" i="4"/>
  <c r="BG559" i="4"/>
  <c r="BF559" i="4"/>
  <c r="T559" i="4"/>
  <c r="R559" i="4"/>
  <c r="P559" i="4"/>
  <c r="BI554" i="4"/>
  <c r="BH554" i="4"/>
  <c r="BG554" i="4"/>
  <c r="BF554" i="4"/>
  <c r="T554" i="4"/>
  <c r="R554" i="4"/>
  <c r="P554" i="4"/>
  <c r="BI549" i="4"/>
  <c r="BH549" i="4"/>
  <c r="BG549" i="4"/>
  <c r="BF549" i="4"/>
  <c r="T549" i="4"/>
  <c r="R549" i="4"/>
  <c r="P549" i="4"/>
  <c r="BI544" i="4"/>
  <c r="BH544" i="4"/>
  <c r="BG544" i="4"/>
  <c r="BF544" i="4"/>
  <c r="T544" i="4"/>
  <c r="R544" i="4"/>
  <c r="P544" i="4"/>
  <c r="BI539" i="4"/>
  <c r="BH539" i="4"/>
  <c r="BG539" i="4"/>
  <c r="BF539" i="4"/>
  <c r="T539" i="4"/>
  <c r="R539" i="4"/>
  <c r="P539" i="4"/>
  <c r="BI534" i="4"/>
  <c r="BH534" i="4"/>
  <c r="BG534" i="4"/>
  <c r="BF534" i="4"/>
  <c r="T534" i="4"/>
  <c r="R534" i="4"/>
  <c r="P534" i="4"/>
  <c r="BI529" i="4"/>
  <c r="BH529" i="4"/>
  <c r="BG529" i="4"/>
  <c r="BF529" i="4"/>
  <c r="T529" i="4"/>
  <c r="R529" i="4"/>
  <c r="P529" i="4"/>
  <c r="BI524" i="4"/>
  <c r="BH524" i="4"/>
  <c r="BG524" i="4"/>
  <c r="BF524" i="4"/>
  <c r="T524" i="4"/>
  <c r="R524" i="4"/>
  <c r="P524" i="4"/>
  <c r="BI519" i="4"/>
  <c r="BH519" i="4"/>
  <c r="BG519" i="4"/>
  <c r="BF519" i="4"/>
  <c r="T519" i="4"/>
  <c r="R519" i="4"/>
  <c r="P519" i="4"/>
  <c r="BI514" i="4"/>
  <c r="BH514" i="4"/>
  <c r="BG514" i="4"/>
  <c r="BF514" i="4"/>
  <c r="T514" i="4"/>
  <c r="R514" i="4"/>
  <c r="P514" i="4"/>
  <c r="BI509" i="4"/>
  <c r="BH509" i="4"/>
  <c r="BG509" i="4"/>
  <c r="BF509" i="4"/>
  <c r="T509" i="4"/>
  <c r="R509" i="4"/>
  <c r="P509" i="4"/>
  <c r="BI504" i="4"/>
  <c r="BH504" i="4"/>
  <c r="BG504" i="4"/>
  <c r="BF504" i="4"/>
  <c r="T504" i="4"/>
  <c r="R504" i="4"/>
  <c r="P504" i="4"/>
  <c r="BI499" i="4"/>
  <c r="BH499" i="4"/>
  <c r="BG499" i="4"/>
  <c r="BF499" i="4"/>
  <c r="T499" i="4"/>
  <c r="R499" i="4"/>
  <c r="P499" i="4"/>
  <c r="BI494" i="4"/>
  <c r="BH494" i="4"/>
  <c r="BG494" i="4"/>
  <c r="BF494" i="4"/>
  <c r="T494" i="4"/>
  <c r="R494" i="4"/>
  <c r="P494" i="4"/>
  <c r="BI489" i="4"/>
  <c r="BH489" i="4"/>
  <c r="BG489" i="4"/>
  <c r="BF489" i="4"/>
  <c r="T489" i="4"/>
  <c r="R489" i="4"/>
  <c r="P489" i="4"/>
  <c r="BI484" i="4"/>
  <c r="BH484" i="4"/>
  <c r="BG484" i="4"/>
  <c r="BF484" i="4"/>
  <c r="T484" i="4"/>
  <c r="R484" i="4"/>
  <c r="P484" i="4"/>
  <c r="BI479" i="4"/>
  <c r="BH479" i="4"/>
  <c r="BG479" i="4"/>
  <c r="BF479" i="4"/>
  <c r="T479" i="4"/>
  <c r="R479" i="4"/>
  <c r="P479" i="4"/>
  <c r="BI474" i="4"/>
  <c r="BH474" i="4"/>
  <c r="BG474" i="4"/>
  <c r="BF474" i="4"/>
  <c r="T474" i="4"/>
  <c r="R474" i="4"/>
  <c r="P474" i="4"/>
  <c r="BI469" i="4"/>
  <c r="BH469" i="4"/>
  <c r="BG469" i="4"/>
  <c r="BF469" i="4"/>
  <c r="T469" i="4"/>
  <c r="R469" i="4"/>
  <c r="P469" i="4"/>
  <c r="BI464" i="4"/>
  <c r="BH464" i="4"/>
  <c r="BG464" i="4"/>
  <c r="BF464" i="4"/>
  <c r="T464" i="4"/>
  <c r="R464" i="4"/>
  <c r="P464" i="4"/>
  <c r="BI459" i="4"/>
  <c r="BH459" i="4"/>
  <c r="BG459" i="4"/>
  <c r="BF459" i="4"/>
  <c r="T459" i="4"/>
  <c r="R459" i="4"/>
  <c r="P459" i="4"/>
  <c r="BI454" i="4"/>
  <c r="BH454" i="4"/>
  <c r="BG454" i="4"/>
  <c r="BF454" i="4"/>
  <c r="T454" i="4"/>
  <c r="R454" i="4"/>
  <c r="P454" i="4"/>
  <c r="BI449" i="4"/>
  <c r="BH449" i="4"/>
  <c r="BG449" i="4"/>
  <c r="BF449" i="4"/>
  <c r="T449" i="4"/>
  <c r="R449" i="4"/>
  <c r="P449" i="4"/>
  <c r="BI444" i="4"/>
  <c r="BH444" i="4"/>
  <c r="BG444" i="4"/>
  <c r="BF444" i="4"/>
  <c r="T444" i="4"/>
  <c r="R444" i="4"/>
  <c r="P444" i="4"/>
  <c r="BI439" i="4"/>
  <c r="BH439" i="4"/>
  <c r="BG439" i="4"/>
  <c r="BF439" i="4"/>
  <c r="T439" i="4"/>
  <c r="R439" i="4"/>
  <c r="P439" i="4"/>
  <c r="BI434" i="4"/>
  <c r="BH434" i="4"/>
  <c r="BG434" i="4"/>
  <c r="BF434" i="4"/>
  <c r="T434" i="4"/>
  <c r="R434" i="4"/>
  <c r="P434" i="4"/>
  <c r="BI429" i="4"/>
  <c r="BH429" i="4"/>
  <c r="BG429" i="4"/>
  <c r="BF429" i="4"/>
  <c r="T429" i="4"/>
  <c r="R429" i="4"/>
  <c r="P429" i="4"/>
  <c r="BI424" i="4"/>
  <c r="BH424" i="4"/>
  <c r="BG424" i="4"/>
  <c r="BF424" i="4"/>
  <c r="T424" i="4"/>
  <c r="R424" i="4"/>
  <c r="P424" i="4"/>
  <c r="BI419" i="4"/>
  <c r="BH419" i="4"/>
  <c r="BG419" i="4"/>
  <c r="BF419" i="4"/>
  <c r="T419" i="4"/>
  <c r="R419" i="4"/>
  <c r="P419" i="4"/>
  <c r="BI414" i="4"/>
  <c r="BH414" i="4"/>
  <c r="BG414" i="4"/>
  <c r="BF414" i="4"/>
  <c r="T414" i="4"/>
  <c r="R414" i="4"/>
  <c r="P414" i="4"/>
  <c r="BI409" i="4"/>
  <c r="BH409" i="4"/>
  <c r="BG409" i="4"/>
  <c r="BF409" i="4"/>
  <c r="T409" i="4"/>
  <c r="R409" i="4"/>
  <c r="P409" i="4"/>
  <c r="BI403" i="4"/>
  <c r="BH403" i="4"/>
  <c r="BG403" i="4"/>
  <c r="BF403" i="4"/>
  <c r="T403" i="4"/>
  <c r="R403" i="4"/>
  <c r="P403" i="4"/>
  <c r="BI398" i="4"/>
  <c r="BH398" i="4"/>
  <c r="BG398" i="4"/>
  <c r="BF398" i="4"/>
  <c r="T398" i="4"/>
  <c r="R398" i="4"/>
  <c r="P398" i="4"/>
  <c r="BI393" i="4"/>
  <c r="BH393" i="4"/>
  <c r="BG393" i="4"/>
  <c r="BF393" i="4"/>
  <c r="T393" i="4"/>
  <c r="R393" i="4"/>
  <c r="P393" i="4"/>
  <c r="BI388" i="4"/>
  <c r="BH388" i="4"/>
  <c r="BG388" i="4"/>
  <c r="BF388" i="4"/>
  <c r="T388" i="4"/>
  <c r="R388" i="4"/>
  <c r="P388" i="4"/>
  <c r="BI383" i="4"/>
  <c r="BH383" i="4"/>
  <c r="BG383" i="4"/>
  <c r="BF383" i="4"/>
  <c r="T383" i="4"/>
  <c r="R383" i="4"/>
  <c r="P383" i="4"/>
  <c r="BI378" i="4"/>
  <c r="BH378" i="4"/>
  <c r="BG378" i="4"/>
  <c r="BF378" i="4"/>
  <c r="T378" i="4"/>
  <c r="R378" i="4"/>
  <c r="P378" i="4"/>
  <c r="BI373" i="4"/>
  <c r="BH373" i="4"/>
  <c r="BG373" i="4"/>
  <c r="BF373" i="4"/>
  <c r="T373" i="4"/>
  <c r="R373" i="4"/>
  <c r="P373" i="4"/>
  <c r="BI368" i="4"/>
  <c r="BH368" i="4"/>
  <c r="BG368" i="4"/>
  <c r="BF368" i="4"/>
  <c r="T368" i="4"/>
  <c r="R368" i="4"/>
  <c r="P368" i="4"/>
  <c r="BI363" i="4"/>
  <c r="BH363" i="4"/>
  <c r="BG363" i="4"/>
  <c r="BF363" i="4"/>
  <c r="T363" i="4"/>
  <c r="R363" i="4"/>
  <c r="P363" i="4"/>
  <c r="BI358" i="4"/>
  <c r="BH358" i="4"/>
  <c r="BG358" i="4"/>
  <c r="BF358" i="4"/>
  <c r="T358" i="4"/>
  <c r="R358" i="4"/>
  <c r="P358" i="4"/>
  <c r="BI353" i="4"/>
  <c r="BH353" i="4"/>
  <c r="BG353" i="4"/>
  <c r="BF353" i="4"/>
  <c r="T353" i="4"/>
  <c r="R353" i="4"/>
  <c r="P353" i="4"/>
  <c r="BI348" i="4"/>
  <c r="BH348" i="4"/>
  <c r="BG348" i="4"/>
  <c r="BF348" i="4"/>
  <c r="T348" i="4"/>
  <c r="R348" i="4"/>
  <c r="P348" i="4"/>
  <c r="BI343" i="4"/>
  <c r="BH343" i="4"/>
  <c r="BG343" i="4"/>
  <c r="BF343" i="4"/>
  <c r="T343" i="4"/>
  <c r="R343" i="4"/>
  <c r="P343" i="4"/>
  <c r="BI337" i="4"/>
  <c r="BH337" i="4"/>
  <c r="BG337" i="4"/>
  <c r="BF337" i="4"/>
  <c r="T337" i="4"/>
  <c r="R337" i="4"/>
  <c r="P337" i="4"/>
  <c r="BI332" i="4"/>
  <c r="BH332" i="4"/>
  <c r="BG332" i="4"/>
  <c r="BF332" i="4"/>
  <c r="T332" i="4"/>
  <c r="R332" i="4"/>
  <c r="P332" i="4"/>
  <c r="BI327" i="4"/>
  <c r="BH327" i="4"/>
  <c r="BG327" i="4"/>
  <c r="BF327" i="4"/>
  <c r="T327" i="4"/>
  <c r="R327" i="4"/>
  <c r="P327" i="4"/>
  <c r="BI322" i="4"/>
  <c r="BH322" i="4"/>
  <c r="BG322" i="4"/>
  <c r="BF322" i="4"/>
  <c r="T322" i="4"/>
  <c r="R322" i="4"/>
  <c r="P322" i="4"/>
  <c r="BI317" i="4"/>
  <c r="BH317" i="4"/>
  <c r="BG317" i="4"/>
  <c r="BF317" i="4"/>
  <c r="T317" i="4"/>
  <c r="R317" i="4"/>
  <c r="P317" i="4"/>
  <c r="BI312" i="4"/>
  <c r="BH312" i="4"/>
  <c r="BG312" i="4"/>
  <c r="BF312" i="4"/>
  <c r="T312" i="4"/>
  <c r="R312" i="4"/>
  <c r="P312" i="4"/>
  <c r="BI307" i="4"/>
  <c r="BH307" i="4"/>
  <c r="BG307" i="4"/>
  <c r="BF307" i="4"/>
  <c r="T307" i="4"/>
  <c r="R307" i="4"/>
  <c r="P307" i="4"/>
  <c r="BI301" i="4"/>
  <c r="BH301" i="4"/>
  <c r="BG301" i="4"/>
  <c r="BF301" i="4"/>
  <c r="T301" i="4"/>
  <c r="T295" i="4" s="1"/>
  <c r="R301" i="4"/>
  <c r="R295" i="4"/>
  <c r="P301" i="4"/>
  <c r="BI296" i="4"/>
  <c r="BH296" i="4"/>
  <c r="BG296" i="4"/>
  <c r="BF296" i="4"/>
  <c r="T296" i="4"/>
  <c r="R296" i="4"/>
  <c r="P296" i="4"/>
  <c r="P295" i="4" s="1"/>
  <c r="BI290" i="4"/>
  <c r="BH290" i="4"/>
  <c r="BG290" i="4"/>
  <c r="BF290" i="4"/>
  <c r="T290" i="4"/>
  <c r="R290" i="4"/>
  <c r="P290" i="4"/>
  <c r="BI285" i="4"/>
  <c r="BH285" i="4"/>
  <c r="BG285" i="4"/>
  <c r="BF285" i="4"/>
  <c r="T285" i="4"/>
  <c r="R285" i="4"/>
  <c r="P285" i="4"/>
  <c r="BI280" i="4"/>
  <c r="BH280" i="4"/>
  <c r="BG280" i="4"/>
  <c r="BF280" i="4"/>
  <c r="T280" i="4"/>
  <c r="R280" i="4"/>
  <c r="P280" i="4"/>
  <c r="BI275" i="4"/>
  <c r="BH275" i="4"/>
  <c r="BG275" i="4"/>
  <c r="BF275" i="4"/>
  <c r="T275" i="4"/>
  <c r="R275" i="4"/>
  <c r="P275" i="4"/>
  <c r="BI270" i="4"/>
  <c r="BH270" i="4"/>
  <c r="BG270" i="4"/>
  <c r="BF270" i="4"/>
  <c r="T270" i="4"/>
  <c r="R270" i="4"/>
  <c r="P270" i="4"/>
  <c r="BI265" i="4"/>
  <c r="BH265" i="4"/>
  <c r="BG265" i="4"/>
  <c r="BF265" i="4"/>
  <c r="T265" i="4"/>
  <c r="R265" i="4"/>
  <c r="P265" i="4"/>
  <c r="BI260" i="4"/>
  <c r="BH260" i="4"/>
  <c r="BG260" i="4"/>
  <c r="BF260" i="4"/>
  <c r="T260" i="4"/>
  <c r="R260" i="4"/>
  <c r="P260" i="4"/>
  <c r="BI255" i="4"/>
  <c r="BH255" i="4"/>
  <c r="BG255" i="4"/>
  <c r="BF255" i="4"/>
  <c r="T255" i="4"/>
  <c r="R255" i="4"/>
  <c r="P255" i="4"/>
  <c r="BI250" i="4"/>
  <c r="BH250" i="4"/>
  <c r="BG250" i="4"/>
  <c r="BF250" i="4"/>
  <c r="T250" i="4"/>
  <c r="R250" i="4"/>
  <c r="P250" i="4"/>
  <c r="BI245" i="4"/>
  <c r="BH245" i="4"/>
  <c r="BG245" i="4"/>
  <c r="BF245" i="4"/>
  <c r="T245" i="4"/>
  <c r="R245" i="4"/>
  <c r="P245" i="4"/>
  <c r="BI240" i="4"/>
  <c r="BH240" i="4"/>
  <c r="BG240" i="4"/>
  <c r="BF240" i="4"/>
  <c r="T240" i="4"/>
  <c r="R240" i="4"/>
  <c r="P240" i="4"/>
  <c r="BI235" i="4"/>
  <c r="BH235" i="4"/>
  <c r="BG235" i="4"/>
  <c r="BF235" i="4"/>
  <c r="T235" i="4"/>
  <c r="R235" i="4"/>
  <c r="P235" i="4"/>
  <c r="BI230" i="4"/>
  <c r="BH230" i="4"/>
  <c r="BG230" i="4"/>
  <c r="BF230" i="4"/>
  <c r="T230" i="4"/>
  <c r="R230" i="4"/>
  <c r="P230" i="4"/>
  <c r="BI225" i="4"/>
  <c r="BH225" i="4"/>
  <c r="BG225" i="4"/>
  <c r="BF225" i="4"/>
  <c r="T225" i="4"/>
  <c r="R225" i="4"/>
  <c r="P225" i="4"/>
  <c r="BI220" i="4"/>
  <c r="BH220" i="4"/>
  <c r="BG220" i="4"/>
  <c r="BF220" i="4"/>
  <c r="T220" i="4"/>
  <c r="R220" i="4"/>
  <c r="P220" i="4"/>
  <c r="BI215" i="4"/>
  <c r="BH215" i="4"/>
  <c r="BG215" i="4"/>
  <c r="BF215" i="4"/>
  <c r="T215" i="4"/>
  <c r="R215" i="4"/>
  <c r="P215" i="4"/>
  <c r="BI210" i="4"/>
  <c r="BH210" i="4"/>
  <c r="BG210" i="4"/>
  <c r="BF210" i="4"/>
  <c r="T210" i="4"/>
  <c r="R210" i="4"/>
  <c r="P210" i="4"/>
  <c r="BI205" i="4"/>
  <c r="BH205" i="4"/>
  <c r="BG205" i="4"/>
  <c r="BF205" i="4"/>
  <c r="T205" i="4"/>
  <c r="R205" i="4"/>
  <c r="P205" i="4"/>
  <c r="BI200" i="4"/>
  <c r="BH200" i="4"/>
  <c r="BG200" i="4"/>
  <c r="BF200" i="4"/>
  <c r="T200" i="4"/>
  <c r="R200" i="4"/>
  <c r="P200" i="4"/>
  <c r="BI195" i="4"/>
  <c r="BH195" i="4"/>
  <c r="BG195" i="4"/>
  <c r="BF195" i="4"/>
  <c r="T195" i="4"/>
  <c r="R195" i="4"/>
  <c r="P195" i="4"/>
  <c r="BI190" i="4"/>
  <c r="BH190" i="4"/>
  <c r="BG190" i="4"/>
  <c r="BF190" i="4"/>
  <c r="T190" i="4"/>
  <c r="R190" i="4"/>
  <c r="P190" i="4"/>
  <c r="BI185" i="4"/>
  <c r="BH185" i="4"/>
  <c r="BG185" i="4"/>
  <c r="BF185" i="4"/>
  <c r="T185" i="4"/>
  <c r="R185" i="4"/>
  <c r="P185" i="4"/>
  <c r="BI180" i="4"/>
  <c r="BH180" i="4"/>
  <c r="BG180" i="4"/>
  <c r="BF180" i="4"/>
  <c r="T180" i="4"/>
  <c r="R180" i="4"/>
  <c r="P180" i="4"/>
  <c r="BI175" i="4"/>
  <c r="BH175" i="4"/>
  <c r="BG175" i="4"/>
  <c r="BF175" i="4"/>
  <c r="T175" i="4"/>
  <c r="R175" i="4"/>
  <c r="P175" i="4"/>
  <c r="BI170" i="4"/>
  <c r="BH170" i="4"/>
  <c r="BG170" i="4"/>
  <c r="BF170" i="4"/>
  <c r="T170" i="4"/>
  <c r="R170" i="4"/>
  <c r="P170" i="4"/>
  <c r="BI165" i="4"/>
  <c r="BH165" i="4"/>
  <c r="BG165" i="4"/>
  <c r="BF165" i="4"/>
  <c r="T165" i="4"/>
  <c r="R165" i="4"/>
  <c r="P165" i="4"/>
  <c r="BI160" i="4"/>
  <c r="BH160" i="4"/>
  <c r="BG160" i="4"/>
  <c r="BF160" i="4"/>
  <c r="T160" i="4"/>
  <c r="R160" i="4"/>
  <c r="P160" i="4"/>
  <c r="BI155" i="4"/>
  <c r="BH155" i="4"/>
  <c r="BG155" i="4"/>
  <c r="BF155" i="4"/>
  <c r="T155" i="4"/>
  <c r="R155" i="4"/>
  <c r="P155" i="4"/>
  <c r="BI150" i="4"/>
  <c r="BH150" i="4"/>
  <c r="BG150" i="4"/>
  <c r="BF150" i="4"/>
  <c r="T150" i="4"/>
  <c r="R150" i="4"/>
  <c r="P150" i="4"/>
  <c r="BI145" i="4"/>
  <c r="BH145" i="4"/>
  <c r="BG145" i="4"/>
  <c r="BF145" i="4"/>
  <c r="T145" i="4"/>
  <c r="R145" i="4"/>
  <c r="P145" i="4"/>
  <c r="BI140" i="4"/>
  <c r="BH140" i="4"/>
  <c r="BG140" i="4"/>
  <c r="BF140" i="4"/>
  <c r="T140" i="4"/>
  <c r="R140" i="4"/>
  <c r="P140" i="4"/>
  <c r="J134" i="4"/>
  <c r="J133" i="4"/>
  <c r="F133" i="4"/>
  <c r="F131" i="4"/>
  <c r="E129" i="4"/>
  <c r="J96" i="4"/>
  <c r="J95" i="4"/>
  <c r="F95" i="4"/>
  <c r="F93" i="4"/>
  <c r="E91" i="4"/>
  <c r="J22" i="4"/>
  <c r="E22" i="4"/>
  <c r="F96" i="4" s="1"/>
  <c r="J21" i="4"/>
  <c r="J16" i="4"/>
  <c r="J131" i="4" s="1"/>
  <c r="E7" i="4"/>
  <c r="E123" i="4" s="1"/>
  <c r="J41" i="3"/>
  <c r="J40" i="3"/>
  <c r="AY98" i="1" s="1"/>
  <c r="J39" i="3"/>
  <c r="AX98" i="1"/>
  <c r="BI406" i="3"/>
  <c r="BH406" i="3"/>
  <c r="BG406" i="3"/>
  <c r="BF406" i="3"/>
  <c r="T406" i="3"/>
  <c r="R406" i="3"/>
  <c r="P406" i="3"/>
  <c r="BI401" i="3"/>
  <c r="BH401" i="3"/>
  <c r="BG401" i="3"/>
  <c r="BF401" i="3"/>
  <c r="T401" i="3"/>
  <c r="R401" i="3"/>
  <c r="P401" i="3"/>
  <c r="BI396" i="3"/>
  <c r="BH396" i="3"/>
  <c r="BG396" i="3"/>
  <c r="BF396" i="3"/>
  <c r="T396" i="3"/>
  <c r="R396" i="3"/>
  <c r="P396" i="3"/>
  <c r="BI391" i="3"/>
  <c r="BH391" i="3"/>
  <c r="BG391" i="3"/>
  <c r="BF391" i="3"/>
  <c r="T391" i="3"/>
  <c r="R391" i="3"/>
  <c r="P391" i="3"/>
  <c r="BI386" i="3"/>
  <c r="BH386" i="3"/>
  <c r="BG386" i="3"/>
  <c r="BF386" i="3"/>
  <c r="T386" i="3"/>
  <c r="R386" i="3"/>
  <c r="P386" i="3"/>
  <c r="BI381" i="3"/>
  <c r="BH381" i="3"/>
  <c r="BG381" i="3"/>
  <c r="BF381" i="3"/>
  <c r="T381" i="3"/>
  <c r="R381" i="3"/>
  <c r="P381" i="3"/>
  <c r="BI376" i="3"/>
  <c r="BH376" i="3"/>
  <c r="BG376" i="3"/>
  <c r="BF376" i="3"/>
  <c r="T376" i="3"/>
  <c r="R376" i="3"/>
  <c r="P376" i="3"/>
  <c r="BI371" i="3"/>
  <c r="BH371" i="3"/>
  <c r="BG371" i="3"/>
  <c r="BF371" i="3"/>
  <c r="T371" i="3"/>
  <c r="R371" i="3"/>
  <c r="P371" i="3"/>
  <c r="BI366" i="3"/>
  <c r="BH366" i="3"/>
  <c r="BG366" i="3"/>
  <c r="BF366" i="3"/>
  <c r="T366" i="3"/>
  <c r="R366" i="3"/>
  <c r="P366" i="3"/>
  <c r="BI361" i="3"/>
  <c r="BH361" i="3"/>
  <c r="BG361" i="3"/>
  <c r="BF361" i="3"/>
  <c r="T361" i="3"/>
  <c r="R361" i="3"/>
  <c r="P361" i="3"/>
  <c r="BI356" i="3"/>
  <c r="BH356" i="3"/>
  <c r="BG356" i="3"/>
  <c r="BF356" i="3"/>
  <c r="T356" i="3"/>
  <c r="R356" i="3"/>
  <c r="P356" i="3"/>
  <c r="BI351" i="3"/>
  <c r="BH351" i="3"/>
  <c r="BG351" i="3"/>
  <c r="BF351" i="3"/>
  <c r="T351" i="3"/>
  <c r="R351" i="3"/>
  <c r="P351" i="3"/>
  <c r="BI346" i="3"/>
  <c r="BH346" i="3"/>
  <c r="BG346" i="3"/>
  <c r="BF346" i="3"/>
  <c r="T346" i="3"/>
  <c r="R346" i="3"/>
  <c r="P346" i="3"/>
  <c r="BI341" i="3"/>
  <c r="BH341" i="3"/>
  <c r="BG341" i="3"/>
  <c r="BF341" i="3"/>
  <c r="T341" i="3"/>
  <c r="R341" i="3"/>
  <c r="P341" i="3"/>
  <c r="BI336" i="3"/>
  <c r="BH336" i="3"/>
  <c r="BG336" i="3"/>
  <c r="BF336" i="3"/>
  <c r="T336" i="3"/>
  <c r="R336" i="3"/>
  <c r="P336" i="3"/>
  <c r="BI331" i="3"/>
  <c r="BH331" i="3"/>
  <c r="BG331" i="3"/>
  <c r="BF331" i="3"/>
  <c r="T331" i="3"/>
  <c r="R331" i="3"/>
  <c r="P331" i="3"/>
  <c r="BI326" i="3"/>
  <c r="BH326" i="3"/>
  <c r="BG326" i="3"/>
  <c r="BF326" i="3"/>
  <c r="T326" i="3"/>
  <c r="R326" i="3"/>
  <c r="P326" i="3"/>
  <c r="BI321" i="3"/>
  <c r="BH321" i="3"/>
  <c r="BG321" i="3"/>
  <c r="BF321" i="3"/>
  <c r="T321" i="3"/>
  <c r="R321" i="3"/>
  <c r="P321" i="3"/>
  <c r="BI316" i="3"/>
  <c r="BH316" i="3"/>
  <c r="BG316" i="3"/>
  <c r="BF316" i="3"/>
  <c r="T316" i="3"/>
  <c r="R316" i="3"/>
  <c r="P316" i="3"/>
  <c r="BI311" i="3"/>
  <c r="BH311" i="3"/>
  <c r="BG311" i="3"/>
  <c r="BF311" i="3"/>
  <c r="T311" i="3"/>
  <c r="R311" i="3"/>
  <c r="P311" i="3"/>
  <c r="BI305" i="3"/>
  <c r="BH305" i="3"/>
  <c r="BG305" i="3"/>
  <c r="BF305" i="3"/>
  <c r="T305" i="3"/>
  <c r="R305" i="3"/>
  <c r="P305" i="3"/>
  <c r="BI300" i="3"/>
  <c r="BH300" i="3"/>
  <c r="BG300" i="3"/>
  <c r="BF300" i="3"/>
  <c r="T300" i="3"/>
  <c r="R300" i="3"/>
  <c r="P300" i="3"/>
  <c r="BI295" i="3"/>
  <c r="BH295" i="3"/>
  <c r="BG295" i="3"/>
  <c r="BF295" i="3"/>
  <c r="T295" i="3"/>
  <c r="R295" i="3"/>
  <c r="P295" i="3"/>
  <c r="BI290" i="3"/>
  <c r="BH290" i="3"/>
  <c r="BG290" i="3"/>
  <c r="BF290" i="3"/>
  <c r="T290" i="3"/>
  <c r="R290" i="3"/>
  <c r="P290" i="3"/>
  <c r="BI285" i="3"/>
  <c r="BH285" i="3"/>
  <c r="BG285" i="3"/>
  <c r="BF285" i="3"/>
  <c r="T285" i="3"/>
  <c r="R285" i="3"/>
  <c r="P285" i="3"/>
  <c r="BI280" i="3"/>
  <c r="BH280" i="3"/>
  <c r="BG280" i="3"/>
  <c r="BF280" i="3"/>
  <c r="T280" i="3"/>
  <c r="R280" i="3"/>
  <c r="P280" i="3"/>
  <c r="BI274" i="3"/>
  <c r="BH274" i="3"/>
  <c r="BG274" i="3"/>
  <c r="BF274" i="3"/>
  <c r="T274" i="3"/>
  <c r="R274" i="3"/>
  <c r="P274" i="3"/>
  <c r="BI269" i="3"/>
  <c r="BH269" i="3"/>
  <c r="BG269" i="3"/>
  <c r="BF269" i="3"/>
  <c r="T269" i="3"/>
  <c r="R269" i="3"/>
  <c r="P269" i="3"/>
  <c r="BI263" i="3"/>
  <c r="BH263" i="3"/>
  <c r="BG263" i="3"/>
  <c r="BF263" i="3"/>
  <c r="T263" i="3"/>
  <c r="R263" i="3"/>
  <c r="P263" i="3"/>
  <c r="BI258" i="3"/>
  <c r="BH258" i="3"/>
  <c r="BG258" i="3"/>
  <c r="BF258" i="3"/>
  <c r="T258" i="3"/>
  <c r="R258" i="3"/>
  <c r="P258" i="3"/>
  <c r="BI253" i="3"/>
  <c r="BH253" i="3"/>
  <c r="BG253" i="3"/>
  <c r="BF253" i="3"/>
  <c r="T253" i="3"/>
  <c r="R253" i="3"/>
  <c r="P253" i="3"/>
  <c r="BI248" i="3"/>
  <c r="BH248" i="3"/>
  <c r="BG248" i="3"/>
  <c r="BF248" i="3"/>
  <c r="T248" i="3"/>
  <c r="R248" i="3"/>
  <c r="P248" i="3"/>
  <c r="BI243" i="3"/>
  <c r="BH243" i="3"/>
  <c r="BG243" i="3"/>
  <c r="BF243" i="3"/>
  <c r="T243" i="3"/>
  <c r="R243" i="3"/>
  <c r="P243" i="3"/>
  <c r="BI238" i="3"/>
  <c r="BH238" i="3"/>
  <c r="BG238" i="3"/>
  <c r="BF238" i="3"/>
  <c r="T238" i="3"/>
  <c r="R238" i="3"/>
  <c r="P238" i="3"/>
  <c r="BI233" i="3"/>
  <c r="BH233" i="3"/>
  <c r="BG233" i="3"/>
  <c r="BF233" i="3"/>
  <c r="T233" i="3"/>
  <c r="R233" i="3"/>
  <c r="P233" i="3"/>
  <c r="BI228" i="3"/>
  <c r="BH228" i="3"/>
  <c r="BG228" i="3"/>
  <c r="BF228" i="3"/>
  <c r="T228" i="3"/>
  <c r="R228" i="3"/>
  <c r="P228" i="3"/>
  <c r="BI223" i="3"/>
  <c r="BH223" i="3"/>
  <c r="BG223" i="3"/>
  <c r="BF223" i="3"/>
  <c r="T223" i="3"/>
  <c r="R223" i="3"/>
  <c r="P223" i="3"/>
  <c r="BI218" i="3"/>
  <c r="BH218" i="3"/>
  <c r="BG218" i="3"/>
  <c r="BF218" i="3"/>
  <c r="T218" i="3"/>
  <c r="R218" i="3"/>
  <c r="P218" i="3"/>
  <c r="BI213" i="3"/>
  <c r="BH213" i="3"/>
  <c r="BG213" i="3"/>
  <c r="BF213" i="3"/>
  <c r="T213" i="3"/>
  <c r="R213" i="3"/>
  <c r="P213" i="3"/>
  <c r="BI208" i="3"/>
  <c r="BH208" i="3"/>
  <c r="BG208" i="3"/>
  <c r="BF208" i="3"/>
  <c r="T208" i="3"/>
  <c r="R208" i="3"/>
  <c r="P208" i="3"/>
  <c r="BI203" i="3"/>
  <c r="BH203" i="3"/>
  <c r="BG203" i="3"/>
  <c r="BF203" i="3"/>
  <c r="T203" i="3"/>
  <c r="R203" i="3"/>
  <c r="P203" i="3"/>
  <c r="BI198" i="3"/>
  <c r="BH198" i="3"/>
  <c r="BG198" i="3"/>
  <c r="BF198" i="3"/>
  <c r="T198" i="3"/>
  <c r="R198" i="3"/>
  <c r="P198" i="3"/>
  <c r="BI193" i="3"/>
  <c r="BH193" i="3"/>
  <c r="BG193" i="3"/>
  <c r="BF193" i="3"/>
  <c r="T193" i="3"/>
  <c r="R193" i="3"/>
  <c r="P193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3" i="3"/>
  <c r="BH173" i="3"/>
  <c r="BG173" i="3"/>
  <c r="BF173" i="3"/>
  <c r="T173" i="3"/>
  <c r="R173" i="3"/>
  <c r="P173" i="3"/>
  <c r="BI168" i="3"/>
  <c r="BH168" i="3"/>
  <c r="BG168" i="3"/>
  <c r="BF168" i="3"/>
  <c r="T168" i="3"/>
  <c r="R168" i="3"/>
  <c r="P168" i="3"/>
  <c r="BI163" i="3"/>
  <c r="BH163" i="3"/>
  <c r="BG163" i="3"/>
  <c r="BF163" i="3"/>
  <c r="T163" i="3"/>
  <c r="R163" i="3"/>
  <c r="P163" i="3"/>
  <c r="BI158" i="3"/>
  <c r="BH158" i="3"/>
  <c r="BG158" i="3"/>
  <c r="BF158" i="3"/>
  <c r="T158" i="3"/>
  <c r="R158" i="3"/>
  <c r="P158" i="3"/>
  <c r="BI153" i="3"/>
  <c r="BH153" i="3"/>
  <c r="BG153" i="3"/>
  <c r="BF153" i="3"/>
  <c r="T153" i="3"/>
  <c r="R153" i="3"/>
  <c r="P153" i="3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R143" i="3"/>
  <c r="P143" i="3"/>
  <c r="BI138" i="3"/>
  <c r="BH138" i="3"/>
  <c r="BG138" i="3"/>
  <c r="BF138" i="3"/>
  <c r="T138" i="3"/>
  <c r="R138" i="3"/>
  <c r="P138" i="3"/>
  <c r="BI132" i="3"/>
  <c r="BH132" i="3"/>
  <c r="BG132" i="3"/>
  <c r="BF132" i="3"/>
  <c r="T132" i="3"/>
  <c r="R132" i="3"/>
  <c r="P132" i="3"/>
  <c r="J126" i="3"/>
  <c r="J125" i="3"/>
  <c r="F125" i="3"/>
  <c r="F123" i="3"/>
  <c r="E121" i="3"/>
  <c r="J96" i="3"/>
  <c r="J95" i="3"/>
  <c r="F95" i="3"/>
  <c r="F93" i="3"/>
  <c r="E91" i="3"/>
  <c r="J22" i="3"/>
  <c r="E22" i="3"/>
  <c r="F126" i="3" s="1"/>
  <c r="J21" i="3"/>
  <c r="J16" i="3"/>
  <c r="J93" i="3" s="1"/>
  <c r="E7" i="3"/>
  <c r="E85" i="3"/>
  <c r="J37" i="2"/>
  <c r="J36" i="2"/>
  <c r="AY95" i="1"/>
  <c r="J35" i="2"/>
  <c r="AX95" i="1" s="1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T149" i="2" s="1"/>
  <c r="R150" i="2"/>
  <c r="R149" i="2"/>
  <c r="P150" i="2"/>
  <c r="P149" i="2" s="1"/>
  <c r="BI146" i="2"/>
  <c r="BH146" i="2"/>
  <c r="BG146" i="2"/>
  <c r="BF146" i="2"/>
  <c r="F34" i="2" s="1"/>
  <c r="T146" i="2"/>
  <c r="R146" i="2"/>
  <c r="P146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J118" i="2"/>
  <c r="F118" i="2"/>
  <c r="F116" i="2"/>
  <c r="E114" i="2"/>
  <c r="J91" i="2"/>
  <c r="F91" i="2"/>
  <c r="F89" i="2"/>
  <c r="E87" i="2"/>
  <c r="J24" i="2"/>
  <c r="E24" i="2"/>
  <c r="J119" i="2" s="1"/>
  <c r="J23" i="2"/>
  <c r="J18" i="2"/>
  <c r="E18" i="2"/>
  <c r="F92" i="2" s="1"/>
  <c r="J17" i="2"/>
  <c r="J12" i="2"/>
  <c r="J116" i="2" s="1"/>
  <c r="E7" i="2"/>
  <c r="E85" i="2" s="1"/>
  <c r="L90" i="1"/>
  <c r="AM90" i="1"/>
  <c r="AM89" i="1"/>
  <c r="L89" i="1"/>
  <c r="AM87" i="1"/>
  <c r="L87" i="1"/>
  <c r="L85" i="1"/>
  <c r="L84" i="1"/>
  <c r="J951" i="4"/>
  <c r="BK910" i="4"/>
  <c r="BK574" i="4"/>
  <c r="J275" i="4"/>
  <c r="J185" i="4"/>
  <c r="BK946" i="4"/>
  <c r="J855" i="4"/>
  <c r="BK825" i="4"/>
  <c r="J740" i="4"/>
  <c r="J870" i="4"/>
  <c r="BK398" i="4"/>
  <c r="BK225" i="4"/>
  <c r="BK745" i="4"/>
  <c r="J659" i="4"/>
  <c r="J509" i="4"/>
  <c r="BK275" i="4"/>
  <c r="J306" i="5"/>
  <c r="BK207" i="5"/>
  <c r="J260" i="5"/>
  <c r="BK375" i="5"/>
  <c r="J250" i="6"/>
  <c r="BK264" i="6"/>
  <c r="J230" i="6"/>
  <c r="J234" i="6"/>
  <c r="J125" i="6"/>
  <c r="BK210" i="6"/>
  <c r="J256" i="6"/>
  <c r="J220" i="9"/>
  <c r="J171" i="9"/>
  <c r="J154" i="9"/>
  <c r="J133" i="9"/>
  <c r="BK131" i="9"/>
  <c r="BK313" i="9"/>
  <c r="J309" i="9"/>
  <c r="J305" i="9"/>
  <c r="BK297" i="9"/>
  <c r="J275" i="9"/>
  <c r="BK242" i="9"/>
  <c r="BK309" i="9"/>
  <c r="J242" i="9"/>
  <c r="BK285" i="9"/>
  <c r="BK271" i="9"/>
  <c r="J198" i="9"/>
  <c r="J127" i="9"/>
  <c r="BK357" i="10"/>
  <c r="BK313" i="10"/>
  <c r="J209" i="10"/>
  <c r="J305" i="10"/>
  <c r="J253" i="10"/>
  <c r="BK174" i="10"/>
  <c r="BK141" i="10"/>
  <c r="J148" i="10"/>
  <c r="J123" i="10"/>
  <c r="BK231" i="10"/>
  <c r="BK136" i="10"/>
  <c r="BK240" i="11"/>
  <c r="J277" i="11"/>
  <c r="BK272" i="11"/>
  <c r="J234" i="11"/>
  <c r="J290" i="11"/>
  <c r="BK294" i="11"/>
  <c r="BK261" i="11"/>
  <c r="BK229" i="11"/>
  <c r="J215" i="11"/>
  <c r="BK155" i="12"/>
  <c r="J139" i="12"/>
  <c r="BK142" i="2"/>
  <c r="AS97" i="1"/>
  <c r="J129" i="2"/>
  <c r="J156" i="2"/>
  <c r="J218" i="3"/>
  <c r="BK248" i="3"/>
  <c r="J391" i="3"/>
  <c r="BK280" i="3"/>
  <c r="J258" i="3"/>
  <c r="BK258" i="3"/>
  <c r="BK331" i="3"/>
  <c r="J371" i="3"/>
  <c r="BK386" i="3"/>
  <c r="J311" i="3"/>
  <c r="BK228" i="3"/>
  <c r="J351" i="3"/>
  <c r="BK351" i="3"/>
  <c r="BK311" i="3"/>
  <c r="J163" i="3"/>
  <c r="J559" i="4"/>
  <c r="BK358" i="4"/>
  <c r="J574" i="4"/>
  <c r="J700" i="4"/>
  <c r="BK220" i="4"/>
  <c r="J504" i="4"/>
  <c r="BK419" i="4"/>
  <c r="BK165" i="4"/>
  <c r="BK835" i="4"/>
  <c r="J388" i="4"/>
  <c r="J180" i="4"/>
  <c r="J815" i="4"/>
  <c r="J669" i="4"/>
  <c r="J544" i="4"/>
  <c r="J459" i="4"/>
  <c r="J584" i="4"/>
  <c r="J449" i="4"/>
  <c r="BK285" i="4"/>
  <c r="BK160" i="4"/>
  <c r="J998" i="4"/>
  <c r="J956" i="4"/>
  <c r="J880" i="4"/>
  <c r="BK695" i="4"/>
  <c r="J639" i="4"/>
  <c r="J599" i="4"/>
  <c r="BK414" i="4"/>
  <c r="BK976" i="4"/>
  <c r="J790" i="4"/>
  <c r="BK639" i="4"/>
  <c r="BK539" i="4"/>
  <c r="J145" i="4"/>
  <c r="J810" i="4"/>
  <c r="BK337" i="4"/>
  <c r="BK905" i="4"/>
  <c r="BK280" i="4"/>
  <c r="J750" i="4"/>
  <c r="BK830" i="4"/>
  <c r="BK519" i="4"/>
  <c r="BK365" i="5"/>
  <c r="J349" i="5"/>
  <c r="BK132" i="5"/>
  <c r="J424" i="5"/>
  <c r="BK278" i="6"/>
  <c r="BK160" i="6"/>
  <c r="J168" i="6"/>
  <c r="BK137" i="6"/>
  <c r="J146" i="6"/>
  <c r="BK282" i="6"/>
  <c r="J295" i="6"/>
  <c r="J278" i="6"/>
  <c r="J174" i="6"/>
  <c r="BK127" i="6"/>
  <c r="BK162" i="6"/>
  <c r="J262" i="7"/>
  <c r="J162" i="7"/>
  <c r="J264" i="7"/>
  <c r="BK260" i="7"/>
  <c r="J194" i="7"/>
  <c r="J252" i="7"/>
  <c r="BK252" i="7"/>
  <c r="BK166" i="7"/>
  <c r="BK284" i="7"/>
  <c r="J230" i="7"/>
  <c r="J169" i="7"/>
  <c r="BK149" i="7"/>
  <c r="J179" i="8"/>
  <c r="BK123" i="8"/>
  <c r="BK129" i="8"/>
  <c r="J129" i="8"/>
  <c r="J159" i="8"/>
  <c r="J140" i="8"/>
  <c r="BK147" i="8"/>
  <c r="J251" i="9"/>
  <c r="BK183" i="9"/>
  <c r="BK253" i="9"/>
  <c r="BK185" i="9"/>
  <c r="BK159" i="9"/>
  <c r="J246" i="9"/>
  <c r="J179" i="9"/>
  <c r="BK224" i="9"/>
  <c r="J261" i="10"/>
  <c r="J341" i="10"/>
  <c r="J259" i="10"/>
  <c r="J429" i="10"/>
  <c r="BK233" i="10"/>
  <c r="BK347" i="10"/>
  <c r="J174" i="10"/>
  <c r="BK213" i="10"/>
  <c r="J349" i="10"/>
  <c r="BK279" i="10"/>
  <c r="BK239" i="10"/>
  <c r="J164" i="10"/>
  <c r="BK408" i="10"/>
  <c r="J247" i="10"/>
  <c r="BK391" i="10"/>
  <c r="BK188" i="10"/>
  <c r="J229" i="11"/>
  <c r="BK263" i="11"/>
  <c r="J244" i="11"/>
  <c r="BK195" i="11"/>
  <c r="BK270" i="11"/>
  <c r="BK134" i="11"/>
  <c r="BK252" i="11"/>
  <c r="J252" i="11"/>
  <c r="BK156" i="11"/>
  <c r="J148" i="12"/>
  <c r="J158" i="12"/>
  <c r="J151" i="12"/>
  <c r="J178" i="3"/>
  <c r="J401" i="3"/>
  <c r="BK316" i="3"/>
  <c r="J253" i="3"/>
  <c r="BK168" i="3"/>
  <c r="J346" i="3"/>
  <c r="J895" i="4"/>
  <c r="BK469" i="4"/>
  <c r="BK205" i="4"/>
  <c r="BK145" i="4"/>
  <c r="J705" i="4"/>
  <c r="J634" i="4"/>
  <c r="BK504" i="4"/>
  <c r="J363" i="4"/>
  <c r="J549" i="4"/>
  <c r="BK322" i="4"/>
  <c r="J205" i="4"/>
  <c r="BK1010" i="4"/>
  <c r="BK936" i="4"/>
  <c r="J785" i="4"/>
  <c r="BK679" i="4"/>
  <c r="J609" i="4"/>
  <c r="BK489" i="4"/>
  <c r="J255" i="4"/>
  <c r="J795" i="4"/>
  <c r="BK715" i="4"/>
  <c r="J479" i="4"/>
  <c r="J961" i="4"/>
  <c r="J765" i="4"/>
  <c r="J290" i="4"/>
  <c r="BK705" i="4"/>
  <c r="BK429" i="4"/>
  <c r="BK230" i="4"/>
  <c r="BK674" i="4"/>
  <c r="J368" i="4"/>
  <c r="J235" i="4"/>
  <c r="J986" i="4"/>
  <c r="BK870" i="4"/>
  <c r="J529" i="4"/>
  <c r="J296" i="4"/>
  <c r="BK140" i="4"/>
  <c r="J730" i="4"/>
  <c r="J579" i="4"/>
  <c r="BK301" i="4"/>
  <c r="BK301" i="5"/>
  <c r="BK363" i="5"/>
  <c r="J257" i="5"/>
  <c r="J327" i="5"/>
  <c r="J398" i="5"/>
  <c r="J340" i="5"/>
  <c r="J515" i="5"/>
  <c r="BK325" i="5"/>
  <c r="BK274" i="5"/>
  <c r="J189" i="5"/>
  <c r="J537" i="5"/>
  <c r="J391" i="5"/>
  <c r="BK237" i="5"/>
  <c r="J178" i="5"/>
  <c r="BK279" i="5"/>
  <c r="J460" i="5"/>
  <c r="BK167" i="5"/>
  <c r="J375" i="5"/>
  <c r="J226" i="5"/>
  <c r="BK407" i="5"/>
  <c r="J173" i="5"/>
  <c r="BK144" i="5"/>
  <c r="J414" i="5"/>
  <c r="J268" i="5"/>
  <c r="J228" i="6"/>
  <c r="BK148" i="6"/>
  <c r="BK196" i="6"/>
  <c r="BK158" i="6"/>
  <c r="BK238" i="6"/>
  <c r="J198" i="6"/>
  <c r="J196" i="6"/>
  <c r="J290" i="6"/>
  <c r="J299" i="6"/>
  <c r="J188" i="6"/>
  <c r="BK146" i="6"/>
  <c r="BK248" i="6"/>
  <c r="J266" i="6"/>
  <c r="J220" i="6"/>
  <c r="J184" i="6"/>
  <c r="J151" i="6"/>
  <c r="BK250" i="7"/>
  <c r="J153" i="7"/>
  <c r="J157" i="7"/>
  <c r="J192" i="7"/>
  <c r="J130" i="7"/>
  <c r="J188" i="7"/>
  <c r="J242" i="7"/>
  <c r="BK278" i="7"/>
  <c r="BK264" i="7"/>
  <c r="BK182" i="7"/>
  <c r="J202" i="7"/>
  <c r="BK266" i="7"/>
  <c r="J271" i="7"/>
  <c r="BK244" i="7"/>
  <c r="BK174" i="7"/>
  <c r="J204" i="7"/>
  <c r="J147" i="7"/>
  <c r="J133" i="8"/>
  <c r="BK129" i="9"/>
  <c r="BK171" i="9"/>
  <c r="BK181" i="9"/>
  <c r="BK157" i="9"/>
  <c r="BK261" i="9"/>
  <c r="J205" i="9"/>
  <c r="BK148" i="9"/>
  <c r="J230" i="9"/>
  <c r="J139" i="9"/>
  <c r="BK295" i="9"/>
  <c r="J313" i="9"/>
  <c r="BK192" i="9"/>
  <c r="J157" i="9"/>
  <c r="J291" i="9"/>
  <c r="J228" i="9"/>
  <c r="BK207" i="9"/>
  <c r="BK291" i="9"/>
  <c r="J299" i="9"/>
  <c r="BK275" i="9"/>
  <c r="BK257" i="9"/>
  <c r="J177" i="9"/>
  <c r="BK209" i="9"/>
  <c r="BK319" i="10"/>
  <c r="BK361" i="10"/>
  <c r="J297" i="10"/>
  <c r="J249" i="10"/>
  <c r="BK185" i="10"/>
  <c r="BK129" i="10"/>
  <c r="J141" i="10"/>
  <c r="J205" i="10"/>
  <c r="J331" i="10"/>
  <c r="BK297" i="10"/>
  <c r="BK380" i="10"/>
  <c r="J414" i="10"/>
  <c r="J335" i="10"/>
  <c r="J168" i="10"/>
  <c r="BK293" i="10"/>
  <c r="J431" i="10"/>
  <c r="BK401" i="10"/>
  <c r="J361" i="10"/>
  <c r="J235" i="10"/>
  <c r="BK285" i="10"/>
  <c r="J391" i="10"/>
  <c r="BK303" i="10"/>
  <c r="J229" i="10"/>
  <c r="J129" i="10"/>
  <c r="BK205" i="10"/>
  <c r="J355" i="10"/>
  <c r="BK196" i="10"/>
  <c r="J219" i="11"/>
  <c r="J279" i="11"/>
  <c r="J267" i="11"/>
  <c r="J134" i="11"/>
  <c r="J299" i="11"/>
  <c r="BK282" i="11"/>
  <c r="J167" i="11"/>
  <c r="J259" i="11"/>
  <c r="BK213" i="11"/>
  <c r="BK137" i="12"/>
  <c r="J213" i="3"/>
  <c r="J361" i="3"/>
  <c r="J316" i="3"/>
  <c r="BK158" i="3"/>
  <c r="BK780" i="4"/>
  <c r="BK634" i="4"/>
  <c r="J554" i="4"/>
  <c r="BK363" i="4"/>
  <c r="J931" i="4"/>
  <c r="BK644" i="4"/>
  <c r="BK1005" i="4"/>
  <c r="BK770" i="4"/>
  <c r="J1010" i="4"/>
  <c r="BK690" i="4"/>
  <c r="BK245" i="4"/>
  <c r="J900" i="4"/>
  <c r="J710" i="4"/>
  <c r="J464" i="4"/>
  <c r="BK865" i="4"/>
  <c r="BK649" i="4"/>
  <c r="BK312" i="4"/>
  <c r="J138" i="8"/>
  <c r="BK205" i="8"/>
  <c r="J145" i="8"/>
  <c r="BK145" i="8"/>
  <c r="BK207" i="8"/>
  <c r="BK209" i="8"/>
  <c r="BK217" i="8"/>
  <c r="J165" i="8"/>
  <c r="J127" i="8"/>
  <c r="BK289" i="9"/>
  <c r="J194" i="9"/>
  <c r="BK323" i="10"/>
  <c r="J363" i="10"/>
  <c r="J347" i="10"/>
  <c r="J275" i="10"/>
  <c r="BK237" i="10"/>
  <c r="J170" i="10"/>
  <c r="J203" i="10"/>
  <c r="BK134" i="10"/>
  <c r="BK125" i="10"/>
  <c r="J317" i="10"/>
  <c r="BK259" i="10"/>
  <c r="J427" i="10"/>
  <c r="BK249" i="10"/>
  <c r="BK215" i="10"/>
  <c r="J417" i="10"/>
  <c r="BK291" i="10"/>
  <c r="BK201" i="10"/>
  <c r="J323" i="10"/>
  <c r="BK395" i="10"/>
  <c r="J239" i="10"/>
  <c r="BK343" i="10"/>
  <c r="BK269" i="10"/>
  <c r="J215" i="10"/>
  <c r="BK295" i="10"/>
  <c r="BK398" i="10"/>
  <c r="BK198" i="10"/>
  <c r="J201" i="10"/>
  <c r="BK267" i="11"/>
  <c r="J254" i="11"/>
  <c r="BK277" i="11"/>
  <c r="J236" i="11"/>
  <c r="BK163" i="11"/>
  <c r="BK290" i="11"/>
  <c r="J238" i="11"/>
  <c r="J156" i="11"/>
  <c r="BK153" i="12"/>
  <c r="F36" i="2"/>
  <c r="BK238" i="3"/>
  <c r="J132" i="3"/>
  <c r="J406" i="3"/>
  <c r="J381" i="3"/>
  <c r="BK371" i="3"/>
  <c r="J274" i="3"/>
  <c r="BK183" i="3"/>
  <c r="BK396" i="3"/>
  <c r="J208" i="3"/>
  <c r="J280" i="3"/>
  <c r="BK336" i="3"/>
  <c r="BK391" i="3"/>
  <c r="J295" i="3"/>
  <c r="BK253" i="3"/>
  <c r="BK305" i="3"/>
  <c r="J193" i="3"/>
  <c r="J564" i="4"/>
  <c r="J373" i="4"/>
  <c r="J534" i="4"/>
  <c r="BK619" i="4"/>
  <c r="BK240" i="4"/>
  <c r="J629" i="4"/>
  <c r="J424" i="4"/>
  <c r="J170" i="4"/>
  <c r="J569" i="4"/>
  <c r="BK353" i="4"/>
  <c r="BK175" i="4"/>
  <c r="BK700" i="4"/>
  <c r="J594" i="4"/>
  <c r="BK479" i="4"/>
  <c r="J322" i="4"/>
  <c r="BK544" i="4"/>
  <c r="J240" i="4"/>
  <c r="J140" i="4"/>
  <c r="J981" i="4"/>
  <c r="J885" i="4"/>
  <c r="BK765" i="4"/>
  <c r="J614" i="4"/>
  <c r="BK534" i="4"/>
  <c r="BK439" i="4"/>
  <c r="BK215" i="4"/>
  <c r="J825" i="4"/>
  <c r="BK730" i="4"/>
  <c r="J519" i="4"/>
  <c r="BK941" i="4"/>
  <c r="J439" i="4"/>
  <c r="BK998" i="4"/>
  <c r="BK609" i="4"/>
  <c r="J780" i="4"/>
  <c r="BK860" i="4"/>
  <c r="BK190" i="4"/>
  <c r="BK624" i="4"/>
  <c r="BK378" i="5"/>
  <c r="J317" i="5"/>
  <c r="BK332" i="5"/>
  <c r="J447" i="5"/>
  <c r="BK260" i="5"/>
  <c r="J232" i="6"/>
  <c r="BK192" i="6"/>
  <c r="J262" i="6"/>
  <c r="J135" i="6"/>
  <c r="BK274" i="6"/>
  <c r="BK236" i="6"/>
  <c r="J270" i="6"/>
  <c r="BK202" i="7"/>
  <c r="BK211" i="8"/>
  <c r="BK133" i="8"/>
  <c r="BK173" i="8"/>
  <c r="BK197" i="8"/>
  <c r="J209" i="8"/>
  <c r="BK127" i="8"/>
  <c r="J255" i="9"/>
  <c r="BK287" i="9"/>
  <c r="J192" i="9"/>
  <c r="BK232" i="9"/>
  <c r="J135" i="9"/>
  <c r="BK150" i="9"/>
  <c r="J297" i="9"/>
  <c r="BK205" i="9"/>
  <c r="BK331" i="10"/>
  <c r="J357" i="10"/>
  <c r="BK299" i="10"/>
  <c r="J191" i="10"/>
  <c r="J421" i="10"/>
  <c r="BK241" i="10"/>
  <c r="BK438" i="10"/>
  <c r="J351" i="10"/>
  <c r="BK423" i="10"/>
  <c r="J325" i="10"/>
  <c r="BK335" i="10"/>
  <c r="BK177" i="10"/>
  <c r="J339" i="10"/>
  <c r="J265" i="10"/>
  <c r="J172" i="10"/>
  <c r="BK405" i="10"/>
  <c r="BK363" i="10"/>
  <c r="J181" i="10"/>
  <c r="BK177" i="11"/>
  <c r="BK301" i="11"/>
  <c r="J270" i="11"/>
  <c r="J275" i="11"/>
  <c r="BK254" i="11"/>
  <c r="J284" i="11"/>
  <c r="J223" i="11"/>
  <c r="BK284" i="11"/>
  <c r="J240" i="11"/>
  <c r="J146" i="12"/>
  <c r="J126" i="12"/>
  <c r="J155" i="12"/>
  <c r="BK148" i="12"/>
  <c r="BK124" i="12"/>
  <c r="J132" i="12"/>
  <c r="J150" i="2"/>
  <c r="J125" i="2"/>
  <c r="BK150" i="2"/>
  <c r="J140" i="2"/>
  <c r="BK125" i="2"/>
  <c r="J138" i="3"/>
  <c r="J143" i="3"/>
  <c r="BK401" i="3"/>
  <c r="BK290" i="3"/>
  <c r="BK406" i="3"/>
  <c r="BK376" i="3"/>
  <c r="J396" i="3"/>
  <c r="BK263" i="3"/>
  <c r="BK233" i="3"/>
  <c r="J188" i="3"/>
  <c r="BK223" i="3"/>
  <c r="J290" i="3"/>
  <c r="BK845" i="4"/>
  <c r="J474" i="4"/>
  <c r="J679" i="4"/>
  <c r="J494" i="4"/>
  <c r="J725" i="4"/>
  <c r="J434" i="4"/>
  <c r="BK150" i="4"/>
  <c r="BK564" i="4"/>
  <c r="BK317" i="4"/>
  <c r="BK735" i="4"/>
  <c r="BK664" i="4"/>
  <c r="J469" i="4"/>
  <c r="BK296" i="4"/>
  <c r="BK509" i="4"/>
  <c r="J155" i="4"/>
  <c r="BK994" i="4"/>
  <c r="J926" i="4"/>
  <c r="J624" i="4"/>
  <c r="BK388" i="4"/>
  <c r="J820" i="4"/>
  <c r="BK755" i="4"/>
  <c r="J353" i="4"/>
  <c r="BK956" i="4"/>
  <c r="J383" i="4"/>
  <c r="BK961" i="4"/>
  <c r="BK255" i="4"/>
  <c r="J421" i="5"/>
  <c r="BK460" i="5"/>
  <c r="BK306" i="5"/>
  <c r="J211" i="5"/>
  <c r="BK257" i="5"/>
  <c r="BK527" i="5"/>
  <c r="J357" i="5"/>
  <c r="J182" i="5"/>
  <c r="J527" i="5"/>
  <c r="J247" i="5"/>
  <c r="BK432" i="5"/>
  <c r="BK424" i="5"/>
  <c r="BK518" i="5"/>
  <c r="BK327" i="5"/>
  <c r="J518" i="5"/>
  <c r="J409" i="5"/>
  <c r="BK373" i="5"/>
  <c r="BK182" i="5"/>
  <c r="BK230" i="6"/>
  <c r="BK252" i="6"/>
  <c r="BK218" i="6"/>
  <c r="BK151" i="6"/>
  <c r="BK194" i="6"/>
  <c r="BK204" i="6"/>
  <c r="J129" i="6"/>
  <c r="BK228" i="6"/>
  <c r="BK301" i="6"/>
  <c r="J274" i="6"/>
  <c r="BK172" i="6"/>
  <c r="J127" i="6"/>
  <c r="BK266" i="6"/>
  <c r="J224" i="6"/>
  <c r="J212" i="6"/>
  <c r="J139" i="6"/>
  <c r="BK144" i="7"/>
  <c r="BK262" i="7"/>
  <c r="J151" i="7"/>
  <c r="BK196" i="7"/>
  <c r="J128" i="7"/>
  <c r="BK208" i="7"/>
  <c r="J178" i="7"/>
  <c r="J164" i="7"/>
  <c r="J256" i="7"/>
  <c r="J281" i="7"/>
  <c r="BK142" i="7"/>
  <c r="BK184" i="7"/>
  <c r="BK204" i="7"/>
  <c r="J214" i="7"/>
  <c r="BK151" i="7"/>
  <c r="J174" i="7"/>
  <c r="J165" i="9"/>
  <c r="BK220" i="9"/>
  <c r="BK165" i="9"/>
  <c r="J161" i="9"/>
  <c r="BK161" i="9"/>
  <c r="J267" i="9"/>
  <c r="J218" i="9"/>
  <c r="BK196" i="9"/>
  <c r="J315" i="9"/>
  <c r="BK222" i="9"/>
  <c r="BK169" i="9"/>
  <c r="J283" i="9"/>
  <c r="BK163" i="9"/>
  <c r="BK226" i="9"/>
  <c r="J236" i="9"/>
  <c r="J148" i="9"/>
  <c r="J269" i="9"/>
  <c r="BK218" i="9"/>
  <c r="BK307" i="9"/>
  <c r="J244" i="9"/>
  <c r="BK127" i="9"/>
  <c r="BK269" i="9"/>
  <c r="J209" i="9"/>
  <c r="J131" i="9"/>
  <c r="J374" i="10"/>
  <c r="J217" i="10"/>
  <c r="BK221" i="10"/>
  <c r="BK325" i="10"/>
  <c r="BK265" i="10"/>
  <c r="J221" i="10"/>
  <c r="BK152" i="10"/>
  <c r="BK170" i="10"/>
  <c r="J136" i="10"/>
  <c r="BK156" i="10"/>
  <c r="BK315" i="10"/>
  <c r="J273" i="10"/>
  <c r="BK427" i="10"/>
  <c r="BK307" i="10"/>
  <c r="J219" i="10"/>
  <c r="J127" i="10"/>
  <c r="J146" i="10"/>
  <c r="J289" i="10"/>
  <c r="BK257" i="11"/>
  <c r="BK219" i="11"/>
  <c r="J153" i="12"/>
  <c r="BK128" i="12"/>
  <c r="J134" i="12"/>
  <c r="BK146" i="12"/>
  <c r="J173" i="3"/>
  <c r="J153" i="3"/>
  <c r="BK366" i="3"/>
  <c r="BK361" i="3"/>
  <c r="J238" i="3"/>
  <c r="J644" i="4"/>
  <c r="BK740" i="4"/>
  <c r="J175" i="4"/>
  <c r="J285" i="4"/>
  <c r="BK454" i="4"/>
  <c r="BK343" i="4"/>
  <c r="J840" i="4"/>
  <c r="J905" i="4"/>
  <c r="J348" i="4"/>
  <c r="BK584" i="4"/>
  <c r="J936" i="4"/>
  <c r="J378" i="4"/>
  <c r="BK951" i="4"/>
  <c r="J619" i="4"/>
  <c r="J280" i="4"/>
  <c r="BK200" i="4"/>
  <c r="BK357" i="5"/>
  <c r="BK297" i="5"/>
  <c r="J509" i="5"/>
  <c r="BK252" i="5"/>
  <c r="J252" i="5"/>
  <c r="J325" i="5"/>
  <c r="BK535" i="5"/>
  <c r="BK421" i="5"/>
  <c r="BK196" i="5"/>
  <c r="BK480" i="5"/>
  <c r="J469" i="5"/>
  <c r="J284" i="5"/>
  <c r="J400" i="5"/>
  <c r="J532" i="5"/>
  <c r="J365" i="5"/>
  <c r="J161" i="5"/>
  <c r="BK500" i="5"/>
  <c r="BK398" i="5"/>
  <c r="J196" i="5"/>
  <c r="BK250" i="6"/>
  <c r="BK224" i="6"/>
  <c r="J222" i="6"/>
  <c r="J166" i="6"/>
  <c r="J160" i="6"/>
  <c r="J206" i="6"/>
  <c r="J240" i="6"/>
  <c r="BK180" i="6"/>
  <c r="J301" i="6"/>
  <c r="J210" i="6"/>
  <c r="J244" i="6"/>
  <c r="BK186" i="6"/>
  <c r="BK190" i="6"/>
  <c r="BK299" i="6"/>
  <c r="J258" i="6"/>
  <c r="J178" i="6"/>
  <c r="J144" i="6"/>
  <c r="BK125" i="6"/>
  <c r="BK232" i="6"/>
  <c r="J252" i="6"/>
  <c r="J172" i="6"/>
  <c r="BK198" i="7"/>
  <c r="J248" i="7"/>
  <c r="BK140" i="7"/>
  <c r="J198" i="7"/>
  <c r="J172" i="7"/>
  <c r="BK222" i="7"/>
  <c r="J184" i="7"/>
  <c r="BK172" i="7"/>
  <c r="J234" i="7"/>
  <c r="BK291" i="7"/>
  <c r="J286" i="7"/>
  <c r="BK224" i="7"/>
  <c r="J144" i="7"/>
  <c r="J222" i="7"/>
  <c r="BK157" i="7"/>
  <c r="BK216" i="7"/>
  <c r="BK238" i="7"/>
  <c r="BK153" i="7"/>
  <c r="BK199" i="8"/>
  <c r="J142" i="8"/>
  <c r="BK219" i="8"/>
  <c r="BK189" i="8"/>
  <c r="BK171" i="8"/>
  <c r="J185" i="8"/>
  <c r="J215" i="8"/>
  <c r="J123" i="8"/>
  <c r="J205" i="8"/>
  <c r="BK163" i="8"/>
  <c r="J171" i="8"/>
  <c r="J207" i="9"/>
  <c r="J273" i="9"/>
  <c r="BK167" i="9"/>
  <c r="J150" i="9"/>
  <c r="BK244" i="9"/>
  <c r="BK190" i="9"/>
  <c r="J311" i="9"/>
  <c r="J203" i="9"/>
  <c r="BK317" i="9"/>
  <c r="BK198" i="9"/>
  <c r="BK200" i="9"/>
  <c r="BK175" i="9"/>
  <c r="J293" i="9"/>
  <c r="BK259" i="9"/>
  <c r="J224" i="9"/>
  <c r="BK302" i="9"/>
  <c r="BK236" i="9"/>
  <c r="BK283" i="9"/>
  <c r="BK265" i="9"/>
  <c r="J196" i="9"/>
  <c r="J249" i="9"/>
  <c r="BK337" i="10"/>
  <c r="BK203" i="10"/>
  <c r="BK309" i="10"/>
  <c r="J255" i="10"/>
  <c r="BK225" i="10"/>
  <c r="J131" i="10"/>
  <c r="BK150" i="10"/>
  <c r="J166" i="10"/>
  <c r="BK329" i="10"/>
  <c r="J293" i="10"/>
  <c r="BK353" i="10"/>
  <c r="BK417" i="10"/>
  <c r="BK339" i="10"/>
  <c r="J213" i="10"/>
  <c r="J405" i="10"/>
  <c r="J423" i="10"/>
  <c r="BK273" i="10"/>
  <c r="BK410" i="10"/>
  <c r="BK414" i="10"/>
  <c r="J241" i="10"/>
  <c r="BK351" i="10"/>
  <c r="BK281" i="10"/>
  <c r="BK247" i="10"/>
  <c r="BK144" i="10"/>
  <c r="BK235" i="10"/>
  <c r="BK385" i="10"/>
  <c r="BK127" i="10"/>
  <c r="BK242" i="11"/>
  <c r="J287" i="11"/>
  <c r="BK249" i="11"/>
  <c r="J225" i="11"/>
  <c r="BK167" i="11"/>
  <c r="J247" i="11"/>
  <c r="BK265" i="11"/>
  <c r="J265" i="11"/>
  <c r="BK236" i="11"/>
  <c r="BK160" i="11"/>
  <c r="BK144" i="12"/>
  <c r="J137" i="12"/>
  <c r="BK139" i="12"/>
  <c r="J138" i="2"/>
  <c r="BK153" i="2"/>
  <c r="J146" i="2"/>
  <c r="BK138" i="2"/>
  <c r="J285" i="3"/>
  <c r="J198" i="3"/>
  <c r="J386" i="3"/>
  <c r="J341" i="3"/>
  <c r="J263" i="3"/>
  <c r="BK381" i="3"/>
  <c r="J223" i="3"/>
  <c r="J300" i="3"/>
  <c r="BK218" i="3"/>
  <c r="BK173" i="3"/>
  <c r="J183" i="3"/>
  <c r="J695" i="4"/>
  <c r="J327" i="4"/>
  <c r="BK524" i="4"/>
  <c r="BK290" i="4"/>
  <c r="J524" i="4"/>
  <c r="BK409" i="4"/>
  <c r="BK885" i="4"/>
  <c r="BK459" i="4"/>
  <c r="BK265" i="4"/>
  <c r="BK875" i="4"/>
  <c r="J690" i="4"/>
  <c r="J454" i="4"/>
  <c r="BK559" i="4"/>
  <c r="BK307" i="4"/>
  <c r="BK1017" i="4"/>
  <c r="BK966" i="4"/>
  <c r="BK855" i="4"/>
  <c r="BK659" i="4"/>
  <c r="J499" i="4"/>
  <c r="BK403" i="4"/>
  <c r="BK210" i="4"/>
  <c r="BK785" i="4"/>
  <c r="BK549" i="4"/>
  <c r="J720" i="4"/>
  <c r="BK986" i="4"/>
  <c r="J398" i="4"/>
  <c r="BK880" i="4"/>
  <c r="J317" i="4"/>
  <c r="J800" i="4"/>
  <c r="BK514" i="4"/>
  <c r="J369" i="5"/>
  <c r="J265" i="5"/>
  <c r="BK312" i="5"/>
  <c r="BK386" i="5"/>
  <c r="J158" i="6"/>
  <c r="BK256" i="6"/>
  <c r="BK254" i="6"/>
  <c r="BK129" i="6"/>
  <c r="J248" i="6"/>
  <c r="BK198" i="6"/>
  <c r="BK258" i="7"/>
  <c r="BK234" i="7"/>
  <c r="J138" i="7"/>
  <c r="J250" i="7"/>
  <c r="BK186" i="7"/>
  <c r="J268" i="7"/>
  <c r="J132" i="7"/>
  <c r="J140" i="7"/>
  <c r="J274" i="7"/>
  <c r="J258" i="7"/>
  <c r="BK206" i="7"/>
  <c r="BK132" i="7"/>
  <c r="BK175" i="8"/>
  <c r="BK213" i="8"/>
  <c r="J150" i="8"/>
  <c r="J219" i="8"/>
  <c r="J157" i="8"/>
  <c r="BK214" i="9"/>
  <c r="J137" i="9"/>
  <c r="J212" i="9"/>
  <c r="J263" i="9"/>
  <c r="J141" i="9"/>
  <c r="BK139" i="9"/>
  <c r="J152" i="9"/>
  <c r="J271" i="9"/>
  <c r="BK283" i="10"/>
  <c r="J380" i="10"/>
  <c r="J287" i="10"/>
  <c r="BK162" i="10"/>
  <c r="BK366" i="10"/>
  <c r="J152" i="10"/>
  <c r="BK393" i="10"/>
  <c r="J207" i="10"/>
  <c r="BK359" i="10"/>
  <c r="BK429" i="10"/>
  <c r="J185" i="10"/>
  <c r="BK389" i="10"/>
  <c r="J257" i="10"/>
  <c r="J198" i="10"/>
  <c r="BK267" i="10"/>
  <c r="J387" i="10"/>
  <c r="J177" i="11"/>
  <c r="BK132" i="12"/>
  <c r="J966" i="4"/>
  <c r="BK484" i="4"/>
  <c r="BK725" i="4"/>
  <c r="J307" i="4"/>
  <c r="BK291" i="5"/>
  <c r="BK178" i="5"/>
  <c r="J176" i="6"/>
  <c r="BK214" i="6"/>
  <c r="J142" i="6"/>
  <c r="BK222" i="6"/>
  <c r="BK182" i="6"/>
  <c r="J200" i="6"/>
  <c r="J303" i="6"/>
  <c r="J218" i="6"/>
  <c r="J190" i="6"/>
  <c r="J204" i="6"/>
  <c r="BK303" i="6"/>
  <c r="J137" i="6"/>
  <c r="BK292" i="6"/>
  <c r="J162" i="6"/>
  <c r="BK287" i="6"/>
  <c r="J260" i="6"/>
  <c r="BK164" i="6"/>
  <c r="BK174" i="6"/>
  <c r="J196" i="7"/>
  <c r="BK236" i="7"/>
  <c r="J224" i="7"/>
  <c r="J155" i="7"/>
  <c r="J193" i="8"/>
  <c r="BK193" i="8"/>
  <c r="J211" i="8"/>
  <c r="BK201" i="8"/>
  <c r="BK125" i="8"/>
  <c r="J221" i="8"/>
  <c r="J181" i="8"/>
  <c r="J152" i="8"/>
  <c r="BK135" i="8"/>
  <c r="J226" i="9"/>
  <c r="J159" i="9"/>
  <c r="J169" i="9"/>
  <c r="BK145" i="9"/>
  <c r="BK251" i="9"/>
  <c r="J183" i="9"/>
  <c r="J188" i="9"/>
  <c r="J167" i="9"/>
  <c r="BK173" i="9"/>
  <c r="BK249" i="9"/>
  <c r="BK279" i="9"/>
  <c r="J257" i="9"/>
  <c r="J307" i="9"/>
  <c r="J222" i="9"/>
  <c r="J295" i="9"/>
  <c r="J240" i="9"/>
  <c r="J281" i="9"/>
  <c r="BK267" i="9"/>
  <c r="J181" i="9"/>
  <c r="BK141" i="9"/>
  <c r="BK219" i="10"/>
  <c r="J299" i="10"/>
  <c r="BK327" i="10"/>
  <c r="J271" i="10"/>
  <c r="J231" i="10"/>
  <c r="BK164" i="10"/>
  <c r="BK374" i="10"/>
  <c r="J223" i="10"/>
  <c r="BK372" i="10"/>
  <c r="J311" i="10"/>
  <c r="BK275" i="10"/>
  <c r="BK211" i="10"/>
  <c r="J343" i="10"/>
  <c r="J154" i="10"/>
  <c r="BK301" i="10"/>
  <c r="J227" i="10"/>
  <c r="J285" i="10"/>
  <c r="J434" i="10"/>
  <c r="J269" i="10"/>
  <c r="BK287" i="10"/>
  <c r="BK421" i="10"/>
  <c r="J333" i="10"/>
  <c r="BK271" i="10"/>
  <c r="BK227" i="10"/>
  <c r="BK154" i="10"/>
  <c r="J385" i="10"/>
  <c r="J162" i="10"/>
  <c r="J309" i="10"/>
  <c r="BK172" i="10"/>
  <c r="J163" i="11"/>
  <c r="J257" i="11"/>
  <c r="J227" i="11"/>
  <c r="BK221" i="11"/>
  <c r="J294" i="11"/>
  <c r="J261" i="11"/>
  <c r="J263" i="11"/>
  <c r="BK225" i="11"/>
  <c r="BK810" i="4"/>
  <c r="J946" i="4"/>
  <c r="BK604" i="4"/>
  <c r="J270" i="4"/>
  <c r="J160" i="4"/>
  <c r="BK931" i="4"/>
  <c r="BK840" i="4"/>
  <c r="BK805" i="4"/>
  <c r="J745" i="4"/>
  <c r="J890" i="4"/>
  <c r="J301" i="4"/>
  <c r="J755" i="4"/>
  <c r="BK654" i="4"/>
  <c r="J403" i="4"/>
  <c r="BK344" i="5"/>
  <c r="J184" i="5"/>
  <c r="J279" i="5"/>
  <c r="J237" i="5"/>
  <c r="BK202" i="5"/>
  <c r="BK369" i="5"/>
  <c r="BK340" i="5"/>
  <c r="BK317" i="5"/>
  <c r="BK284" i="5"/>
  <c r="J452" i="5"/>
  <c r="BK414" i="5"/>
  <c r="J359" i="5"/>
  <c r="BK522" i="5"/>
  <c r="BK247" i="5"/>
  <c r="BK221" i="5"/>
  <c r="J202" i="5"/>
  <c r="BK507" i="5"/>
  <c r="J198" i="5"/>
  <c r="BK173" i="5"/>
  <c r="BK393" i="5"/>
  <c r="J492" i="5"/>
  <c r="J511" i="5"/>
  <c r="BK319" i="5"/>
  <c r="J319" i="5"/>
  <c r="BK156" i="5"/>
  <c r="BK511" i="5"/>
  <c r="J407" i="5"/>
  <c r="J232" i="5"/>
  <c r="BK285" i="6"/>
  <c r="BK226" i="6"/>
  <c r="BK276" i="6"/>
  <c r="J216" i="6"/>
  <c r="BK234" i="6"/>
  <c r="BK240" i="6"/>
  <c r="BK202" i="6"/>
  <c r="J202" i="6"/>
  <c r="BK200" i="6"/>
  <c r="BK295" i="6"/>
  <c r="BK216" i="6"/>
  <c r="J238" i="6"/>
  <c r="BK176" i="6"/>
  <c r="BK135" i="6"/>
  <c r="BK262" i="6"/>
  <c r="J242" i="6"/>
  <c r="J164" i="6"/>
  <c r="J254" i="6"/>
  <c r="BK168" i="6"/>
  <c r="BK166" i="6"/>
  <c r="BK178" i="6"/>
  <c r="J186" i="7"/>
  <c r="BK188" i="7"/>
  <c r="J236" i="7"/>
  <c r="J266" i="7"/>
  <c r="J182" i="7"/>
  <c r="BK248" i="7"/>
  <c r="BK200" i="7"/>
  <c r="BK134" i="7"/>
  <c r="BK214" i="7"/>
  <c r="BK126" i="7"/>
  <c r="J218" i="7"/>
  <c r="BK254" i="7"/>
  <c r="J246" i="7"/>
  <c r="BK268" i="7"/>
  <c r="BK281" i="7"/>
  <c r="J284" i="7"/>
  <c r="J176" i="7"/>
  <c r="J166" i="7"/>
  <c r="BK195" i="8"/>
  <c r="BK187" i="8"/>
  <c r="BK140" i="8"/>
  <c r="J197" i="8"/>
  <c r="J167" i="8"/>
  <c r="BK167" i="8"/>
  <c r="BK203" i="8"/>
  <c r="J135" i="8"/>
  <c r="BK224" i="8"/>
  <c r="J200" i="9"/>
  <c r="J234" i="9"/>
  <c r="BK133" i="9"/>
  <c r="J259" i="9"/>
  <c r="BK240" i="9"/>
  <c r="J321" i="10"/>
  <c r="J188" i="10"/>
  <c r="BK243" i="10"/>
  <c r="J159" i="10"/>
  <c r="BK123" i="10"/>
  <c r="BK321" i="10"/>
  <c r="J319" i="10"/>
  <c r="J359" i="10"/>
  <c r="BK253" i="10"/>
  <c r="BK431" i="10"/>
  <c r="J237" i="10"/>
  <c r="J408" i="10"/>
  <c r="BK255" i="10"/>
  <c r="BK355" i="10"/>
  <c r="J282" i="11"/>
  <c r="J221" i="11"/>
  <c r="J171" i="11"/>
  <c r="BK234" i="11"/>
  <c r="BK279" i="11"/>
  <c r="J130" i="12"/>
  <c r="BK235" i="4"/>
  <c r="J260" i="4"/>
  <c r="J373" i="5"/>
  <c r="J378" i="5"/>
  <c r="BK492" i="5"/>
  <c r="BK391" i="5"/>
  <c r="J500" i="5"/>
  <c r="BK226" i="5"/>
  <c r="J540" i="5"/>
  <c r="J442" i="5"/>
  <c r="J132" i="5"/>
  <c r="BK409" i="5"/>
  <c r="J402" i="5"/>
  <c r="BK437" i="5"/>
  <c r="BK198" i="5"/>
  <c r="BK515" i="5"/>
  <c r="J285" i="6"/>
  <c r="J264" i="6"/>
  <c r="J180" i="6"/>
  <c r="J254" i="7"/>
  <c r="J220" i="7"/>
  <c r="BK192" i="7"/>
  <c r="J206" i="7"/>
  <c r="J240" i="7"/>
  <c r="J278" i="7"/>
  <c r="BK286" i="7"/>
  <c r="BK242" i="7"/>
  <c r="J291" i="7"/>
  <c r="J210" i="7"/>
  <c r="J260" i="7"/>
  <c r="J142" i="7"/>
  <c r="J173" i="8"/>
  <c r="BK221" i="8"/>
  <c r="J187" i="8"/>
  <c r="BK165" i="8"/>
  <c r="BK215" i="8"/>
  <c r="BK179" i="8"/>
  <c r="J185" i="9"/>
  <c r="BK263" i="9"/>
  <c r="BK143" i="9"/>
  <c r="BK212" i="9"/>
  <c r="J285" i="9"/>
  <c r="BK305" i="9"/>
  <c r="BK177" i="9"/>
  <c r="BK255" i="9"/>
  <c r="BK181" i="10"/>
  <c r="J177" i="10"/>
  <c r="J279" i="10"/>
  <c r="J196" i="10"/>
  <c r="J366" i="10"/>
  <c r="J393" i="10"/>
  <c r="J401" i="10"/>
  <c r="J243" i="10"/>
  <c r="J438" i="10"/>
  <c r="BK317" i="10"/>
  <c r="J263" i="10"/>
  <c r="BK207" i="10"/>
  <c r="J410" i="10"/>
  <c r="BK223" i="10"/>
  <c r="J125" i="10"/>
  <c r="BK148" i="10"/>
  <c r="J249" i="11"/>
  <c r="J144" i="12"/>
  <c r="BK158" i="12"/>
  <c r="BK140" i="2"/>
  <c r="BK129" i="2"/>
  <c r="J153" i="2"/>
  <c r="J142" i="2"/>
  <c r="BK131" i="2"/>
  <c r="BK346" i="3"/>
  <c r="BK143" i="3"/>
  <c r="BK203" i="3"/>
  <c r="J148" i="3"/>
  <c r="BK341" i="3"/>
  <c r="J228" i="3"/>
  <c r="J248" i="3"/>
  <c r="BK213" i="3"/>
  <c r="J366" i="3"/>
  <c r="BK295" i="3"/>
  <c r="J305" i="3"/>
  <c r="BK163" i="3"/>
  <c r="BK193" i="3"/>
  <c r="J321" i="3"/>
  <c r="J326" i="3"/>
  <c r="J168" i="3"/>
  <c r="BK554" i="4"/>
  <c r="J165" i="4"/>
  <c r="BK180" i="4"/>
  <c r="J343" i="4"/>
  <c r="BK795" i="4"/>
  <c r="J429" i="4"/>
  <c r="BK348" i="4"/>
  <c r="J649" i="4"/>
  <c r="J419" i="4"/>
  <c r="J195" i="4"/>
  <c r="J860" i="4"/>
  <c r="J220" i="4"/>
  <c r="BK915" i="4"/>
  <c r="J770" i="4"/>
  <c r="BK599" i="4"/>
  <c r="BK155" i="4"/>
  <c r="J920" i="4"/>
  <c r="J358" i="4"/>
  <c r="J941" i="4"/>
  <c r="BK579" i="4"/>
  <c r="J992" i="4"/>
  <c r="BK926" i="4"/>
  <c r="BK424" i="4"/>
  <c r="J250" i="4"/>
  <c r="J735" i="4"/>
  <c r="BK373" i="4"/>
  <c r="J230" i="4"/>
  <c r="BK992" i="4"/>
  <c r="J915" i="4"/>
  <c r="J845" i="4"/>
  <c r="BK800" i="4"/>
  <c r="J715" i="4"/>
  <c r="BK569" i="4"/>
  <c r="J312" i="4"/>
  <c r="J210" i="4"/>
  <c r="BK820" i="4"/>
  <c r="J664" i="4"/>
  <c r="J484" i="4"/>
  <c r="BK250" i="4"/>
  <c r="BK268" i="5"/>
  <c r="J291" i="5"/>
  <c r="J144" i="5"/>
  <c r="BK532" i="5"/>
  <c r="J386" i="5"/>
  <c r="BK189" i="5"/>
  <c r="J156" i="5"/>
  <c r="BK192" i="5"/>
  <c r="J437" i="5"/>
  <c r="BK509" i="5"/>
  <c r="BK349" i="5"/>
  <c r="J507" i="5"/>
  <c r="J297" i="5"/>
  <c r="J530" i="5"/>
  <c r="BK452" i="5"/>
  <c r="BK402" i="5"/>
  <c r="J221" i="5"/>
  <c r="BK260" i="6"/>
  <c r="BK208" i="6"/>
  <c r="BK246" i="6"/>
  <c r="J186" i="6"/>
  <c r="BK206" i="6"/>
  <c r="BK220" i="6"/>
  <c r="BK131" i="6"/>
  <c r="J192" i="6"/>
  <c r="BK188" i="6"/>
  <c r="J272" i="6"/>
  <c r="J194" i="6"/>
  <c r="BK212" i="6"/>
  <c r="J155" i="6"/>
  <c r="BK290" i="6"/>
  <c r="J246" i="6"/>
  <c r="BK142" i="6"/>
  <c r="BK270" i="6"/>
  <c r="BK242" i="6"/>
  <c r="J226" i="6"/>
  <c r="J182" i="6"/>
  <c r="BK155" i="6"/>
  <c r="BK228" i="7"/>
  <c r="BK256" i="7"/>
  <c r="J200" i="7"/>
  <c r="BK138" i="7"/>
  <c r="BK218" i="7"/>
  <c r="J190" i="7"/>
  <c r="BK128" i="7"/>
  <c r="J208" i="7"/>
  <c r="J149" i="7"/>
  <c r="BK220" i="7"/>
  <c r="BK169" i="7"/>
  <c r="BK155" i="7"/>
  <c r="J228" i="7"/>
  <c r="J289" i="7"/>
  <c r="J216" i="7"/>
  <c r="BK232" i="7"/>
  <c r="BK178" i="7"/>
  <c r="BK212" i="7"/>
  <c r="BK159" i="7"/>
  <c r="J201" i="8"/>
  <c r="BK152" i="8"/>
  <c r="J224" i="8"/>
  <c r="J191" i="8"/>
  <c r="BK159" i="8"/>
  <c r="J169" i="8"/>
  <c r="BK181" i="8"/>
  <c r="J163" i="8"/>
  <c r="J195" i="8"/>
  <c r="BK150" i="8"/>
  <c r="J253" i="9"/>
  <c r="BK273" i="9"/>
  <c r="J190" i="9"/>
  <c r="J216" i="9"/>
  <c r="J287" i="9"/>
  <c r="BK281" i="9"/>
  <c r="J129" i="9"/>
  <c r="BK152" i="9"/>
  <c r="BK234" i="9"/>
  <c r="J143" i="9"/>
  <c r="BK277" i="9"/>
  <c r="BK311" i="9"/>
  <c r="BK299" i="9"/>
  <c r="BK315" i="9"/>
  <c r="J238" i="9"/>
  <c r="BK293" i="9"/>
  <c r="BK154" i="9"/>
  <c r="J279" i="9"/>
  <c r="J261" i="9"/>
  <c r="BK194" i="9"/>
  <c r="BK216" i="9"/>
  <c r="J315" i="10"/>
  <c r="J337" i="10"/>
  <c r="J329" i="10"/>
  <c r="J295" i="10"/>
  <c r="BK245" i="10"/>
  <c r="BK179" i="10"/>
  <c r="J134" i="10"/>
  <c r="BK289" i="10"/>
  <c r="BK349" i="10"/>
  <c r="J301" i="10"/>
  <c r="BK345" i="10"/>
  <c r="J150" i="10"/>
  <c r="J313" i="10"/>
  <c r="J251" i="10"/>
  <c r="BK387" i="10"/>
  <c r="BK229" i="10"/>
  <c r="BK377" i="10"/>
  <c r="BK209" i="10"/>
  <c r="J281" i="10"/>
  <c r="BK333" i="10"/>
  <c r="BK166" i="10"/>
  <c r="J345" i="10"/>
  <c r="J277" i="10"/>
  <c r="J211" i="10"/>
  <c r="J389" i="10"/>
  <c r="BK146" i="10"/>
  <c r="BK277" i="10"/>
  <c r="BK341" i="10"/>
  <c r="BK146" i="2"/>
  <c r="J131" i="2"/>
  <c r="BK156" i="2"/>
  <c r="J269" i="3"/>
  <c r="J336" i="3"/>
  <c r="BK138" i="3"/>
  <c r="BK198" i="3"/>
  <c r="J376" i="3"/>
  <c r="BK321" i="3"/>
  <c r="BK153" i="3"/>
  <c r="BK208" i="3"/>
  <c r="J203" i="3"/>
  <c r="BK243" i="3"/>
  <c r="J233" i="3"/>
  <c r="BK274" i="3"/>
  <c r="J356" i="3"/>
  <c r="BK178" i="3"/>
  <c r="BK356" i="3"/>
  <c r="BK148" i="3"/>
  <c r="J331" i="3"/>
  <c r="BK132" i="3"/>
  <c r="BK285" i="3"/>
  <c r="BK188" i="3"/>
  <c r="J830" i="4"/>
  <c r="BK499" i="4"/>
  <c r="BK775" i="4"/>
  <c r="BK368" i="4"/>
  <c r="BK710" i="4"/>
  <c r="J337" i="4"/>
  <c r="BK185" i="4"/>
  <c r="J604" i="4"/>
  <c r="BK494" i="4"/>
  <c r="J414" i="4"/>
  <c r="BK195" i="4"/>
  <c r="J865" i="4"/>
  <c r="BK464" i="4"/>
  <c r="BK332" i="4"/>
  <c r="J190" i="4"/>
  <c r="J150" i="4"/>
  <c r="J674" i="4"/>
  <c r="J589" i="4"/>
  <c r="J489" i="4"/>
  <c r="BK434" i="4"/>
  <c r="J654" i="4"/>
  <c r="J514" i="4"/>
  <c r="BK383" i="4"/>
  <c r="BK270" i="4"/>
  <c r="J200" i="4"/>
  <c r="J1005" i="4"/>
  <c r="J971" i="4"/>
  <c r="BK920" i="4"/>
  <c r="J775" i="4"/>
  <c r="J684" i="4"/>
  <c r="BK629" i="4"/>
  <c r="BK594" i="4"/>
  <c r="BK474" i="4"/>
  <c r="J225" i="4"/>
  <c r="BK971" i="4"/>
  <c r="BK815" i="4"/>
  <c r="J760" i="4"/>
  <c r="BK589" i="4"/>
  <c r="BK444" i="4"/>
  <c r="BK981" i="4"/>
  <c r="BK850" i="4"/>
  <c r="BK750" i="4"/>
  <c r="BK327" i="4"/>
  <c r="J976" i="4"/>
  <c r="BK669" i="4"/>
  <c r="BK260" i="4"/>
  <c r="J332" i="4"/>
  <c r="BK900" i="4"/>
  <c r="BK790" i="4"/>
  <c r="J539" i="4"/>
  <c r="BK890" i="4"/>
  <c r="BK614" i="4"/>
  <c r="BK242" i="5"/>
  <c r="J344" i="5"/>
  <c r="BK353" i="5"/>
  <c r="J287" i="6"/>
  <c r="J131" i="6"/>
  <c r="BK144" i="6"/>
  <c r="BK147" i="7"/>
  <c r="BK194" i="7"/>
  <c r="J232" i="7"/>
  <c r="BK162" i="7"/>
  <c r="BK190" i="7"/>
  <c r="BK230" i="7"/>
  <c r="BK176" i="7"/>
  <c r="BK274" i="7"/>
  <c r="J180" i="7"/>
  <c r="BK185" i="8"/>
  <c r="J147" i="8"/>
  <c r="J217" i="8"/>
  <c r="J177" i="8"/>
  <c r="BK157" i="8"/>
  <c r="BK191" i="8"/>
  <c r="J175" i="8"/>
  <c r="J175" i="9"/>
  <c r="J173" i="9"/>
  <c r="BK137" i="9"/>
  <c r="BK203" i="9"/>
  <c r="J232" i="9"/>
  <c r="BK179" i="9"/>
  <c r="BK230" i="9"/>
  <c r="J317" i="9"/>
  <c r="BK246" i="9"/>
  <c r="BK159" i="10"/>
  <c r="BK261" i="10"/>
  <c r="BK251" i="10"/>
  <c r="J156" i="10"/>
  <c r="BK257" i="10"/>
  <c r="J144" i="10"/>
  <c r="BK191" i="10"/>
  <c r="J160" i="11"/>
  <c r="BK299" i="11"/>
  <c r="BK238" i="11"/>
  <c r="BK227" i="11"/>
  <c r="BK232" i="11"/>
  <c r="BK244" i="11"/>
  <c r="BK215" i="11"/>
  <c r="BK259" i="11"/>
  <c r="BK223" i="11"/>
  <c r="J232" i="11"/>
  <c r="BK134" i="12"/>
  <c r="BK151" i="12"/>
  <c r="J158" i="3"/>
  <c r="BK300" i="3"/>
  <c r="J243" i="3"/>
  <c r="BK326" i="3"/>
  <c r="BK269" i="3"/>
  <c r="J875" i="4"/>
  <c r="BK529" i="4"/>
  <c r="J805" i="4"/>
  <c r="BK378" i="4"/>
  <c r="BK720" i="4"/>
  <c r="BK449" i="4"/>
  <c r="J393" i="4"/>
  <c r="J1017" i="4"/>
  <c r="J444" i="4"/>
  <c r="BK393" i="4"/>
  <c r="J215" i="4"/>
  <c r="BK684" i="4"/>
  <c r="J409" i="4"/>
  <c r="J245" i="4"/>
  <c r="J994" i="4"/>
  <c r="J910" i="4"/>
  <c r="J850" i="4"/>
  <c r="J835" i="4"/>
  <c r="BK760" i="4"/>
  <c r="BK895" i="4"/>
  <c r="J265" i="4"/>
  <c r="BK170" i="4"/>
  <c r="J301" i="5"/>
  <c r="J274" i="5"/>
  <c r="BK265" i="5"/>
  <c r="BK232" i="5"/>
  <c r="BK184" i="5"/>
  <c r="J353" i="5"/>
  <c r="J332" i="5"/>
  <c r="BK289" i="5"/>
  <c r="BK537" i="5"/>
  <c r="J432" i="5"/>
  <c r="J393" i="5"/>
  <c r="BK540" i="5"/>
  <c r="BK359" i="5"/>
  <c r="J167" i="5"/>
  <c r="J192" i="5"/>
  <c r="J312" i="5"/>
  <c r="BK530" i="5"/>
  <c r="J480" i="5"/>
  <c r="J242" i="5"/>
  <c r="BK161" i="5"/>
  <c r="J535" i="5"/>
  <c r="J289" i="5"/>
  <c r="BK469" i="5"/>
  <c r="J363" i="5"/>
  <c r="BK447" i="5"/>
  <c r="J207" i="5"/>
  <c r="J522" i="5"/>
  <c r="BK442" i="5"/>
  <c r="BK400" i="5"/>
  <c r="BK211" i="5"/>
  <c r="BK258" i="6"/>
  <c r="BK184" i="6"/>
  <c r="BK244" i="6"/>
  <c r="J208" i="6"/>
  <c r="BK139" i="6"/>
  <c r="J236" i="6"/>
  <c r="J292" i="6"/>
  <c r="BK272" i="6"/>
  <c r="J214" i="6"/>
  <c r="J148" i="6"/>
  <c r="J282" i="6"/>
  <c r="J276" i="6"/>
  <c r="J134" i="7"/>
  <c r="J212" i="7"/>
  <c r="J159" i="7"/>
  <c r="J238" i="7"/>
  <c r="BK289" i="7"/>
  <c r="BK180" i="7"/>
  <c r="J226" i="7"/>
  <c r="J244" i="7"/>
  <c r="BK271" i="7"/>
  <c r="BK130" i="7"/>
  <c r="BK246" i="7"/>
  <c r="BK240" i="7"/>
  <c r="BK226" i="7"/>
  <c r="BK210" i="7"/>
  <c r="BK164" i="7"/>
  <c r="J126" i="7"/>
  <c r="J203" i="8"/>
  <c r="BK169" i="8"/>
  <c r="J125" i="8"/>
  <c r="J213" i="8"/>
  <c r="J189" i="8"/>
  <c r="BK142" i="8"/>
  <c r="J207" i="8"/>
  <c r="J199" i="8"/>
  <c r="BK177" i="8"/>
  <c r="BK138" i="8"/>
  <c r="J277" i="9"/>
  <c r="BK228" i="9"/>
  <c r="BK135" i="9"/>
  <c r="J265" i="9"/>
  <c r="J214" i="9"/>
  <c r="J163" i="9"/>
  <c r="BK238" i="9"/>
  <c r="J145" i="9"/>
  <c r="J302" i="9"/>
  <c r="BK188" i="9"/>
  <c r="J289" i="9"/>
  <c r="J307" i="10"/>
  <c r="J327" i="10"/>
  <c r="J291" i="10"/>
  <c r="BK217" i="10"/>
  <c r="J377" i="10"/>
  <c r="BK263" i="10"/>
  <c r="BK131" i="10"/>
  <c r="J353" i="10"/>
  <c r="J225" i="10"/>
  <c r="J395" i="10"/>
  <c r="J245" i="10"/>
  <c r="J372" i="10"/>
  <c r="J233" i="10"/>
  <c r="J283" i="10"/>
  <c r="BK434" i="10"/>
  <c r="BK311" i="10"/>
  <c r="J267" i="10"/>
  <c r="BK168" i="10"/>
  <c r="J398" i="10"/>
  <c r="J179" i="10"/>
  <c r="J303" i="10"/>
  <c r="BK305" i="10"/>
  <c r="J195" i="11"/>
  <c r="BK247" i="11"/>
  <c r="J213" i="11"/>
  <c r="J301" i="11"/>
  <c r="BK287" i="11"/>
  <c r="BK275" i="11"/>
  <c r="J272" i="11"/>
  <c r="J242" i="11"/>
  <c r="BK171" i="11"/>
  <c r="J124" i="12"/>
  <c r="BK130" i="12"/>
  <c r="BK126" i="12"/>
  <c r="J128" i="12"/>
  <c r="BK137" i="2" l="1"/>
  <c r="J137" i="2"/>
  <c r="J99" i="2"/>
  <c r="T152" i="2"/>
  <c r="T148" i="2"/>
  <c r="BK310" i="3"/>
  <c r="J310" i="3" s="1"/>
  <c r="J105" i="3" s="1"/>
  <c r="P342" i="4"/>
  <c r="BK246" i="5"/>
  <c r="J246" i="5"/>
  <c r="J99" i="5"/>
  <c r="P423" i="5"/>
  <c r="P521" i="5"/>
  <c r="P150" i="6"/>
  <c r="R171" i="7"/>
  <c r="BK280" i="7"/>
  <c r="J280" i="7"/>
  <c r="J104" i="7"/>
  <c r="R126" i="9"/>
  <c r="P248" i="9"/>
  <c r="R426" i="10"/>
  <c r="T231" i="11"/>
  <c r="P293" i="11"/>
  <c r="P292" i="11" s="1"/>
  <c r="T124" i="2"/>
  <c r="T137" i="2"/>
  <c r="R152" i="2"/>
  <c r="R148" i="2" s="1"/>
  <c r="BK131" i="3"/>
  <c r="J131" i="3"/>
  <c r="J102" i="3" s="1"/>
  <c r="BK279" i="3"/>
  <c r="J279" i="3"/>
  <c r="J104" i="3"/>
  <c r="BK342" i="4"/>
  <c r="J342" i="4"/>
  <c r="J105" i="4"/>
  <c r="T131" i="5"/>
  <c r="BK339" i="5"/>
  <c r="J339" i="5" s="1"/>
  <c r="J101" i="5" s="1"/>
  <c r="R377" i="5"/>
  <c r="BK521" i="5"/>
  <c r="J521" i="5"/>
  <c r="J107" i="5"/>
  <c r="P171" i="7"/>
  <c r="T280" i="7"/>
  <c r="BK156" i="8"/>
  <c r="J156" i="8"/>
  <c r="J100" i="8"/>
  <c r="R156" i="9"/>
  <c r="R187" i="9"/>
  <c r="R202" i="9"/>
  <c r="BK304" i="9"/>
  <c r="J304" i="9"/>
  <c r="J105" i="9" s="1"/>
  <c r="P420" i="10"/>
  <c r="P231" i="11"/>
  <c r="R256" i="11"/>
  <c r="BK274" i="11"/>
  <c r="J274" i="11" s="1"/>
  <c r="J106" i="11" s="1"/>
  <c r="R293" i="11"/>
  <c r="R292" i="11" s="1"/>
  <c r="BK268" i="3"/>
  <c r="J268" i="3"/>
  <c r="J103" i="3"/>
  <c r="R279" i="3"/>
  <c r="P689" i="4"/>
  <c r="P991" i="4"/>
  <c r="R131" i="5"/>
  <c r="BK423" i="5"/>
  <c r="J423" i="5"/>
  <c r="J103" i="5"/>
  <c r="R150" i="6"/>
  <c r="T284" i="6"/>
  <c r="P298" i="6"/>
  <c r="BK171" i="7"/>
  <c r="J171" i="7" s="1"/>
  <c r="J100" i="7" s="1"/>
  <c r="BK122" i="8"/>
  <c r="BK149" i="8"/>
  <c r="J149" i="8"/>
  <c r="J99" i="8"/>
  <c r="BK156" i="9"/>
  <c r="J156" i="9"/>
  <c r="J99" i="9"/>
  <c r="T187" i="9"/>
  <c r="T304" i="9"/>
  <c r="R122" i="10"/>
  <c r="P176" i="11"/>
  <c r="R251" i="11"/>
  <c r="P157" i="6"/>
  <c r="R289" i="6"/>
  <c r="P125" i="7"/>
  <c r="R161" i="7"/>
  <c r="R280" i="7"/>
  <c r="R122" i="8"/>
  <c r="R144" i="8"/>
  <c r="P147" i="9"/>
  <c r="BK187" i="9"/>
  <c r="J187" i="9"/>
  <c r="J100" i="9"/>
  <c r="T202" i="9"/>
  <c r="BK420" i="10"/>
  <c r="J420" i="10" s="1"/>
  <c r="J99" i="10" s="1"/>
  <c r="BK176" i="11"/>
  <c r="J176" i="11"/>
  <c r="J99" i="11"/>
  <c r="P246" i="11"/>
  <c r="R269" i="11"/>
  <c r="P218" i="11"/>
  <c r="P251" i="11"/>
  <c r="T281" i="11"/>
  <c r="T122" i="10"/>
  <c r="R218" i="11"/>
  <c r="T251" i="11"/>
  <c r="P310" i="3"/>
  <c r="R139" i="4"/>
  <c r="P306" i="4"/>
  <c r="T296" i="5"/>
  <c r="P377" i="5"/>
  <c r="T506" i="5"/>
  <c r="T534" i="5"/>
  <c r="BK124" i="6"/>
  <c r="T150" i="6"/>
  <c r="BK289" i="6"/>
  <c r="J289" i="6" s="1"/>
  <c r="J101" i="6" s="1"/>
  <c r="T298" i="6"/>
  <c r="T125" i="7"/>
  <c r="P280" i="7"/>
  <c r="T122" i="8"/>
  <c r="P149" i="8"/>
  <c r="T248" i="9"/>
  <c r="T426" i="10"/>
  <c r="T133" i="11"/>
  <c r="BK256" i="11"/>
  <c r="J256" i="11" s="1"/>
  <c r="J104" i="11" s="1"/>
  <c r="BK124" i="2"/>
  <c r="J124" i="2"/>
  <c r="J98" i="2"/>
  <c r="P152" i="2"/>
  <c r="P148" i="2"/>
  <c r="P131" i="3"/>
  <c r="BK139" i="4"/>
  <c r="J139" i="4" s="1"/>
  <c r="J102" i="4" s="1"/>
  <c r="R689" i="4"/>
  <c r="T991" i="4"/>
  <c r="P246" i="5"/>
  <c r="R423" i="5"/>
  <c r="R534" i="5"/>
  <c r="R124" i="6"/>
  <c r="BK284" i="6"/>
  <c r="J284" i="6"/>
  <c r="J100" i="6"/>
  <c r="BK298" i="6"/>
  <c r="J298" i="6" s="1"/>
  <c r="J103" i="6" s="1"/>
  <c r="BK161" i="7"/>
  <c r="J161" i="7" s="1"/>
  <c r="J98" i="7" s="1"/>
  <c r="P156" i="8"/>
  <c r="T156" i="9"/>
  <c r="BK202" i="9"/>
  <c r="J202" i="9"/>
  <c r="J101" i="9"/>
  <c r="R304" i="9"/>
  <c r="BK122" i="10"/>
  <c r="J122" i="10" s="1"/>
  <c r="J98" i="10" s="1"/>
  <c r="T420" i="10"/>
  <c r="BK133" i="11"/>
  <c r="J133" i="11"/>
  <c r="J98" i="11" s="1"/>
  <c r="BK231" i="11"/>
  <c r="J231" i="11" s="1"/>
  <c r="J101" i="11" s="1"/>
  <c r="P256" i="11"/>
  <c r="T274" i="11"/>
  <c r="T293" i="11"/>
  <c r="T292" i="11" s="1"/>
  <c r="P123" i="12"/>
  <c r="T147" i="9"/>
  <c r="BK211" i="9"/>
  <c r="J211" i="9"/>
  <c r="J102" i="9"/>
  <c r="BK426" i="10"/>
  <c r="J426" i="10" s="1"/>
  <c r="J100" i="10" s="1"/>
  <c r="BK218" i="11"/>
  <c r="J218" i="11"/>
  <c r="J100" i="11" s="1"/>
  <c r="BK281" i="11"/>
  <c r="J281" i="11" s="1"/>
  <c r="J107" i="11" s="1"/>
  <c r="R137" i="2"/>
  <c r="R123" i="2" s="1"/>
  <c r="R122" i="2" s="1"/>
  <c r="T131" i="3"/>
  <c r="R268" i="3"/>
  <c r="T268" i="3"/>
  <c r="BK689" i="4"/>
  <c r="J689" i="4"/>
  <c r="J106" i="4"/>
  <c r="T1004" i="4"/>
  <c r="T1003" i="4"/>
  <c r="BK131" i="5"/>
  <c r="J131" i="5" s="1"/>
  <c r="J98" i="5" s="1"/>
  <c r="R296" i="5"/>
  <c r="T339" i="5"/>
  <c r="BK506" i="5"/>
  <c r="J506" i="5"/>
  <c r="J104" i="5"/>
  <c r="R521" i="5"/>
  <c r="R520" i="5" s="1"/>
  <c r="T157" i="6"/>
  <c r="BK144" i="8"/>
  <c r="J144" i="8"/>
  <c r="J98" i="8"/>
  <c r="R149" i="8"/>
  <c r="BK147" i="9"/>
  <c r="J147" i="9"/>
  <c r="J98" i="9" s="1"/>
  <c r="P211" i="9"/>
  <c r="R176" i="11"/>
  <c r="BK251" i="11"/>
  <c r="J251" i="11" s="1"/>
  <c r="J103" i="11" s="1"/>
  <c r="BK293" i="11"/>
  <c r="BK292" i="11" s="1"/>
  <c r="J292" i="11" s="1"/>
  <c r="J110" i="11" s="1"/>
  <c r="P136" i="12"/>
  <c r="R124" i="2"/>
  <c r="P268" i="3"/>
  <c r="T279" i="3"/>
  <c r="P139" i="4"/>
  <c r="T689" i="4"/>
  <c r="R991" i="4"/>
  <c r="BK1004" i="4"/>
  <c r="BK1003" i="4"/>
  <c r="J1003" i="4" s="1"/>
  <c r="J110" i="4" s="1"/>
  <c r="R246" i="5"/>
  <c r="T423" i="5"/>
  <c r="P534" i="5"/>
  <c r="P124" i="6"/>
  <c r="BK150" i="6"/>
  <c r="J150" i="6"/>
  <c r="J98" i="6"/>
  <c r="P284" i="6"/>
  <c r="T161" i="7"/>
  <c r="P144" i="8"/>
  <c r="P121" i="8" s="1"/>
  <c r="AU103" i="1" s="1"/>
  <c r="T149" i="8"/>
  <c r="P126" i="9"/>
  <c r="R248" i="9"/>
  <c r="P133" i="11"/>
  <c r="R231" i="11"/>
  <c r="T256" i="11"/>
  <c r="R274" i="11"/>
  <c r="P281" i="11"/>
  <c r="R123" i="12"/>
  <c r="BK150" i="12"/>
  <c r="J150" i="12"/>
  <c r="J100" i="12"/>
  <c r="R131" i="3"/>
  <c r="P279" i="3"/>
  <c r="T139" i="4"/>
  <c r="BK306" i="4"/>
  <c r="BK138" i="4" s="1"/>
  <c r="J138" i="4" s="1"/>
  <c r="J101" i="4" s="1"/>
  <c r="R306" i="4"/>
  <c r="R138" i="4" s="1"/>
  <c r="R137" i="4" s="1"/>
  <c r="T306" i="4"/>
  <c r="BK296" i="5"/>
  <c r="J296" i="5"/>
  <c r="J100" i="5"/>
  <c r="BK377" i="5"/>
  <c r="J377" i="5" s="1"/>
  <c r="J102" i="5" s="1"/>
  <c r="R506" i="5"/>
  <c r="BK534" i="5"/>
  <c r="J534" i="5"/>
  <c r="J108" i="5" s="1"/>
  <c r="T124" i="6"/>
  <c r="T123" i="6"/>
  <c r="T289" i="6"/>
  <c r="R125" i="7"/>
  <c r="R124" i="7" s="1"/>
  <c r="R156" i="8"/>
  <c r="T126" i="9"/>
  <c r="T211" i="9"/>
  <c r="BK123" i="12"/>
  <c r="J123" i="12"/>
  <c r="J98" i="12" s="1"/>
  <c r="R150" i="12"/>
  <c r="P124" i="2"/>
  <c r="T310" i="3"/>
  <c r="R342" i="4"/>
  <c r="BK991" i="4"/>
  <c r="J991" i="4"/>
  <c r="J107" i="4"/>
  <c r="P1004" i="4"/>
  <c r="P1003" i="4"/>
  <c r="T246" i="5"/>
  <c r="R339" i="5"/>
  <c r="R157" i="6"/>
  <c r="T171" i="7"/>
  <c r="P122" i="8"/>
  <c r="T144" i="8"/>
  <c r="BK248" i="9"/>
  <c r="J248" i="9"/>
  <c r="J103" i="9"/>
  <c r="P122" i="10"/>
  <c r="T176" i="11"/>
  <c r="R246" i="11"/>
  <c r="T269" i="11"/>
  <c r="T123" i="12"/>
  <c r="T150" i="12"/>
  <c r="P426" i="10"/>
  <c r="BK136" i="12"/>
  <c r="J136" i="12" s="1"/>
  <c r="J99" i="12" s="1"/>
  <c r="P137" i="2"/>
  <c r="BK152" i="2"/>
  <c r="J152" i="2"/>
  <c r="J102" i="2" s="1"/>
  <c r="R310" i="3"/>
  <c r="T342" i="4"/>
  <c r="R1004" i="4"/>
  <c r="R1003" i="4"/>
  <c r="P131" i="5"/>
  <c r="P296" i="5"/>
  <c r="P130" i="5" s="1"/>
  <c r="P339" i="5"/>
  <c r="T377" i="5"/>
  <c r="P506" i="5"/>
  <c r="T521" i="5"/>
  <c r="T520" i="5" s="1"/>
  <c r="BK157" i="6"/>
  <c r="J157" i="6" s="1"/>
  <c r="J99" i="6" s="1"/>
  <c r="R284" i="6"/>
  <c r="P289" i="6"/>
  <c r="R298" i="6"/>
  <c r="BK125" i="7"/>
  <c r="J125" i="7"/>
  <c r="J97" i="7" s="1"/>
  <c r="P161" i="7"/>
  <c r="T156" i="8"/>
  <c r="P156" i="9"/>
  <c r="P187" i="9"/>
  <c r="P202" i="9"/>
  <c r="P304" i="9"/>
  <c r="R420" i="10"/>
  <c r="T218" i="11"/>
  <c r="T246" i="11"/>
  <c r="BK269" i="11"/>
  <c r="J269" i="11" s="1"/>
  <c r="J105" i="11" s="1"/>
  <c r="P274" i="11"/>
  <c r="R281" i="11"/>
  <c r="T136" i="12"/>
  <c r="BK126" i="9"/>
  <c r="J126" i="9"/>
  <c r="J97" i="9"/>
  <c r="R147" i="9"/>
  <c r="R211" i="9"/>
  <c r="R133" i="11"/>
  <c r="BK246" i="11"/>
  <c r="J246" i="11" s="1"/>
  <c r="J102" i="11" s="1"/>
  <c r="P269" i="11"/>
  <c r="R136" i="12"/>
  <c r="P150" i="12"/>
  <c r="BK294" i="6"/>
  <c r="J294" i="6"/>
  <c r="J102" i="6" s="1"/>
  <c r="BK273" i="7"/>
  <c r="J273" i="7"/>
  <c r="J102" i="7" s="1"/>
  <c r="BK1016" i="4"/>
  <c r="J1016" i="4"/>
  <c r="J113" i="4" s="1"/>
  <c r="BK539" i="5"/>
  <c r="J539" i="5"/>
  <c r="J109" i="5" s="1"/>
  <c r="BK223" i="8"/>
  <c r="J223" i="8" s="1"/>
  <c r="J101" i="8" s="1"/>
  <c r="BK286" i="11"/>
  <c r="J286" i="11" s="1"/>
  <c r="J108" i="11" s="1"/>
  <c r="BK517" i="5"/>
  <c r="J517" i="5"/>
  <c r="J105" i="5"/>
  <c r="BK301" i="9"/>
  <c r="J301" i="9"/>
  <c r="J104" i="9"/>
  <c r="BK149" i="2"/>
  <c r="J149" i="2" s="1"/>
  <c r="J101" i="2" s="1"/>
  <c r="BK270" i="7"/>
  <c r="J270" i="7"/>
  <c r="J101" i="7" s="1"/>
  <c r="BK289" i="11"/>
  <c r="J289" i="11" s="1"/>
  <c r="J109" i="11" s="1"/>
  <c r="BK295" i="4"/>
  <c r="J295" i="4" s="1"/>
  <c r="J103" i="4" s="1"/>
  <c r="BK168" i="7"/>
  <c r="J168" i="7" s="1"/>
  <c r="J99" i="7" s="1"/>
  <c r="BK997" i="4"/>
  <c r="J997" i="4" s="1"/>
  <c r="J109" i="4" s="1"/>
  <c r="BK277" i="7"/>
  <c r="J277" i="7" s="1"/>
  <c r="J103" i="7" s="1"/>
  <c r="BK157" i="12"/>
  <c r="J157" i="12"/>
  <c r="J101" i="12" s="1"/>
  <c r="BE153" i="12"/>
  <c r="E85" i="12"/>
  <c r="F92" i="12"/>
  <c r="J118" i="12"/>
  <c r="BE128" i="12"/>
  <c r="BE155" i="12"/>
  <c r="BE158" i="12"/>
  <c r="BE137" i="12"/>
  <c r="J89" i="12"/>
  <c r="BE134" i="12"/>
  <c r="BE151" i="12"/>
  <c r="BE124" i="12"/>
  <c r="BE132" i="12"/>
  <c r="BE139" i="12"/>
  <c r="BE148" i="12"/>
  <c r="BE126" i="12"/>
  <c r="BE130" i="12"/>
  <c r="BE144" i="12"/>
  <c r="BE146" i="12"/>
  <c r="J92" i="11"/>
  <c r="BE244" i="11"/>
  <c r="BE215" i="11"/>
  <c r="BE279" i="11"/>
  <c r="BE282" i="11"/>
  <c r="BE267" i="11"/>
  <c r="BE242" i="11"/>
  <c r="BE257" i="11"/>
  <c r="BE263" i="11"/>
  <c r="BE270" i="11"/>
  <c r="E121" i="11"/>
  <c r="BE227" i="11"/>
  <c r="BE275" i="11"/>
  <c r="BE299" i="11"/>
  <c r="BE301" i="11"/>
  <c r="F128" i="11"/>
  <c r="BE240" i="11"/>
  <c r="BE259" i="11"/>
  <c r="BE272" i="11"/>
  <c r="BE277" i="11"/>
  <c r="BE287" i="11"/>
  <c r="BE294" i="11"/>
  <c r="BE219" i="11"/>
  <c r="BE225" i="11"/>
  <c r="BE238" i="11"/>
  <c r="BE247" i="11"/>
  <c r="J125" i="11"/>
  <c r="BE252" i="11"/>
  <c r="BE156" i="11"/>
  <c r="BE163" i="11"/>
  <c r="BE177" i="11"/>
  <c r="BE229" i="11"/>
  <c r="BE234" i="11"/>
  <c r="BE249" i="11"/>
  <c r="BE261" i="11"/>
  <c r="BE160" i="11"/>
  <c r="BE171" i="11"/>
  <c r="BE236" i="11"/>
  <c r="BE167" i="11"/>
  <c r="BE221" i="11"/>
  <c r="BE265" i="11"/>
  <c r="BE284" i="11"/>
  <c r="BE290" i="11"/>
  <c r="BE195" i="11"/>
  <c r="BE134" i="11"/>
  <c r="BE213" i="11"/>
  <c r="BE223" i="11"/>
  <c r="BE232" i="11"/>
  <c r="BE254" i="11"/>
  <c r="BE213" i="10"/>
  <c r="BE313" i="10"/>
  <c r="BE129" i="10"/>
  <c r="BE154" i="10"/>
  <c r="BE174" i="10"/>
  <c r="BE255" i="10"/>
  <c r="BE259" i="10"/>
  <c r="BE279" i="10"/>
  <c r="BE291" i="10"/>
  <c r="BE299" i="10"/>
  <c r="BE319" i="10"/>
  <c r="BE327" i="10"/>
  <c r="BE408" i="10"/>
  <c r="BE421" i="10"/>
  <c r="J92" i="10"/>
  <c r="BE127" i="10"/>
  <c r="BE164" i="10"/>
  <c r="BE191" i="10"/>
  <c r="BE207" i="10"/>
  <c r="BE229" i="10"/>
  <c r="BE237" i="10"/>
  <c r="BE361" i="10"/>
  <c r="BE380" i="10"/>
  <c r="BE391" i="10"/>
  <c r="BE395" i="10"/>
  <c r="BE401" i="10"/>
  <c r="BE414" i="10"/>
  <c r="BE123" i="10"/>
  <c r="BE152" i="10"/>
  <c r="BE225" i="10"/>
  <c r="BE245" i="10"/>
  <c r="BE293" i="10"/>
  <c r="BE301" i="10"/>
  <c r="BE321" i="10"/>
  <c r="BE398" i="10"/>
  <c r="BE405" i="10"/>
  <c r="BE410" i="10"/>
  <c r="BE159" i="10"/>
  <c r="BE179" i="10"/>
  <c r="BE273" i="10"/>
  <c r="BE289" i="10"/>
  <c r="BE417" i="10"/>
  <c r="BE431" i="10"/>
  <c r="E85" i="10"/>
  <c r="BE166" i="10"/>
  <c r="BE271" i="10"/>
  <c r="BE277" i="10"/>
  <c r="BE374" i="10"/>
  <c r="BE434" i="10"/>
  <c r="BE438" i="10"/>
  <c r="BE223" i="10"/>
  <c r="BE227" i="10"/>
  <c r="BE249" i="10"/>
  <c r="BE287" i="10"/>
  <c r="BE349" i="10"/>
  <c r="BE353" i="10"/>
  <c r="BE372" i="10"/>
  <c r="BE389" i="10"/>
  <c r="BE427" i="10"/>
  <c r="J114" i="10"/>
  <c r="BE144" i="10"/>
  <c r="BE170" i="10"/>
  <c r="BE185" i="10"/>
  <c r="BE203" i="10"/>
  <c r="BE231" i="10"/>
  <c r="BE253" i="10"/>
  <c r="BE267" i="10"/>
  <c r="BE283" i="10"/>
  <c r="BE345" i="10"/>
  <c r="BE359" i="10"/>
  <c r="BE423" i="10"/>
  <c r="BE429" i="10"/>
  <c r="BE134" i="10"/>
  <c r="BE146" i="10"/>
  <c r="BE156" i="10"/>
  <c r="BE172" i="10"/>
  <c r="BE205" i="10"/>
  <c r="BE215" i="10"/>
  <c r="BE221" i="10"/>
  <c r="BE275" i="10"/>
  <c r="BE297" i="10"/>
  <c r="BE311" i="10"/>
  <c r="BE317" i="10"/>
  <c r="BE329" i="10"/>
  <c r="BE331" i="10"/>
  <c r="BE337" i="10"/>
  <c r="BE366" i="10"/>
  <c r="BE387" i="10"/>
  <c r="BE393" i="10"/>
  <c r="BE141" i="10"/>
  <c r="BE168" i="10"/>
  <c r="BE177" i="10"/>
  <c r="BE235" i="10"/>
  <c r="BE251" i="10"/>
  <c r="BE269" i="10"/>
  <c r="BE335" i="10"/>
  <c r="BE355" i="10"/>
  <c r="BE357" i="10"/>
  <c r="BE385" i="10"/>
  <c r="BE265" i="10"/>
  <c r="BE305" i="10"/>
  <c r="BE333" i="10"/>
  <c r="BE339" i="10"/>
  <c r="BE363" i="10"/>
  <c r="BE377" i="10"/>
  <c r="F92" i="10"/>
  <c r="BE131" i="10"/>
  <c r="BE181" i="10"/>
  <c r="BE201" i="10"/>
  <c r="BE263" i="10"/>
  <c r="BE285" i="10"/>
  <c r="BE295" i="10"/>
  <c r="BE303" i="10"/>
  <c r="BE343" i="10"/>
  <c r="BK125" i="9"/>
  <c r="J125" i="9"/>
  <c r="BE125" i="10"/>
  <c r="BE188" i="10"/>
  <c r="BE257" i="10"/>
  <c r="BE136" i="10"/>
  <c r="BE148" i="10"/>
  <c r="BE150" i="10"/>
  <c r="BE162" i="10"/>
  <c r="BE198" i="10"/>
  <c r="BE209" i="10"/>
  <c r="BE217" i="10"/>
  <c r="BE219" i="10"/>
  <c r="BE241" i="10"/>
  <c r="BE261" i="10"/>
  <c r="BE281" i="10"/>
  <c r="BE307" i="10"/>
  <c r="BE315" i="10"/>
  <c r="BE323" i="10"/>
  <c r="BE196" i="10"/>
  <c r="BE233" i="10"/>
  <c r="BE239" i="10"/>
  <c r="BE243" i="10"/>
  <c r="BE247" i="10"/>
  <c r="BE325" i="10"/>
  <c r="BE211" i="10"/>
  <c r="BE309" i="10"/>
  <c r="BE341" i="10"/>
  <c r="BE347" i="10"/>
  <c r="BE351" i="10"/>
  <c r="BE133" i="9"/>
  <c r="BE192" i="9"/>
  <c r="BE228" i="9"/>
  <c r="BE251" i="9"/>
  <c r="BE255" i="9"/>
  <c r="BE150" i="9"/>
  <c r="BE175" i="9"/>
  <c r="BE188" i="9"/>
  <c r="BE200" i="9"/>
  <c r="BE218" i="9"/>
  <c r="BE224" i="9"/>
  <c r="BE273" i="9"/>
  <c r="BE309" i="9"/>
  <c r="J92" i="9"/>
  <c r="BE135" i="9"/>
  <c r="BE145" i="9"/>
  <c r="BE169" i="9"/>
  <c r="BE297" i="9"/>
  <c r="BE190" i="9"/>
  <c r="BE196" i="9"/>
  <c r="BE265" i="9"/>
  <c r="BE277" i="9"/>
  <c r="BE283" i="9"/>
  <c r="BE137" i="9"/>
  <c r="BE230" i="9"/>
  <c r="BE249" i="9"/>
  <c r="BE299" i="9"/>
  <c r="BE311" i="9"/>
  <c r="J122" i="8"/>
  <c r="J97" i="8"/>
  <c r="J119" i="9"/>
  <c r="BE263" i="9"/>
  <c r="BE281" i="9"/>
  <c r="BE293" i="9"/>
  <c r="BE295" i="9"/>
  <c r="BE302" i="9"/>
  <c r="BE315" i="9"/>
  <c r="BE143" i="9"/>
  <c r="BE157" i="9"/>
  <c r="BE161" i="9"/>
  <c r="BE167" i="9"/>
  <c r="BE177" i="9"/>
  <c r="BE203" i="9"/>
  <c r="BE214" i="9"/>
  <c r="BE222" i="9"/>
  <c r="BE236" i="9"/>
  <c r="BE244" i="9"/>
  <c r="BE275" i="9"/>
  <c r="BE307" i="9"/>
  <c r="E115" i="9"/>
  <c r="BE129" i="9"/>
  <c r="BE148" i="9"/>
  <c r="BE152" i="9"/>
  <c r="BE194" i="9"/>
  <c r="BE216" i="9"/>
  <c r="BE220" i="9"/>
  <c r="BE240" i="9"/>
  <c r="BE257" i="9"/>
  <c r="BE267" i="9"/>
  <c r="BE154" i="9"/>
  <c r="BE212" i="9"/>
  <c r="BE232" i="9"/>
  <c r="F91" i="9"/>
  <c r="BE127" i="9"/>
  <c r="BE141" i="9"/>
  <c r="BE173" i="9"/>
  <c r="BE179" i="9"/>
  <c r="BE181" i="9"/>
  <c r="BE183" i="9"/>
  <c r="BE209" i="9"/>
  <c r="BE287" i="9"/>
  <c r="BE291" i="9"/>
  <c r="BE305" i="9"/>
  <c r="BE313" i="9"/>
  <c r="BE317" i="9"/>
  <c r="F122" i="9"/>
  <c r="BE207" i="9"/>
  <c r="BE226" i="9"/>
  <c r="BE234" i="9"/>
  <c r="BE246" i="9"/>
  <c r="BE289" i="9"/>
  <c r="J121" i="9"/>
  <c r="BE165" i="9"/>
  <c r="BE185" i="9"/>
  <c r="BE205" i="9"/>
  <c r="BE139" i="9"/>
  <c r="BE163" i="9"/>
  <c r="BE259" i="9"/>
  <c r="BE269" i="9"/>
  <c r="BE198" i="9"/>
  <c r="BE242" i="9"/>
  <c r="BE253" i="9"/>
  <c r="BE279" i="9"/>
  <c r="BE285" i="9"/>
  <c r="BE131" i="9"/>
  <c r="BE159" i="9"/>
  <c r="BE171" i="9"/>
  <c r="BE238" i="9"/>
  <c r="BE261" i="9"/>
  <c r="BE271" i="9"/>
  <c r="BE138" i="8"/>
  <c r="J92" i="8"/>
  <c r="F118" i="8"/>
  <c r="BE123" i="8"/>
  <c r="BE135" i="8"/>
  <c r="BE159" i="8"/>
  <c r="BE163" i="8"/>
  <c r="BE187" i="8"/>
  <c r="BE191" i="8"/>
  <c r="BE209" i="8"/>
  <c r="BE129" i="8"/>
  <c r="BE147" i="8"/>
  <c r="BE175" i="8"/>
  <c r="BE185" i="8"/>
  <c r="BE211" i="8"/>
  <c r="BE213" i="8"/>
  <c r="BE142" i="8"/>
  <c r="BE171" i="8"/>
  <c r="BE177" i="8"/>
  <c r="BE193" i="8"/>
  <c r="BE215" i="8"/>
  <c r="BE217" i="8"/>
  <c r="BE140" i="8"/>
  <c r="BE145" i="8"/>
  <c r="BE165" i="8"/>
  <c r="BE197" i="8"/>
  <c r="BE221" i="8"/>
  <c r="BE203" i="8"/>
  <c r="BE219" i="8"/>
  <c r="F117" i="8"/>
  <c r="BE127" i="8"/>
  <c r="BE133" i="8"/>
  <c r="J91" i="8"/>
  <c r="E111" i="8"/>
  <c r="BE125" i="8"/>
  <c r="BE152" i="8"/>
  <c r="BE157" i="8"/>
  <c r="BE173" i="8"/>
  <c r="BE181" i="8"/>
  <c r="BE199" i="8"/>
  <c r="BE201" i="8"/>
  <c r="BE150" i="8"/>
  <c r="BE169" i="8"/>
  <c r="BK124" i="7"/>
  <c r="J124" i="7" s="1"/>
  <c r="J96" i="7" s="1"/>
  <c r="BE167" i="8"/>
  <c r="BE224" i="8"/>
  <c r="J89" i="8"/>
  <c r="BE179" i="8"/>
  <c r="BE189" i="8"/>
  <c r="BE195" i="8"/>
  <c r="BE207" i="8"/>
  <c r="BE205" i="8"/>
  <c r="J124" i="6"/>
  <c r="J97" i="6" s="1"/>
  <c r="F92" i="7"/>
  <c r="BE176" i="7"/>
  <c r="BE200" i="7"/>
  <c r="BE153" i="7"/>
  <c r="BE159" i="7"/>
  <c r="BE190" i="7"/>
  <c r="BE196" i="7"/>
  <c r="BE232" i="7"/>
  <c r="BE260" i="7"/>
  <c r="J91" i="7"/>
  <c r="BE222" i="7"/>
  <c r="BE236" i="7"/>
  <c r="BE138" i="7"/>
  <c r="BE194" i="7"/>
  <c r="BE250" i="7"/>
  <c r="BE256" i="7"/>
  <c r="E85" i="7"/>
  <c r="BE126" i="7"/>
  <c r="BE140" i="7"/>
  <c r="BE147" i="7"/>
  <c r="BE172" i="7"/>
  <c r="BE214" i="7"/>
  <c r="BE286" i="7"/>
  <c r="BE134" i="7"/>
  <c r="BE164" i="7"/>
  <c r="BE218" i="7"/>
  <c r="BE246" i="7"/>
  <c r="BE274" i="7"/>
  <c r="BE278" i="7"/>
  <c r="BE289" i="7"/>
  <c r="BE142" i="7"/>
  <c r="BE178" i="7"/>
  <c r="BE188" i="7"/>
  <c r="BE281" i="7"/>
  <c r="BE284" i="7"/>
  <c r="BE151" i="7"/>
  <c r="BE157" i="7"/>
  <c r="BE174" i="7"/>
  <c r="BE186" i="7"/>
  <c r="BE210" i="7"/>
  <c r="BE248" i="7"/>
  <c r="BE291" i="7"/>
  <c r="J89" i="7"/>
  <c r="BE128" i="7"/>
  <c r="BE166" i="7"/>
  <c r="BE169" i="7"/>
  <c r="BE182" i="7"/>
  <c r="BE230" i="7"/>
  <c r="BE192" i="7"/>
  <c r="BE198" i="7"/>
  <c r="BE204" i="7"/>
  <c r="BE216" i="7"/>
  <c r="BE224" i="7"/>
  <c r="BE228" i="7"/>
  <c r="BE254" i="7"/>
  <c r="BE262" i="7"/>
  <c r="BE264" i="7"/>
  <c r="BE268" i="7"/>
  <c r="BE271" i="7"/>
  <c r="F91" i="7"/>
  <c r="BE130" i="7"/>
  <c r="BE144" i="7"/>
  <c r="BE202" i="7"/>
  <c r="BE206" i="7"/>
  <c r="BE212" i="7"/>
  <c r="BE226" i="7"/>
  <c r="J121" i="7"/>
  <c r="BE162" i="7"/>
  <c r="BE184" i="7"/>
  <c r="BE208" i="7"/>
  <c r="BE240" i="7"/>
  <c r="BE132" i="7"/>
  <c r="BE155" i="7"/>
  <c r="BE149" i="7"/>
  <c r="BE238" i="7"/>
  <c r="BE242" i="7"/>
  <c r="BE252" i="7"/>
  <c r="BE258" i="7"/>
  <c r="BE234" i="7"/>
  <c r="BE180" i="7"/>
  <c r="BE220" i="7"/>
  <c r="BE244" i="7"/>
  <c r="BE266" i="7"/>
  <c r="J92" i="6"/>
  <c r="J117" i="6"/>
  <c r="BE127" i="6"/>
  <c r="BE158" i="6"/>
  <c r="BE160" i="6"/>
  <c r="BE164" i="6"/>
  <c r="BE206" i="6"/>
  <c r="BE208" i="6"/>
  <c r="BE222" i="6"/>
  <c r="BE232" i="6"/>
  <c r="BE242" i="6"/>
  <c r="F91" i="6"/>
  <c r="J119" i="6"/>
  <c r="BE146" i="6"/>
  <c r="BE155" i="6"/>
  <c r="BE168" i="6"/>
  <c r="BE234" i="6"/>
  <c r="BE238" i="6"/>
  <c r="BE246" i="6"/>
  <c r="BE144" i="6"/>
  <c r="BE180" i="6"/>
  <c r="BE230" i="6"/>
  <c r="BE258" i="6"/>
  <c r="BE290" i="6"/>
  <c r="BE135" i="6"/>
  <c r="F120" i="6"/>
  <c r="BE192" i="6"/>
  <c r="BE202" i="6"/>
  <c r="BE204" i="6"/>
  <c r="BE236" i="6"/>
  <c r="BE250" i="6"/>
  <c r="BE278" i="6"/>
  <c r="BE285" i="6"/>
  <c r="BE303" i="6"/>
  <c r="BE262" i="6"/>
  <c r="BE295" i="6"/>
  <c r="E85" i="6"/>
  <c r="BE129" i="6"/>
  <c r="BE148" i="6"/>
  <c r="BE166" i="6"/>
  <c r="BE178" i="6"/>
  <c r="BE186" i="6"/>
  <c r="BE196" i="6"/>
  <c r="BE198" i="6"/>
  <c r="BE301" i="6"/>
  <c r="BK130" i="5"/>
  <c r="J130" i="5"/>
  <c r="J97" i="5" s="1"/>
  <c r="BE142" i="6"/>
  <c r="BE162" i="6"/>
  <c r="BE218" i="6"/>
  <c r="BE287" i="6"/>
  <c r="BK520" i="5"/>
  <c r="J520" i="5" s="1"/>
  <c r="J106" i="5" s="1"/>
  <c r="BE252" i="6"/>
  <c r="BE274" i="6"/>
  <c r="BE292" i="6"/>
  <c r="BE299" i="6"/>
  <c r="BE131" i="6"/>
  <c r="BE151" i="6"/>
  <c r="BE256" i="6"/>
  <c r="BE188" i="6"/>
  <c r="BE216" i="6"/>
  <c r="BE226" i="6"/>
  <c r="BE125" i="6"/>
  <c r="BE139" i="6"/>
  <c r="BE244" i="6"/>
  <c r="BE137" i="6"/>
  <c r="BE172" i="6"/>
  <c r="BE182" i="6"/>
  <c r="BE184" i="6"/>
  <c r="BE190" i="6"/>
  <c r="BE210" i="6"/>
  <c r="BE214" i="6"/>
  <c r="BE248" i="6"/>
  <c r="BE260" i="6"/>
  <c r="BE264" i="6"/>
  <c r="BE174" i="6"/>
  <c r="BE176" i="6"/>
  <c r="BE224" i="6"/>
  <c r="BE240" i="6"/>
  <c r="BE254" i="6"/>
  <c r="BE194" i="6"/>
  <c r="BE200" i="6"/>
  <c r="BE212" i="6"/>
  <c r="BE220" i="6"/>
  <c r="BE228" i="6"/>
  <c r="BE266" i="6"/>
  <c r="BE270" i="6"/>
  <c r="BE272" i="6"/>
  <c r="BE276" i="6"/>
  <c r="BE282" i="6"/>
  <c r="J1004" i="4"/>
  <c r="J111" i="4"/>
  <c r="J123" i="5"/>
  <c r="BE132" i="5"/>
  <c r="BE182" i="5"/>
  <c r="BE198" i="5"/>
  <c r="BE207" i="5"/>
  <c r="BE252" i="5"/>
  <c r="BE393" i="5"/>
  <c r="BE407" i="5"/>
  <c r="BE409" i="5"/>
  <c r="BE424" i="5"/>
  <c r="BE437" i="5"/>
  <c r="BE447" i="5"/>
  <c r="BE492" i="5"/>
  <c r="F92" i="5"/>
  <c r="BE178" i="5"/>
  <c r="BE221" i="5"/>
  <c r="BE301" i="5"/>
  <c r="BE511" i="5"/>
  <c r="BK996" i="4"/>
  <c r="J996" i="4" s="1"/>
  <c r="J108" i="4" s="1"/>
  <c r="BE173" i="5"/>
  <c r="BE202" i="5"/>
  <c r="BE242" i="5"/>
  <c r="BE312" i="5"/>
  <c r="BE353" i="5"/>
  <c r="BE369" i="5"/>
  <c r="BE386" i="5"/>
  <c r="BE391" i="5"/>
  <c r="BE414" i="5"/>
  <c r="BE452" i="5"/>
  <c r="BE500" i="5"/>
  <c r="BE522" i="5"/>
  <c r="BK1015" i="4"/>
  <c r="J1015" i="4"/>
  <c r="J112" i="4" s="1"/>
  <c r="BE291" i="5"/>
  <c r="BE317" i="5"/>
  <c r="BE375" i="5"/>
  <c r="BE507" i="5"/>
  <c r="BE518" i="5"/>
  <c r="BE527" i="5"/>
  <c r="BE530" i="5"/>
  <c r="BE260" i="5"/>
  <c r="BE289" i="5"/>
  <c r="BE398" i="5"/>
  <c r="BE421" i="5"/>
  <c r="BE432" i="5"/>
  <c r="BE509" i="5"/>
  <c r="E119" i="5"/>
  <c r="BE247" i="5"/>
  <c r="BE265" i="5"/>
  <c r="BE402" i="5"/>
  <c r="BE515" i="5"/>
  <c r="J126" i="5"/>
  <c r="BE144" i="5"/>
  <c r="BE189" i="5"/>
  <c r="BE232" i="5"/>
  <c r="BE344" i="5"/>
  <c r="BE161" i="5"/>
  <c r="BE167" i="5"/>
  <c r="BE284" i="5"/>
  <c r="BE373" i="5"/>
  <c r="BE257" i="5"/>
  <c r="BE306" i="5"/>
  <c r="BE340" i="5"/>
  <c r="BE442" i="5"/>
  <c r="BE480" i="5"/>
  <c r="BE532" i="5"/>
  <c r="BE537" i="5"/>
  <c r="BE327" i="5"/>
  <c r="BE400" i="5"/>
  <c r="BE460" i="5"/>
  <c r="BE469" i="5"/>
  <c r="BE535" i="5"/>
  <c r="BE540" i="5"/>
  <c r="BE268" i="5"/>
  <c r="BE359" i="5"/>
  <c r="BE192" i="5"/>
  <c r="BE325" i="5"/>
  <c r="BE349" i="5"/>
  <c r="BE363" i="5"/>
  <c r="BE156" i="5"/>
  <c r="BE196" i="5"/>
  <c r="BE211" i="5"/>
  <c r="BE226" i="5"/>
  <c r="BE237" i="5"/>
  <c r="BE274" i="5"/>
  <c r="BE319" i="5"/>
  <c r="BE332" i="5"/>
  <c r="BE357" i="5"/>
  <c r="BE184" i="5"/>
  <c r="BE279" i="5"/>
  <c r="BE297" i="5"/>
  <c r="BE365" i="5"/>
  <c r="BE378" i="5"/>
  <c r="BE220" i="4"/>
  <c r="BE584" i="4"/>
  <c r="BE599" i="4"/>
  <c r="BE604" i="4"/>
  <c r="BE634" i="4"/>
  <c r="BE674" i="4"/>
  <c r="BE705" i="4"/>
  <c r="BE715" i="4"/>
  <c r="BE790" i="4"/>
  <c r="BE815" i="4"/>
  <c r="BE845" i="4"/>
  <c r="BE900" i="4"/>
  <c r="BE280" i="4"/>
  <c r="BE285" i="4"/>
  <c r="BE290" i="4"/>
  <c r="BE332" i="4"/>
  <c r="BE414" i="4"/>
  <c r="BE479" i="4"/>
  <c r="BE484" i="4"/>
  <c r="BE494" i="4"/>
  <c r="BE524" i="4"/>
  <c r="BE544" i="4"/>
  <c r="BE554" i="4"/>
  <c r="BE659" i="4"/>
  <c r="BE669" i="4"/>
  <c r="BE684" i="4"/>
  <c r="BE795" i="4"/>
  <c r="BE865" i="4"/>
  <c r="BE936" i="4"/>
  <c r="BE946" i="4"/>
  <c r="BE956" i="4"/>
  <c r="F134" i="4"/>
  <c r="BE165" i="4"/>
  <c r="BE180" i="4"/>
  <c r="BE509" i="4"/>
  <c r="BE710" i="4"/>
  <c r="BE931" i="4"/>
  <c r="BE1010" i="4"/>
  <c r="BE155" i="4"/>
  <c r="BE195" i="4"/>
  <c r="BE235" i="4"/>
  <c r="BE265" i="4"/>
  <c r="BE398" i="4"/>
  <c r="BE469" i="4"/>
  <c r="BE905" i="4"/>
  <c r="BE966" i="4"/>
  <c r="BE971" i="4"/>
  <c r="BE976" i="4"/>
  <c r="BE981" i="4"/>
  <c r="BE994" i="4"/>
  <c r="BE998" i="4"/>
  <c r="J93" i="4"/>
  <c r="BE140" i="4"/>
  <c r="BE170" i="4"/>
  <c r="BE353" i="4"/>
  <c r="BE589" i="4"/>
  <c r="BE679" i="4"/>
  <c r="BE850" i="4"/>
  <c r="BE920" i="4"/>
  <c r="BE926" i="4"/>
  <c r="BE205" i="4"/>
  <c r="BE322" i="4"/>
  <c r="BE368" i="4"/>
  <c r="BE594" i="4"/>
  <c r="BE800" i="4"/>
  <c r="BE835" i="4"/>
  <c r="BE992" i="4"/>
  <c r="BE296" i="4"/>
  <c r="BE424" i="4"/>
  <c r="BE499" i="4"/>
  <c r="BE529" i="4"/>
  <c r="BE559" i="4"/>
  <c r="BE564" i="4"/>
  <c r="BE574" i="4"/>
  <c r="BE609" i="4"/>
  <c r="BE614" i="4"/>
  <c r="BE654" i="4"/>
  <c r="BE720" i="4"/>
  <c r="BE780" i="4"/>
  <c r="BE810" i="4"/>
  <c r="BE941" i="4"/>
  <c r="BE1005" i="4"/>
  <c r="BE150" i="4"/>
  <c r="BE200" i="4"/>
  <c r="BE230" i="4"/>
  <c r="BE270" i="4"/>
  <c r="BE378" i="4"/>
  <c r="BE419" i="4"/>
  <c r="BE579" i="4"/>
  <c r="BE644" i="4"/>
  <c r="BE664" i="4"/>
  <c r="BE700" i="4"/>
  <c r="BE870" i="4"/>
  <c r="BE910" i="4"/>
  <c r="BE915" i="4"/>
  <c r="BE951" i="4"/>
  <c r="BE961" i="4"/>
  <c r="BE986" i="4"/>
  <c r="BE1017" i="4"/>
  <c r="BE175" i="4"/>
  <c r="BE185" i="4"/>
  <c r="BE215" i="4"/>
  <c r="BE225" i="4"/>
  <c r="BE245" i="4"/>
  <c r="BE255" i="4"/>
  <c r="BE363" i="4"/>
  <c r="BE539" i="4"/>
  <c r="BE624" i="4"/>
  <c r="BE629" i="4"/>
  <c r="BE639" i="4"/>
  <c r="BE307" i="4"/>
  <c r="BE327" i="4"/>
  <c r="BE393" i="4"/>
  <c r="BE464" i="4"/>
  <c r="BE514" i="4"/>
  <c r="BE519" i="4"/>
  <c r="BE534" i="4"/>
  <c r="BE569" i="4"/>
  <c r="BE755" i="4"/>
  <c r="BE760" i="4"/>
  <c r="BE805" i="4"/>
  <c r="BE825" i="4"/>
  <c r="BE830" i="4"/>
  <c r="BE885" i="4"/>
  <c r="BE210" i="4"/>
  <c r="BE343" i="4"/>
  <c r="BE348" i="4"/>
  <c r="BE373" i="4"/>
  <c r="BE409" i="4"/>
  <c r="BE429" i="4"/>
  <c r="BE434" i="4"/>
  <c r="BE439" i="4"/>
  <c r="BE444" i="4"/>
  <c r="BE449" i="4"/>
  <c r="BE454" i="4"/>
  <c r="BE459" i="4"/>
  <c r="BE474" i="4"/>
  <c r="BE695" i="4"/>
  <c r="BE730" i="4"/>
  <c r="BE735" i="4"/>
  <c r="BE745" i="4"/>
  <c r="BE770" i="4"/>
  <c r="BE775" i="4"/>
  <c r="BE855" i="4"/>
  <c r="BE875" i="4"/>
  <c r="BE880" i="4"/>
  <c r="BE890" i="4"/>
  <c r="E85" i="4"/>
  <c r="BE160" i="4"/>
  <c r="BE240" i="4"/>
  <c r="BE275" i="4"/>
  <c r="BE388" i="4"/>
  <c r="BE403" i="4"/>
  <c r="BE619" i="4"/>
  <c r="BE740" i="4"/>
  <c r="BE750" i="4"/>
  <c r="BE785" i="4"/>
  <c r="BE145" i="4"/>
  <c r="BE260" i="4"/>
  <c r="BE312" i="4"/>
  <c r="BE358" i="4"/>
  <c r="BE649" i="4"/>
  <c r="BE690" i="4"/>
  <c r="BE725" i="4"/>
  <c r="BE840" i="4"/>
  <c r="BE860" i="4"/>
  <c r="BE190" i="4"/>
  <c r="BE337" i="4"/>
  <c r="BE765" i="4"/>
  <c r="BK130" i="3"/>
  <c r="J130" i="3" s="1"/>
  <c r="J101" i="3" s="1"/>
  <c r="BE250" i="4"/>
  <c r="BE301" i="4"/>
  <c r="BE317" i="4"/>
  <c r="BE383" i="4"/>
  <c r="BE489" i="4"/>
  <c r="BE504" i="4"/>
  <c r="BE549" i="4"/>
  <c r="BE820" i="4"/>
  <c r="BE895" i="4"/>
  <c r="BK123" i="2"/>
  <c r="J123" i="2" s="1"/>
  <c r="J97" i="2" s="1"/>
  <c r="BK148" i="2"/>
  <c r="J148" i="2"/>
  <c r="J100" i="2" s="1"/>
  <c r="BE153" i="3"/>
  <c r="BE168" i="3"/>
  <c r="BE280" i="3"/>
  <c r="BE285" i="3"/>
  <c r="BE331" i="3"/>
  <c r="BE366" i="3"/>
  <c r="BE381" i="3"/>
  <c r="BE158" i="3"/>
  <c r="BE203" i="3"/>
  <c r="BE233" i="3"/>
  <c r="BE295" i="3"/>
  <c r="BE356" i="3"/>
  <c r="BE376" i="3"/>
  <c r="BE228" i="3"/>
  <c r="BE248" i="3"/>
  <c r="BE258" i="3"/>
  <c r="BE269" i="3"/>
  <c r="BE305" i="3"/>
  <c r="BE253" i="3"/>
  <c r="BE316" i="3"/>
  <c r="BE341" i="3"/>
  <c r="BE371" i="3"/>
  <c r="BE386" i="3"/>
  <c r="BE391" i="3"/>
  <c r="J123" i="3"/>
  <c r="BE143" i="3"/>
  <c r="BE173" i="3"/>
  <c r="BE193" i="3"/>
  <c r="BE238" i="3"/>
  <c r="BE351" i="3"/>
  <c r="BE401" i="3"/>
  <c r="BE138" i="3"/>
  <c r="BE178" i="3"/>
  <c r="F96" i="3"/>
  <c r="BE188" i="3"/>
  <c r="BE336" i="3"/>
  <c r="BE346" i="3"/>
  <c r="BE361" i="3"/>
  <c r="BE396" i="3"/>
  <c r="BE223" i="3"/>
  <c r="BE300" i="3"/>
  <c r="BE148" i="3"/>
  <c r="BE198" i="3"/>
  <c r="BE208" i="3"/>
  <c r="BE218" i="3"/>
  <c r="E115" i="3"/>
  <c r="BE243" i="3"/>
  <c r="BE406" i="3"/>
  <c r="BE183" i="3"/>
  <c r="BE213" i="3"/>
  <c r="BE132" i="3"/>
  <c r="BE311" i="3"/>
  <c r="BE321" i="3"/>
  <c r="BE163" i="3"/>
  <c r="BE263" i="3"/>
  <c r="BE274" i="3"/>
  <c r="BE290" i="3"/>
  <c r="BE326" i="3"/>
  <c r="BE156" i="2"/>
  <c r="J89" i="2"/>
  <c r="J92" i="2"/>
  <c r="BE125" i="2"/>
  <c r="BE129" i="2"/>
  <c r="E112" i="2"/>
  <c r="F119" i="2"/>
  <c r="BE131" i="2"/>
  <c r="BE138" i="2"/>
  <c r="BE140" i="2"/>
  <c r="BE150" i="2"/>
  <c r="BE153" i="2"/>
  <c r="BE142" i="2"/>
  <c r="BE146" i="2"/>
  <c r="BA95" i="1"/>
  <c r="BC95" i="1"/>
  <c r="F40" i="3"/>
  <c r="BC98" i="1" s="1"/>
  <c r="F34" i="6"/>
  <c r="BA101" i="1" s="1"/>
  <c r="J34" i="8"/>
  <c r="AW103" i="1" s="1"/>
  <c r="F34" i="9"/>
  <c r="BA104" i="1"/>
  <c r="F37" i="11"/>
  <c r="BD106" i="1" s="1"/>
  <c r="F39" i="3"/>
  <c r="BB98" i="1" s="1"/>
  <c r="J34" i="6"/>
  <c r="AW101" i="1"/>
  <c r="F35" i="8"/>
  <c r="BB103" i="1" s="1"/>
  <c r="F35" i="9"/>
  <c r="BB104" i="1" s="1"/>
  <c r="F37" i="12"/>
  <c r="BD107" i="1"/>
  <c r="F41" i="3"/>
  <c r="BD98" i="1"/>
  <c r="F35" i="6"/>
  <c r="BB101" i="1" s="1"/>
  <c r="J34" i="7"/>
  <c r="AW102" i="1"/>
  <c r="F37" i="10"/>
  <c r="BD105" i="1" s="1"/>
  <c r="F38" i="3"/>
  <c r="BA98" i="1" s="1"/>
  <c r="F37" i="6"/>
  <c r="BD101" i="1"/>
  <c r="F34" i="7"/>
  <c r="BA102" i="1"/>
  <c r="F35" i="10"/>
  <c r="BB105" i="1" s="1"/>
  <c r="F35" i="5"/>
  <c r="BB100" i="1" s="1"/>
  <c r="F37" i="7"/>
  <c r="BD102" i="1" s="1"/>
  <c r="J34" i="10"/>
  <c r="AW105" i="1" s="1"/>
  <c r="AS96" i="1"/>
  <c r="AS94" i="1"/>
  <c r="F40" i="4"/>
  <c r="BC99" i="1" s="1"/>
  <c r="J30" i="9"/>
  <c r="F35" i="11"/>
  <c r="BB106" i="1" s="1"/>
  <c r="F38" i="4"/>
  <c r="BA99" i="1" s="1"/>
  <c r="F36" i="11"/>
  <c r="BC106" i="1" s="1"/>
  <c r="J34" i="2"/>
  <c r="AW95" i="1"/>
  <c r="F36" i="5"/>
  <c r="BC100" i="1"/>
  <c r="F35" i="7"/>
  <c r="BB102" i="1" s="1"/>
  <c r="F34" i="10"/>
  <c r="BA105" i="1" s="1"/>
  <c r="F37" i="5"/>
  <c r="BD100" i="1" s="1"/>
  <c r="F36" i="8"/>
  <c r="BC103" i="1" s="1"/>
  <c r="J34" i="9"/>
  <c r="AW104" i="1" s="1"/>
  <c r="F34" i="12"/>
  <c r="BA107" i="1" s="1"/>
  <c r="F39" i="4"/>
  <c r="BB99" i="1"/>
  <c r="J34" i="11"/>
  <c r="AW106" i="1" s="1"/>
  <c r="F41" i="4"/>
  <c r="BD99" i="1" s="1"/>
  <c r="F35" i="12"/>
  <c r="BB107" i="1"/>
  <c r="J38" i="4"/>
  <c r="AW99" i="1" s="1"/>
  <c r="F34" i="11"/>
  <c r="BA106" i="1" s="1"/>
  <c r="J38" i="3"/>
  <c r="AW98" i="1" s="1"/>
  <c r="F36" i="6"/>
  <c r="BC101" i="1" s="1"/>
  <c r="F37" i="8"/>
  <c r="BD103" i="1"/>
  <c r="F37" i="9"/>
  <c r="BD104" i="1"/>
  <c r="F36" i="12"/>
  <c r="BC107" i="1" s="1"/>
  <c r="F37" i="2"/>
  <c r="BD95" i="1"/>
  <c r="J34" i="5"/>
  <c r="AW100" i="1" s="1"/>
  <c r="F34" i="8"/>
  <c r="BA103" i="1" s="1"/>
  <c r="F36" i="9"/>
  <c r="BC104" i="1" s="1"/>
  <c r="J34" i="12"/>
  <c r="AW107" i="1" s="1"/>
  <c r="F35" i="2"/>
  <c r="BB95" i="1"/>
  <c r="F34" i="5"/>
  <c r="BA100" i="1"/>
  <c r="F36" i="7"/>
  <c r="BC102" i="1" s="1"/>
  <c r="F36" i="10"/>
  <c r="BC105" i="1" s="1"/>
  <c r="T121" i="10" l="1"/>
  <c r="T120" i="10" s="1"/>
  <c r="BK121" i="10"/>
  <c r="P121" i="10"/>
  <c r="P120" i="10" s="1"/>
  <c r="AU105" i="1" s="1"/>
  <c r="R132" i="11"/>
  <c r="R131" i="11" s="1"/>
  <c r="J293" i="11"/>
  <c r="J111" i="11" s="1"/>
  <c r="BK120" i="10"/>
  <c r="J120" i="10" s="1"/>
  <c r="J121" i="10"/>
  <c r="J97" i="10" s="1"/>
  <c r="J306" i="4"/>
  <c r="J104" i="4" s="1"/>
  <c r="BK132" i="11"/>
  <c r="J132" i="11" s="1"/>
  <c r="J97" i="11" s="1"/>
  <c r="P132" i="11"/>
  <c r="P131" i="11"/>
  <c r="AU106" i="1" s="1"/>
  <c r="T124" i="7"/>
  <c r="R130" i="5"/>
  <c r="R129" i="5"/>
  <c r="R121" i="8"/>
  <c r="T122" i="12"/>
  <c r="T121" i="12"/>
  <c r="R122" i="12"/>
  <c r="R121" i="12" s="1"/>
  <c r="P125" i="9"/>
  <c r="AU104" i="1" s="1"/>
  <c r="P124" i="7"/>
  <c r="AU102" i="1"/>
  <c r="BK121" i="8"/>
  <c r="J121" i="8"/>
  <c r="J96" i="8"/>
  <c r="T130" i="3"/>
  <c r="T129" i="3"/>
  <c r="P122" i="12"/>
  <c r="P121" i="12"/>
  <c r="AU107" i="1"/>
  <c r="R123" i="6"/>
  <c r="T121" i="8"/>
  <c r="R125" i="9"/>
  <c r="T130" i="5"/>
  <c r="T129" i="5"/>
  <c r="P138" i="4"/>
  <c r="P137" i="4" s="1"/>
  <c r="AU99" i="1" s="1"/>
  <c r="P130" i="3"/>
  <c r="P129" i="3"/>
  <c r="AU98" i="1"/>
  <c r="BK123" i="6"/>
  <c r="J123" i="6"/>
  <c r="J96" i="6"/>
  <c r="P520" i="5"/>
  <c r="P129" i="5"/>
  <c r="AU100" i="1" s="1"/>
  <c r="P123" i="2"/>
  <c r="P122" i="2"/>
  <c r="AU95" i="1" s="1"/>
  <c r="T125" i="9"/>
  <c r="T132" i="11"/>
  <c r="T131" i="11" s="1"/>
  <c r="R121" i="10"/>
  <c r="R120" i="10" s="1"/>
  <c r="R130" i="3"/>
  <c r="R129" i="3"/>
  <c r="P123" i="6"/>
  <c r="AU101" i="1"/>
  <c r="T123" i="2"/>
  <c r="T122" i="2"/>
  <c r="T138" i="4"/>
  <c r="T137" i="4"/>
  <c r="BK122" i="12"/>
  <c r="J122" i="12"/>
  <c r="J97" i="12" s="1"/>
  <c r="BK131" i="11"/>
  <c r="J131" i="11" s="1"/>
  <c r="J96" i="11" s="1"/>
  <c r="AG104" i="1"/>
  <c r="J96" i="9"/>
  <c r="BK129" i="5"/>
  <c r="J129" i="5" s="1"/>
  <c r="J96" i="5" s="1"/>
  <c r="BK137" i="4"/>
  <c r="J137" i="4"/>
  <c r="J100" i="4"/>
  <c r="BK129" i="3"/>
  <c r="J129" i="3"/>
  <c r="J100" i="3"/>
  <c r="BK122" i="2"/>
  <c r="J122" i="2"/>
  <c r="J96" i="2" s="1"/>
  <c r="BC97" i="1"/>
  <c r="AY97" i="1"/>
  <c r="J33" i="6"/>
  <c r="AV101" i="1" s="1"/>
  <c r="AT101" i="1" s="1"/>
  <c r="F33" i="10"/>
  <c r="AZ105" i="1" s="1"/>
  <c r="F37" i="3"/>
  <c r="AZ98" i="1" s="1"/>
  <c r="F33" i="11"/>
  <c r="AZ106" i="1" s="1"/>
  <c r="J33" i="2"/>
  <c r="AV95" i="1"/>
  <c r="AT95" i="1" s="1"/>
  <c r="F33" i="6"/>
  <c r="AZ101" i="1" s="1"/>
  <c r="F33" i="9"/>
  <c r="AZ104" i="1"/>
  <c r="BA97" i="1"/>
  <c r="BA96" i="1" s="1"/>
  <c r="AW96" i="1" s="1"/>
  <c r="J37" i="4"/>
  <c r="AV99" i="1" s="1"/>
  <c r="AT99" i="1" s="1"/>
  <c r="BB97" i="1"/>
  <c r="AX97" i="1"/>
  <c r="F37" i="4"/>
  <c r="AZ99" i="1"/>
  <c r="J37" i="3"/>
  <c r="AV98" i="1" s="1"/>
  <c r="AT98" i="1" s="1"/>
  <c r="J33" i="11"/>
  <c r="AV106" i="1" s="1"/>
  <c r="AT106" i="1" s="1"/>
  <c r="F33" i="2"/>
  <c r="AZ95" i="1" s="1"/>
  <c r="J33" i="7"/>
  <c r="AV102" i="1" s="1"/>
  <c r="AT102" i="1" s="1"/>
  <c r="BD97" i="1"/>
  <c r="BD96" i="1"/>
  <c r="BD94" i="1"/>
  <c r="W33" i="1" s="1"/>
  <c r="J33" i="5"/>
  <c r="AV100" i="1" s="1"/>
  <c r="AT100" i="1" s="1"/>
  <c r="F33" i="5"/>
  <c r="AZ100" i="1" s="1"/>
  <c r="F33" i="7"/>
  <c r="AZ102" i="1"/>
  <c r="J30" i="7"/>
  <c r="AG102" i="1" s="1"/>
  <c r="F33" i="8"/>
  <c r="AZ103" i="1"/>
  <c r="J33" i="12"/>
  <c r="AV107" i="1" s="1"/>
  <c r="AT107" i="1" s="1"/>
  <c r="J33" i="8"/>
  <c r="AV103" i="1"/>
  <c r="AT103" i="1"/>
  <c r="F33" i="12"/>
  <c r="AZ107" i="1" s="1"/>
  <c r="J33" i="9"/>
  <c r="AV104" i="1" s="1"/>
  <c r="AT104" i="1" s="1"/>
  <c r="AN104" i="1" s="1"/>
  <c r="J33" i="10"/>
  <c r="AV105" i="1" s="1"/>
  <c r="AT105" i="1" s="1"/>
  <c r="J96" i="10" l="1"/>
  <c r="J30" i="10"/>
  <c r="AG105" i="1" s="1"/>
  <c r="AN105" i="1" s="1"/>
  <c r="BK121" i="12"/>
  <c r="J121" i="12"/>
  <c r="J96" i="12"/>
  <c r="J39" i="9"/>
  <c r="AN102" i="1"/>
  <c r="J39" i="7"/>
  <c r="AU97" i="1"/>
  <c r="AU96" i="1"/>
  <c r="AU94" i="1"/>
  <c r="J34" i="4"/>
  <c r="AG99" i="1" s="1"/>
  <c r="AN99" i="1" s="1"/>
  <c r="J30" i="6"/>
  <c r="AG101" i="1" s="1"/>
  <c r="J30" i="8"/>
  <c r="AG103" i="1"/>
  <c r="J30" i="2"/>
  <c r="AG95" i="1"/>
  <c r="BB96" i="1"/>
  <c r="AX96" i="1"/>
  <c r="BC96" i="1"/>
  <c r="AY96" i="1"/>
  <c r="J34" i="3"/>
  <c r="AG98" i="1"/>
  <c r="AW97" i="1"/>
  <c r="BA94" i="1"/>
  <c r="AW94" i="1" s="1"/>
  <c r="AK30" i="1" s="1"/>
  <c r="J30" i="5"/>
  <c r="AG100" i="1" s="1"/>
  <c r="AN100" i="1" s="1"/>
  <c r="AZ97" i="1"/>
  <c r="AZ96" i="1"/>
  <c r="AV96" i="1"/>
  <c r="AT96" i="1"/>
  <c r="J30" i="11"/>
  <c r="AG106" i="1" s="1"/>
  <c r="AN106" i="1" s="1"/>
  <c r="J39" i="10" l="1"/>
  <c r="J39" i="6"/>
  <c r="J39" i="8"/>
  <c r="J39" i="11"/>
  <c r="J39" i="5"/>
  <c r="J43" i="4"/>
  <c r="J43" i="3"/>
  <c r="AN98" i="1"/>
  <c r="J39" i="2"/>
  <c r="AN95" i="1"/>
  <c r="AN101" i="1"/>
  <c r="AN103" i="1"/>
  <c r="J30" i="12"/>
  <c r="AG107" i="1"/>
  <c r="BC94" i="1"/>
  <c r="W32" i="1" s="1"/>
  <c r="W30" i="1"/>
  <c r="AV97" i="1"/>
  <c r="AT97" i="1"/>
  <c r="BB94" i="1"/>
  <c r="AX94" i="1" s="1"/>
  <c r="AG97" i="1"/>
  <c r="AG96" i="1"/>
  <c r="AN96" i="1"/>
  <c r="AZ94" i="1"/>
  <c r="W29" i="1" s="1"/>
  <c r="J39" i="12" l="1"/>
  <c r="AN97" i="1"/>
  <c r="AN107" i="1"/>
  <c r="W31" i="1"/>
  <c r="AV94" i="1"/>
  <c r="AK29" i="1" s="1"/>
  <c r="AY94" i="1"/>
  <c r="AG94" i="1"/>
  <c r="AK26" i="1" s="1"/>
  <c r="AK35" i="1" l="1"/>
  <c r="AT94" i="1"/>
  <c r="AN94" i="1" s="1"/>
</calcChain>
</file>

<file path=xl/sharedStrings.xml><?xml version="1.0" encoding="utf-8"?>
<sst xmlns="http://schemas.openxmlformats.org/spreadsheetml/2006/main" count="26656" uniqueCount="2978">
  <si>
    <t>Export Komplet</t>
  </si>
  <si>
    <t/>
  </si>
  <si>
    <t>2.0</t>
  </si>
  <si>
    <t>False</t>
  </si>
  <si>
    <t>{f9466a77-d613-4bd8-9429-f492819f123f}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</si>
  <si>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</si>
  <si>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</si>
  <si>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</si>
  <si>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</si>
  <si>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</si>
  <si>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</si>
  <si>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</si>
  <si>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</si>
  <si>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</si>
  <si>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</si>
  <si>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</si>
  <si>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veřejného prostranství s parkovištěm u Kláštera, ul. Dobrovského, Vrchlabí</t>
  </si>
  <si>
    <t>KSO:</t>
  </si>
  <si>
    <t>CC-CZ:</t>
  </si>
  <si>
    <t>Místo:</t>
  </si>
  <si>
    <t xml:space="preserve"> </t>
  </si>
  <si>
    <t>Datum:</t>
  </si>
  <si>
    <t>Zadavatel:</t>
  </si>
  <si>
    <t>IČ:</t>
  </si>
  <si>
    <t>Město Vrchlabí</t>
  </si>
  <si>
    <t>DIČ:</t>
  </si>
  <si>
    <t>Uchazeč:</t>
  </si>
  <si>
    <t>Vyplň údaj</t>
  </si>
  <si>
    <t>Projektant:</t>
  </si>
  <si>
    <t>Ing. Jan Chalupský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</si>
  <si>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</si>
  <si>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</si>
  <si>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</si>
  <si>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</si>
  <si>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</si>
  <si>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</si>
  <si>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</si>
  <si>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</si>
  <si>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</si>
  <si>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</si>
  <si>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</si>
  <si>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</si>
  <si>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</si>
  <si>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</si>
  <si>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</si>
  <si>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</si>
  <si>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</si>
  <si>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</si>
  <si>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</si>
  <si>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</si>
  <si>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</si>
  <si>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</si>
  <si>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</si>
  <si>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</si>
  <si>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</si>
  <si>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</si>
  <si>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</si>
  <si>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</si>
  <si>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</si>
  <si>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</si>
  <si>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</si>
  <si>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</si>
  <si>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</si>
  <si>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</si>
  <si>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</si>
  <si>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</si>
  <si>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</si>
  <si>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</si>
  <si>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</si>
  <si>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</si>
  <si>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</si>
  <si>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</si>
  <si>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</si>
  <si>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</si>
  <si>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</si>
  <si>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</si>
  <si>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</si>
  <si>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</si>
  <si>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</si>
  <si>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Objekty příp. staveniště - odstranění garáže č.p. 1323</t>
  </si>
  <si>
    <t>STA</t>
  </si>
  <si>
    <t>1</t>
  </si>
  <si>
    <t>{f318a6ee-c468-4afd-8d72-6fcbb55c863b}</t>
  </si>
  <si>
    <t>2</t>
  </si>
  <si>
    <t>SO 101</t>
  </si>
  <si>
    <t>Komunikace a zpevněné plochy</t>
  </si>
  <si>
    <t>{8fd987c1-5ad7-40a6-a932-76da062621cc}</t>
  </si>
  <si>
    <t>A</t>
  </si>
  <si>
    <t>SO 101 Komunikace a zpevněné plochy</t>
  </si>
  <si>
    <t>Soupis</t>
  </si>
  <si>
    <t>{5ca35a64-3712-4be2-be23-66258b53ff71}</t>
  </si>
  <si>
    <t>a</t>
  </si>
  <si>
    <t>příprava území</t>
  </si>
  <si>
    <t>3</t>
  </si>
  <si>
    <t>{12a48b12-0241-4ab2-b5ae-cbd6630a8e7a}</t>
  </si>
  <si>
    <t>b</t>
  </si>
  <si>
    <t>návrh</t>
  </si>
  <si>
    <t>{1d14b400-37c7-46fe-bf81-688e3da0da98}</t>
  </si>
  <si>
    <t>SO 200</t>
  </si>
  <si>
    <t>Opěrná zeď - stavebně konstrukční řešení</t>
  </si>
  <si>
    <t>{dc5c5f58-5667-4e4f-841f-d313b93bffc2}</t>
  </si>
  <si>
    <t>SO 310</t>
  </si>
  <si>
    <t>Vodovod</t>
  </si>
  <si>
    <t>{4ed7b9be-6804-4b8f-9920-1fbac401c678}</t>
  </si>
  <si>
    <t>SO 320</t>
  </si>
  <si>
    <t>Nakládání s dešťovými vodami</t>
  </si>
  <si>
    <t>{d5e480e3-c689-4d4e-ac29-30384bd22076}</t>
  </si>
  <si>
    <t>SO 330</t>
  </si>
  <si>
    <t>Jednotná kanalizace</t>
  </si>
  <si>
    <t>{d5e703a9-d055-45f5-8035-6432774d4b26}</t>
  </si>
  <si>
    <t>SO 410</t>
  </si>
  <si>
    <t>Veřejné osvětlení</t>
  </si>
  <si>
    <t>{88c36444-944f-4824-b948-3513f520c47b}</t>
  </si>
  <si>
    <t>SO 800</t>
  </si>
  <si>
    <t>Sadové úpravy a zeleň</t>
  </si>
  <si>
    <t>{202e6aa9-d28b-4d95-93ac-51cc4a53d601}</t>
  </si>
  <si>
    <t>SO 900</t>
  </si>
  <si>
    <t>Drobná architektura, mobiliář</t>
  </si>
  <si>
    <t>{970cd65c-19db-4f1f-99f9-a17d3e2cc793}</t>
  </si>
  <si>
    <t>VRN</t>
  </si>
  <si>
    <t>Vedlejší rozpočtové náklady</t>
  </si>
  <si>
    <t>{a1c4fd4f-3307-4432-97f9-65b78a8cfe42}</t>
  </si>
  <si>
    <t>KRYCÍ LIST SOUPISU PRACÍ</t>
  </si>
  <si>
    <t>Objekt:</t>
  </si>
  <si>
    <t>SO 000 - Objekty příp. staveniště - odstranění garáže č.p. 1323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</si>
  <si>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</si>
  <si>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</si>
  <si>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</si>
  <si>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</si>
  <si>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</si>
  <si>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</si>
  <si>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</si>
  <si>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</si>
  <si>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</si>
  <si>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712 - Povlakové krytiny</t>
  </si>
  <si>
    <t xml:space="preserve">    764 - Konstrukce klempířské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</si>
  <si>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</si>
  <si>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</si>
  <si>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</si>
  <si>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</si>
  <si>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</si>
  <si>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</si>
  <si>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</si>
  <si>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</si>
  <si>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</si>
  <si>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</si>
  <si>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</si>
  <si>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</si>
  <si>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</si>
  <si>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</si>
  <si>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</si>
  <si>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</si>
  <si>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</si>
  <si>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</si>
  <si>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</si>
  <si>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968072558</t>
  </si>
  <si>
    <t>Vybourání kovových vrat pl do 5 m2</t>
  </si>
  <si>
    <t>m2</t>
  </si>
  <si>
    <t>4</t>
  </si>
  <si>
    <t>2074685896</t>
  </si>
  <si>
    <t>PP</t>
  </si>
  <si>
    <t>Vybourání kovových rámů oken s křídly, dveřních zárubní, vrat, stěn, ostění nebo obkladů vrat, mimo posuvných a skládacích, plochy do 5 m2</t>
  </si>
  <si>
    <t>VV</t>
  </si>
  <si>
    <t>2*2,35</t>
  </si>
  <si>
    <t>Součet</t>
  </si>
  <si>
    <t>9.1</t>
  </si>
  <si>
    <t>Bourání přípojky NN</t>
  </si>
  <si>
    <t>m</t>
  </si>
  <si>
    <t>1309283681</t>
  </si>
  <si>
    <t>981011712</t>
  </si>
  <si>
    <t>Demolice budov ze železobetonu podíl konstrukcí přes 10 do 15 % postupným rozebíráním</t>
  </si>
  <si>
    <t>m3</t>
  </si>
  <si>
    <t>325421601</t>
  </si>
  <si>
    <t>Demolice budov postupným rozebíráním z monolitického nebo montovaného železobetonu včetně výplňového zdiva, s podílem konstrukcí přes 10 do 15 %</t>
  </si>
  <si>
    <t>Obestavěný prostor dle TZ</t>
  </si>
  <si>
    <t>Kompletní bourání garáže mimo vrat a žlabu, svodu</t>
  </si>
  <si>
    <t>55</t>
  </si>
  <si>
    <t>997</t>
  </si>
  <si>
    <t>Doprava suti a vybouraných hmot</t>
  </si>
  <si>
    <t>997002611</t>
  </si>
  <si>
    <t>Nakládání suti a vybouraných hmot</t>
  </si>
  <si>
    <t>t</t>
  </si>
  <si>
    <t>447502591</t>
  </si>
  <si>
    <t>Nakládání suti a vybouraných hmot na dopravní prostředek pro vodorovné přemístění</t>
  </si>
  <si>
    <t>5</t>
  </si>
  <si>
    <t>997013501</t>
  </si>
  <si>
    <t>Odvoz suti a vybouraných hmot na skládku nebo meziskládku do 1 km se složením</t>
  </si>
  <si>
    <t>-1673691858</t>
  </si>
  <si>
    <t>Odvoz suti a vybouraných hmot na skládku nebo meziskládku se složením, na vzdálenost do 1 km</t>
  </si>
  <si>
    <t>6</t>
  </si>
  <si>
    <t>997013509</t>
  </si>
  <si>
    <t>Příplatek k odvozu suti a vybouraných hmot na skládku ZKD 1 km přes 1 km</t>
  </si>
  <si>
    <t>-926626685</t>
  </si>
  <si>
    <t>Odvoz suti a vybouraných hmot na skládku nebo meziskládku se složením, na vzdálenost Příplatek k ceně za každý další započatý 1 km přes 1 km</t>
  </si>
  <si>
    <t>16,870*19</t>
  </si>
  <si>
    <t>7</t>
  </si>
  <si>
    <t>997013631</t>
  </si>
  <si>
    <t>Poplatek za uložení na skládce (skládkovné) stavebního odpadu směsného kód odpadu 17 09 04</t>
  </si>
  <si>
    <t>502554618</t>
  </si>
  <si>
    <t>Poplatek za uložení stavebního odpadu na skládce (skládkovné) směsného stavebního a demoličního zatříděného do Katalogu odpadů pod kódem 17 09 04</t>
  </si>
  <si>
    <t>PSV</t>
  </si>
  <si>
    <t>Práce a dodávky PSV</t>
  </si>
  <si>
    <t>712</t>
  </si>
  <si>
    <t>Povlakové krytiny</t>
  </si>
  <si>
    <t>8</t>
  </si>
  <si>
    <t>712361801</t>
  </si>
  <si>
    <t>Odstranění povlakové krytiny střech do 10° z fólií položených volně</t>
  </si>
  <si>
    <t>16</t>
  </si>
  <si>
    <t>228046887</t>
  </si>
  <si>
    <t>Odstranění povlakové krytiny střech plochých do 10° z fólií položenou volně se svařovanými nebo lepenými spoji</t>
  </si>
  <si>
    <t>764</t>
  </si>
  <si>
    <t>Konstrukce klempířské</t>
  </si>
  <si>
    <t>764004801</t>
  </si>
  <si>
    <t>Demontáž podokapního žlabu do suti</t>
  </si>
  <si>
    <t>-726209145</t>
  </si>
  <si>
    <t>Demontáž klempířských konstrukcí žlabu podokapního do suti</t>
  </si>
  <si>
    <t>3,3</t>
  </si>
  <si>
    <t>10</t>
  </si>
  <si>
    <t>764004861</t>
  </si>
  <si>
    <t>Demontáž svodu do suti</t>
  </si>
  <si>
    <t>-671028091</t>
  </si>
  <si>
    <t>Demontáž klempířských konstrukcí svodu do suti</t>
  </si>
  <si>
    <t>SO 101 - Komunikace a zpevněné plochy</t>
  </si>
  <si>
    <t>Soupis:</t>
  </si>
  <si>
    <t>A - SO 101 Komunikace a zpevněné plochy</t>
  </si>
  <si>
    <t>Úroveň 3:</t>
  </si>
  <si>
    <t>a - příprava území</t>
  </si>
  <si>
    <t>Vrchlabí</t>
  </si>
  <si>
    <t>VIAPROJEKT s.r.o. HK</t>
  </si>
  <si>
    <t>B.Burešová</t>
  </si>
  <si>
    <t xml:space="preserve">    1 - Zemní práce</t>
  </si>
  <si>
    <t xml:space="preserve">    8 - Vedení trubní dálková a přípojná</t>
  </si>
  <si>
    <t>Zemní práce</t>
  </si>
  <si>
    <t>113106131</t>
  </si>
  <si>
    <t>Rozebrání dlažeb z mozaiky komunikací pro pěší strojně pl do 50 m2</t>
  </si>
  <si>
    <t>-226540283</t>
  </si>
  <si>
    <t>demolice chodníku - kryt žulová mozaika 50/50mm, barva šedá a barva bílá, viz.příloha č.2</t>
  </si>
  <si>
    <t>dlažba se očistí a pětně použije</t>
  </si>
  <si>
    <t>28+5</t>
  </si>
  <si>
    <t>113106132</t>
  </si>
  <si>
    <t>Rozebrání dlažeb z betonových nebo kamenných dlaždic komunikací pro pěší strojně pl do 50 m2</t>
  </si>
  <si>
    <t>61616300</t>
  </si>
  <si>
    <t>vybourání betonového vodícího proužku osazeného na šířku 25 cm, viz.příloha č.2</t>
  </si>
  <si>
    <t>10*0,25</t>
  </si>
  <si>
    <t>113106134</t>
  </si>
  <si>
    <t>Rozebrání dlažeb ze zámkových dlaždic komunikací pro pěší strojně pl do 50 m2</t>
  </si>
  <si>
    <t>-1691222071</t>
  </si>
  <si>
    <t>demolice chodníku - kryt betonová dlažba "I" v tl. 60 mm, viz.příloha č.2</t>
  </si>
  <si>
    <t>18</t>
  </si>
  <si>
    <t>113106271</t>
  </si>
  <si>
    <t>Rozebrání dlažeb vozovek ze zámkové dlažby s ložem z kameniva strojně pl přes 50 do 200 m2</t>
  </si>
  <si>
    <t>308117854</t>
  </si>
  <si>
    <t>demolice zpevněné plochy - kryt betonová dlažba "I" v tl. 80  mm, viz.příloha č.2</t>
  </si>
  <si>
    <t>97+34</t>
  </si>
  <si>
    <t>113106290</t>
  </si>
  <si>
    <t>Rozebrání vozovek ze silničních dílců se spárami vyplněnými kamenivem strojně pl přes 50 do 200 m2</t>
  </si>
  <si>
    <t>1950535760</t>
  </si>
  <si>
    <t>demolice zpevněné plochy- kryt betonové panely, viz.příloha č.2</t>
  </si>
  <si>
    <t>60</t>
  </si>
  <si>
    <t>113107162</t>
  </si>
  <si>
    <t>Odstranění podkladu z kameniva drceného tl přes 100 do 200 mm strojně pl přes 50 do 200 m2</t>
  </si>
  <si>
    <t>709647756</t>
  </si>
  <si>
    <t>demolice zpevněné plochy - kryt betonová dlažba "I" v tl. 80 mm, viz.příloha č.2</t>
  </si>
  <si>
    <t>1222472963</t>
  </si>
  <si>
    <t>demolice zpevněné plochy - kryt betonové panely, viz.příloha ř.2</t>
  </si>
  <si>
    <t>113107170</t>
  </si>
  <si>
    <t>Odstranění podkladu z betonu prostého tl do 100 mm strojně pl přes 50 do 200 m2</t>
  </si>
  <si>
    <t>45783616</t>
  </si>
  <si>
    <t>demolice zpevněné plochy-kryt betonová dlažba "I" v tl.  80 mm, viz.příloha č.2</t>
  </si>
  <si>
    <t>113107222</t>
  </si>
  <si>
    <t>Odstranění podkladu z kameniva drceného tl přes 100 do 200 mm strojně pl přes 200 m2</t>
  </si>
  <si>
    <t>1522059657</t>
  </si>
  <si>
    <t>demolice vozovky-kryt asfaltový, viz.příloha č.2</t>
  </si>
  <si>
    <t>1200</t>
  </si>
  <si>
    <t>113107224</t>
  </si>
  <si>
    <t>Odstranění podkladu z kameniva drceného tl přes 300 do 400 mm strojně pl přes 200 m2</t>
  </si>
  <si>
    <t>-1059505189</t>
  </si>
  <si>
    <t>demolice zpevněné plochy - kryt štěrkový v tl.  400 mm, viz.příloha č.2</t>
  </si>
  <si>
    <t>2660</t>
  </si>
  <si>
    <t>11</t>
  </si>
  <si>
    <t>113107231</t>
  </si>
  <si>
    <t>Odstranění podkladu z betonu prostého tl přes 100 do 150 mm strojně pl přes 200 m2</t>
  </si>
  <si>
    <t>-343879621</t>
  </si>
  <si>
    <t>113107242</t>
  </si>
  <si>
    <t>Odstranění podkladu živičného tl přes 50 do 100 mm strojně pl přes 200 m2</t>
  </si>
  <si>
    <t>469721134</t>
  </si>
  <si>
    <t>demolice vozovky-kryt asfaltový,viz.příloha č.2</t>
  </si>
  <si>
    <t>13</t>
  </si>
  <si>
    <t>113107322</t>
  </si>
  <si>
    <t>Odstranění podkladu z kameniva drceného tl přes 100 do 200 mm strojně pl do 50 m2</t>
  </si>
  <si>
    <t>-1353658625</t>
  </si>
  <si>
    <t>demolice zpevněné plochy vjezdu-kryt asfaltový, viz.příloha č.2</t>
  </si>
  <si>
    <t>32</t>
  </si>
  <si>
    <t>14</t>
  </si>
  <si>
    <t>113107323</t>
  </si>
  <si>
    <t>Odstranění podkladu z kameniva drceného tl přes 200 do 300 mm strojně pl do 50 m2</t>
  </si>
  <si>
    <t>36175791</t>
  </si>
  <si>
    <t>demolice chodníku- kryt žulová mozaika 50/50 mm, barva šedá+barva bílá, viz.pířloha č.2</t>
  </si>
  <si>
    <t>15</t>
  </si>
  <si>
    <t>1629649733</t>
  </si>
  <si>
    <t>demolice chodníku - kryt betonová dlažba "I" v tl. 60 mm, viz.příloha č,.2</t>
  </si>
  <si>
    <t>113107330</t>
  </si>
  <si>
    <t>Odstranění podkladu z betonu prostého tl do 100 mm strojně pl do 50 m2</t>
  </si>
  <si>
    <t>-200396726</t>
  </si>
  <si>
    <t>dermolice zpevněné plochy vjezdu-kryt asfaltový, viz.příloha č.2</t>
  </si>
  <si>
    <t>17</t>
  </si>
  <si>
    <t>113107341</t>
  </si>
  <si>
    <t>Odstranění podkladu živičného tl 50 mm strojně pl do 50 m2</t>
  </si>
  <si>
    <t>1176725577</t>
  </si>
  <si>
    <t>demolice zpevněné plochy vjezdy-kryt asfaltový, viz.příloha č.2</t>
  </si>
  <si>
    <t>113154512</t>
  </si>
  <si>
    <t>Frézování živičného krytu tl 40 mm pruh š do 0,5 m pl do 500 m2</t>
  </si>
  <si>
    <t>-181622483</t>
  </si>
  <si>
    <t>odfrézování v tl. 40mm, viz.příloha č.2</t>
  </si>
  <si>
    <t>3+2+3</t>
  </si>
  <si>
    <t>19</t>
  </si>
  <si>
    <t>113202111</t>
  </si>
  <si>
    <t>Vytrhání obrub krajníků obrubníků stojatých</t>
  </si>
  <si>
    <t>-312258237</t>
  </si>
  <si>
    <t>demolice obrubníku betonového šířka 150mm, viz.příloha č.2</t>
  </si>
  <si>
    <t>25+18+8</t>
  </si>
  <si>
    <t>20</t>
  </si>
  <si>
    <t>-684373420</t>
  </si>
  <si>
    <t>demolice žulového obrubníku šířka 150mm, viz.příloha č.2</t>
  </si>
  <si>
    <t>113203111</t>
  </si>
  <si>
    <t>Vytrhání obrub z dlažebních kostek</t>
  </si>
  <si>
    <t>-1466500576</t>
  </si>
  <si>
    <t>demolice dvojlinky ze žulových kostek 100/100, kostky se očistí a pětně použijí, viz.příloha č.2</t>
  </si>
  <si>
    <t>(15+25)*2</t>
  </si>
  <si>
    <t>22</t>
  </si>
  <si>
    <t>113204111</t>
  </si>
  <si>
    <t>Vytrhání obrub záhonových</t>
  </si>
  <si>
    <t>-1117116231</t>
  </si>
  <si>
    <t>demolice beronového obrubníku  šířka 50 mm, viz.pířloha č.2</t>
  </si>
  <si>
    <t>17+9</t>
  </si>
  <si>
    <t>23</t>
  </si>
  <si>
    <t>121151103</t>
  </si>
  <si>
    <t>Sejmutí ornice plochy do 100 m2 tl vrstvy do 200 mm strojně</t>
  </si>
  <si>
    <t>513035405</t>
  </si>
  <si>
    <t>sejmutí ornice v tl. 100mm, viz.příloha č.2</t>
  </si>
  <si>
    <t>15+16+21+26</t>
  </si>
  <si>
    <t>24</t>
  </si>
  <si>
    <t>121151113</t>
  </si>
  <si>
    <t>Sejmutí ornice plochy do 500 m2 tl vrstvy do 200 mm strojně</t>
  </si>
  <si>
    <t>-2092458158</t>
  </si>
  <si>
    <t>sejmutí ornice v tl. 100 mm, viz.příloha č.2</t>
  </si>
  <si>
    <t>280+284+111</t>
  </si>
  <si>
    <t>25</t>
  </si>
  <si>
    <t>121151123</t>
  </si>
  <si>
    <t>Sejmutí ornice plochy přes 500 m2 tl vrstvy do 200 mm strojně</t>
  </si>
  <si>
    <t>-1830022766</t>
  </si>
  <si>
    <t>620</t>
  </si>
  <si>
    <t>26</t>
  </si>
  <si>
    <t>162351103</t>
  </si>
  <si>
    <t>Vodorovné přemístění přes 50 do 500 m výkopku/sypaniny z horniny třídy těžitelnosti I skupiny 1 až 3</t>
  </si>
  <si>
    <t>-1493794940</t>
  </si>
  <si>
    <t>sejmutáí ornice se odveze na meziskládku a zpetně se použije pro ohumusování, viz.příloha č.2</t>
  </si>
  <si>
    <t>(78+675+620)*0,1</t>
  </si>
  <si>
    <t>27</t>
  </si>
  <si>
    <t>167151111</t>
  </si>
  <si>
    <t>Nakládání výkopku z hornin třídy těžitelnosti I skupiny 1 až 3 přes 100 m3</t>
  </si>
  <si>
    <t>-149307164</t>
  </si>
  <si>
    <t>sejmutá ornice, viz.příloha č.2</t>
  </si>
  <si>
    <t>Vedení trubní dálková a přípojná</t>
  </si>
  <si>
    <t>28</t>
  </si>
  <si>
    <t>890431851</t>
  </si>
  <si>
    <t>Bourání šachet z prefabrikovaných skruží strojně obestavěného prostoru přes 1,5 do 3 m3</t>
  </si>
  <si>
    <t>-1962982312</t>
  </si>
  <si>
    <t>vybourání uliční vpusti, viz.příloha č.2</t>
  </si>
  <si>
    <t>29</t>
  </si>
  <si>
    <t>899203211</t>
  </si>
  <si>
    <t>Demontáž mříží litinových včetně rámů hmotnosti přes 100 do 150 kg</t>
  </si>
  <si>
    <t>kus</t>
  </si>
  <si>
    <t>1918402517</t>
  </si>
  <si>
    <t>demolice uliční vpusti, viz.příloha č.2</t>
  </si>
  <si>
    <t>30</t>
  </si>
  <si>
    <t>919731121</t>
  </si>
  <si>
    <t>Zarovnání styčné plochy podkladu nebo krytu živičného tl do 50 mm</t>
  </si>
  <si>
    <t>1426211463</t>
  </si>
  <si>
    <t>zarovnání spáry v asfalt. krytu v tl. 40 mm, viz.příloha č.2</t>
  </si>
  <si>
    <t>6+37+3+3+6</t>
  </si>
  <si>
    <t>31</t>
  </si>
  <si>
    <t>-1969570640</t>
  </si>
  <si>
    <t>zarovnání spáry v asfaltovém krytu v tl. 50 mm, viz.příloha č.2</t>
  </si>
  <si>
    <t>6+3</t>
  </si>
  <si>
    <t>919735111</t>
  </si>
  <si>
    <t>Řezání stávajícího živičného krytu hl do 50 mm</t>
  </si>
  <si>
    <t>-2078402315</t>
  </si>
  <si>
    <t>řezání spáry v asfaltové krytu v tl 40 mm, viz.příloha č.2</t>
  </si>
  <si>
    <t>33</t>
  </si>
  <si>
    <t>-1685113660</t>
  </si>
  <si>
    <t>řezání spáry v krytu z asfaltu v tl. 50 mm, viz.příloha č.2</t>
  </si>
  <si>
    <t>34</t>
  </si>
  <si>
    <t>979071121</t>
  </si>
  <si>
    <t>Očištění dlažebních kostek drobných s původním spárováním kamenivem těženým</t>
  </si>
  <si>
    <t>634507034</t>
  </si>
  <si>
    <t>demolice dvojlinky ze žulových kostek 100/100, viz.příloha č.2</t>
  </si>
  <si>
    <t>(15+25)*2*0,1</t>
  </si>
  <si>
    <t>35</t>
  </si>
  <si>
    <t>979071131</t>
  </si>
  <si>
    <t>Očištění dlažebních kostek mozaikových kamenivem těženým nebo MV</t>
  </si>
  <si>
    <t>-1342759739</t>
  </si>
  <si>
    <t>demolice chodníku -kryt žulová  mozaika 50/50 mm, viz.příloha č.2</t>
  </si>
  <si>
    <t>36</t>
  </si>
  <si>
    <t>997221551</t>
  </si>
  <si>
    <t>Vodorovná doprava suti ze sypkých materiálů do 1 km</t>
  </si>
  <si>
    <t>-18722445</t>
  </si>
  <si>
    <t>asfalt</t>
  </si>
  <si>
    <t>(8*0,092)+(1200*0,22)+(32*0,098)</t>
  </si>
  <si>
    <t>37</t>
  </si>
  <si>
    <t>950020177</t>
  </si>
  <si>
    <t>suť</t>
  </si>
  <si>
    <t>(1200*0,29)+(1200*0,325)+(32*0,29)+(32*0,24)+(131*0,29)+(131*0,24)+(2660*0,58)+(60*0,29)+(33*0,44)+(18*0,44)</t>
  </si>
  <si>
    <t>38</t>
  </si>
  <si>
    <t>997221559</t>
  </si>
  <si>
    <t>Příplatek ZKD 1 km u vodorovné dopravy suti ze sypkých materiálů</t>
  </si>
  <si>
    <t>553142706</t>
  </si>
  <si>
    <t>asfalt+příplatek za dalších 14 km</t>
  </si>
  <si>
    <t>267,872*14</t>
  </si>
  <si>
    <t>39</t>
  </si>
  <si>
    <t>486232363</t>
  </si>
  <si>
    <t>suť+příplatek za dalších 14 km</t>
  </si>
  <si>
    <t>2407,03*14</t>
  </si>
  <si>
    <t>40</t>
  </si>
  <si>
    <t>997221571</t>
  </si>
  <si>
    <t>Vodorovná doprava vybouraných hmot do 1 km</t>
  </si>
  <si>
    <t>1517603280</t>
  </si>
  <si>
    <t>vybourané hmoty</t>
  </si>
  <si>
    <t>(131*0,295)+(60*0,4)+(18*0,26)+(51*0,205)+(26*0,04)+(16*0,205)+(2,5*0,255)+(1*0,6)+(1*0,15)</t>
  </si>
  <si>
    <t>41</t>
  </si>
  <si>
    <t>997221579</t>
  </si>
  <si>
    <t>Příplatek ZKD 1 km u vodorovné dopravy vybouraných hmot</t>
  </si>
  <si>
    <t>1813456222</t>
  </si>
  <si>
    <t>vybourané hmoty+příplatek za dalších 14 km</t>
  </si>
  <si>
    <t>83,488*14</t>
  </si>
  <si>
    <t>42</t>
  </si>
  <si>
    <t>997221611</t>
  </si>
  <si>
    <t>Nakládání suti na dopravní prostředky pro vodorovnou dopravu</t>
  </si>
  <si>
    <t>-1864603541</t>
  </si>
  <si>
    <t>43</t>
  </si>
  <si>
    <t>1026236229</t>
  </si>
  <si>
    <t>44</t>
  </si>
  <si>
    <t>997221612</t>
  </si>
  <si>
    <t>Nakládání vybouraných hmot na dopravní prostředky pro vodorovnou dopravu</t>
  </si>
  <si>
    <t>2036421992</t>
  </si>
  <si>
    <t>45</t>
  </si>
  <si>
    <t>997221615</t>
  </si>
  <si>
    <t>Poplatek za uložení na skládce (skládkovné) stavebního odpadu betonového kód odpadu 17 01 01</t>
  </si>
  <si>
    <t>-955287382</t>
  </si>
  <si>
    <t>suť beton-30% z celkového množství</t>
  </si>
  <si>
    <t>((1200*0,325)+(32*0,24)+(131*0,24))*0,3</t>
  </si>
  <si>
    <t>46</t>
  </si>
  <si>
    <t>1922571806</t>
  </si>
  <si>
    <t>vybourané hmotu-beton-30% z celkového množství</t>
  </si>
  <si>
    <t>((131*0,295)+(18*0,26)+(51*0,205)+(26*0,04)+(2,5*0,255)+(1*0,6))*0,3</t>
  </si>
  <si>
    <t>47</t>
  </si>
  <si>
    <t>997221645</t>
  </si>
  <si>
    <t>Poplatek za uložení na skládce (skládkovné) odpadu asfaltového bez dehtu kód odpadu 17 03 02</t>
  </si>
  <si>
    <t>1831741553</t>
  </si>
  <si>
    <t>vybouraný asfalt-30% z celkového množství</t>
  </si>
  <si>
    <t>((1200*0,22)+(32*0,098))*0,3</t>
  </si>
  <si>
    <t>48</t>
  </si>
  <si>
    <t>997221655</t>
  </si>
  <si>
    <t>Poplatek za uložení na skládce (skládkovné) zeminy a kamení kód odpadu 17 05 04</t>
  </si>
  <si>
    <t>120542493</t>
  </si>
  <si>
    <t>suť-kamenivo - 30% z celkového množství</t>
  </si>
  <si>
    <t>((1200*0,29)+(32*0,29)+(131*0,29)+(2660*0,58)+(60*0,29)+(33*0,44)+(18*0,44))*0,3</t>
  </si>
  <si>
    <t>49</t>
  </si>
  <si>
    <t>-573349151</t>
  </si>
  <si>
    <t>vybourané hmoty -kamenivo-30% z celkového množství</t>
  </si>
  <si>
    <t>(16*0,205)*0,3</t>
  </si>
  <si>
    <t>50</t>
  </si>
  <si>
    <t>997221861</t>
  </si>
  <si>
    <t>Poplatek za uložení na recyklační skládce (skládkovné) stavebního odpadu z prostého betonu pod kódem 17 01 01</t>
  </si>
  <si>
    <t>-507320127</t>
  </si>
  <si>
    <t>suť --beton -70% z celkového množství</t>
  </si>
  <si>
    <t>((1200*0,325)+(32*0,24)+(131*0,24))*0,7</t>
  </si>
  <si>
    <t>51</t>
  </si>
  <si>
    <t>830740838</t>
  </si>
  <si>
    <t>vybourané hmoty- beton -70% z celkového množství</t>
  </si>
  <si>
    <t>((131*0,295)+(18*0,26)+(51*0,205)+(26*0,04)+(2,5*0,255)+(1*0,6))*0,7</t>
  </si>
  <si>
    <t>52</t>
  </si>
  <si>
    <t>997221862</t>
  </si>
  <si>
    <t>Poplatek za uložení na recyklační skládce (skládkovné) stavebního odpadu z armovaného betonu pod kódem 17 01 01</t>
  </si>
  <si>
    <t>488660222</t>
  </si>
  <si>
    <t>vyboyrané  hmoty -panely</t>
  </si>
  <si>
    <t>(60*0,4)</t>
  </si>
  <si>
    <t>53</t>
  </si>
  <si>
    <t>997221873</t>
  </si>
  <si>
    <t>Poplatek za uložení na recyklační skládce (skládkovné) stavebního odpadu zeminy a kamení zatříděného do Katalogu odpadů pod kódem 17 05 04</t>
  </si>
  <si>
    <t>1897576070</t>
  </si>
  <si>
    <t>suť-kamenivo-70% z celkového množství</t>
  </si>
  <si>
    <t>((1200*0,29)+(32*0,29)+(131*0,29)+(2660*0,58)+(60*0,29)+(33*0,44)+(18*0,44))*0,7</t>
  </si>
  <si>
    <t>54</t>
  </si>
  <si>
    <t>856039512</t>
  </si>
  <si>
    <t>vybourané hmoty-kamenivo-70% z celkového množství</t>
  </si>
  <si>
    <t>(16*0,205)*0,7</t>
  </si>
  <si>
    <t>997221875</t>
  </si>
  <si>
    <t>Poplatek za uložení na recyklační skládce (skládkovné) stavebního odpadu asfaltového bez obsahu dehtu zatříděného do Katalogu odpadů pod kódem 17 03 02</t>
  </si>
  <si>
    <t>-375330394</t>
  </si>
  <si>
    <t>vybouraný asfalt-70% z celkového množství + odfrézovaný asfalt</t>
  </si>
  <si>
    <t>((1200*0,22)+(32*0,098))*0,7+(8*0,092)</t>
  </si>
  <si>
    <t>b - návrh</t>
  </si>
  <si>
    <t xml:space="preserve">    2 - Zakládání</t>
  </si>
  <si>
    <t xml:space="preserve">    4 - Vodorovné konstrukce</t>
  </si>
  <si>
    <t xml:space="preserve">    5 - Komunikace pozemní</t>
  </si>
  <si>
    <t xml:space="preserve">    998 - Přesun hmot</t>
  </si>
  <si>
    <t xml:space="preserve">    711 - Izolace proti vodě, vlhkosti a plynům</t>
  </si>
  <si>
    <t>M - Práce a dodávky M</t>
  </si>
  <si>
    <t xml:space="preserve">    46-M - Zemní práce při extr.mont.pracích</t>
  </si>
  <si>
    <t>VRN - Vedlejší rozpočtové náklady</t>
  </si>
  <si>
    <t xml:space="preserve">    VRN4 - Inženýrská činnost</t>
  </si>
  <si>
    <t>122252206</t>
  </si>
  <si>
    <t>Odkopávky a prokopávky nezapažené pro silnice a dálnice v hornině třídy těžitelnosti I objem do 5000 m3 strojně</t>
  </si>
  <si>
    <t>1891211127</t>
  </si>
  <si>
    <t>výkop, viz.příloha č.6,7 a 10</t>
  </si>
  <si>
    <t>3120</t>
  </si>
  <si>
    <t>132251101</t>
  </si>
  <si>
    <t>Hloubení rýh nezapažených š do 800 mm v hornině třídy těžitelnosti I skupiny 3 objem do 20 m3 strojně</t>
  </si>
  <si>
    <t>890338406</t>
  </si>
  <si>
    <t>sondy</t>
  </si>
  <si>
    <t>132251253</t>
  </si>
  <si>
    <t>Hloubení rýh nezapažených š do 2000 mm v hornině třídy těžitelnosti I skupiny 3 objem do 100 m3 strojně</t>
  </si>
  <si>
    <t>1672507549</t>
  </si>
  <si>
    <t>kabelové žlaby, viz.příloha č.1</t>
  </si>
  <si>
    <t>1*0,6*100</t>
  </si>
  <si>
    <t>139001101</t>
  </si>
  <si>
    <t>Příplatek za ztížení vykopávky v blízkosti podzemního vedení</t>
  </si>
  <si>
    <t>202498373</t>
  </si>
  <si>
    <t>výkop, 10% z celkové kubatury, viz.příloha č.6,7 a 10</t>
  </si>
  <si>
    <t>3120*0,1</t>
  </si>
  <si>
    <t>-274799527</t>
  </si>
  <si>
    <t>-380970887</t>
  </si>
  <si>
    <t>162751117</t>
  </si>
  <si>
    <t>Vodorovné přemístění přes 9 000 do 10000 m výkopku/sypaniny z horniny třídy těžitelnosti I skupiny 1 až 3</t>
  </si>
  <si>
    <t>1636361295</t>
  </si>
  <si>
    <t>551130383</t>
  </si>
  <si>
    <t>násyp, viz.příloha č.6,7 a 10</t>
  </si>
  <si>
    <t>233</t>
  </si>
  <si>
    <t>-1300968126</t>
  </si>
  <si>
    <t>0,46*0,46*100</t>
  </si>
  <si>
    <t>-514208941</t>
  </si>
  <si>
    <t>SDZ náv rh , viz.příloha č.3</t>
  </si>
  <si>
    <t>0,3*0,3*0,6*23</t>
  </si>
  <si>
    <t>162751119</t>
  </si>
  <si>
    <t>Příplatek k vodorovnému přemístění výkopku/sypaniny z horniny třídy těžitelnosti I skupiny 1 až 3 ZKD 1000 m přes 10000 m</t>
  </si>
  <si>
    <t>1584771721</t>
  </si>
  <si>
    <t>výkop+příplatek za dalších 5 km, viz.příloha č.6,7 a 10</t>
  </si>
  <si>
    <t>3120*5</t>
  </si>
  <si>
    <t>-1786858813</t>
  </si>
  <si>
    <t>násyp +příplatek za dalších 5 km, viz.příloha č.6,7 a 10</t>
  </si>
  <si>
    <t>233*5</t>
  </si>
  <si>
    <t>841108207</t>
  </si>
  <si>
    <t>kabelové žlaby+příplatek za dalších 5 km, viz.příloha č.1</t>
  </si>
  <si>
    <t>21,16*5</t>
  </si>
  <si>
    <t>1819727726</t>
  </si>
  <si>
    <t>SDZ návrh + příplatek za dalších 5 km, viz.příloha č.3</t>
  </si>
  <si>
    <t>1,242*5</t>
  </si>
  <si>
    <t>167151101</t>
  </si>
  <si>
    <t>Nakládání výkopku z hornin třídy těžitelnosti I skupiny 1 až 3 do 100 m3</t>
  </si>
  <si>
    <t>1872063586</t>
  </si>
  <si>
    <t>-109726306</t>
  </si>
  <si>
    <t>SDZ návrh , viz.příloha č.3</t>
  </si>
  <si>
    <t>171151103</t>
  </si>
  <si>
    <t>Uložení sypaniny z hornin soudržných do násypů zhutněných strojně</t>
  </si>
  <si>
    <t>-512346242</t>
  </si>
  <si>
    <t>M</t>
  </si>
  <si>
    <t>10364100</t>
  </si>
  <si>
    <t>zemina pro terénní úpravy - tříděná</t>
  </si>
  <si>
    <t>-1830283631</t>
  </si>
  <si>
    <t>nákup vhodné zhutnitelné zeminy do  zhutněných násypů, viz.příloha č.6,7 a 10</t>
  </si>
  <si>
    <t>233*1,8</t>
  </si>
  <si>
    <t>171201221</t>
  </si>
  <si>
    <t>1647233885</t>
  </si>
  <si>
    <t>výkop-30% z celkové kubatury, viz.přílojha č.6,7 a 10</t>
  </si>
  <si>
    <t>3120*0,3*1,8</t>
  </si>
  <si>
    <t>-583173551</t>
  </si>
  <si>
    <t>kabelové žlaby -30% z celkového množství, viz.příloha č.1</t>
  </si>
  <si>
    <t>(0,46*0,46*100)*0,3*1,8</t>
  </si>
  <si>
    <t>304314012</t>
  </si>
  <si>
    <t>(0,3*0,3*0,6*23)*1,8</t>
  </si>
  <si>
    <t>171201231</t>
  </si>
  <si>
    <t>Poplatek za uložení zeminy a kamení na recyklační skládce (skládkovné) kód odpadu 17 05 04</t>
  </si>
  <si>
    <t>-525267535</t>
  </si>
  <si>
    <t>výkop-70% z celkové kubatury, viz.přlloha č.6,7 a 10</t>
  </si>
  <si>
    <t>3120*0,7*1,8</t>
  </si>
  <si>
    <t>645362987</t>
  </si>
  <si>
    <t>kabelové žlaby-70% z celkového množství, viz.příloha č.1</t>
  </si>
  <si>
    <t>(0,46*0,46*100)*0,7*1,8</t>
  </si>
  <si>
    <t>171251201</t>
  </si>
  <si>
    <t>Uložení sypaniny na skládky nebo meziskládky</t>
  </si>
  <si>
    <t>1527252332</t>
  </si>
  <si>
    <t>-1696864299</t>
  </si>
  <si>
    <t>kabelové žlaby, viz.příoha č.1</t>
  </si>
  <si>
    <t>-914990697</t>
  </si>
  <si>
    <t>174112101</t>
  </si>
  <si>
    <t>Zásyp jam, šachet a rýh do 30 m3 sypaninou se zhutněním při překopech inženýrských sítí ručně</t>
  </si>
  <si>
    <t>500102039</t>
  </si>
  <si>
    <t>60-21,16</t>
  </si>
  <si>
    <t>175151101</t>
  </si>
  <si>
    <t>Obsypání potrubí strojně sypaninou bez prohození, uloženou do 3 m</t>
  </si>
  <si>
    <t>-1642733000</t>
  </si>
  <si>
    <t xml:space="preserve">drenáž - viz.příloha č.1,2 a 5 </t>
  </si>
  <si>
    <t>58333651</t>
  </si>
  <si>
    <t>kamenivo těžené hrubé frakce 8/16</t>
  </si>
  <si>
    <t>-90812882</t>
  </si>
  <si>
    <t xml:space="preserve">drenáž, viz.příloha č.1,2 a 5 </t>
  </si>
  <si>
    <t>53*2</t>
  </si>
  <si>
    <t>-160697373</t>
  </si>
  <si>
    <t>(0,46*0,46*100)-(0,14*0,17*100)</t>
  </si>
  <si>
    <t>58331200</t>
  </si>
  <si>
    <t>štěrkopísek netříděný</t>
  </si>
  <si>
    <t>2037394136</t>
  </si>
  <si>
    <t>kabelové žlaby, viz.pířloha č.1</t>
  </si>
  <si>
    <t>18,78*2</t>
  </si>
  <si>
    <t>Zakládání</t>
  </si>
  <si>
    <t>212752401</t>
  </si>
  <si>
    <t>Trativod z drenážních trubek korugovaných PE-HD SN 8 perforace 360° včetně lože otevřený výkop DN 100 pro liniové stavby</t>
  </si>
  <si>
    <t>1995158935</t>
  </si>
  <si>
    <t>drenáž - drenážní potrubí DN 100, viz.příloha č-1,2 a 5</t>
  </si>
  <si>
    <t>305</t>
  </si>
  <si>
    <t>212753</t>
  </si>
  <si>
    <t>zaústění do uličních vpustí</t>
  </si>
  <si>
    <t>1848702590</t>
  </si>
  <si>
    <t>drenáž - navrtávka+montáž+spojovací materiál+doprava, viz.příloha č.1,2 a 5</t>
  </si>
  <si>
    <t>Vodorovné konstrukce</t>
  </si>
  <si>
    <t>451317777</t>
  </si>
  <si>
    <t>Podklad nebo lože pod dlažbu vodorovný nebo do sklonu 1:5 z betonu prostého tl přes 50 do 100 mm</t>
  </si>
  <si>
    <t>402774473</t>
  </si>
  <si>
    <t>rampa příčného prahu, viz.pířloha č.2 a 9</t>
  </si>
  <si>
    <t>9+9+10</t>
  </si>
  <si>
    <t>451577777</t>
  </si>
  <si>
    <t>Podklad nebo lože pod dlažbu vodorovný nebo do sklonu 1:5 z kameniva těženého tl přes 30 do 100 mm</t>
  </si>
  <si>
    <t>1204238102</t>
  </si>
  <si>
    <t>chodník-kryt velkoformátová žulová dlažba 400/300, viz.příloha č.2 a 5</t>
  </si>
  <si>
    <t>78+22+15</t>
  </si>
  <si>
    <t>1005161987</t>
  </si>
  <si>
    <t>chodník-kryt žulová mozaika 50/50 s pruhem z velkoformátové dlažby 400/300 - varovný pás + ohraničení, viz.příloha č.2 a 5</t>
  </si>
  <si>
    <t>3+2</t>
  </si>
  <si>
    <t>509862951</t>
  </si>
  <si>
    <t>chodník-kryt žulová dlažba 50/50/50, varovný pás + ohraničení, viz.příloha č.2 a 5</t>
  </si>
  <si>
    <t>15+10</t>
  </si>
  <si>
    <t>194128857</t>
  </si>
  <si>
    <t>chodník se zesílenou konstrukcí-kryt žulová mozaika 50/50/50m, varovný pás +ohraničení, viz.příloha č.2 a 5</t>
  </si>
  <si>
    <t>452386111</t>
  </si>
  <si>
    <t>Vyrovnávací prstence z betonu prostého tř. C 25/30 v do 100 mm</t>
  </si>
  <si>
    <t>1964365133</t>
  </si>
  <si>
    <t>výškové vyrovnání podklopů  - výšky 0,5 m,  u 5 šachet. viz.příloha č.2</t>
  </si>
  <si>
    <t>452386131</t>
  </si>
  <si>
    <t>Vyrovnávací prstence z betonu prostého tř. C 25/30 v přes 200 mm</t>
  </si>
  <si>
    <t>1345181499</t>
  </si>
  <si>
    <t>výškové vyrovnání poklopů- výšky 0,5 m, u 5 šachet, viz.příloha č.2</t>
  </si>
  <si>
    <t>5*2</t>
  </si>
  <si>
    <t>Komunikace pozemní</t>
  </si>
  <si>
    <t>564851011</t>
  </si>
  <si>
    <t>Podklad ze štěrkodrtě ŠD plochy do 100 m2 tl 150 mm</t>
  </si>
  <si>
    <t>-1302416814</t>
  </si>
  <si>
    <t>chodník se zsílenou konstrukcí - kryt žulová mozaika 50/50/50, ŠD fr. 0-32, vuz.příloha č.2 a 5</t>
  </si>
  <si>
    <t>9+3+2</t>
  </si>
  <si>
    <t>564851111</t>
  </si>
  <si>
    <t>Podklad ze štěrkodrtě ŠD plochy přes 100 m2 tl 150 mm</t>
  </si>
  <si>
    <t>2104436266</t>
  </si>
  <si>
    <t>564861011</t>
  </si>
  <si>
    <t>Podklad ze štěrkodrtě ŠD plochy do 100 m2 tl 200 mm</t>
  </si>
  <si>
    <t>-1572146511</t>
  </si>
  <si>
    <t>rampa příčného prahu, ŠD fr. 0-32, viz.příloha č.2 a 9</t>
  </si>
  <si>
    <t>564861111</t>
  </si>
  <si>
    <t>Podklad ze štěrkodrtě ŠD plochy přes 100 m2 tl 200 mm</t>
  </si>
  <si>
    <t>-217835456</t>
  </si>
  <si>
    <t>komunikace vozodlová- kryt asfatový ŠD fr. 0-32, viz.pířloha č.2 a 5</t>
  </si>
  <si>
    <t>(621+30+1016+78)+(180*0,5)</t>
  </si>
  <si>
    <t>460127410</t>
  </si>
  <si>
    <t>komunikace vozidlová- kryt žulová dlažba 100/100, ŠD fr. 0-32, viz.příloha č.2 a 5</t>
  </si>
  <si>
    <t>85+37+489+28</t>
  </si>
  <si>
    <t>2140727759</t>
  </si>
  <si>
    <t>parkovací stání, stání pro elektrodobíjení- kryt betonová zatravňovací dlažba , ŠD fr. 0-63, viz.pířloha č.2 a 5</t>
  </si>
  <si>
    <t>1080+38+(252*0,5)</t>
  </si>
  <si>
    <t>1918250194</t>
  </si>
  <si>
    <t>parkovací stání, stání pro elektrodobíjení- kryt betonová zatravňovací dlažba , ŠD fr- 0-32, viz.příloha č.2 a 5</t>
  </si>
  <si>
    <t>134712890</t>
  </si>
  <si>
    <t>vyhrazené parkovací stání, manipulační ploch-kryt betonová dlažba 200/100, ŠD fr. 0-63, viz.příloha č. 2 a 5</t>
  </si>
  <si>
    <t>(31+50+132)+3</t>
  </si>
  <si>
    <t>564871011</t>
  </si>
  <si>
    <t>Podklad ze štěrkodrtě ŠD plochy do 100 m2 tl 250 mm</t>
  </si>
  <si>
    <t>-676321661</t>
  </si>
  <si>
    <t>chodník -  kryt žulová mozaika 50/50/50,světle šedá a bílá,  viz.příloha č.1,2 a 5</t>
  </si>
  <si>
    <t>71+12</t>
  </si>
  <si>
    <t>1226478290</t>
  </si>
  <si>
    <t>oprava vjezdu - kryt asfaltový, viz.příloha č.2 a 5</t>
  </si>
  <si>
    <t>31+21</t>
  </si>
  <si>
    <t>564871111</t>
  </si>
  <si>
    <t>Podklad ze štěrkodrtě ŠD plochy přes 100 m2 tl 250 mm</t>
  </si>
  <si>
    <t>1924093701</t>
  </si>
  <si>
    <t>chodník-kryt žulová mozaika 50/50/50, ŠD fr. 0-32, viz.příloha č.2 a 5</t>
  </si>
  <si>
    <t>316+15+10</t>
  </si>
  <si>
    <t>961919213</t>
  </si>
  <si>
    <t>chodník-kryt žulová mozaika 50/50+pruh z velkoformátové žulové dlažby, Š D fr. 0-32 , viz.příloha č.2 a 5</t>
  </si>
  <si>
    <t>423+64+3+2</t>
  </si>
  <si>
    <t>564871116</t>
  </si>
  <si>
    <t>Podklad ze štěrkodrtě ŠD plochy přes 100 m2 tl. 300 mm</t>
  </si>
  <si>
    <t>-1469707391</t>
  </si>
  <si>
    <t>úprava podloží u komunikace vozidlové, záliv pro BUS  , rampa příčného prahu, parkovacích stání, manipulační plochy,</t>
  </si>
  <si>
    <t>chodník se zesílenou kontstrukcí, oprava bjezdu ŠD fr. 0-63  v tl. 600mm, viz.příloha č.10</t>
  </si>
  <si>
    <t>(1745+639+28+1118+216+14+52)*2</t>
  </si>
  <si>
    <t>1980319776</t>
  </si>
  <si>
    <t>úprava podloží  u chodníku , ŠD fr. 0-32 v tl. 300mm, viz.příloha č.10</t>
  </si>
  <si>
    <t>341+83+492+115</t>
  </si>
  <si>
    <t>564910511</t>
  </si>
  <si>
    <t>Podklad z R-materiálu plochy do 100 m2 tl 50 mm</t>
  </si>
  <si>
    <t>-913847446</t>
  </si>
  <si>
    <t>oprava  vjezdu-kryt asfaltovým, viz.příloha č.2 a 5</t>
  </si>
  <si>
    <t>56</t>
  </si>
  <si>
    <t>565155121</t>
  </si>
  <si>
    <t>Asfaltový beton vrstva podkladní ACP 16 (obalované kamenivo OKS) tl 70 mm š přes 3 m</t>
  </si>
  <si>
    <t>-2043930032</t>
  </si>
  <si>
    <t>komuniace vozidlová-kryt asfaltový, vizx.poříloha č-2 a 5</t>
  </si>
  <si>
    <t>57</t>
  </si>
  <si>
    <t>567121114</t>
  </si>
  <si>
    <t>Podklad ze směsi stmelené cementem SC C 3/4 (SC I) tl 150 mm</t>
  </si>
  <si>
    <t>-761535671</t>
  </si>
  <si>
    <t>komunikace vozidlová- kryt asfaltový, viz.příloha č.2 a 5</t>
  </si>
  <si>
    <t>58</t>
  </si>
  <si>
    <t>567123114</t>
  </si>
  <si>
    <t>Podklad ze směsi stmelené cementem SC C 5/6 (KSC II) tl 150 mm</t>
  </si>
  <si>
    <t>1822068338</t>
  </si>
  <si>
    <t>chodník se zesílenou konstrukcí - kryt žulová mozaika 50/50/50, viz.příloha č.2 a 5</t>
  </si>
  <si>
    <t>59</t>
  </si>
  <si>
    <t>-224637410</t>
  </si>
  <si>
    <t>chodník- kryt velkoformátová žulová dlažba 400/300m, viz.příloha č.2 a 5</t>
  </si>
  <si>
    <t>567133114</t>
  </si>
  <si>
    <t>Podklad ze směsi stmelené cementem SC C 5/6 (KSC II) tl 190 mm</t>
  </si>
  <si>
    <t>-967925587</t>
  </si>
  <si>
    <t>komunikace vozidlová-kryt žulová dlažba 100/100, viz.příloha č.2 a 5</t>
  </si>
  <si>
    <t>61</t>
  </si>
  <si>
    <t>77188045</t>
  </si>
  <si>
    <t>rampa příčného prahu, viz.příloha č.2 a 9</t>
  </si>
  <si>
    <t>62</t>
  </si>
  <si>
    <t>1950964601</t>
  </si>
  <si>
    <t>vyhrazené parkovací stání, manipulační plocha - kryt betonová dlažba 200/100, viz.příloha č.2 a 5</t>
  </si>
  <si>
    <t>63</t>
  </si>
  <si>
    <t>571908111</t>
  </si>
  <si>
    <t>Kryt vymývaným dekoračním kamenivem (kačírkem) tl 200 mm</t>
  </si>
  <si>
    <t>21419997</t>
  </si>
  <si>
    <t>kačírek fr. 16-32 v tl. 200  mm, viz.příloha č.2</t>
  </si>
  <si>
    <t>4+4</t>
  </si>
  <si>
    <t>64</t>
  </si>
  <si>
    <t>573111112</t>
  </si>
  <si>
    <t>Postřik živičný infiltrační s posypem z asfaltu množství 1 kg/m2</t>
  </si>
  <si>
    <t>-1268648077</t>
  </si>
  <si>
    <t>65</t>
  </si>
  <si>
    <t>573211109</t>
  </si>
  <si>
    <t>Postřik živičný spojovací z asfaltu v množství 0,50 kg/m2</t>
  </si>
  <si>
    <t>737803443</t>
  </si>
  <si>
    <t>621+30+1016+78</t>
  </si>
  <si>
    <t>66</t>
  </si>
  <si>
    <t>314099866</t>
  </si>
  <si>
    <t>oprava vjezdu- kryt asfaltový, viz.příloha č.2 a  5</t>
  </si>
  <si>
    <t>21+31</t>
  </si>
  <si>
    <t>67</t>
  </si>
  <si>
    <t>1649427659</t>
  </si>
  <si>
    <t>asfaltový koberec, viz.příloha č.2</t>
  </si>
  <si>
    <t>68</t>
  </si>
  <si>
    <t>577134111</t>
  </si>
  <si>
    <t>Asfaltový beton vrstva obrusná ACO 11+ (ABS) tř. I tl 40 mm š do 3 m z nemodifikovaného asfaltu</t>
  </si>
  <si>
    <t>1543136116</t>
  </si>
  <si>
    <t>69</t>
  </si>
  <si>
    <t>577134121</t>
  </si>
  <si>
    <t>Asfaltový beton vrstva obrusná ACO 11+ (ABS) tř. I tl 40 mm š přes 3 m z nemodifikovaného asfaltu</t>
  </si>
  <si>
    <t>1552900942</t>
  </si>
  <si>
    <t>komunikace vozidlová- kryt asfaltový, viz. příloha č.2 a 5</t>
  </si>
  <si>
    <t>70</t>
  </si>
  <si>
    <t>577144111</t>
  </si>
  <si>
    <t>Asfaltový beton vrstva obrusná ACO 11+ (ABS) tř. I tl 50 mm š do 3 m z nemodifikovaného asfaltu</t>
  </si>
  <si>
    <t>948239057</t>
  </si>
  <si>
    <t>oprava vjezdu-kryt asfaltový ACO 11  50/80, viz.příloha č. 2a 5</t>
  </si>
  <si>
    <t>71</t>
  </si>
  <si>
    <t>591141111</t>
  </si>
  <si>
    <t>Kladení dlažby z kostek velkých z kamene na MC tl 50 mm</t>
  </si>
  <si>
    <t>-139116150</t>
  </si>
  <si>
    <t>rampa příčného prahu,+ ztratné, viz. příloha č.2 a 9</t>
  </si>
  <si>
    <t>72</t>
  </si>
  <si>
    <t>58381008</t>
  </si>
  <si>
    <t>kostka štípaná dlažební žula velká 15/17</t>
  </si>
  <si>
    <t>1825332437</t>
  </si>
  <si>
    <t>rampa příčného prahu+ztratné, viz.pířloha č.2 a 9</t>
  </si>
  <si>
    <t>(9+9+10)*1,01</t>
  </si>
  <si>
    <t>73</t>
  </si>
  <si>
    <t>58382</t>
  </si>
  <si>
    <t>zalití spár vysokopevnostní polymercementovou maltou</t>
  </si>
  <si>
    <t>1802644614</t>
  </si>
  <si>
    <t>74</t>
  </si>
  <si>
    <t>591211111</t>
  </si>
  <si>
    <t>Kladení dlažby z kostek drobných z kamene do lože z kameniva těženého tl 50 mm</t>
  </si>
  <si>
    <t>-578228338</t>
  </si>
  <si>
    <t>komunikace vozidlová- kryt žulová dlažba 100/100, viz.příloha č.2 a 5</t>
  </si>
  <si>
    <t>(85+37+489+28)</t>
  </si>
  <si>
    <t>75</t>
  </si>
  <si>
    <t>58381007</t>
  </si>
  <si>
    <t>kostka štípaná dlažební žula drobná 8/10</t>
  </si>
  <si>
    <t>-1517244765</t>
  </si>
  <si>
    <t>komunikace vozidlová-kryt žulová dlažba 100/100 + ztratné, viz.příloha č.2 a 5</t>
  </si>
  <si>
    <t>(85+37+489+28)*1,02</t>
  </si>
  <si>
    <t>76</t>
  </si>
  <si>
    <t>591411111</t>
  </si>
  <si>
    <t>Kladení dlažby z mozaiky jednobarevné komunikací pro pěší lože z kameniva</t>
  </si>
  <si>
    <t>1463126055</t>
  </si>
  <si>
    <t>chodník se zesílenou konstrukcí-kryt žulová dlažba 50/50/50 , viz.příloha č.2 a 5</t>
  </si>
  <si>
    <t>77</t>
  </si>
  <si>
    <t>58381005</t>
  </si>
  <si>
    <t>kostka štípaná dlažební mozaika žula 4/6 šedá</t>
  </si>
  <si>
    <t>241640254</t>
  </si>
  <si>
    <t>chodník se zesílenou konstrukcí-kryt žulová mozaika 50/50/50, +ztratné, barva světle šedá. viz.příloha č. 2a 5</t>
  </si>
  <si>
    <t>9*1,02</t>
  </si>
  <si>
    <t>78</t>
  </si>
  <si>
    <t>-1965293137</t>
  </si>
  <si>
    <t>chodník-kryt žulová mozaika 50/50/50, viz.příloha č.2 a 5</t>
  </si>
  <si>
    <t>14+158+9+12+38+22+63</t>
  </si>
  <si>
    <t>79</t>
  </si>
  <si>
    <t>-588934632</t>
  </si>
  <si>
    <t>chodník - kryt žulová dlažba 50/50/50, barva světle šedá+ztratné, viz.pířloha č.2 a 5</t>
  </si>
  <si>
    <t>316*1,02</t>
  </si>
  <si>
    <t>80</t>
  </si>
  <si>
    <t>-672962452</t>
  </si>
  <si>
    <t>chodník-kryt žulová mozaika 50/50+pruh z velkoformátové žulové dlažby, viz.příloha č.2 a 5</t>
  </si>
  <si>
    <t>423</t>
  </si>
  <si>
    <t>81</t>
  </si>
  <si>
    <t>1752710776</t>
  </si>
  <si>
    <t>chodník-kryt žulová mozaika 50/50, barva světle šedá mozaika +ztratné, viz.příloha č.2 a 5</t>
  </si>
  <si>
    <t>423*1,02</t>
  </si>
  <si>
    <t>82</t>
  </si>
  <si>
    <t>591412111</t>
  </si>
  <si>
    <t>Kladení dlažby z mozaiky dvou a vícebarevné komunikací pro pěší lože z kameniva</t>
  </si>
  <si>
    <t>-970041746</t>
  </si>
  <si>
    <t>chodník - kryt žulová mozaika 50/50/50 světle šedá a bílá, viz.příloha č.1,2 a 5</t>
  </si>
  <si>
    <t>83</t>
  </si>
  <si>
    <t>-1036192456</t>
  </si>
  <si>
    <t>chodník-kryt žulová mozaika 50/50/50, použije se stávající vybouraná a očištěná dlažba 50/50 = 28,0 m2 barva světle šedá, viz.příloha č.1,2 a 5</t>
  </si>
  <si>
    <t>(71-28)*1,02</t>
  </si>
  <si>
    <t>84</t>
  </si>
  <si>
    <t>5838106</t>
  </si>
  <si>
    <t>žulová mozaika 50/50, barva bílá</t>
  </si>
  <si>
    <t>1735197184</t>
  </si>
  <si>
    <t>chodník-žulová mozaika 50/50/50, použije se stávající vybouraná a očištěná mozaika =5,0 m2, barva bílá, viz.příloha č.1,2 a 5</t>
  </si>
  <si>
    <t>(12-5)*1,02</t>
  </si>
  <si>
    <t>85</t>
  </si>
  <si>
    <t>596212222</t>
  </si>
  <si>
    <t>Kladení zámkové dlažby pozemních komunikací ručně tl 80 mm skupiny B pl přes 100 do 300 m2</t>
  </si>
  <si>
    <t>-1504160036</t>
  </si>
  <si>
    <t>86</t>
  </si>
  <si>
    <t>59245020</t>
  </si>
  <si>
    <t>dlažba skladebná betonová 200x100mm tl 80mm přírodní</t>
  </si>
  <si>
    <t>1380612090</t>
  </si>
  <si>
    <t>vyhrazené parkovací stání, manipulační plocha, barva přírodní + ztratné, viz.příloha č.2 a 5</t>
  </si>
  <si>
    <t>(31+50+132)*1,02</t>
  </si>
  <si>
    <t>87</t>
  </si>
  <si>
    <t>59245005</t>
  </si>
  <si>
    <t>dlažba skladebná betonová 200x100mm tl 80mm barevná</t>
  </si>
  <si>
    <t>1021549450</t>
  </si>
  <si>
    <t>vyhrazené parkovací stání - dělící čáry mezi parkovacími stáními+ ztratné, barva bílá, viz.pířloha č.2 a 5</t>
  </si>
  <si>
    <t>3*1,03</t>
  </si>
  <si>
    <t>88</t>
  </si>
  <si>
    <t>596212223</t>
  </si>
  <si>
    <t>Kladení zámkové dlažby pozemních komunikací ručně tl 80 mm skupiny B pl přes 300 m2</t>
  </si>
  <si>
    <t>-578331489</t>
  </si>
  <si>
    <t>parkovací stání, stání pro elektrodobíjení - kryt betonová zatravňovací dlažba., viz.poříloha č.2 a 5</t>
  </si>
  <si>
    <t>(63+59+295+295+316+52)+38</t>
  </si>
  <si>
    <t>89</t>
  </si>
  <si>
    <t>59622</t>
  </si>
  <si>
    <t>kamenivo pro výplň zatravňovací betoové dlažby</t>
  </si>
  <si>
    <t>517634940</t>
  </si>
  <si>
    <t>parkovací stání,stání pro elektrodobíjení - kryt betonová zatravňovací dlažba -20% z celkové plochy, viz.příloha č.2 a 5</t>
  </si>
  <si>
    <t>1080*0,2*0,08</t>
  </si>
  <si>
    <t>90</t>
  </si>
  <si>
    <t>1230992202</t>
  </si>
  <si>
    <t>parkovací stání a stání pro elekrodobíjení -kryt betonová zatravňocaí dlažba - dělící  čáry, barva bílá+ztratné, viz. příloha č.2 a 5</t>
  </si>
  <si>
    <t>38*1,03</t>
  </si>
  <si>
    <t>91</t>
  </si>
  <si>
    <t>59245038</t>
  </si>
  <si>
    <t>dlažba plošná vegetační betonová 300/120-150 mm tl 80mm přírodní</t>
  </si>
  <si>
    <t>-705494859</t>
  </si>
  <si>
    <t>parkovací stání, stání pro elektrodobíjení - kryt betonová zatravńovací dlažba , +ztratné, viz.příloha č. 2 a 5</t>
  </si>
  <si>
    <t>(63+59+295+295+316+52)*1,01</t>
  </si>
  <si>
    <t>92</t>
  </si>
  <si>
    <t>596212224</t>
  </si>
  <si>
    <t>Příplatek za kombinaci dvou barev u betonových dlažeb pozemních komunikací ručně tl 80 mm skupiny B</t>
  </si>
  <si>
    <t>975049403</t>
  </si>
  <si>
    <t>parkovací stání, stání pro elektrodobíjení-kryt betonová zatravňovací dlažba , viz.příloha č.2 a 5</t>
  </si>
  <si>
    <t>1080+38</t>
  </si>
  <si>
    <t>93</t>
  </si>
  <si>
    <t>-1160095669</t>
  </si>
  <si>
    <t>vyhrazené parkovací stání, manipulační plocha -kryt betonová dlažba 200/100, viz.příloha č.2 a 5</t>
  </si>
  <si>
    <t>94</t>
  </si>
  <si>
    <t>596811120</t>
  </si>
  <si>
    <t>Kladení betonové dlažby komunikací pro pěší do lože z kameniva velikosti do 0,09 m2 pl do 50 m2</t>
  </si>
  <si>
    <t>428133916</t>
  </si>
  <si>
    <t>chodník -kryt žulová mozaika 50/50 + pruh z vekoformátové žulové dlažby - varovný pás a ohraničení varovného pásu, viz.příloha č.2 a 5</t>
  </si>
  <si>
    <t>95</t>
  </si>
  <si>
    <t>596812</t>
  </si>
  <si>
    <t>polymerbetonová dlažba 200/200/60 s reliéfním povrchem, barva bílá</t>
  </si>
  <si>
    <t>-690267530</t>
  </si>
  <si>
    <t>chodník-kryt žulová mozaika 50/50 s pruhem z velkoformátové dlažby 400/300 - varovný pá+ztratné, viz. příloha č.2 a 5</t>
  </si>
  <si>
    <t>96</t>
  </si>
  <si>
    <t>596813</t>
  </si>
  <si>
    <t>hladké žulové dlažební desky 250/250/90, barva světle šedá žula, lícní pemrlování</t>
  </si>
  <si>
    <t>952586423</t>
  </si>
  <si>
    <t>chodník-kryt žulová mozaika 50/50 s pruhem z vekoformátové dlažby 400/300-ohraničení varovného pásu+ztratn=, viz.příloha č.2 a 5</t>
  </si>
  <si>
    <t>2*1,03</t>
  </si>
  <si>
    <t>97</t>
  </si>
  <si>
    <t>972705337</t>
  </si>
  <si>
    <t>chodník-kryt žulová dlažba 50/50/50- varovný pás + ohraničení varovného pásu, viz.příloha č.2 a 5</t>
  </si>
  <si>
    <t>98</t>
  </si>
  <si>
    <t>-300028876</t>
  </si>
  <si>
    <t>chodník-kryt žulová dlažba 50/50/50 - varovný pás + ztratné, viz.příloha č.2 a 5</t>
  </si>
  <si>
    <t>(2+1,5+1,5+2,5+1+1+1,5+4)*1,03</t>
  </si>
  <si>
    <t>99</t>
  </si>
  <si>
    <t>-1334435508</t>
  </si>
  <si>
    <t>chodník-kryt žulová dlažba 50/50/50-ohraničení varovného pásu + ztratné, viz.příloha č.2 a 5</t>
  </si>
  <si>
    <t>(1,5+1+1+2+0,5+0,5+1+2,5)*1,03</t>
  </si>
  <si>
    <t>100</t>
  </si>
  <si>
    <t>1438787445</t>
  </si>
  <si>
    <t>chodník se zesílenou konstrukcí-kryt žulová mozaika 50/50/50 - varovný pás+ ohraničení varovného pásu, viz.příloha č.2 a 5</t>
  </si>
  <si>
    <t>101</t>
  </si>
  <si>
    <t>1010480693</t>
  </si>
  <si>
    <t>chodník se zesílenou konstrukcí-kryt žulová mozaika 50/50/50- varovný pás + ztratné,viz.příloha č.2 a 5</t>
  </si>
  <si>
    <t>102</t>
  </si>
  <si>
    <t>-2127034680</t>
  </si>
  <si>
    <t>chodník se zesílenou konstrukcí-kryt žulová mozaika 20/50/50-ohraničení varovného pásu+ztratné, viz.příloha č.2 a 5</t>
  </si>
  <si>
    <t>103</t>
  </si>
  <si>
    <t>1187776430</t>
  </si>
  <si>
    <t>chodník -kryt velkoformátová žulová dlažba 400/300, - varovný a signální pás a ohraničení, viz.příloha č.2 a 5</t>
  </si>
  <si>
    <t>(6+6+6+4)+(4+4+4+3)</t>
  </si>
  <si>
    <t>104</t>
  </si>
  <si>
    <t>2041087975</t>
  </si>
  <si>
    <t>chodník- kryt  velkoformátová žulová dlažba 400/300 - vaorvný a signální pás+ ztratné, viz.příloha č.2 a 5</t>
  </si>
  <si>
    <t>(6+6+6+4)*1,03</t>
  </si>
  <si>
    <t>105</t>
  </si>
  <si>
    <t>327388638</t>
  </si>
  <si>
    <t>chodník-kryt velkoformátová žulová dlažba 400/300- ohraničení varovného a signálního pásu + ztratné, viz.pířloha č.2 a 5</t>
  </si>
  <si>
    <t>(4+4+4+3)*1,03</t>
  </si>
  <si>
    <t>106</t>
  </si>
  <si>
    <t>596811221</t>
  </si>
  <si>
    <t>Kladení betonové dlažby komunikací pro pěší do lože z kameniva velikosti přes 0,09 do 0,25 m2 pl přes 50 do 100 m2</t>
  </si>
  <si>
    <t>1636042207</t>
  </si>
  <si>
    <t>chodník-kryt žulová mnozaika 50/50+ pruh v žulové dlažbě z velkoformátové dlažby 400/300/60 , viz.příloha č.2 a 5</t>
  </si>
  <si>
    <t>107</t>
  </si>
  <si>
    <t>5838112</t>
  </si>
  <si>
    <t>velkoformátová žulová dlažba 400/300/60</t>
  </si>
  <si>
    <t>-1064794415</t>
  </si>
  <si>
    <t>chodník-kryt žulová mozaika 50/50+pruh z velkoformátové žulové dlažby 400/300/60+ztratné, viz.příloha č.2 a 5</t>
  </si>
  <si>
    <t>64*1,03</t>
  </si>
  <si>
    <t>108</t>
  </si>
  <si>
    <t>1443589955</t>
  </si>
  <si>
    <t>chodník -kryt velkoformátová žulová dlažba 400/300, viz.příloha č.2 a 5</t>
  </si>
  <si>
    <t>(25+47+6)</t>
  </si>
  <si>
    <t>109</t>
  </si>
  <si>
    <t>1645046302</t>
  </si>
  <si>
    <t>chodník - kryt velkoformátová žulová dlažba 400/300/60 + ztratné, viz.příloha č.2 a 5</t>
  </si>
  <si>
    <t>(25+47+6)*1,03</t>
  </si>
  <si>
    <t>110</t>
  </si>
  <si>
    <t>912211111</t>
  </si>
  <si>
    <t>Montáž směrového sloupku silničního plastového prosté uložení bez betonového základu</t>
  </si>
  <si>
    <t>1417406595</t>
  </si>
  <si>
    <t>SDZ návrh - Z11g, viz.příloha č.3</t>
  </si>
  <si>
    <t>111</t>
  </si>
  <si>
    <t>40445158</t>
  </si>
  <si>
    <t>sloupek směrový silniční plastový 1,2m</t>
  </si>
  <si>
    <t>-1306357776</t>
  </si>
  <si>
    <t>VDZ návrh - Z11g, viz.příloha č.3</t>
  </si>
  <si>
    <t>112</t>
  </si>
  <si>
    <t>914111111</t>
  </si>
  <si>
    <t>Montáž svislé dopravní značky do velikosti 1 m2 objímkami na sloupek nebo konzolu</t>
  </si>
  <si>
    <t>130254793</t>
  </si>
  <si>
    <t>SDZ nárh , viz.příloha č.3</t>
  </si>
  <si>
    <t>1+3+1+3+1+1+1+1+4+1+2+2+2+2+1+4+3+4</t>
  </si>
  <si>
    <t>113</t>
  </si>
  <si>
    <t>40445620</t>
  </si>
  <si>
    <t>zákazové, příkazové dopravní značky B1-B34, C1-15 700mm</t>
  </si>
  <si>
    <t>1834978234</t>
  </si>
  <si>
    <t>SDZ návrh - dopravní značka B2</t>
  </si>
  <si>
    <t>114</t>
  </si>
  <si>
    <t>2017116939</t>
  </si>
  <si>
    <t>SDZ nárh - dopravní značka B20a</t>
  </si>
  <si>
    <t>115</t>
  </si>
  <si>
    <t>-2065170746</t>
  </si>
  <si>
    <t>SDZ náv rh - dopravní značka B20b</t>
  </si>
  <si>
    <t>116</t>
  </si>
  <si>
    <t>-909654191</t>
  </si>
  <si>
    <t>SDZ návrh - dopravní značka B28</t>
  </si>
  <si>
    <t>117</t>
  </si>
  <si>
    <t>751651184</t>
  </si>
  <si>
    <t>SDZ návrh - dopravní značka C3b</t>
  </si>
  <si>
    <t>118</t>
  </si>
  <si>
    <t>40445612</t>
  </si>
  <si>
    <t>značky upravující přednost P2, P3, P8 750mm</t>
  </si>
  <si>
    <t>-1325514507</t>
  </si>
  <si>
    <t>SDZ návrh - dopravní značka P2,</t>
  </si>
  <si>
    <t>119</t>
  </si>
  <si>
    <t>40445608</t>
  </si>
  <si>
    <t>značky upravující přednost P1, P4 700mm</t>
  </si>
  <si>
    <t>1751874358</t>
  </si>
  <si>
    <t xml:space="preserve">SDZ návrh - dopravní značka P4, </t>
  </si>
  <si>
    <t>120</t>
  </si>
  <si>
    <t>40445615</t>
  </si>
  <si>
    <t>značky upravující přednost P6 700mm</t>
  </si>
  <si>
    <t>384373443</t>
  </si>
  <si>
    <t xml:space="preserve">SDZ nárh - dopravní značka P6, </t>
  </si>
  <si>
    <t>121</t>
  </si>
  <si>
    <t>40445622</t>
  </si>
  <si>
    <t>informativní značky provozní IP1-IP3, IP4b-IP7, IP10a, b 750x750mm</t>
  </si>
  <si>
    <t>1412071147</t>
  </si>
  <si>
    <t xml:space="preserve">SDZ návrh - dpravní značka IP2, </t>
  </si>
  <si>
    <t>122</t>
  </si>
  <si>
    <t>-638915451</t>
  </si>
  <si>
    <t>SDZ návrh - dopravní značka IP4b,</t>
  </si>
  <si>
    <t>123</t>
  </si>
  <si>
    <t>40445625</t>
  </si>
  <si>
    <t>informativní značky provozní IP8, IP9, IP11-IP13 500x700mm</t>
  </si>
  <si>
    <t>933868303</t>
  </si>
  <si>
    <t>SDZ návrh - dopravní značka IP12</t>
  </si>
  <si>
    <t>124</t>
  </si>
  <si>
    <t>-803558950</t>
  </si>
  <si>
    <t>SDZ návrh - dopravní značení IP12+symbol 01</t>
  </si>
  <si>
    <t>125</t>
  </si>
  <si>
    <t>1960102340</t>
  </si>
  <si>
    <t>SDZ nárh - dopravní značka IP13b</t>
  </si>
  <si>
    <t>126</t>
  </si>
  <si>
    <t>-1681317215</t>
  </si>
  <si>
    <t>SDZ návrh - dopravní značka IP13c</t>
  </si>
  <si>
    <t>127</t>
  </si>
  <si>
    <t>40445650</t>
  </si>
  <si>
    <t>dodatkové tabulky E7, E12, E13 500x300mm</t>
  </si>
  <si>
    <t>-273805690</t>
  </si>
  <si>
    <t>SDFZ návrh - dopravní značka E7b</t>
  </si>
  <si>
    <t>128</t>
  </si>
  <si>
    <t>40445649</t>
  </si>
  <si>
    <t>dodatkové tabulky E3-E5, E8, E14-E16 500x150mm</t>
  </si>
  <si>
    <t>-1530277384</t>
  </si>
  <si>
    <t>SDZ návrh - dopravní značka E8d</t>
  </si>
  <si>
    <t>129</t>
  </si>
  <si>
    <t>838156478</t>
  </si>
  <si>
    <t>SDZ návrh-dopravní značka E13</t>
  </si>
  <si>
    <t>130</t>
  </si>
  <si>
    <t>40445647</t>
  </si>
  <si>
    <t>dodatkové tabulky E1, E2a,b , E6, E9, E10 E12c, E17 500x500mm</t>
  </si>
  <si>
    <t>-503497083</t>
  </si>
  <si>
    <t>SDZ návrh - dopravní značka E9</t>
  </si>
  <si>
    <t>131</t>
  </si>
  <si>
    <t>914511112</t>
  </si>
  <si>
    <t>Montáž sloupku dopravních značek délky do 3,5 m s betonovým základem a patkou D 60 mm</t>
  </si>
  <si>
    <t>-1748679109</t>
  </si>
  <si>
    <t>SDZ návrh, viz.příloha č.3</t>
  </si>
  <si>
    <t>132</t>
  </si>
  <si>
    <t>40445225</t>
  </si>
  <si>
    <t>sloupek pro dopravní značku Zn D 60mm v 3,5m</t>
  </si>
  <si>
    <t>-133358308</t>
  </si>
  <si>
    <t>SDZ návrh -viz.příloha č.3</t>
  </si>
  <si>
    <t>133</t>
  </si>
  <si>
    <t>40445253</t>
  </si>
  <si>
    <t>víčko plastové na sloupek D 60mm</t>
  </si>
  <si>
    <t>-755102970</t>
  </si>
  <si>
    <t>134</t>
  </si>
  <si>
    <t>40445240</t>
  </si>
  <si>
    <t>patka pro sloupek Al D 60mm</t>
  </si>
  <si>
    <t>-957794860</t>
  </si>
  <si>
    <t>135</t>
  </si>
  <si>
    <t>40445256</t>
  </si>
  <si>
    <t>svorka upínací na sloupek dopravní značky D 60mm</t>
  </si>
  <si>
    <t>157112311</t>
  </si>
  <si>
    <t>37*2</t>
  </si>
  <si>
    <t>136</t>
  </si>
  <si>
    <t>915111115</t>
  </si>
  <si>
    <t>Vodorovné dopravní značení dělící čáry souvislé š 125 mm základní žlutá barva</t>
  </si>
  <si>
    <t>1406362375</t>
  </si>
  <si>
    <t>VDZ návrh - V12 c, viz.. příloha č.3</t>
  </si>
  <si>
    <t>5+21</t>
  </si>
  <si>
    <t>137</t>
  </si>
  <si>
    <t>915121121</t>
  </si>
  <si>
    <t>Vodorovné dopravní značení vodící čáry přerušované š 250 mm základní bílá barva</t>
  </si>
  <si>
    <t>-1216605134</t>
  </si>
  <si>
    <t>VDZ návrh - V2b (1,5/1,5/0,25), viz.příloha č.3</t>
  </si>
  <si>
    <t>21+24</t>
  </si>
  <si>
    <t>138</t>
  </si>
  <si>
    <t>915131111</t>
  </si>
  <si>
    <t>Vodorovné dopravní značení přechody pro chodce, šipky, symboly základní bílá barva</t>
  </si>
  <si>
    <t>1671181800</t>
  </si>
  <si>
    <t>VDZ návrh - V10e (symbol elektromobil), V10f, V17 (šipky), viz.příloha č.3</t>
  </si>
  <si>
    <t>(4*2)+(6*1,5)+(2,25*9)</t>
  </si>
  <si>
    <t>139</t>
  </si>
  <si>
    <t>915611111</t>
  </si>
  <si>
    <t>Předznačení vodorovného liniového značení</t>
  </si>
  <si>
    <t>60684211</t>
  </si>
  <si>
    <t>VDZ návrh - V2b a V12c, viz.příloha č.3</t>
  </si>
  <si>
    <t>(21+24)+(5+21)</t>
  </si>
  <si>
    <t>140</t>
  </si>
  <si>
    <t>915621111</t>
  </si>
  <si>
    <t>Předznačení vodorovného plošného značení</t>
  </si>
  <si>
    <t>-1957340545</t>
  </si>
  <si>
    <t>VDZ návrh , V10e, V10f, V17, viz.příloha č.3</t>
  </si>
  <si>
    <t>(4*2)+(1,5*6)+(2,25*9)</t>
  </si>
  <si>
    <t>141</t>
  </si>
  <si>
    <t>916111122</t>
  </si>
  <si>
    <t>Osazení obruby z drobných kostek bez boční opěry do lože z betonu prostého</t>
  </si>
  <si>
    <t>-868127891</t>
  </si>
  <si>
    <t>dvojlinka ze žulových kostek 100/100, osazená do betonového lože C20/25nXf3 , viz.příloha č. 2 a 5</t>
  </si>
  <si>
    <t>46+5+113+12+12+89+7+12+5+147+14</t>
  </si>
  <si>
    <t>142</t>
  </si>
  <si>
    <t>916111123</t>
  </si>
  <si>
    <t>Osazení obruby z drobných kostek s boční opěrou do lože z betonu prostého</t>
  </si>
  <si>
    <t>1735934355</t>
  </si>
  <si>
    <t>dvojlinka ze žulových kostek , osazená do betonového lože C20/25nXF3 s opěrouy, viz.příloha č.2 a 5</t>
  </si>
  <si>
    <t>143</t>
  </si>
  <si>
    <t>-1570465469</t>
  </si>
  <si>
    <t>dvojlinka ze žulových kostek 100/100, použije se vybouraná a očištěná dlažba (40*0,2)=8,0 m2, viz.příloha č.2 a 5</t>
  </si>
  <si>
    <t>((462*0,2)-8)*1,02</t>
  </si>
  <si>
    <t>144</t>
  </si>
  <si>
    <t>916241213</t>
  </si>
  <si>
    <t>Osazení obrubníku kamenného stojatého s boční opěrou do lože z betonu prostého</t>
  </si>
  <si>
    <t>681560701</t>
  </si>
  <si>
    <t>osazený do betonového lože C20/25nXF3 s opěrou, viz.příloha č.2 a 5</t>
  </si>
  <si>
    <t>167+1+2+51+168+43+20+9+7+26+238+14+26+5,5+8,5+7+70+70+7+12+71+6+6+6+6+6+6</t>
  </si>
  <si>
    <t>145</t>
  </si>
  <si>
    <t>5838038</t>
  </si>
  <si>
    <t>žulový štípaný obrubník 120/220 mm</t>
  </si>
  <si>
    <t>625912751</t>
  </si>
  <si>
    <t>+ztratné, viz.příloha č.2 a 5</t>
  </si>
  <si>
    <t>1059*1,02</t>
  </si>
  <si>
    <t>146</t>
  </si>
  <si>
    <t>-712067233</t>
  </si>
  <si>
    <t>osazený do betonového lože C20/25nXFš s oprou, viz.příloha č.2 a 5</t>
  </si>
  <si>
    <t>36+14</t>
  </si>
  <si>
    <t>147</t>
  </si>
  <si>
    <t>58381</t>
  </si>
  <si>
    <t>žulový obrubník řezaný 350/300mm se zámkem</t>
  </si>
  <si>
    <t>-1128966875</t>
  </si>
  <si>
    <t xml:space="preserve">s protiskluzným tryskanym povrchem+ztratné, viz.příloha č.2 a 5 </t>
  </si>
  <si>
    <t>50*1,02</t>
  </si>
  <si>
    <t>148</t>
  </si>
  <si>
    <t>-618905896</t>
  </si>
  <si>
    <t>16+6+1+38+80+24+1+9+9+11+80+12+2+2+2+9+2</t>
  </si>
  <si>
    <t>149</t>
  </si>
  <si>
    <t>916242</t>
  </si>
  <si>
    <t>žulový obrubník 500/60/200mm</t>
  </si>
  <si>
    <t>-1799821361</t>
  </si>
  <si>
    <t>vrch štípaný, boky řezané+ ztratné, viz.příloha č.1 a 5</t>
  </si>
  <si>
    <t>304*1,02</t>
  </si>
  <si>
    <t>150</t>
  </si>
  <si>
    <t>916331112</t>
  </si>
  <si>
    <t>Osazení zahradního obrubníku betonového do lože z betonu s boční opěrou</t>
  </si>
  <si>
    <t>561231509</t>
  </si>
  <si>
    <t>osazený do betonového lože C20/25nXF3 s opěrou , viz.příloha č. 5 a 6</t>
  </si>
  <si>
    <t>151</t>
  </si>
  <si>
    <t>59217012</t>
  </si>
  <si>
    <t>obrubník zahradní betonový 500x80x250mm</t>
  </si>
  <si>
    <t>-384046723</t>
  </si>
  <si>
    <t>barva přírodní+ztratné, viz.příloha č.5 a 6</t>
  </si>
  <si>
    <t>14*1,02</t>
  </si>
  <si>
    <t>152</t>
  </si>
  <si>
    <t>916991121</t>
  </si>
  <si>
    <t>Lože pod obrubníky, krajníky nebo obruby z dlažebních kostek z betonu prostého</t>
  </si>
  <si>
    <t>1819859692</t>
  </si>
  <si>
    <t>lože pod obrubníky (odhad)</t>
  </si>
  <si>
    <t>153</t>
  </si>
  <si>
    <t>919121132</t>
  </si>
  <si>
    <t>Těsnění spár zálivkou za studena pro komůrky š 20 mm hl 40 mm s těsnicím profilem</t>
  </si>
  <si>
    <t>880268510</t>
  </si>
  <si>
    <t>úprava styční spáry, viz.příloha č.2</t>
  </si>
  <si>
    <t>6+19+3+3+3+6</t>
  </si>
  <si>
    <t>154</t>
  </si>
  <si>
    <t>919726121</t>
  </si>
  <si>
    <t>Geotextilie pro ochranu, separaci a filtraci netkaná měrná hm do 200 g/m2</t>
  </si>
  <si>
    <t>-2057514230</t>
  </si>
  <si>
    <t>netkaná geotextílie tl.5-15 mm, odvodnění lože dlažby na nepropustné podkladní vrstvě, viz.příloha č.5</t>
  </si>
  <si>
    <t>155</t>
  </si>
  <si>
    <t>919726201</t>
  </si>
  <si>
    <t>Geotextilie pro vyztužení, separaci a filtraci tkaná z PP podélná pevnost v tahu do 15 kN/m</t>
  </si>
  <si>
    <t>-701978020</t>
  </si>
  <si>
    <t xml:space="preserve">drenáž - PP15 kN/m. viz.příloha č.1,2 a 5 </t>
  </si>
  <si>
    <t>519</t>
  </si>
  <si>
    <t>156</t>
  </si>
  <si>
    <t>919726202</t>
  </si>
  <si>
    <t>Geotextilie pro vyztužení, separaci a filtraci tkaná z PP podélná pevnost v tahu přes 15 do 50 kN/m</t>
  </si>
  <si>
    <t>-556424444</t>
  </si>
  <si>
    <t>úprava podloží u komunikace vozidlové, záliv pro BUS ,rampa příčného sklonu, parkovací stání, manipulační plocha,</t>
  </si>
  <si>
    <t>chodník se zesílenou konstrukcí ŠD fr. 0-63 v tl. 600 mm, viz.příloha č.10</t>
  </si>
  <si>
    <t>(1745+639+28+1118+216+14+52)</t>
  </si>
  <si>
    <t>157</t>
  </si>
  <si>
    <t>919794441</t>
  </si>
  <si>
    <t>Úprava ploch kolem hydrantů, šoupat, poklopů a mříží nebo sloupů v živičných krytech pl do 2 m2</t>
  </si>
  <si>
    <t>-1229062476</t>
  </si>
  <si>
    <t>výšková úprava mříží, poklopů, šoupat, viz.příloha č.2</t>
  </si>
  <si>
    <t>16+10+5+5</t>
  </si>
  <si>
    <t>158</t>
  </si>
  <si>
    <t>935113111</t>
  </si>
  <si>
    <t>Osazení odvodňovacího polymerbetonového žlabu s krycím roštem šířky do 200 mm</t>
  </si>
  <si>
    <t>1914275936</t>
  </si>
  <si>
    <t>Odvodňovací žlaby č.2. č.3, č.7, viz.příloha č- 2,11 a 12</t>
  </si>
  <si>
    <t>6,5+10+14</t>
  </si>
  <si>
    <t>159</t>
  </si>
  <si>
    <t>93551132</t>
  </si>
  <si>
    <t>žlab č.2 - B125</t>
  </si>
  <si>
    <t>-1038799440</t>
  </si>
  <si>
    <t>délka 6,5m, šířka 100/110mm, B125, materiál+doprava, viz.příloha č.2,11 a 12</t>
  </si>
  <si>
    <t>160</t>
  </si>
  <si>
    <t>93551133</t>
  </si>
  <si>
    <t>žlab č.3 - D400</t>
  </si>
  <si>
    <t>-287485587</t>
  </si>
  <si>
    <t>délka 10,0m, šířka 100mm, D400, viz.příloha č.2,11 a 12</t>
  </si>
  <si>
    <t>161</t>
  </si>
  <si>
    <t>93551134</t>
  </si>
  <si>
    <t>žlab č.7 - B125</t>
  </si>
  <si>
    <t>-496040049</t>
  </si>
  <si>
    <t>délka 14,0 m, šížka 100 mm, B125+materiál ( včetně speciálního  štěrbinového krytu)+doprava, viz.příloha č.2,11 a 12</t>
  </si>
  <si>
    <t>162</t>
  </si>
  <si>
    <t>935113112</t>
  </si>
  <si>
    <t>Osazení odvodňovacího polymerbetonového žlabu s krycím roštem šířky přes 200 mm</t>
  </si>
  <si>
    <t>1439541572</t>
  </si>
  <si>
    <t>odvonovací žlaby č.4, č.5, č.6. viz.příloha č.2,11 a 12</t>
  </si>
  <si>
    <t>13+4+3</t>
  </si>
  <si>
    <t>163</t>
  </si>
  <si>
    <t>93551135</t>
  </si>
  <si>
    <t>žlab č.4 - D400</t>
  </si>
  <si>
    <t>-2120190255</t>
  </si>
  <si>
    <t>délka 13,0 m, šířkaa 300mm, D400+ materiál+doprava , viz.příloha č.2,11 a 12</t>
  </si>
  <si>
    <t>164</t>
  </si>
  <si>
    <t>93551136</t>
  </si>
  <si>
    <t>žlab.č.5 - D400</t>
  </si>
  <si>
    <t>-284927335</t>
  </si>
  <si>
    <t>délka 4,0m, šířka 400mm+ matetiál+doprava viz,. příloha č.2,11 a 12</t>
  </si>
  <si>
    <t>165</t>
  </si>
  <si>
    <t>93551137</t>
  </si>
  <si>
    <t>žlab č.6 - D400</t>
  </si>
  <si>
    <t>1848880654</t>
  </si>
  <si>
    <t>délka 3,0m, šížka 400mm, D400+materiál+doprava , viz.příloha č.2,11 a 12</t>
  </si>
  <si>
    <t>166</t>
  </si>
  <si>
    <t>935114232</t>
  </si>
  <si>
    <t>Osazení štěrbinového odvodňovacího betonového žlabu 400/450x500 mm se spádem 0,5 %</t>
  </si>
  <si>
    <t>611170214</t>
  </si>
  <si>
    <t>betonový štěrbinový žlab E600. viz.příloha č.2,11 a 12</t>
  </si>
  <si>
    <t>16,5</t>
  </si>
  <si>
    <t>167</t>
  </si>
  <si>
    <t>9351143</t>
  </si>
  <si>
    <t xml:space="preserve">žlab č.1 - štěrbinový žlab </t>
  </si>
  <si>
    <t>-2092833008</t>
  </si>
  <si>
    <t>délka 16,5m,šířka 500 mm, E 600,  materiál+doprava. viz.příloha č.2,11 a 12</t>
  </si>
  <si>
    <t>168</t>
  </si>
  <si>
    <t>938908411</t>
  </si>
  <si>
    <t>Čištění vozovek splachováním vodou</t>
  </si>
  <si>
    <t>1111843594</t>
  </si>
  <si>
    <t>169</t>
  </si>
  <si>
    <t>-331828497</t>
  </si>
  <si>
    <t>VDZ návrh , viz.příloha č.3</t>
  </si>
  <si>
    <t>(45*0,25)+(26*0,125)+(4*2)+(1,5*6)+(9*2,25)</t>
  </si>
  <si>
    <t>998</t>
  </si>
  <si>
    <t>Přesun hmot</t>
  </si>
  <si>
    <t>170</t>
  </si>
  <si>
    <t>998223011</t>
  </si>
  <si>
    <t>Přesun hmot pro pozemní komunikace s krytem dlážděným</t>
  </si>
  <si>
    <t>766013274</t>
  </si>
  <si>
    <t>171</t>
  </si>
  <si>
    <t>998223091</t>
  </si>
  <si>
    <t>Příplatek k přesunu hmot pro pozemní komunikace s krytem dlážděným za zvětšený přesun do 1000 m</t>
  </si>
  <si>
    <t>2122000022</t>
  </si>
  <si>
    <t>711</t>
  </si>
  <si>
    <t>Izolace proti vodě, vlhkosti a plynům</t>
  </si>
  <si>
    <t>172</t>
  </si>
  <si>
    <t>711161212</t>
  </si>
  <si>
    <t>Izolace proti zemní vlhkosti nopovou fólií svislá, výška nopu 8,0 mm, tl do 0,6 mm</t>
  </si>
  <si>
    <t>277920962</t>
  </si>
  <si>
    <t>nopová folie mezi podezdívkou oplocení, stávající opěrnou zdí, stávajícím objektem a chodníkem, viz.příloha č.5</t>
  </si>
  <si>
    <t>Práce a dodávky M</t>
  </si>
  <si>
    <t>46-M</t>
  </si>
  <si>
    <t>Zemní práce při extr.mont.pracích</t>
  </si>
  <si>
    <t>173</t>
  </si>
  <si>
    <t>460751111</t>
  </si>
  <si>
    <t>Osazení kabelových kanálů do rýhy z prefabrikovaných betonových žlabů vnější šířky do 20 cm</t>
  </si>
  <si>
    <t>1697001390</t>
  </si>
  <si>
    <t>kabelové žlaby viz.příloha č.1</t>
  </si>
  <si>
    <t>174</t>
  </si>
  <si>
    <t>59213009</t>
  </si>
  <si>
    <t>žlab kabelový betonový k ochraně zemního drátovodného vedení 100x17x14cm</t>
  </si>
  <si>
    <t>-682776150</t>
  </si>
  <si>
    <t>kabelové žlaby se zákrytem, viz.příloha č.1</t>
  </si>
  <si>
    <t>VRN4</t>
  </si>
  <si>
    <t>Inženýrská činnost</t>
  </si>
  <si>
    <t>175</t>
  </si>
  <si>
    <t>043134000</t>
  </si>
  <si>
    <t>Zkoušky zatěžovací</t>
  </si>
  <si>
    <t>1024</t>
  </si>
  <si>
    <t>-558494973</t>
  </si>
  <si>
    <t>SO 200 - Opěrná zeď - stavebně konstrukční řešení</t>
  </si>
  <si>
    <t xml:space="preserve">    3 - Svislé a kompletní konstrukce</t>
  </si>
  <si>
    <t xml:space="preserve">    43 - Schodišťové konstrukce a rampy</t>
  </si>
  <si>
    <t xml:space="preserve">    6 - Úpravy povrchů, podlahy a osazování výplní</t>
  </si>
  <si>
    <t xml:space="preserve">    762 - Konstrukce tesařské</t>
  </si>
  <si>
    <t xml:space="preserve">    783 - Dokončovací práce - nátěry</t>
  </si>
  <si>
    <t>114203201</t>
  </si>
  <si>
    <t>Očištění lomového kamene nebo betonových tvárnic od hlíny nebo písku</t>
  </si>
  <si>
    <t>-951929365</t>
  </si>
  <si>
    <t>Očištění lomového kamene nebo betonových tvárnic získaných při rozebrání dlažeb, záhozů, rovnanin a soustřeďovacích staveb od hlíny nebo písku</t>
  </si>
  <si>
    <t>Očištění vybouraného kamenného zdiva</t>
  </si>
  <si>
    <t>Odbourání zdi</t>
  </si>
  <si>
    <t>13,35*0,7*1,31*0,5</t>
  </si>
  <si>
    <t>25,06*0,7*0,4*0,5</t>
  </si>
  <si>
    <t>Lokální oprava zdiva</t>
  </si>
  <si>
    <t>Rub</t>
  </si>
  <si>
    <t>2,4*0,5</t>
  </si>
  <si>
    <t>Líc</t>
  </si>
  <si>
    <t>2,5*0,5</t>
  </si>
  <si>
    <t>114203202</t>
  </si>
  <si>
    <t>Očištění lomového kamene nebo betonových tvárnic od malty</t>
  </si>
  <si>
    <t>580962431</t>
  </si>
  <si>
    <t>Očištění lomového kamene nebo betonových tvárnic získaných při rozebrání dlažeb, záhozů, rovnanin a soustřeďovacích staveb od malty</t>
  </si>
  <si>
    <t>132212221</t>
  </si>
  <si>
    <t>Hloubení zapažených rýh šířky do 2000 mm v soudržných horninách třídy těžitelnosti I skupiny 3 ručně</t>
  </si>
  <si>
    <t>-845279169</t>
  </si>
  <si>
    <t>Hloubení zapažených rýh šířky přes 800 do 2 000 mm ručně s urovnáním dna do předepsaného profilu a spádu v hornině třídy těžitelnosti I skupiny 3 soudržných</t>
  </si>
  <si>
    <t>V místě garžáží</t>
  </si>
  <si>
    <t>(1,7+1,7+10)*3,98*0,15</t>
  </si>
  <si>
    <t>132212331</t>
  </si>
  <si>
    <t>Hloubení nezapažených rýh šířky do 2000 mm v soudržných horninách třídy těžitelnosti I skupiny 3 ručně</t>
  </si>
  <si>
    <t>-1674953809</t>
  </si>
  <si>
    <t>Hloubení nezapažených rýh šířky přes 800 do 2 000 mm ručně s urovnáním dna do předepsaného profilu a spádu v hornině třídy těžitelnosti I skupiny 3 soudržných</t>
  </si>
  <si>
    <t>Výkop stěna</t>
  </si>
  <si>
    <t>158,3*3,98*0,15</t>
  </si>
  <si>
    <t>-8</t>
  </si>
  <si>
    <t>132251255</t>
  </si>
  <si>
    <t>Hloubení rýh nezapažených š do 2000 mm v hornině třídy těžitelnosti I skupiny 3 objem do 1000 m3 strojně</t>
  </si>
  <si>
    <t>-170737798</t>
  </si>
  <si>
    <t>Hloubení nezapažených rýh šířky přes 800 do 2 000 mm strojně s urovnáním dna do předepsaného profilu a spádu v hornině třídy těžitelnosti I skupiny 3 přes 500 do 1 000 m3</t>
  </si>
  <si>
    <t>158,3*3,98*0,85</t>
  </si>
  <si>
    <t>-86,505</t>
  </si>
  <si>
    <t>132254203</t>
  </si>
  <si>
    <t>Hloubení zapažených rýh š do 2000 mm v hornině třídy těžitelnosti I skupiny 3 objem do 100 m3</t>
  </si>
  <si>
    <t>531825148</t>
  </si>
  <si>
    <t>Hloubení zapažených rýh šířky přes 800 do 2 000 mm strojně s urovnáním dna do předepsaného profilu a spádu v hornině třídy těžitelnosti I skupiny 3 přes 50 do 100 m3</t>
  </si>
  <si>
    <t>(1,7+1,7+10)*3,98*0,85</t>
  </si>
  <si>
    <t>151101101</t>
  </si>
  <si>
    <t>Zřízení příložného pažení a rozepření stěn rýh hl do 2 m</t>
  </si>
  <si>
    <t>-1089237141</t>
  </si>
  <si>
    <t>Zřízení pažení a rozepření stěn rýh pro podzemní vedení příložné pro jakoukoliv mezerovitost, hloubky do 2 m</t>
  </si>
  <si>
    <t>Pažení v místě garáží</t>
  </si>
  <si>
    <t>1,5*(1,7+10+1,7)</t>
  </si>
  <si>
    <t>151101111</t>
  </si>
  <si>
    <t>Odstranění příložného pažení a rozepření stěn rýh hl do 2 m</t>
  </si>
  <si>
    <t>1938348737</t>
  </si>
  <si>
    <t>Odstranění pažení a rozepření stěn rýh pro podzemní vedení s uložením materiálu na vzdálenost do 3 m od kraje výkopu příložné, hloubky do 2 m</t>
  </si>
  <si>
    <t>153311211</t>
  </si>
  <si>
    <t>Zřízení armování svahů, násypů a opěrných stěn vrstvou z geomříže tuhé sklonu do 1:2</t>
  </si>
  <si>
    <t>-1774950482</t>
  </si>
  <si>
    <t>Zřízení armování strmých svahů, násypů nebo opěrných stěn vrstvou z geomříže tuhé, ve sklonu do 1:2</t>
  </si>
  <si>
    <t>Plocha dle PD</t>
  </si>
  <si>
    <t>2080</t>
  </si>
  <si>
    <t>69321022</t>
  </si>
  <si>
    <t>geomříž jednoosá tuhá HDPE s tahovou pevností 65kN/m</t>
  </si>
  <si>
    <t>1602412550</t>
  </si>
  <si>
    <t>2080*1,1845 'Přepočtené koeficientem množství</t>
  </si>
  <si>
    <t>69.1</t>
  </si>
  <si>
    <t>spojoací tyč geomříží</t>
  </si>
  <si>
    <t>1991923294</t>
  </si>
  <si>
    <t>158,3*3</t>
  </si>
  <si>
    <t>2104181641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</si>
  <si>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</si>
  <si>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-1561865048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</si>
  <si>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</si>
  <si>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399,851*19</t>
  </si>
  <si>
    <t>-1786328900</t>
  </si>
  <si>
    <t>Nakládání, skládání a překládání neulehlého výkopku nebo sypaniny strojně nakládání, množství přes 100 m3, z hornin třídy těžitelnosti I, skupiny 1 až 3</t>
  </si>
  <si>
    <t>-158,3*3,98*0,3</t>
  </si>
  <si>
    <t>8+86,505+449,024+45,332</t>
  </si>
  <si>
    <t>606660924</t>
  </si>
  <si>
    <t>Poplatek za uložení stavebního odpadu na recyklační skládce (skládkovné) zeminy a kamení zatříděného do Katalogu odpadů pod kódem 17 05 04</t>
  </si>
  <si>
    <t>399,851*1,8</t>
  </si>
  <si>
    <t>174151101</t>
  </si>
  <si>
    <t>Zásyp jam, šachet rýh nebo kolem objektů sypaninou se zhutněním</t>
  </si>
  <si>
    <t>656655376</t>
  </si>
  <si>
    <t>Zásyp sypaninou z jakékoliv horniny strojně s uložením výkopku ve vrstvách se zhutněním jam, šachet, rýh nebo kolem objektů v těchto vykopávkách</t>
  </si>
  <si>
    <t>Vsak</t>
  </si>
  <si>
    <t>3*2*2*4</t>
  </si>
  <si>
    <t>(3+2+2+3)*0,85*4</t>
  </si>
  <si>
    <t>Jíl</t>
  </si>
  <si>
    <t>Štěrk a hlína zásyp</t>
  </si>
  <si>
    <t>158,3*3,98</t>
  </si>
  <si>
    <t>58343930</t>
  </si>
  <si>
    <t>kamenivo drcené hrubé frakce 16/32</t>
  </si>
  <si>
    <t>-2101999196</t>
  </si>
  <si>
    <t>Štěrk zásyp 70%</t>
  </si>
  <si>
    <t>158,3*3,98*2*1,05*0,7</t>
  </si>
  <si>
    <t>58343959</t>
  </si>
  <si>
    <t>kamenivo drcené hrubé frakce 32/63</t>
  </si>
  <si>
    <t>1825759225</t>
  </si>
  <si>
    <t>3*2*2*4*2*1,05</t>
  </si>
  <si>
    <t>(3+2+2+3)*0,85*4*2*1,05</t>
  </si>
  <si>
    <t>58125110</t>
  </si>
  <si>
    <t>jíl surový kusový</t>
  </si>
  <si>
    <t>-1264142557</t>
  </si>
  <si>
    <t>10*2*1,05</t>
  </si>
  <si>
    <t>-2046685002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</si>
  <si>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</si>
  <si>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Drenáž za opěrnou stěnou</t>
  </si>
  <si>
    <t>180*0,3*0,3</t>
  </si>
  <si>
    <t>544524383</t>
  </si>
  <si>
    <t>16,2*2*1,05</t>
  </si>
  <si>
    <t>212750101</t>
  </si>
  <si>
    <t>Trativod z drenážních trubek PVC-U SN 4 perforace 360° včetně lože otevřený výkop DN 100 pro budovy plocha pro vtékání vody min. 80 cm2/m</t>
  </si>
  <si>
    <t>221853431</t>
  </si>
  <si>
    <t>Trativody z drenážních a melioračních trubek pro budovy se zřízením štěrkového lože pod trubky a s jejich obsypem v otevřeném výkopu trubka tyčová PVC-U plocha pro vtékání vody min. 80 cm2/m SN 4 celoperforovaná 360° DN 100</t>
  </si>
  <si>
    <t>180</t>
  </si>
  <si>
    <t>219991114</t>
  </si>
  <si>
    <t>Položení chráničky z plastových trubek DN přes 100 do 150 mm</t>
  </si>
  <si>
    <t>1418813779</t>
  </si>
  <si>
    <t>Položení chráničky z plastových trubek vnitřní průměr přes 100 do 150 mm</t>
  </si>
  <si>
    <t>Otvor ve zdi pro potrubí</t>
  </si>
  <si>
    <t>22*0,7</t>
  </si>
  <si>
    <t>28611113</t>
  </si>
  <si>
    <t>trubka kanalizační PVC DN 110x1000mm SN4</t>
  </si>
  <si>
    <t>945822725</t>
  </si>
  <si>
    <t>15,4*1,05 'Přepočtené koeficientem množství</t>
  </si>
  <si>
    <t>219991116</t>
  </si>
  <si>
    <t>Položení chráničky z plastových trubek DN přes 200 mm</t>
  </si>
  <si>
    <t>330163838</t>
  </si>
  <si>
    <t>Položení chráničky z plastových trubek vnitřní průměr přes 200 mm</t>
  </si>
  <si>
    <t>Stěna se schodištěm</t>
  </si>
  <si>
    <t>1,05*3</t>
  </si>
  <si>
    <t>28611146</t>
  </si>
  <si>
    <t>trubka kanalizační PVC DN 400x1000mm SN4</t>
  </si>
  <si>
    <t>-1056685230</t>
  </si>
  <si>
    <t>3,15*1,05 'Přepočtené koeficientem množství</t>
  </si>
  <si>
    <t>271542211</t>
  </si>
  <si>
    <t>Podsyp pod základové konstrukce se zhutněním z netříděné štěrkodrtě</t>
  </si>
  <si>
    <t>-1314422043</t>
  </si>
  <si>
    <t>Podsyp pod základové konstrukce se zhutněním a urovnáním povrchu ze štěrkodrtě netříděné</t>
  </si>
  <si>
    <t>Podsyp pod základy opěrná stěna a schodiště</t>
  </si>
  <si>
    <t>(15,5+0,25+0,6+0,6+0,25+5)*1*1,5</t>
  </si>
  <si>
    <t>7,7*2,5*1</t>
  </si>
  <si>
    <t>274313811</t>
  </si>
  <si>
    <t>Základové pasy z betonu tř. C 25/30</t>
  </si>
  <si>
    <t>1207671328</t>
  </si>
  <si>
    <t>Základy z betonu prostého pasy betonu kamenem neprokládaného tř. C 25/30</t>
  </si>
  <si>
    <t>Základy schody</t>
  </si>
  <si>
    <t>2*0,5*0,8*4</t>
  </si>
  <si>
    <t>274321511</t>
  </si>
  <si>
    <t>Základové pasy ze ŽB bez zvýšených nároků na prostředí tř. C 25/30</t>
  </si>
  <si>
    <t>1274622643</t>
  </si>
  <si>
    <t>Základy z betonu železového (bez výztuže) pasy z betonu bez zvláštních nároků na prostředí tř. C 25/30</t>
  </si>
  <si>
    <t>Základy stěna se schodištěm</t>
  </si>
  <si>
    <t>(15,5+0,25+0,6+0,6+0,25+5)*1,05*0,8</t>
  </si>
  <si>
    <t>274351121</t>
  </si>
  <si>
    <t>Zřízení bednění základových pasů rovného</t>
  </si>
  <si>
    <t>-1032050725</t>
  </si>
  <si>
    <t>Bednění základů pasů rovné zřízení</t>
  </si>
  <si>
    <t>(15,5+0,25+0,6+0,6+0,25+5)*2*0,8</t>
  </si>
  <si>
    <t>274351122</t>
  </si>
  <si>
    <t>Odstranění bednění základových pasů rovného</t>
  </si>
  <si>
    <t>-1956271871</t>
  </si>
  <si>
    <t>Bednění základů pasů rovné odstranění</t>
  </si>
  <si>
    <t>274361821</t>
  </si>
  <si>
    <t>Výztuž základových pasů betonářskou ocelí 10 505 (R)</t>
  </si>
  <si>
    <t>1520811924</t>
  </si>
  <si>
    <t>Výztuž základů pasů z betonářské oceli 10 505 (R) nebo BSt 500</t>
  </si>
  <si>
    <t>Dle PD</t>
  </si>
  <si>
    <t>0,85</t>
  </si>
  <si>
    <t>Svislé a kompletní konstrukce</t>
  </si>
  <si>
    <t>311231116</t>
  </si>
  <si>
    <t>Zdivo nosné z cihel dl 290 mm P7 až 15 na MC 5 nebo MC 10</t>
  </si>
  <si>
    <t>2054058136</t>
  </si>
  <si>
    <t>Zdivo z cihel pálených nosné z cihel plných dl. 290 mm P 7 až 15, na maltu MC-5 nebo MC-10</t>
  </si>
  <si>
    <t>Úlomky cihel, dozdívk, provedení dle PD</t>
  </si>
  <si>
    <t>2,4</t>
  </si>
  <si>
    <t>311321411</t>
  </si>
  <si>
    <t>Nosná zeď ze ŽB tř. C 25/30 bez výztuže</t>
  </si>
  <si>
    <t>-2145303184</t>
  </si>
  <si>
    <t>Nadzákladové zdi z betonu železového (bez výztuže) nosné bez zvláštních nároků na vliv prostředí tř. C 25/30</t>
  </si>
  <si>
    <t>(15,5+0,25+5)*1,8*0,25</t>
  </si>
  <si>
    <t>311321511</t>
  </si>
  <si>
    <t>Nosná zeď ze ŽB tř. C 20/25 bez výztuže</t>
  </si>
  <si>
    <t>-1357704552</t>
  </si>
  <si>
    <t>Nadzákladové zdi z betonu železového (bez výztuže) nosné bez zvláštních nároků na vliv prostředí tř. C 20/25</t>
  </si>
  <si>
    <t>Dozdívky opětné stěny</t>
  </si>
  <si>
    <t>56,31*0,5*0,6</t>
  </si>
  <si>
    <t>63,59*0,5*0,35</t>
  </si>
  <si>
    <t>311351121</t>
  </si>
  <si>
    <t>Zřízení oboustranného bednění nosných nadzákladových zdí</t>
  </si>
  <si>
    <t>759040353</t>
  </si>
  <si>
    <t>Bednění nadzákladových zdí nosných rovné oboustranné za každou stranu zřízení</t>
  </si>
  <si>
    <t>(15,5+0,25+5)*1,8*2</t>
  </si>
  <si>
    <t>311351122</t>
  </si>
  <si>
    <t>Odstranění oboustranného bednění nosných nadzákladových zdí</t>
  </si>
  <si>
    <t>36544210</t>
  </si>
  <si>
    <t>Bednění nadzákladových zdí nosných rovné oboustranné za každou stranu odstranění</t>
  </si>
  <si>
    <t>311351311</t>
  </si>
  <si>
    <t>Zřízení jednostranného bednění nosných nadzákladových zdí</t>
  </si>
  <si>
    <t>-1281556540</t>
  </si>
  <si>
    <t>Bednění nadzákladových zdí nosných rovné jednostranné zřízení</t>
  </si>
  <si>
    <t>56,31*2*0,6</t>
  </si>
  <si>
    <t>63,59*2*0,35</t>
  </si>
  <si>
    <t>311351312</t>
  </si>
  <si>
    <t>Odstranění jednostranného bednění nosných nadzákladových zdí</t>
  </si>
  <si>
    <t>2034997685</t>
  </si>
  <si>
    <t>Bednění nadzákladových zdí nosných rovné jednostranné odstranění</t>
  </si>
  <si>
    <t>311351911</t>
  </si>
  <si>
    <t>Příplatek k cenám bednění nosných nadzákladových zdí za pohledový beton</t>
  </si>
  <si>
    <t>-341877160</t>
  </si>
  <si>
    <t>Bednění nadzákladových zdí nosných Příplatek k cenám bednění za pohledový beton</t>
  </si>
  <si>
    <t>(15,5+0,25+5)*1,8</t>
  </si>
  <si>
    <t>311361821</t>
  </si>
  <si>
    <t>Výztuž nosných zdí betonářskou ocelí 10 505</t>
  </si>
  <si>
    <t>721881187</t>
  </si>
  <si>
    <t>Výztuž nadzákladových zdí nosných svislých nebo odkloněných od svislice, rovných nebo oblých z betonářské oceli 10 505 (R) nebo BSt 500</t>
  </si>
  <si>
    <t>2,01-0,85</t>
  </si>
  <si>
    <t>Dozdívky</t>
  </si>
  <si>
    <t>0,47+0,365</t>
  </si>
  <si>
    <t>Schodišťové konstrukce a rampy</t>
  </si>
  <si>
    <t>430321414</t>
  </si>
  <si>
    <t>Schodišťová konstrukce a rampa ze ŽB tř. C 25/30</t>
  </si>
  <si>
    <t>-49954737</t>
  </si>
  <si>
    <t>Schodišťové konstrukce a rampy z betonu železového (bez výztuže) stupně, schodnice, ramena, podesty s nosníky tř. C 25/30</t>
  </si>
  <si>
    <t>6,7*2,15*0,18</t>
  </si>
  <si>
    <t>430361821</t>
  </si>
  <si>
    <t>Výztuž schodišťové konstrukce a rampy betonářskou ocelí 10 505</t>
  </si>
  <si>
    <t>1687033841</t>
  </si>
  <si>
    <t>Výztuž schodišťových konstrukcí a ramp stupňů, schodnic, ramen, podest s nosníky z betonářské oceli 10 505 (R) nebo BSt 500</t>
  </si>
  <si>
    <t>Třmínky, apod</t>
  </si>
  <si>
    <t>0,11</t>
  </si>
  <si>
    <t>430362021</t>
  </si>
  <si>
    <t>Výztuž schodišťové konstrukce a rampy svařovanými sítěmi Kari</t>
  </si>
  <si>
    <t>320215391</t>
  </si>
  <si>
    <t>Výztuž schodišťových konstrukcí a ramp stupňů, schodnic, ramen, podest s nosníky ze svařovaných sítí z drátů typu KARI</t>
  </si>
  <si>
    <t>0,342</t>
  </si>
  <si>
    <t>431351121</t>
  </si>
  <si>
    <t>Zřízení bednění podest schodišť a ramp přímočarých v do 4 m</t>
  </si>
  <si>
    <t>-1751145627</t>
  </si>
  <si>
    <t>Bednění podest, podstupňových desek a ramp včetně podpěrné konstrukce výšky do 4 m půdorysně přímočarých zřízení</t>
  </si>
  <si>
    <t>6,7*2,15</t>
  </si>
  <si>
    <t>431351122</t>
  </si>
  <si>
    <t>Odstranění bednění podest schodišť a ramp přímočarých v do 4 m</t>
  </si>
  <si>
    <t>424595529</t>
  </si>
  <si>
    <t>Bednění podest, podstupňových desek a ramp včetně podpěrné konstrukce výšky do 4 m půdorysně přímočarých odstranění</t>
  </si>
  <si>
    <t>433351131</t>
  </si>
  <si>
    <t>Zřízení bednění schodnic přímočarých schodišť v do 4 m</t>
  </si>
  <si>
    <t>590506289</t>
  </si>
  <si>
    <t>Bednění schodnic včetně podpěrné konstrukce výšky do 4 m půdorysně přímočarých zřízení</t>
  </si>
  <si>
    <t>6,7*0,18*2</t>
  </si>
  <si>
    <t>433351132</t>
  </si>
  <si>
    <t>Odstranění bednění schodnic přímočarých schodišť v do 4 m</t>
  </si>
  <si>
    <t>1360291772</t>
  </si>
  <si>
    <t>Bednění schodnic včetně podpěrné konstrukce výšky do 4 m půdorysně přímočarých odstranění</t>
  </si>
  <si>
    <t>434311115.1</t>
  </si>
  <si>
    <t>Schodišťové stupně dusané na terén z betonu tř. C 25/30 bez potěru</t>
  </si>
  <si>
    <t>-1367593195</t>
  </si>
  <si>
    <t>Stupně dusané z betonu prostého nebo prokládaného kamenem na terén nebo na desku bez potěru, se zahlazením povrchu tř. C 25/30</t>
  </si>
  <si>
    <t>6,7*6</t>
  </si>
  <si>
    <t>434351141</t>
  </si>
  <si>
    <t>Zřízení bednění stupňů přímočarých schodišť</t>
  </si>
  <si>
    <t>813579134</t>
  </si>
  <si>
    <t>Bednění stupňů betonovaných na podstupňové desce nebo na terénu půdorysně přímočarých zřízení</t>
  </si>
  <si>
    <t>40,2*0,2</t>
  </si>
  <si>
    <t>434351142</t>
  </si>
  <si>
    <t>Odstranění bednění stupňů přímočarých schodišť</t>
  </si>
  <si>
    <t>-1529515486</t>
  </si>
  <si>
    <t>Bednění stupňů betonovaných na podstupňové desce nebo na terénu půdorysně přímočarých odstranění</t>
  </si>
  <si>
    <t>43.1</t>
  </si>
  <si>
    <t>Příplatek za pohledovou kvalitu betonového schodiště</t>
  </si>
  <si>
    <t>kpl</t>
  </si>
  <si>
    <t>1458736844</t>
  </si>
  <si>
    <t>Úpravy povrchů, podlahy a osazování výplní</t>
  </si>
  <si>
    <t>629995101</t>
  </si>
  <si>
    <t>Očištění vnějších ploch tlakovou vodou</t>
  </si>
  <si>
    <t>-2022924839</t>
  </si>
  <si>
    <t>Očištění vnějších ploch tlakovou vodou omytím tlakovou vodou</t>
  </si>
  <si>
    <t>Očištění stávajícího zdiva</t>
  </si>
  <si>
    <t>158,3*2,46</t>
  </si>
  <si>
    <t>158,3*2,7</t>
  </si>
  <si>
    <t>631311225</t>
  </si>
  <si>
    <t>Mazanina tl přes 80 do 120 mm z betonu prostého se zvýšenými nároky na prostředí tř. C 30/37</t>
  </si>
  <si>
    <t>-74644338</t>
  </si>
  <si>
    <t>Mazanina z betonu prostého se zvýšenými nároky na prostředí tl. přes 80 do 120 mm tř. C 30/37</t>
  </si>
  <si>
    <t>Římsa</t>
  </si>
  <si>
    <t>158,3*1*0,1</t>
  </si>
  <si>
    <t>631319012</t>
  </si>
  <si>
    <t>Příplatek k mazanině tl přes 80 do 120 mm za přehlazení povrchu</t>
  </si>
  <si>
    <t>365561870</t>
  </si>
  <si>
    <t>Příplatek k cenám mazanin za úpravu povrchu mazaniny přehlazením, mazanina tl. přes 80 do 120 mm</t>
  </si>
  <si>
    <t>631319111</t>
  </si>
  <si>
    <t>Příplatek k mazanině za provedení odtokového žlábku do 200x100 mm</t>
  </si>
  <si>
    <t>-1847391274</t>
  </si>
  <si>
    <t>Příplatek k cenám mazanin za vytvoření odtokového žlábku v prádelnách, ve dně kanálu pro rozvod vody apod. š x v =do 200 x 100 mm</t>
  </si>
  <si>
    <t>158,3</t>
  </si>
  <si>
    <t>631319173</t>
  </si>
  <si>
    <t>Příplatek k mazanině tl přes 80 do 120 mm za stržení povrchu spodní vrstvy před vložením výztuže</t>
  </si>
  <si>
    <t>-469474101</t>
  </si>
  <si>
    <t>Příplatek k cenám mazanin za stržení povrchu spodní vrstvy mazaniny latí před vložením výztuže nebo pletiva pro tl. obou vrstev mazaniny přes 80 do 120 mm</t>
  </si>
  <si>
    <t>631319183</t>
  </si>
  <si>
    <t>Příplatek k mazanině tl přes 80 do 120 mm za sklon přes 15 do 35°</t>
  </si>
  <si>
    <t>2129896049</t>
  </si>
  <si>
    <t>Příplatek k cenám mazanin za sklon přes 15° do 35° od vodorovné roviny, mazanina tl. přes 80 do 120 mm</t>
  </si>
  <si>
    <t>631351101</t>
  </si>
  <si>
    <t>Zřízení bednění rýh a hran v podlahách</t>
  </si>
  <si>
    <t>688669671</t>
  </si>
  <si>
    <t>Bednění v podlahách rýh a hran zřízení</t>
  </si>
  <si>
    <t>158,3*(0,15+0,08+0,05+0,12)</t>
  </si>
  <si>
    <t>631351102</t>
  </si>
  <si>
    <t>Odstranění bednění rýh a hran v podlahách</t>
  </si>
  <si>
    <t>1725893252</t>
  </si>
  <si>
    <t>Bednění v podlahách rýh a hran odstranění</t>
  </si>
  <si>
    <t>631362021</t>
  </si>
  <si>
    <t>Výztuž mazanin svařovanými sítěmi Kari</t>
  </si>
  <si>
    <t>1489612807</t>
  </si>
  <si>
    <t>Výztuž mazanin ze svařovaných sítí z drátů typu KARI</t>
  </si>
  <si>
    <t>158,3*1*0,0079*1,1</t>
  </si>
  <si>
    <t>634663111</t>
  </si>
  <si>
    <t>Výplň dilatačních spar šířky do 10 mm v mazaninách polyuretanovou samonivelační hmotou</t>
  </si>
  <si>
    <t>227258226</t>
  </si>
  <si>
    <t>Výplň dilatačních spar mazanin polyuretanovou samonivelační hmotou, šířka spáry do 10 mm</t>
  </si>
  <si>
    <t>Dilatace římsy</t>
  </si>
  <si>
    <t>(158,3/12)*1</t>
  </si>
  <si>
    <t>0,808</t>
  </si>
  <si>
    <t>634911131</t>
  </si>
  <si>
    <t>Řezání dilatačních spár š 20 mm hl do 10 mm v čerstvé betonové mazanině</t>
  </si>
  <si>
    <t>-433032293</t>
  </si>
  <si>
    <t>Řezání dilatačních nebo smršťovacích spár v čerstvé betonové mazanině nebo potěru šířky přes 10 do 20 mm, hloubky do 10 mm</t>
  </si>
  <si>
    <t>919726122</t>
  </si>
  <si>
    <t>Geotextilie pro ochranu, separaci a filtraci netkaná měrná hm přes 200 do 300 g/m2</t>
  </si>
  <si>
    <t>1254019455</t>
  </si>
  <si>
    <t>Geotextilie netkaná pro ochranu, separaci nebo filtraci měrná hmotnost přes 200 do 300 g/m2</t>
  </si>
  <si>
    <t>180*0,4*4</t>
  </si>
  <si>
    <t>938906142</t>
  </si>
  <si>
    <t>Pročištění drenážního potrubí DN 80 a 100</t>
  </si>
  <si>
    <t>1018396637</t>
  </si>
  <si>
    <t>Čištění usazenin pročištění drenážního potrubí DN 80 a 100</t>
  </si>
  <si>
    <t>Stávajícíé propustky skrze zeď</t>
  </si>
  <si>
    <t>1,2*60</t>
  </si>
  <si>
    <t>949101111</t>
  </si>
  <si>
    <t>Lešení pomocné pro objekty pozemních staveb s lešeňovou podlahou v do 1,9 m zatížení do 150 kg/m2</t>
  </si>
  <si>
    <t>1426489439</t>
  </si>
  <si>
    <t>Lešení pomocné pracovní pro objekty pozemních staveb pro zatížení do 150 kg/m2, o výšce lešeňové podlahy do 1,9 m</t>
  </si>
  <si>
    <t>Pomocné lešení</t>
  </si>
  <si>
    <t>158,3*1,5</t>
  </si>
  <si>
    <t>976047331</t>
  </si>
  <si>
    <t>Vybourání betonových nebo ŽB krycích desek tl přes 100 mm</t>
  </si>
  <si>
    <t>1863813198</t>
  </si>
  <si>
    <t>Vybourání betonových nebo železobetonových dvířek, ventilací, obrub, krycích desek krycích desek, ukončujících horní plochu zdiva, tl. přes 100 mm</t>
  </si>
  <si>
    <t>Bourání římsy</t>
  </si>
  <si>
    <t>977151121</t>
  </si>
  <si>
    <t>Jádrové vrty diamantovými korunkami do stavebních materiálů D přes 110 do 120 mm</t>
  </si>
  <si>
    <t>-868964058</t>
  </si>
  <si>
    <t>Jádrové vrty diamantovými korunkami do stavebních materiálů (železobetonu, betonu, cihel, obkladů, dlažeb, kamene) průměru přes 110 do 120 mm</t>
  </si>
  <si>
    <t>978023251</t>
  </si>
  <si>
    <t>Vyškrabání spár zdiva kamenného režného</t>
  </si>
  <si>
    <t>-1734312890</t>
  </si>
  <si>
    <t>Vyškrabání cementové malty ze spár zdiva kamenného režného z lomového kamene</t>
  </si>
  <si>
    <t>Oprava spar 40%</t>
  </si>
  <si>
    <t>158,3*2,46*0,4</t>
  </si>
  <si>
    <t>158,3*2,7*0,4</t>
  </si>
  <si>
    <t>985211111</t>
  </si>
  <si>
    <t>Vyklínování uvolněných kamenů ve zdivu se spárami dl do 6 m/m2</t>
  </si>
  <si>
    <t>1201498678</t>
  </si>
  <si>
    <t>Vyklínování uvolněných kamenů zdiva úlomky kamene, popřípadě cihel délky spáry na 1 m2 upravované plochy do 6 m</t>
  </si>
  <si>
    <t>Lokální doklínovaná</t>
  </si>
  <si>
    <t>Oprava spar 10%</t>
  </si>
  <si>
    <t>158,3*2,46*0,1</t>
  </si>
  <si>
    <t>158,3*2,7*0,1</t>
  </si>
  <si>
    <t>985221013</t>
  </si>
  <si>
    <t>Postupné rozebírání kamenného zdiva pro další použití přes 3 m3</t>
  </si>
  <si>
    <t>-1074382989</t>
  </si>
  <si>
    <t>Postupné rozebírání zdiva pro další použití kamenného, objemu přes 3 m3</t>
  </si>
  <si>
    <t>13,35*0,7*1,31</t>
  </si>
  <si>
    <t>25,06*0,7*0,4</t>
  </si>
  <si>
    <t>2,5</t>
  </si>
  <si>
    <t>985221111</t>
  </si>
  <si>
    <t>Doplnění zdiva kamenem do aktivované malty se spárami dl do 6 m/m2</t>
  </si>
  <si>
    <t>302633752</t>
  </si>
  <si>
    <t>Doplnění zdiva ručně do aktivované malty kamenem délky spáry na 1 m2 upravované plochy do 6 m</t>
  </si>
  <si>
    <t>Použit kamen očištěný, vybouraný</t>
  </si>
  <si>
    <t>56,31*0,2*0,6</t>
  </si>
  <si>
    <t>63,59*0,2*0,35</t>
  </si>
  <si>
    <t>985232111</t>
  </si>
  <si>
    <t>Hloubkové spárování zdiva aktivovanou maltou spára hl do 80 mm dl do 6 m/m2</t>
  </si>
  <si>
    <t>-1994819290</t>
  </si>
  <si>
    <t>Hloubkové spárování zdiva hloubky přes 40 do 80 mm aktivovanou maltou délky spáry na 1 m2 upravované plochy do 6 m</t>
  </si>
  <si>
    <t>985331212</t>
  </si>
  <si>
    <t>Dodatečné vlepování betonářské výztuže D 10 mm do chemické malty včetně vyvrtání otvoru</t>
  </si>
  <si>
    <t>466801731</t>
  </si>
  <si>
    <t>Dodatečné vlepování betonářské výztuže včetně vyvrtání a vyčištění otvoru chemickou maltou průměr výztuže 10 mm</t>
  </si>
  <si>
    <t>Kotvy doplnění zdiva, koruna</t>
  </si>
  <si>
    <t>Výztuž vakázána v ŽB stěnách</t>
  </si>
  <si>
    <t>158,3*1*4*0,3</t>
  </si>
  <si>
    <t>-1773409256</t>
  </si>
  <si>
    <t>1831729609</t>
  </si>
  <si>
    <t>-875685800</t>
  </si>
  <si>
    <t>117,596*19</t>
  </si>
  <si>
    <t>1639665791</t>
  </si>
  <si>
    <t>998011001</t>
  </si>
  <si>
    <t>Přesun hmot pro budovy zděné v do 6 m</t>
  </si>
  <si>
    <t>-702807657</t>
  </si>
  <si>
    <t>Přesun hmot pro budovy občanské výstavby, bydlení, výrobu a služby s nosnou svislou konstrukcí zděnou z cihel, tvárnic nebo kamene vodorovná dopravní vzdálenost do 100 m základní pro budovy výšky do 6 m</t>
  </si>
  <si>
    <t>711161275</t>
  </si>
  <si>
    <t>Provedení izolace proti zemní vlhkosti svislé z nopové fólie výška nopu přes 20 do 60 mm</t>
  </si>
  <si>
    <t>1048128720</t>
  </si>
  <si>
    <t>Provedení izolace proti zemní vlhkosti nopovou fólií na ploše svislé S výška nopu přes 20 do 60 mm</t>
  </si>
  <si>
    <t>382,8</t>
  </si>
  <si>
    <t>69331022</t>
  </si>
  <si>
    <t>geokompozit drenážní - geosíť z HDPE laminovaná geotextilií a hydroizolační fólií</t>
  </si>
  <si>
    <t>1236568815</t>
  </si>
  <si>
    <t>382,8*1,221 'Přepočtené koeficientem množství</t>
  </si>
  <si>
    <t>711161383</t>
  </si>
  <si>
    <t>Izolace proti zemní vlhkosti nopovou fólií ukončení horní lištou</t>
  </si>
  <si>
    <t>-1735633904</t>
  </si>
  <si>
    <t>Izolace proti zemní vlhkosti a beztlakové vodě nopovými fóliemi ostatní ukončení izolace lištou</t>
  </si>
  <si>
    <t>998711201</t>
  </si>
  <si>
    <t>Přesun hmot procentní pro izolace proti vodě, vlhkosti a plynům v objektech v do 6 m</t>
  </si>
  <si>
    <t>%</t>
  </si>
  <si>
    <t>837331989</t>
  </si>
  <si>
    <t>Přesun hmot pro izolace proti vodě, vlhkosti a plynům stanovený procentní sazbou (%) z ceny vodorovná dopravní vzdálenost do 50 m základní v objektech výšky do 6 m</t>
  </si>
  <si>
    <t>762</t>
  </si>
  <si>
    <t>Konstrukce tesařské</t>
  </si>
  <si>
    <t>762.1</t>
  </si>
  <si>
    <t>Tesařská úprava štítu, provedení dle PD</t>
  </si>
  <si>
    <t>-1619027960</t>
  </si>
  <si>
    <t>998762201</t>
  </si>
  <si>
    <t>Přesun hmot procentní pro kce tesařské v objektech v do 6 m</t>
  </si>
  <si>
    <t>-277034911</t>
  </si>
  <si>
    <t>Přesun hmot pro konstrukce tesařské stanovený procentní sazbou (%) z ceny vodorovná dopravní vzdálenost do 50 m základní v objektech výšky do 6 m</t>
  </si>
  <si>
    <t>783</t>
  </si>
  <si>
    <t>Dokončovací práce - nátěry</t>
  </si>
  <si>
    <t>783826605</t>
  </si>
  <si>
    <t>Hydrofobizační transparentní silikonový nátěr hladkých betonových povrchů, povrchů z desek</t>
  </si>
  <si>
    <t>1182118405</t>
  </si>
  <si>
    <t>Hydrofobizační nátěr omítek silikonový, transparentní, povrchů hladkých betonových povrchů nebo povrchů z desek na bázi dřeva (dřevovláknitých apod.)</t>
  </si>
  <si>
    <t>Krycí deska</t>
  </si>
  <si>
    <t>158,3+63,32</t>
  </si>
  <si>
    <t>ŽB stěna + schody</t>
  </si>
  <si>
    <t>37,35+14,405+8,04+12,5</t>
  </si>
  <si>
    <t>SO 310 - Vodovod</t>
  </si>
  <si>
    <t>1 - Zemní práce</t>
  </si>
  <si>
    <t>4 - Vodorovné konstrukce</t>
  </si>
  <si>
    <t>8 - Trubní vedení</t>
  </si>
  <si>
    <t>93 - Dokončovací práce inženýrských staveb</t>
  </si>
  <si>
    <t>96 - Bourání konstrukcí</t>
  </si>
  <si>
    <t>99 - Staveništní přesun hmot</t>
  </si>
  <si>
    <t>722 - Vnitřní vodovod</t>
  </si>
  <si>
    <t>132201212R00</t>
  </si>
  <si>
    <t>Hloubení rýh š.do 200 cm hor.3 do 1000m3,STROJNĚ</t>
  </si>
  <si>
    <t>132201219R00</t>
  </si>
  <si>
    <t>Přípl.za lepivost,hloubení rýh 200cm,hor.3,STROJNĚ</t>
  </si>
  <si>
    <t>139601102R00</t>
  </si>
  <si>
    <t>Ruční výkop jam, rýh a šachet v hornině tř. 3</t>
  </si>
  <si>
    <t>151811112R00</t>
  </si>
  <si>
    <t>Montáž lehkého pažicího boxu dl.3m, š.1m, hl.1,95m</t>
  </si>
  <si>
    <t>151812112R00</t>
  </si>
  <si>
    <t>Pronájem lehkého pažic.boxu dl.3m, š.1m, hl.1,95m</t>
  </si>
  <si>
    <t>den</t>
  </si>
  <si>
    <t>151813112R00</t>
  </si>
  <si>
    <t>Demontáž lehkého pažicího boxu dl.3m, š.1m, hl.1,95m</t>
  </si>
  <si>
    <t>174101101R00</t>
  </si>
  <si>
    <t>Zásyp jam, rýh, šachet se zhutněním</t>
  </si>
  <si>
    <t>P</t>
  </si>
  <si>
    <t>Poznámka k položce:_x000D_
včetně strojního přemístění materiálu pro zásyp ze vzdálenosti do 10 m od okraje zásypu</t>
  </si>
  <si>
    <t>175101101RT2</t>
  </si>
  <si>
    <t>Obsyp potrubí bez prohození sypaniny s dodáním štěrkopísku frakce 0 - 22 mm</t>
  </si>
  <si>
    <t>162701105R00</t>
  </si>
  <si>
    <t>Vodorovné přemístění výkopku z hor.1-4 do 10000 m</t>
  </si>
  <si>
    <t>171201201R00</t>
  </si>
  <si>
    <t>Uložení sypaniny na skl.-sypanina na výšku přes 2m</t>
  </si>
  <si>
    <t>199000002R00</t>
  </si>
  <si>
    <t>Poplatek za skládku horniny 1- 4</t>
  </si>
  <si>
    <t>452311131R00</t>
  </si>
  <si>
    <t>Desky podkladní pod potrubí z betonu C 12/15</t>
  </si>
  <si>
    <t>13*0,5*0,5*0,3</t>
  </si>
  <si>
    <t>451572111R00</t>
  </si>
  <si>
    <t>Lože pod potrubí z kameniva těženého 0 - 4 mm</t>
  </si>
  <si>
    <t>Trubní vedení</t>
  </si>
  <si>
    <t>851601101RT1</t>
  </si>
  <si>
    <t>Montáž potrubí tlakového tvárná litina DN 80 hrdlové, pružný spoj, ve výkopu</t>
  </si>
  <si>
    <t>5525112820R</t>
  </si>
  <si>
    <t>Trouba litinová hrdlová vodovodní, DN 80 - popis v TZ</t>
  </si>
  <si>
    <t>851601102RT1</t>
  </si>
  <si>
    <t>Montáž potrubí tlakového, tvárná litina DN 100 hrdlové, pružný spoj, ve výkopu</t>
  </si>
  <si>
    <t>5525112821R</t>
  </si>
  <si>
    <t>Trouba litinová hrdlová vodovodní, DN 100 - popis v TZ</t>
  </si>
  <si>
    <t>851601106RT1</t>
  </si>
  <si>
    <t>Montáž potrubí tlakového, tvárná litina DN 250 hrdlové, pružný spoj, ve výkopu</t>
  </si>
  <si>
    <t>5525112825R</t>
  </si>
  <si>
    <t>Trouba litinová hrdlová vodovodní, DN 250 - popis v TZ</t>
  </si>
  <si>
    <t>34*6</t>
  </si>
  <si>
    <t>871161121R00</t>
  </si>
  <si>
    <t>Montáž trubek polyetylenových ve výkopu d 32 mm</t>
  </si>
  <si>
    <t>286136743R</t>
  </si>
  <si>
    <t>Trubka vodovodní PE 100 RC, rozměr 32 x 3,0 mm, SDR 11</t>
  </si>
  <si>
    <t>857601106R00</t>
  </si>
  <si>
    <t>Montáž tvarovek jednoosých, tvárná litina DN 250</t>
  </si>
  <si>
    <t>55259416R</t>
  </si>
  <si>
    <t>Koleno 11,25° litinové hrdlové MMK DN 250 EWS</t>
  </si>
  <si>
    <t>55259436R</t>
  </si>
  <si>
    <t>Koleno 22,5° litinové hrdlové MMK DN 250 EWS</t>
  </si>
  <si>
    <t>55259735R</t>
  </si>
  <si>
    <t>Přechodka litinová hrdlová/přírubová EU DN 250 EWS</t>
  </si>
  <si>
    <t>857382121R00</t>
  </si>
  <si>
    <t>Montáž tvarovek litin. jednoos. přír. výkop DN 350</t>
  </si>
  <si>
    <t>422935328R</t>
  </si>
  <si>
    <t>Přechodka litinová hrdlová/přírubová DN 350</t>
  </si>
  <si>
    <t>55259834R</t>
  </si>
  <si>
    <t>Redukce litinová přírubová FFR DN 350/250 EWS</t>
  </si>
  <si>
    <t>857601109R00</t>
  </si>
  <si>
    <t>Montáž tvarovek jednoosých, tvárná litina DN 400</t>
  </si>
  <si>
    <t>55259833R1</t>
  </si>
  <si>
    <t>Redukce litinová přírubová FFR DN 400/200 EWS</t>
  </si>
  <si>
    <t>850395121R00</t>
  </si>
  <si>
    <t>Výřez nebo výsek na potrubí litinovém DN 400</t>
  </si>
  <si>
    <t>850385121R00</t>
  </si>
  <si>
    <t>Výřez nebo výsek na potrubí litinovém DN 350</t>
  </si>
  <si>
    <t>422935328R2</t>
  </si>
  <si>
    <t>Přechodka litinová hrdlová/přírubová DN 400</t>
  </si>
  <si>
    <t>857364121R00</t>
  </si>
  <si>
    <t>Montáž tvarovek litin. odboč. přír. výkop DN 250</t>
  </si>
  <si>
    <t>55258552R</t>
  </si>
  <si>
    <t>T-kus litinový redukovaný hrdlový s přírubovou odbočkou MMA DN 250/100 EWS</t>
  </si>
  <si>
    <t>55258551R</t>
  </si>
  <si>
    <t>T-kus litinový redukovaný hrdlový s přírubovou odbočkou MMA DN 250/80 EWS</t>
  </si>
  <si>
    <t>891261111R00</t>
  </si>
  <si>
    <t>Montáž vodovodních šoupátek ve výkopu DN 100</t>
  </si>
  <si>
    <t>42224359R</t>
  </si>
  <si>
    <t>Šoupátko vodárenské EKO PLUS PN 10, DN 100</t>
  </si>
  <si>
    <t>899401112R00</t>
  </si>
  <si>
    <t>Osazení poklopů litinových šoupátkových</t>
  </si>
  <si>
    <t>42291353R</t>
  </si>
  <si>
    <t>Poklop litinový ČSN 504 - šoupátkový</t>
  </si>
  <si>
    <t>42291510R</t>
  </si>
  <si>
    <t>Deska podkladová pod ventilové a šoupátkové poklopy</t>
  </si>
  <si>
    <t>857262121R00</t>
  </si>
  <si>
    <t>Montáž tvarovek litin. jednoos. přír. výkop DN 100</t>
  </si>
  <si>
    <t>55251242R</t>
  </si>
  <si>
    <t>Trouba litinová přírubová FF EPO, DN 100, délka 200 mm</t>
  </si>
  <si>
    <t>5526009703R</t>
  </si>
  <si>
    <t>Koleno 90° litinové přírubové patkové Duktus N DN 100 EWS</t>
  </si>
  <si>
    <t>891267211R01.1</t>
  </si>
  <si>
    <t>Montáž hydrantů DN 100</t>
  </si>
  <si>
    <t>422737417R.1</t>
  </si>
  <si>
    <t>Hydrant DN 100</t>
  </si>
  <si>
    <t>899401113R00</t>
  </si>
  <si>
    <t>Osazení poklopů litinových hydrantových</t>
  </si>
  <si>
    <t>42291460R</t>
  </si>
  <si>
    <t>Poklop uliční hydrantový</t>
  </si>
  <si>
    <t>42291515R</t>
  </si>
  <si>
    <t>Deska podkladová pod hydrantové poklopy</t>
  </si>
  <si>
    <t>891369111R00</t>
  </si>
  <si>
    <t>Montáž navrtávacích pasů DN 250</t>
  </si>
  <si>
    <t>42273561R</t>
  </si>
  <si>
    <t>Pas navrtávací litinový DN 250, odbočka do 1 1/2"</t>
  </si>
  <si>
    <t>891163111R00</t>
  </si>
  <si>
    <t>Montáž ventilů hlavních pro přípojky DN 25</t>
  </si>
  <si>
    <t>42228100R</t>
  </si>
  <si>
    <t>Šoupátko DN 1" pro domovní přípojky - voda</t>
  </si>
  <si>
    <t>899401111R00</t>
  </si>
  <si>
    <t>Osazení poklopů litinových ventilových</t>
  </si>
  <si>
    <t>42291405R</t>
  </si>
  <si>
    <t>Poklop litinový typ 510 - ventilový</t>
  </si>
  <si>
    <t>422915502R</t>
  </si>
  <si>
    <t>Deska nosná ventilového poklopu</t>
  </si>
  <si>
    <t>857601101RT1</t>
  </si>
  <si>
    <t>Montáž tvarovek jednoosých, tvárná litina DN 80 hrdlové, pružný spoj, ve výkopu</t>
  </si>
  <si>
    <t>55259410R</t>
  </si>
  <si>
    <t>Koleno 11,25° litinové hrdlové MMK DN 80 EWS</t>
  </si>
  <si>
    <t>55259470R</t>
  </si>
  <si>
    <t>Koleno 45° litinové hrdlové MMK DN 80 EWS</t>
  </si>
  <si>
    <t>55259730R</t>
  </si>
  <si>
    <t>Přechodka litinová hrdlová/přírubová EU DN 80 EWS</t>
  </si>
  <si>
    <t>422935303R</t>
  </si>
  <si>
    <t>Spojka litinová hrdlová HAWLE DN 80</t>
  </si>
  <si>
    <t>891241111R00</t>
  </si>
  <si>
    <t>Montáž vodovodních šoupátek ve výkopu DN 80</t>
  </si>
  <si>
    <t>42227204R</t>
  </si>
  <si>
    <t>Šoupátko přírubové F4, DN 80</t>
  </si>
  <si>
    <t>871311121R01</t>
  </si>
  <si>
    <t>Montáž trubek polyetylenových ve výkopu d 200 mm náhradní suchovod</t>
  </si>
  <si>
    <t>286134237R</t>
  </si>
  <si>
    <t>Trubka tlaková RC2 PE 100, rozměr 200 x 18,2 mm, PN 16</t>
  </si>
  <si>
    <t>879000001</t>
  </si>
  <si>
    <t>Propojení suchovodu se stávajícím řadem</t>
  </si>
  <si>
    <t>892381111R00</t>
  </si>
  <si>
    <t>Tlaková zkouška vodovodního potrubí DN 350</t>
  </si>
  <si>
    <t>190,2+7,7+5,8</t>
  </si>
  <si>
    <t>892372111R00</t>
  </si>
  <si>
    <t>Zabezpečení konců vodovod. potrubí DN 300</t>
  </si>
  <si>
    <t>úsek</t>
  </si>
  <si>
    <t>892383111R00</t>
  </si>
  <si>
    <t>Desinfekce vodovodního potrubí DN 350</t>
  </si>
  <si>
    <t>176</t>
  </si>
  <si>
    <t>871318111R00</t>
  </si>
  <si>
    <t>Kladení drenážního potrubí z plastických hmot</t>
  </si>
  <si>
    <t>178</t>
  </si>
  <si>
    <t>28611223.AR</t>
  </si>
  <si>
    <t>Trubka PVC drenážní flexibilní d 100 mm</t>
  </si>
  <si>
    <t>899731113R00</t>
  </si>
  <si>
    <t>Vodič signalizační CYY 4 mm2</t>
  </si>
  <si>
    <t>182</t>
  </si>
  <si>
    <t>192+9+7</t>
  </si>
  <si>
    <t>899721112R00</t>
  </si>
  <si>
    <t>Fólie výstražná z PVC bílá, šířka 30 cm</t>
  </si>
  <si>
    <t>184</t>
  </si>
  <si>
    <t>Dokončovací práce inženýrských staveb</t>
  </si>
  <si>
    <t>936452116R00</t>
  </si>
  <si>
    <t>Výplň potrubí cementopopílkovou suspenzí DN 400</t>
  </si>
  <si>
    <t>188</t>
  </si>
  <si>
    <t>936452111R00</t>
  </si>
  <si>
    <t>Výplň potrubí cementopopílkovou suspenzí do DN 100 pouze konce rušeného potrubí</t>
  </si>
  <si>
    <t>190</t>
  </si>
  <si>
    <t>Bourání konstrukcí</t>
  </si>
  <si>
    <t>969011131R00</t>
  </si>
  <si>
    <t>Vybourání vodovod., plynového vedení DN do 125 mm</t>
  </si>
  <si>
    <t>192</t>
  </si>
  <si>
    <t>969011141R00</t>
  </si>
  <si>
    <t>Vybourání vodovod., plynového vedení DN do 400 mm</t>
  </si>
  <si>
    <t>194</t>
  </si>
  <si>
    <t>Staveništní přesun hmot</t>
  </si>
  <si>
    <t>998273101R00</t>
  </si>
  <si>
    <t>Přesun hmot, trubní vedení litinové, otevř. výkop</t>
  </si>
  <si>
    <t>196</t>
  </si>
  <si>
    <t>Poznámka k položce:_x000D_
na vzdálenost 15 m od hrany výkopu nebo od okraje šachty</t>
  </si>
  <si>
    <t>722</t>
  </si>
  <si>
    <t>Vnitřní vodovod</t>
  </si>
  <si>
    <t>722219191R00</t>
  </si>
  <si>
    <t>Montáž souprav zemních</t>
  </si>
  <si>
    <t>198</t>
  </si>
  <si>
    <t>422911628R</t>
  </si>
  <si>
    <t>Souprava zemní, krycí hloubka Rd 1,7 až 2,7 m, DN 100 - 150</t>
  </si>
  <si>
    <t>200</t>
  </si>
  <si>
    <t>422915501R</t>
  </si>
  <si>
    <t>Deska nosná šoupátkového poklopu</t>
  </si>
  <si>
    <t>202</t>
  </si>
  <si>
    <t>SO 320 - Nakládání s dešťovými vodami</t>
  </si>
  <si>
    <t>2 - Základy a zvláštní zakládání</t>
  </si>
  <si>
    <t>721 - Vnitřní kanalizace</t>
  </si>
  <si>
    <t>D96 - Přesuny suti a vybouraných hmot</t>
  </si>
  <si>
    <t>115101201R00</t>
  </si>
  <si>
    <t>Čerpání vody na výšku do 10 m, přítok do 500 l/min při odstávkách kanalizace, dešťové a splaškové vody</t>
  </si>
  <si>
    <t>h</t>
  </si>
  <si>
    <t>115101301R00</t>
  </si>
  <si>
    <t>Pohotovost čerp.soupravy, výška 10 m, přítok 500 l</t>
  </si>
  <si>
    <t>132201211R00</t>
  </si>
  <si>
    <t>Hloubení rýh š.do 200 cm hor.3 do 100 m3,STROJNĚ</t>
  </si>
  <si>
    <t>130001101R00</t>
  </si>
  <si>
    <t>Příplatek za ztížené hloubení v blízkosti vedení</t>
  </si>
  <si>
    <t>119001421R00</t>
  </si>
  <si>
    <t>Dočasné zajištění kabelů - do počtu 3 kabelů</t>
  </si>
  <si>
    <t>119001402R00</t>
  </si>
  <si>
    <t>Dočasné zajištění ocelového potrubí DN 200 - 500</t>
  </si>
  <si>
    <t>113107630R00</t>
  </si>
  <si>
    <t>Odstranění podkladu nad 50 m2,kam.drcené tl.30 cm</t>
  </si>
  <si>
    <t>162701109R00</t>
  </si>
  <si>
    <t>Příplatek k vod. přemístění hor.1-4 za další 1 km</t>
  </si>
  <si>
    <t>Poplatek za skládku horniny 1- 4, č. dle katal. odpadů 17 05 04</t>
  </si>
  <si>
    <t>162701105R01</t>
  </si>
  <si>
    <t>Vodorovné přemístění výkopku z hor.1-4 do 10000 m dovoz ornice</t>
  </si>
  <si>
    <t>5832011R</t>
  </si>
  <si>
    <t>Zemina zahradní, netříděná</t>
  </si>
  <si>
    <t>171103212R00</t>
  </si>
  <si>
    <t>Ulož. sypaniny kanálů,100%PS, objem jílu 20-50%</t>
  </si>
  <si>
    <t>Základy a zvláštní zakládání</t>
  </si>
  <si>
    <t>211971110R00</t>
  </si>
  <si>
    <t>Opláštění žeber z geotextilie o sklonu do 1 : 2,5</t>
  </si>
  <si>
    <t>69366198R</t>
  </si>
  <si>
    <t>Geotextilie netkaná FILTEK 300 g/m2</t>
  </si>
  <si>
    <t>211561111R00</t>
  </si>
  <si>
    <t>Výplň odvodňovacích žeber kam. hrubě drcen. 16 mm</t>
  </si>
  <si>
    <t>831312121RT2</t>
  </si>
  <si>
    <t>Montáž trub kameninových, pryž. kroužek, DN 150 včetně dodávky trub kamenin. DN 150 dl. 1000 mm</t>
  </si>
  <si>
    <t>837312221RT2</t>
  </si>
  <si>
    <t>Montáž tvarov. kamenin. jednoos. pryž. kr. DN 150 včetně dodávky oblouku DN 150</t>
  </si>
  <si>
    <t>837351221R00</t>
  </si>
  <si>
    <t>Montáž tvarov. kamenin. odboč. pryž. krouž. DN 200</t>
  </si>
  <si>
    <t>28651859.AR</t>
  </si>
  <si>
    <t>Přechod kamenina - PVC kanalizační KGUS 200 PVC</t>
  </si>
  <si>
    <t>831262121RT2</t>
  </si>
  <si>
    <t>Montáž trub kameninových, pryž.kroužek, DN 100 včetně dodávky trub kamenin. DN 100 dl. 1000 mm</t>
  </si>
  <si>
    <t>831352121RT2</t>
  </si>
  <si>
    <t>Montáž trub kameninových, pryž. kroužek, DN 200 včetně dodávky trub kamenin. DN 200 dl. 1000 mm</t>
  </si>
  <si>
    <t>837352221RT2</t>
  </si>
  <si>
    <t>Montáž tvarov. kamenin. jednoos. pryž. kr. DN 200 včetně dodávky oblouku DN 200</t>
  </si>
  <si>
    <t>877355122R00</t>
  </si>
  <si>
    <t>Montáž nalepovací tvar. z plastu na potrubí do DN 200</t>
  </si>
  <si>
    <t>2865722733R1</t>
  </si>
  <si>
    <t>Odbočka sedlová DN 300/150, pro napojení</t>
  </si>
  <si>
    <t>2865722732R</t>
  </si>
  <si>
    <t>Odbočka sedlová DN 250/150, pro napojení</t>
  </si>
  <si>
    <t>871313121RU3</t>
  </si>
  <si>
    <t>Montáž trub kanaliz. z plastu, hrdlových, DN 150 včetně dodávky trub KG SN4 150x4,0x5000</t>
  </si>
  <si>
    <t>895941111R00</t>
  </si>
  <si>
    <t>Zřízení vpusti uliční z dílců typ UV - 50 normální</t>
  </si>
  <si>
    <t>592238720R</t>
  </si>
  <si>
    <t>Dílec dešťové vpusti spodní TBV-Q 45/24 KN DN 450/240 x 50 mm</t>
  </si>
  <si>
    <t>592238715R</t>
  </si>
  <si>
    <t>Skruž dešťové vpusti TBV-Q 45/45 SO 15 KAM, DN 450/450 x 50 mm s odtokem DN 150</t>
  </si>
  <si>
    <t>592238713R</t>
  </si>
  <si>
    <t>Skruž dešťové vpusti TBV-Q 45/57 SS DN 450/570 x 50 mm</t>
  </si>
  <si>
    <t>592238710R</t>
  </si>
  <si>
    <t>Skruž dešťové vpusti TBV-Q 45/30 SH DN 450/295 x 50 mm</t>
  </si>
  <si>
    <t>55340374R</t>
  </si>
  <si>
    <t>Mříž vtoková KM12, D400, litina, 500 x 500 x 160 mm</t>
  </si>
  <si>
    <t>55343921R</t>
  </si>
  <si>
    <t>Koš kalový UB1 pozink nízký 385/250 mm</t>
  </si>
  <si>
    <t>894411111R00</t>
  </si>
  <si>
    <t>Zřízení šachet z dílců,dno C 25/30, potrubí DN 200</t>
  </si>
  <si>
    <t>59224366.AR</t>
  </si>
  <si>
    <t>Dno šachtové beton Prefa přímé TBZ-Q.1 100/60 V max. 40</t>
  </si>
  <si>
    <t>59224368.AR</t>
  </si>
  <si>
    <t>Dno šachtové beton Prefa přímé TBZ-Q.1 100/100 V max. 60</t>
  </si>
  <si>
    <t>59224373.AR</t>
  </si>
  <si>
    <t>Těsnění elastomerové Prefa pro šachtové díly EMT DN 1000</t>
  </si>
  <si>
    <t>59224358.AR</t>
  </si>
  <si>
    <t>Skruž šachtová beton Prefa TBS-Q.1 100/25/12 PS</t>
  </si>
  <si>
    <t>59224361.AR</t>
  </si>
  <si>
    <t>Skruž šachtová beton Prefa TBS-Q.1 100/50/12 PS</t>
  </si>
  <si>
    <t>59224354R</t>
  </si>
  <si>
    <t>Deska šachtová zákrytová Prefa TZK-Q.1 100-63/17</t>
  </si>
  <si>
    <t>59224349.AR</t>
  </si>
  <si>
    <t>Prstenec šachtový vyrovnávací Prefa TBW-Q.1 63/10</t>
  </si>
  <si>
    <t>59224348.AR</t>
  </si>
  <si>
    <t>Prstenec šachtový vyrovnávací Prefa TBW-Q.1 63/8</t>
  </si>
  <si>
    <t>59224347.AR</t>
  </si>
  <si>
    <t>Prstenec šachtový vyrovnávací Prefa TBW-Q.1 63/6</t>
  </si>
  <si>
    <t>59224346R</t>
  </si>
  <si>
    <t>Prstenec šachtový vyrovnávací Prefa TBW-Q.1 63/4</t>
  </si>
  <si>
    <t>552434108R</t>
  </si>
  <si>
    <t>Poklop šachtový litina - beton BEGU DN 600, D400</t>
  </si>
  <si>
    <t>894431112R00</t>
  </si>
  <si>
    <t>Osazení plastové šachty z dílů prům.600 mm, Wavin</t>
  </si>
  <si>
    <t>286971501R</t>
  </si>
  <si>
    <t>Dno šachtové PP výkyvné D600 průtočné 0° DN/OD 160 mm</t>
  </si>
  <si>
    <t>286971505R</t>
  </si>
  <si>
    <t>Dno šachtové PP výkyvné D600 typ T DN/OD 160 mm</t>
  </si>
  <si>
    <t>28697153R</t>
  </si>
  <si>
    <t>Roura šachtová PP korugovaná bez hrdla 600 x 1000 mm</t>
  </si>
  <si>
    <t>28697160R</t>
  </si>
  <si>
    <t>Těsnění EPDM DN 600 pro teleskop a betonový prstenec</t>
  </si>
  <si>
    <t>28697166R</t>
  </si>
  <si>
    <t>Adaptér teleskopický PP, D 600</t>
  </si>
  <si>
    <t>28697162R</t>
  </si>
  <si>
    <t>Konus šachtový plastový PAD 600</t>
  </si>
  <si>
    <t>55241711R</t>
  </si>
  <si>
    <t>Poklop šachtový litina D600, B125</t>
  </si>
  <si>
    <t>55241713R</t>
  </si>
  <si>
    <t>Poklop šachtový litina D600, D400</t>
  </si>
  <si>
    <t>28651691.AR</t>
  </si>
  <si>
    <t>Redukce kanalizační KGR 160/ 110 PVC</t>
  </si>
  <si>
    <t>28651832.AR</t>
  </si>
  <si>
    <t>Zátka hrdla kanalizační KGM DN 150 PVC</t>
  </si>
  <si>
    <t>899623151R00</t>
  </si>
  <si>
    <t>Obetonování potrubí nebo zdiva stok betonem C16/20</t>
  </si>
  <si>
    <t>899643111R00</t>
  </si>
  <si>
    <t>Bednění pro obetonování potrubí v otevřeném výkopu</t>
  </si>
  <si>
    <t>892585111R00</t>
  </si>
  <si>
    <t>Zabezpečení konců a zkouška vzduch. kan. DN do 300 odstávky kanalizace</t>
  </si>
  <si>
    <t>871228111R00</t>
  </si>
  <si>
    <t>Kladení dren. potrubí do rýhy, tvr. PVC, do 150 mm</t>
  </si>
  <si>
    <t>286139922R</t>
  </si>
  <si>
    <t>Trubka drenážní , PE-HD DN 150, SN 8, perforovaná</t>
  </si>
  <si>
    <t>899711122R00</t>
  </si>
  <si>
    <t>Fólie výstražná z PVC šedá, šířka 30 cm</t>
  </si>
  <si>
    <t>892571111R00</t>
  </si>
  <si>
    <t>Zkouška těsnosti kanalizace DN do 200, vodou</t>
  </si>
  <si>
    <t>892855114R00</t>
  </si>
  <si>
    <t>Kontrola kanalizace TV kamerou do 200 m</t>
  </si>
  <si>
    <t>970041160R01</t>
  </si>
  <si>
    <t>Vrtání jádrové do prostého betonu do D 160 mm vrtání do potrubí KAM pro instalaci odbočky</t>
  </si>
  <si>
    <t>ks</t>
  </si>
  <si>
    <t>998275101R00</t>
  </si>
  <si>
    <t>Přesun hmot, kanalizace kameninové, otevřený výkop</t>
  </si>
  <si>
    <t>721</t>
  </si>
  <si>
    <t>Vnitřní kanalizace</t>
  </si>
  <si>
    <t>721242117R00</t>
  </si>
  <si>
    <t>Lapač střešních splavenin litinový, DN 150 mm, napojení u garáží</t>
  </si>
  <si>
    <t>D96</t>
  </si>
  <si>
    <t>Přesuny suti a vybouraných hmot</t>
  </si>
  <si>
    <t>979081111R00</t>
  </si>
  <si>
    <t>Odvoz suti a vybour. hmot na skládku do 1 km</t>
  </si>
  <si>
    <t>Poznámka k položce:_x000D_
Včetně naložení na dopravní prostředek a složení na skládku, bez poplatku za skládku.</t>
  </si>
  <si>
    <t>979081121R00</t>
  </si>
  <si>
    <t>Příplatek k odvozu za každý další 1 km</t>
  </si>
  <si>
    <t>979999995R00</t>
  </si>
  <si>
    <t>Poplatek za recyklaci asfaltu, kusovost do 1600 cm2, (skup.170302)</t>
  </si>
  <si>
    <t>Poznámka k položce:_x000D_
170 302</t>
  </si>
  <si>
    <t>979083111R00</t>
  </si>
  <si>
    <t>Vodorovné přemístění suti na skládku do 100 m štěrkový povrch pro zpětný zásyp</t>
  </si>
  <si>
    <t>979087212R00</t>
  </si>
  <si>
    <t>Nakládání suti na dopravní prostředky - komunikace zpětný zásyp</t>
  </si>
  <si>
    <t>SO 330 - Jednotná kanalizace</t>
  </si>
  <si>
    <t>133201101R00</t>
  </si>
  <si>
    <t>Hloubení šachet v hor.3 do 100 m3</t>
  </si>
  <si>
    <t>2,5*2,5*2,5*3-2,5*1,2*2,29</t>
  </si>
  <si>
    <t>133201109R00</t>
  </si>
  <si>
    <t>Příplatek za lepivost - hloubení šachet v hor.3</t>
  </si>
  <si>
    <t>162301101R00</t>
  </si>
  <si>
    <t>Vodorovné přemístění výkopku z hor.1-4 do 500 m</t>
  </si>
  <si>
    <t>175101201R00</t>
  </si>
  <si>
    <t>Obsyp objektu bez prohození sypaniny</t>
  </si>
  <si>
    <t>271313511R00</t>
  </si>
  <si>
    <t>Beton podkladní pod základové konstrukce, prostý</t>
  </si>
  <si>
    <t>274354042R00</t>
  </si>
  <si>
    <t>Bednění kruhových prostupů základem do 0,10 m2, dl. 0,5 m</t>
  </si>
  <si>
    <t>452312141R00</t>
  </si>
  <si>
    <t>Sedlové lože pod potrubí z betonu C 16/20</t>
  </si>
  <si>
    <t>34,57*1,4*0,18</t>
  </si>
  <si>
    <t>831372121R00</t>
  </si>
  <si>
    <t>Montáž trub kameninových, pryž. kroužek, DN 300</t>
  </si>
  <si>
    <t>597106995R</t>
  </si>
  <si>
    <t>Trouba kameninová hrdlová, FN 72 kN/m, DN 300 - popis v TZ</t>
  </si>
  <si>
    <t>34,57*1,1</t>
  </si>
  <si>
    <t>894411121R00</t>
  </si>
  <si>
    <t>Zřízení šachet z dílců, dno C25/30, potrubí DN 300</t>
  </si>
  <si>
    <t>Dno šachetní přímé TBZ-Q.1 100/60 V max. 40</t>
  </si>
  <si>
    <t>59224362.AR</t>
  </si>
  <si>
    <t>Skruž šachtová beton Prefa TBS-Q.1 100/100/12</t>
  </si>
  <si>
    <t>592243541R</t>
  </si>
  <si>
    <t>Deska šachtová zákrytová Prefa TZK-Q.1 120-63/17</t>
  </si>
  <si>
    <t>59224349R</t>
  </si>
  <si>
    <t>Prstenec šachtový vyrovnávací Prefa TBW-Q.1 63/12</t>
  </si>
  <si>
    <t>899103111RT2</t>
  </si>
  <si>
    <t>Osazení poklopu s rámem do 150 kg včetně dodávky poklopu lit. kruhového D 600</t>
  </si>
  <si>
    <t>8+4</t>
  </si>
  <si>
    <t>877313123R00</t>
  </si>
  <si>
    <t>Montáž tvarovek jednoos. plast. gum.kroužek DN 150</t>
  </si>
  <si>
    <t>28651858.AR</t>
  </si>
  <si>
    <t>Přechod kamenina - PVC kanalizační KGUS 160 PVC</t>
  </si>
  <si>
    <t>Osazení plastové šachty z dílů prům.600 mm</t>
  </si>
  <si>
    <t>28697154R</t>
  </si>
  <si>
    <t>Roura šachtová PP korugovaná bez hrdla 600 x 2000 mm</t>
  </si>
  <si>
    <t>28697161R</t>
  </si>
  <si>
    <t>Těsnění EPDM DN 600 pro šachtové dno a spojku</t>
  </si>
  <si>
    <t>Poklop šachtový litina D 600, B125</t>
  </si>
  <si>
    <t>892581111R00</t>
  </si>
  <si>
    <t>Zkouška těsnosti kanalizace DN do 300, vodou</t>
  </si>
  <si>
    <t>892583111R00</t>
  </si>
  <si>
    <t>Zabezpečení konců kanal. potrubí DN do 300, vodou</t>
  </si>
  <si>
    <t>892855112R00</t>
  </si>
  <si>
    <t>Kontrola kanalizace TV kamerou do 50 m</t>
  </si>
  <si>
    <t>899990001</t>
  </si>
  <si>
    <t>Rozebrání stávající šachty</t>
  </si>
  <si>
    <t>899990002</t>
  </si>
  <si>
    <t>Napojení na stávající kanalizaci a šachty</t>
  </si>
  <si>
    <t>998276101R00</t>
  </si>
  <si>
    <t>Přesun hmot, trubní vedení plastová, otevř. výkop</t>
  </si>
  <si>
    <t>SO 410 - Veřejné osvětlení</t>
  </si>
  <si>
    <t>D1 - rozvody nn</t>
  </si>
  <si>
    <t>D2 - ukončení celoplastových kabelů</t>
  </si>
  <si>
    <t>D3 - uzemnění</t>
  </si>
  <si>
    <t>D4 - svítidla a jejich příslušenství</t>
  </si>
  <si>
    <t>D5 - stožárová svorkovnice</t>
  </si>
  <si>
    <t>D6 - rozvaděče</t>
  </si>
  <si>
    <t>D7 - zemní práce</t>
  </si>
  <si>
    <t>D8 - demontáže</t>
  </si>
  <si>
    <t>D9 - ostatní</t>
  </si>
  <si>
    <t>D1</t>
  </si>
  <si>
    <t>rozvody nn</t>
  </si>
  <si>
    <t>741122611</t>
  </si>
  <si>
    <t>Montáž kabelů měděných bez ukončení uložených pevně plných kulatých nebo bezhalogenových (např.CYKY) počtu a průřezu žil 3x1,5 až 6 mm2</t>
  </si>
  <si>
    <t>34111030</t>
  </si>
  <si>
    <t>kabel silový Cu, PVC izolace 450V/2,5kV, -40ºC - +70ºC, CYKYJ 3x1,5 mm2 odolnost proti šíření plamene dle ČSN EN 60332-1</t>
  </si>
  <si>
    <t>741122611.1</t>
  </si>
  <si>
    <t>Montáž kabelů měděných bez ukončení uložených pevně plných kulatých nebo bezhalogenových (např. CYKY) počtu a průřezu žil 3x1,5 až 6 mm2</t>
  </si>
  <si>
    <t>34111036</t>
  </si>
  <si>
    <t>kabel instalační jádro Cu plné izolace PVC plášť PVC 450/750V (CYKY) J 3x2,5mm2</t>
  </si>
  <si>
    <t>34111048</t>
  </si>
  <si>
    <t>kabel instalační jádro Cu plné izolace PVC plášť PVC 450/750V (CYKY) J 3x4mm2</t>
  </si>
  <si>
    <t>34111048.1</t>
  </si>
  <si>
    <t>kabel instalační jádro Cu plné izolace PVC plášť PVC 450/750V (CYKY) J 3x6mm2</t>
  </si>
  <si>
    <t>741122623</t>
  </si>
  <si>
    <t>Montáž kabelů měděných bez ukončení uložených pevně plných kulatých nebo bezhalogenových (např. CYKY) počtu a průřezu žil 4x10 mm2</t>
  </si>
  <si>
    <t>34111076</t>
  </si>
  <si>
    <t>kabel silový Cu, PVC izolace 450V/2,5kV, -40ºC - +70ºC, CYKYJ 4x10 mm2 odolnost proti šíření plamene dle ČSN EN 60332-1</t>
  </si>
  <si>
    <t>D2</t>
  </si>
  <si>
    <t>ukončení celoplastových kabelů</t>
  </si>
  <si>
    <t>741132132</t>
  </si>
  <si>
    <t>Ukončení kabelů smršťovací záklopkou nebo páskou se zapojením bez letování, počtu a průřezu žil 4x10 mm2</t>
  </si>
  <si>
    <t>741132103</t>
  </si>
  <si>
    <t>Ukončení kabelů smršťovací záklopkou nebo páskou se zapojením bez letování, počtu a průřezu žil 3x4 mm2</t>
  </si>
  <si>
    <t>741132104</t>
  </si>
  <si>
    <t>Ukončení kabelů smršťovací záklopkou nebo páskou se zapojením bez letování, počtu a průřezu žil 3x6 mm2</t>
  </si>
  <si>
    <t>741132103.1</t>
  </si>
  <si>
    <t>Ukončení kabelů smršťovací záklopkou nebo páskou se zapojením bez letování, počtu a průřezu žil 3x1,5 až 4 mm2</t>
  </si>
  <si>
    <t>D3</t>
  </si>
  <si>
    <t>uzemnění</t>
  </si>
  <si>
    <t>741410041</t>
  </si>
  <si>
    <t>Montáž uzemňovacího vedení s upevněním, propojením a připojením pomocí svorek v zemi s izolací spojů drátu nebo lanaMontáž uzemňovacího vedení s upevněním, propojením a připojením pomocí svorek v zemi s izolací spojů drátu nebo lana Ø do 10 mm v městské z</t>
  </si>
  <si>
    <t>Montáž uzemňovacího vedení s upevněním, propojením a připojením pomocí svorek v zemi s izolací spojů drátu nebo lanaMontáž uzemňovacího vedení s upevněním, propojením a připojením pomocí svorek v zemi s izolací spojů drátu nebo lana Ø do 10 mm v městské zástavbě průřezu do 120 mm2 v městské zástavbě</t>
  </si>
  <si>
    <t>35441073</t>
  </si>
  <si>
    <t>drát FeZn o 10</t>
  </si>
  <si>
    <t>kg</t>
  </si>
  <si>
    <t>741420022</t>
  </si>
  <si>
    <t>Montáž hromosvodného vedení  svorek se 3 a více šrouby</t>
  </si>
  <si>
    <t>35431012</t>
  </si>
  <si>
    <t>svorka uzemnění FeZn spojovací s příložkou</t>
  </si>
  <si>
    <t>35441895</t>
  </si>
  <si>
    <t>svorka připojovací k připojení kovových částí</t>
  </si>
  <si>
    <t>HZS001</t>
  </si>
  <si>
    <t>Nátěr asfaltovým lakem pro spoje v zemi</t>
  </si>
  <si>
    <t>hod</t>
  </si>
  <si>
    <t>VL002</t>
  </si>
  <si>
    <t>asfaltový ochranný lak</t>
  </si>
  <si>
    <t>210204011</t>
  </si>
  <si>
    <t>Montáž stožárů osvětlení ocelových samostatně stojících, délky do 12 m</t>
  </si>
  <si>
    <t>VL003</t>
  </si>
  <si>
    <t>pozinkovaný stožár pro vo, výška stožáru nad zemí 4m provedení ,,Vrchlabí"</t>
  </si>
  <si>
    <t>VL004</t>
  </si>
  <si>
    <t>pozinkovaný stožár pro vo, výška stožáru nad zemí 5m - provedení ,,Vrchlabí"</t>
  </si>
  <si>
    <t>HZS001.1</t>
  </si>
  <si>
    <t>Montáž ochranné manžety pro stožár vo  21 ks</t>
  </si>
  <si>
    <t>VL005</t>
  </si>
  <si>
    <t>ochranná manžeta</t>
  </si>
  <si>
    <t>HZS002</t>
  </si>
  <si>
    <t>Montáž pouzdrového základu stožáru  21 ks</t>
  </si>
  <si>
    <t>VL006</t>
  </si>
  <si>
    <t>pouzdrový základ stožáru pro stožár výšky 4 až  5m</t>
  </si>
  <si>
    <t>D4</t>
  </si>
  <si>
    <t>svítidla a jejich příslušenství</t>
  </si>
  <si>
    <t>210203901</t>
  </si>
  <si>
    <t>Montáž svítidel LED se zapojením vodičů průmyslových nebo venkovních na výložník nebo dřík</t>
  </si>
  <si>
    <t>VL007</t>
  </si>
  <si>
    <t xml:space="preserve">typ 1-svítidlo veřejného osvětlení  4000 lm, 30W, optika DX10 </t>
  </si>
  <si>
    <t>VL008</t>
  </si>
  <si>
    <t xml:space="preserve">typ 2-svítidlo veřejného osvětlení  4000 lm, 30W, optika DM12 </t>
  </si>
  <si>
    <t>VL009</t>
  </si>
  <si>
    <t>typ 3 - svítidlo veřejného osvětlení 1500lmm, optika MVD, 11,6 W</t>
  </si>
  <si>
    <t>VL010</t>
  </si>
  <si>
    <t>recyklační poplatek - za svítidla a světelné zdroje</t>
  </si>
  <si>
    <t>D5</t>
  </si>
  <si>
    <t>stožárová svorkovnice</t>
  </si>
  <si>
    <t>210204201</t>
  </si>
  <si>
    <t>Montáž elektrovýzbroje stožárů osvětlení 1 okruh</t>
  </si>
  <si>
    <t>VL011</t>
  </si>
  <si>
    <t>stožárová výstroj 1 pojistka do stožáru</t>
  </si>
  <si>
    <t>741320041</t>
  </si>
  <si>
    <t>Montáž pojistek se zapojením vodičů pojistkových částí patron do 60 A se styčným kroužkem</t>
  </si>
  <si>
    <t>VL012</t>
  </si>
  <si>
    <t>tavná pojistka  6A až 10A</t>
  </si>
  <si>
    <t>D6</t>
  </si>
  <si>
    <t>rozvaděče</t>
  </si>
  <si>
    <t>741210001</t>
  </si>
  <si>
    <t>Montáž rozvodnic oceloplechových nebo plastových bez zapojení vodičů běžných, hmotnosti do 20 kg</t>
  </si>
  <si>
    <t>VL013</t>
  </si>
  <si>
    <t>plastový rozvaděč, rozměr 418x296x148 mm, IP65, Iks 10kA, In 32A</t>
  </si>
  <si>
    <t>741322111</t>
  </si>
  <si>
    <t>Montáž přepěťových ochran nn se zapojením vodičů svodiče přepětí – typ 2 čtyřpólových jednodílných</t>
  </si>
  <si>
    <t>VL014</t>
  </si>
  <si>
    <t>svodič přepětí 1+21+2</t>
  </si>
  <si>
    <t>741321001</t>
  </si>
  <si>
    <t>Montáž proudových chráničů se zapojením vodičů dvoupólových nn do 25 A bez krytu</t>
  </si>
  <si>
    <t>VL015</t>
  </si>
  <si>
    <t>proudový chránič 16/1N/003/B  10kA</t>
  </si>
  <si>
    <t>HZS003</t>
  </si>
  <si>
    <t>Montáž hlavního vypínače 1f/25A</t>
  </si>
  <si>
    <t>VL016</t>
  </si>
  <si>
    <t>hlavní vypínač 1f/25A</t>
  </si>
  <si>
    <t>HZS004</t>
  </si>
  <si>
    <t>Montáž svorkovnic do rozváděčů s popisnými štítky se zapojením vodičů na jedné straně řadových, průřezové plochy vodičů do 6 mm2</t>
  </si>
  <si>
    <t>VL017</t>
  </si>
  <si>
    <t>svorky</t>
  </si>
  <si>
    <t>HZS.005</t>
  </si>
  <si>
    <t>Montáž popisek do rozvaděče  6 ks</t>
  </si>
  <si>
    <t>VL018</t>
  </si>
  <si>
    <t>popisky</t>
  </si>
  <si>
    <t>HZS006</t>
  </si>
  <si>
    <t>Montáž ostatního drobného elektroinstalačnho materiálu nutného ke kompletaci rozvaděčů</t>
  </si>
  <si>
    <t>VL019</t>
  </si>
  <si>
    <t>materiál nutný ke kompletaci rozvaděče</t>
  </si>
  <si>
    <t>HZS007</t>
  </si>
  <si>
    <t>Montáž elektroměrové rozvodnice včetně pilíře, základu a zemních prací pro osazení základu pilíře</t>
  </si>
  <si>
    <t>VL020</t>
  </si>
  <si>
    <t>elektroměrový rozvaděč pro jedno přímé 1f měření kompletně vybavený v plastovém pilíři do 1f/32A</t>
  </si>
  <si>
    <t>210120102</t>
  </si>
  <si>
    <t>Montáž pojistek se zapojením vodičů závitových pojistkových částí pojistkových patron nožových</t>
  </si>
  <si>
    <t>VL022</t>
  </si>
  <si>
    <t>nožová pojistka PNA 00gG, 10A</t>
  </si>
  <si>
    <t>D7</t>
  </si>
  <si>
    <t>zemní práce</t>
  </si>
  <si>
    <t>460010024</t>
  </si>
  <si>
    <t>Vytýčení trasy vedení kabelového (podzemního) v zastavěném prostoru</t>
  </si>
  <si>
    <t>km</t>
  </si>
  <si>
    <t>460010025</t>
  </si>
  <si>
    <t>Vytýčení trasy inženýrských sítí  v zastavěném prostoru</t>
  </si>
  <si>
    <t>460661112</t>
  </si>
  <si>
    <t>Kabelové lože z písku včetně podsypu, zhutnění a urovnání povrchu pro kabely nn bez zakrytí, šířky do 35 cm</t>
  </si>
  <si>
    <t>VL023</t>
  </si>
  <si>
    <t>kopaný písek písek včetně dovozu</t>
  </si>
  <si>
    <t>460791214</t>
  </si>
  <si>
    <t>Montáž trubek ochranných uložených volně do rýhy plastových ohebných, vnitřního průměru přes 90 do 110  mm</t>
  </si>
  <si>
    <t>VL024</t>
  </si>
  <si>
    <t>bezhalogenová ohebná dvouplášťová korugovaná chránička určená pro mechanickou ochranu všech druhů energetických a telekomunikačních vedení D110 mm</t>
  </si>
  <si>
    <t>460791213</t>
  </si>
  <si>
    <t>Montáž trubek ochranných uložených volně do rýhy plastových ohebných, vnitřního průměru přes 50 do 90 mm</t>
  </si>
  <si>
    <t>VL025</t>
  </si>
  <si>
    <t>bezhalogenová ohebná dvouplášťová korugovaná chránička určená pro mechanickou ochranu všech druhů energetických a telekomunikačních vedení D63 mm</t>
  </si>
  <si>
    <t>460791212</t>
  </si>
  <si>
    <t>Montáž trubek ochranných uložených volně do rýhy plastových ohebných, vnitřního průměru přes 32 do 50 mm</t>
  </si>
  <si>
    <t>34571351</t>
  </si>
  <si>
    <t>trubka elektroinstalační ohebná dvouplášťová korugovaná HDPE (chránička) D 40/50mm</t>
  </si>
  <si>
    <t>460641112</t>
  </si>
  <si>
    <t>Základové konstrukce z monolitického betonu C 12/15 bez bednění 6*0,2*0,5</t>
  </si>
  <si>
    <t>VL026</t>
  </si>
  <si>
    <t>betonová směs včetně dopravy</t>
  </si>
  <si>
    <t>HZS008</t>
  </si>
  <si>
    <t>Utěsnění trubek montážní pěnou</t>
  </si>
  <si>
    <t>DEK.3300000790</t>
  </si>
  <si>
    <t>Montážní pěna trubičková 750ml</t>
  </si>
  <si>
    <t>460171272</t>
  </si>
  <si>
    <t>Hloubení kabelových rýh strojně včetně urovnání dna s přemístěním výkopku do vzdálenosti 3 m od okraje jámy nebo s naložením na dopravní prostředek šířky 50 cm hloubky 80 cm v hornině třídy těžitelnosti I skupiny 3</t>
  </si>
  <si>
    <t>460431262</t>
  </si>
  <si>
    <t>Zásyp kabelových rýh ručně s přemístění sypaniny ze vzdálenosti do 10 m, s uložením výkopku ve vrstvách včetně zhutnění a úpravy povrchu šířky 50 cm hloubky 60 cm z horniny třídy těžitelnosti I skupiny 3</t>
  </si>
  <si>
    <t>460171322</t>
  </si>
  <si>
    <t>Hloubení kabelových rýh strojně včetně urovnání dna s přemístěním výkopku do vzdálenosti 3 m od okraje jámy nebo s naložením na dopravní prostředek šířky 50 cm hloubky 120 cm v hornině třídy těžitelnosti I skupiny 3</t>
  </si>
  <si>
    <t>460431292</t>
  </si>
  <si>
    <t>Zásyp kabelových rýh ručně s přemístění sypaniny ze vzdálenosti do 10 m, s uložením výkopku ve vrstvách včetně zhutnění a úpravy povrchu šířky 50 cm hloubky 90 cm z horniny třídy těžitelnosti I skupiny 3</t>
  </si>
  <si>
    <t>HZS009</t>
  </si>
  <si>
    <t>Hloubení jam pro stožáry vo</t>
  </si>
  <si>
    <t>460671124</t>
  </si>
  <si>
    <t>Výstražné prvky pro krytí kabelů včetně vyrovnání povrchu rýhy, rozvinutí a uložení deska, šířky přes 25 do 30 cm</t>
  </si>
  <si>
    <t>VL027</t>
  </si>
  <si>
    <t>kabelové krycí desky pro mechanickou ochranu kabelů v zemi.</t>
  </si>
  <si>
    <t>HZS010</t>
  </si>
  <si>
    <t>Provizorní úprava terénu</t>
  </si>
  <si>
    <t>VL028</t>
  </si>
  <si>
    <t>Digitální zaměření a zakreslení trsy kabelů</t>
  </si>
  <si>
    <t>460341113</t>
  </si>
  <si>
    <t>Vodorovné přemístění (odvoz) horniny dopravními prostředky včetně složení, bez naložení a rozprostření jakékoliv třídy, na vzdálenost přes 500 do 1000 m</t>
  </si>
  <si>
    <t>460341121</t>
  </si>
  <si>
    <t>Vodorovné přemístění (odvoz) horniny dopravními prostředky včetně složení, bez naložení a rozprostření jakékoliv třídy, na vzdálenost Příplatek k ceně -1113 za každých dalších i započatých 1000 m</t>
  </si>
  <si>
    <t>460361111</t>
  </si>
  <si>
    <t>Poplatek (skládkovné) za uložení zeminy na skládce zatříděné do Katalogu odpadů pod kódem 17 05 04</t>
  </si>
  <si>
    <t>D8</t>
  </si>
  <si>
    <t>demontáže</t>
  </si>
  <si>
    <t>HZS011</t>
  </si>
  <si>
    <t>demontáž stávajícího zařízení a kabelů v prostoru dotčeném výstavbou. Ekolikvidace demontovaného materiálu</t>
  </si>
  <si>
    <t>D9</t>
  </si>
  <si>
    <t>ostatní</t>
  </si>
  <si>
    <t>R001</t>
  </si>
  <si>
    <t>Zapůjčení pojízdné plošiny ( pracovní výška do 4m) pro montáž stožárů  vo</t>
  </si>
  <si>
    <t>HZS012</t>
  </si>
  <si>
    <t>Dokumentace skutečného provedení</t>
  </si>
  <si>
    <t>HZS013</t>
  </si>
  <si>
    <t>Spolupráce s provozovatelem stávající sítě vo</t>
  </si>
  <si>
    <t>HZS014</t>
  </si>
  <si>
    <t>Podíl prací jiných profesí než elektro ( zednické, zámečnické…práce)</t>
  </si>
  <si>
    <t>741810001</t>
  </si>
  <si>
    <t>Zkoušky a prohlídky elektrických rozvodů a zařízení celková prohlídka a vyhotovení revizní zprávy pro objem montážních prací do 100 tis.Kč</t>
  </si>
  <si>
    <t>210280222</t>
  </si>
  <si>
    <t>Měření zemních odporů zemní sítě délky pásku přes 100 do 200m</t>
  </si>
  <si>
    <t>741820102</t>
  </si>
  <si>
    <t>Měření osvětlovacího zařízení intenzity osvětlení na pracovišti do 50 svítidel</t>
  </si>
  <si>
    <t>SO 800 - Sadové úpravy a zeleň</t>
  </si>
  <si>
    <t xml:space="preserve">    18 - Zemní práce - povrchové úpravy terénu</t>
  </si>
  <si>
    <t>112151111</t>
  </si>
  <si>
    <t>Směrové kácení stromů s rozřezáním a odvětvením D kmene přes 100 do 200 mm</t>
  </si>
  <si>
    <t>-2000546345</t>
  </si>
  <si>
    <t>Pokácení stromu směrové v celku s odřezáním kmene a s odvětvením průměru kmene přes 100 do 200 mm</t>
  </si>
  <si>
    <t>112151112</t>
  </si>
  <si>
    <t>Směrové kácení stromů s rozřezáním a odvětvením D kmene přes 200 do 300 mm</t>
  </si>
  <si>
    <t>-455149234</t>
  </si>
  <si>
    <t>Pokácení stromu směrové v celku s odřezáním kmene a s odvětvením průměru kmene přes 200 do 300 mm</t>
  </si>
  <si>
    <t>112151113</t>
  </si>
  <si>
    <t>Směrové kácení stromů s rozřezáním a odvětvením D kmene přes 300 do 400 mm</t>
  </si>
  <si>
    <t>935513751</t>
  </si>
  <si>
    <t>Pokácení stromu směrové v celku s odřezáním kmene a s odvětvením průměru kmene přes 300 do 400 mm</t>
  </si>
  <si>
    <t>112151114</t>
  </si>
  <si>
    <t>Směrové kácení stromů s rozřezáním a odvětvením D kmene přes 400 do 500 mm</t>
  </si>
  <si>
    <t>1387139764</t>
  </si>
  <si>
    <t>Pokácení stromu směrové v celku s odřezáním kmene a s odvětvením průměru kmene přes 400 do 500 mm</t>
  </si>
  <si>
    <t>112251101</t>
  </si>
  <si>
    <t>Odstranění pařezů průměru přes 100 do 300 mm</t>
  </si>
  <si>
    <t>-651371309</t>
  </si>
  <si>
    <t>Odstranění pařezů strojně s jejich vykopáním nebo vytrháním průměru přes 100 do 300 mm</t>
  </si>
  <si>
    <t>3+1</t>
  </si>
  <si>
    <t>112251102</t>
  </si>
  <si>
    <t>Odstranění pařezů průměru přes 300 do 500 mm</t>
  </si>
  <si>
    <t>-675239597</t>
  </si>
  <si>
    <t>Odstranění pařezů strojně s jejich vykopáním nebo vytrháním průměru přes 300 do 500 mm</t>
  </si>
  <si>
    <t>113107211</t>
  </si>
  <si>
    <t>Odstranění podkladu z kameniva těženého tl do 100 mm strojně pl přes 200 m2</t>
  </si>
  <si>
    <t>-1282023961</t>
  </si>
  <si>
    <t>Odstranění podkladů nebo krytů strojně plochy jednotlivě přes 200 m2 s přemístěním hmot na skládku na vzdálenost do 20 m nebo s naložením na dopravní prostředek z kameniva těženého, o tl. vrstvy do 100 mm</t>
  </si>
  <si>
    <t>Dle TZ A.2.2.c úprava podloží</t>
  </si>
  <si>
    <t>977</t>
  </si>
  <si>
    <t>119005133</t>
  </si>
  <si>
    <t>Vytyčení výsadeb zapojených nebo v záhonu plochy přes 100 m2 s rozmístěním rostlin nepravidelně ve stejnorodých skupinách</t>
  </si>
  <si>
    <t>-1663673940</t>
  </si>
  <si>
    <t>Vytyčení výsadeb s rozmístěním rostlin dle projektové dokumentace zapojených nebo v záhonu, plochy přes 100 m2 individuálně ve stejnorodých skupinách</t>
  </si>
  <si>
    <t>977-336</t>
  </si>
  <si>
    <t>162201401</t>
  </si>
  <si>
    <t>Vodorovné přemístění větví stromů listnatých do 1 km D kmene přes 100 do 300 mm</t>
  </si>
  <si>
    <t>138664279</t>
  </si>
  <si>
    <t>Vodorovné přemístění větví, kmenů nebo pařezů s naložením, složením a dopravou do 1000 m větví stromů listnatých, průměru kmene přes 100 do 300 mm</t>
  </si>
  <si>
    <t>162201402</t>
  </si>
  <si>
    <t>Vodorovné přemístění větví stromů listnatých do 1 km D kmene přes 300 do 500 mm</t>
  </si>
  <si>
    <t>-1139708543</t>
  </si>
  <si>
    <t>Vodorovné přemístění větví, kmenů nebo pařezů s naložením, složením a dopravou do 1000 m větví stromů listnatých, průměru kmene přes 300 do 500 mm</t>
  </si>
  <si>
    <t>162201411</t>
  </si>
  <si>
    <t>Vodorovné přemístění kmenů stromů listnatých do 1 km D kmene přes 100 do 300 mm</t>
  </si>
  <si>
    <t>1197166751</t>
  </si>
  <si>
    <t>Vodorovné přemístění větví, kmenů nebo pařezů s naložením, složením a dopravou do 1000 m kmenů stromů listnatých, průměru přes 100 do 300 mm</t>
  </si>
  <si>
    <t>162201412</t>
  </si>
  <si>
    <t>Vodorovné přemístění kmenů stromů listnatých do 1 km D kmene přes 300 do 500 mm</t>
  </si>
  <si>
    <t>1243002375</t>
  </si>
  <si>
    <t>Vodorovné přemístění větví, kmenů nebo pařezů s naložením, složením a dopravou do 1000 m kmenů stromů listnatých, průměru přes 300 do 500 mm</t>
  </si>
  <si>
    <t>162201421</t>
  </si>
  <si>
    <t>Vodorovné přemístění pařezů do 1 km D přes 100 do 300 mm</t>
  </si>
  <si>
    <t>1088203358</t>
  </si>
  <si>
    <t>Vodorovné přemístění větví, kmenů nebo pařezů s naložením, složením a dopravou do 1000 m pařezů kmenů, průměru přes 100 do 300 mm</t>
  </si>
  <si>
    <t>162201422</t>
  </si>
  <si>
    <t>Vodorovné přemístění pařezů do 1 km D přes 300 do 500 mm</t>
  </si>
  <si>
    <t>1007007060</t>
  </si>
  <si>
    <t>Vodorovné přemístění větví, kmenů nebo pařezů s naložením, složením a dopravou do 1000 m pařezů kmenů, průměru přes 300 do 500 mm</t>
  </si>
  <si>
    <t>162301931</t>
  </si>
  <si>
    <t>Příplatek k vodorovnému přemístění větví stromů listnatých D kmene přes 100 do 300 mm ZKD 1 km</t>
  </si>
  <si>
    <t>1864256889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</si>
  <si>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</si>
  <si>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4*19</t>
  </si>
  <si>
    <t>162301932</t>
  </si>
  <si>
    <t>Příplatek k vodorovnému přemístění větví stromů listnatých D kmene přes 300 do 500 mm ZKD 1 km</t>
  </si>
  <si>
    <t>-1945937464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</si>
  <si>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</si>
  <si>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10*19</t>
  </si>
  <si>
    <t>162301951</t>
  </si>
  <si>
    <t>Příplatek k vodorovnému přemístění kmenů stromů listnatých D kmene přes 100 do 300 mm ZKD 1 km</t>
  </si>
  <si>
    <t>1264448848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</si>
  <si>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</si>
  <si>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162301952</t>
  </si>
  <si>
    <t>Příplatek k vodorovnému přemístění kmenů stromů listnatých D kmene přes 300 do 500 mm ZKD 1 km</t>
  </si>
  <si>
    <t>-1888166897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</si>
  <si>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</si>
  <si>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162301971</t>
  </si>
  <si>
    <t>Příplatek k vodorovnému přemístění pařezů D přes 100 do 300 mm ZKD 1 km</t>
  </si>
  <si>
    <t>1669281422</t>
  </si>
  <si>
    <t>Vodorovné přemístění větví, kmenů nebo pařezů s naložením, složením a dopravou Příplatek k cenám za každých dalších i započatých 1000 m přes 1000 m pařezů kmenů, průměru přes 100 do 300 mm</t>
  </si>
  <si>
    <t>162301972</t>
  </si>
  <si>
    <t>Příplatek k vodorovnému přemístění pařezů D přes 300 do 500 mm ZKD 1 km</t>
  </si>
  <si>
    <t>1181945952</t>
  </si>
  <si>
    <t>Vodorovné přemístění větví, kmenů nebo pařezů s naložením, složením a dopravou Příplatek k cenám za každých dalších i započatých 1000 m přes 1000 m pařezů kmenů, průměru přes 300 do 500 mm</t>
  </si>
  <si>
    <t>174251201</t>
  </si>
  <si>
    <t>Zásyp jam po pařezech D pařezů do 300 mm strojně</t>
  </si>
  <si>
    <t>2057892785</t>
  </si>
  <si>
    <t>Zásyp jam po pařezech strojně výkopkem z horniny získané při dobývání pařezů s hrubým urovnáním povrchu zasypávky průměru pařezu přes 100 do 300 mm</t>
  </si>
  <si>
    <t>174251202</t>
  </si>
  <si>
    <t>Zásyp jam po pařezech D pařezů přes 300 do 500 mm strojně</t>
  </si>
  <si>
    <t>1728711590</t>
  </si>
  <si>
    <t>Zásyp jam po pařezech strojně výkopkem z horniny získané při dobývání pařezů s hrubým urovnáním povrchu zasypávky průměru pařezu přes 300 do 500 mm</t>
  </si>
  <si>
    <t>181351103</t>
  </si>
  <si>
    <t>Rozprostření ornice tl vrstvy do 200 mm pl přes 100 do 500 m2 v rovině nebo ve svahu do 1:5 strojně</t>
  </si>
  <si>
    <t>1461642808</t>
  </si>
  <si>
    <t>Rozprostření a urovnání ornice v rovině nebo ve svahu sklonu do 1:5 strojně při souvislé ploše přes 100 do 500 m2, tl. vrstvy do 200 mm</t>
  </si>
  <si>
    <t>181951112</t>
  </si>
  <si>
    <t>Úprava pláně v hornině třídy těžitelnosti I skupiny 1 až 3 se zhutněním strojně</t>
  </si>
  <si>
    <t>-2099880633</t>
  </si>
  <si>
    <t>Úprava pláně vyrovnáním výškových rozdílů strojně v hornině třídy těžitelnosti I, skupiny 1 až 3 se zhutněním</t>
  </si>
  <si>
    <t>182303111</t>
  </si>
  <si>
    <t>Doplnění zeminy nebo substrátu na travnatých plochách tl do 50 mm rovina v rovinně a svahu do 1:5</t>
  </si>
  <si>
    <t>-953723727</t>
  </si>
  <si>
    <t>Doplnění zeminy nebo substrátu na travnatých plochách tloušťky do 50 mm v rovině nebo na svahu do 1:5</t>
  </si>
  <si>
    <t>10371500</t>
  </si>
  <si>
    <t>substrát pro trávníky VL</t>
  </si>
  <si>
    <t>-947842000</t>
  </si>
  <si>
    <t>336,000*0,07*1,05</t>
  </si>
  <si>
    <t>1316073435</t>
  </si>
  <si>
    <t>10321100</t>
  </si>
  <si>
    <t>zahradní substrát pro výsadbu VL</t>
  </si>
  <si>
    <t>-237315709</t>
  </si>
  <si>
    <t>895,165577342048*0,051 'Přepočtené koeficientem množství</t>
  </si>
  <si>
    <t>23531470</t>
  </si>
  <si>
    <t>písek křemičitý frakce 0,6/1,2mm</t>
  </si>
  <si>
    <t>1190016069</t>
  </si>
  <si>
    <t>Substrát do záhonu, trávníku, ke stromům</t>
  </si>
  <si>
    <t>977*5</t>
  </si>
  <si>
    <t>183101121</t>
  </si>
  <si>
    <t>Hloubení jamek bez výměny půdy zeminy skupiny 1 až 4 obj přes 0,4 do 1 m3 v rovině a svahu do 1:5</t>
  </si>
  <si>
    <t>1586753285</t>
  </si>
  <si>
    <t>Hloubení jamek pro vysazování rostlin v zemině skupiny 1 až 4 bez výměny půdy v rovině nebo na svahu do 1:5, objemu přes 0,40 do 1,00 m3</t>
  </si>
  <si>
    <t>183205112</t>
  </si>
  <si>
    <t>Založení záhonu v rovině a svahu do 1:5 zemina skupiny 3</t>
  </si>
  <si>
    <t>576144472</t>
  </si>
  <si>
    <t>Založení záhonu pro výsadbu rostlin v rovině nebo na svahu do 1:5 v zemině skupiny 3</t>
  </si>
  <si>
    <t>795-154</t>
  </si>
  <si>
    <t>Molinia caerulea</t>
  </si>
  <si>
    <t>-1948957205</t>
  </si>
  <si>
    <t>Panicum virgatum ´Shenandoah´</t>
  </si>
  <si>
    <t>-2036977826</t>
  </si>
  <si>
    <t>Ligularia przewalskii</t>
  </si>
  <si>
    <t>-486276758</t>
  </si>
  <si>
    <t>Aster ericoides Schneetanne</t>
  </si>
  <si>
    <t>-676900865</t>
  </si>
  <si>
    <t>Aster novae angliae ´Purple Dome´</t>
  </si>
  <si>
    <t>-713188069</t>
  </si>
  <si>
    <t>Hemerocallis lilioasphodelus</t>
  </si>
  <si>
    <t>-2121763161</t>
  </si>
  <si>
    <t>Carex morowii</t>
  </si>
  <si>
    <t>-386538385</t>
  </si>
  <si>
    <t>Geranium himalayense</t>
  </si>
  <si>
    <t>180890440</t>
  </si>
  <si>
    <t>Rudbeckia fulgida</t>
  </si>
  <si>
    <t>139405014</t>
  </si>
  <si>
    <t>Veronica longifolia</t>
  </si>
  <si>
    <t>680826634</t>
  </si>
  <si>
    <t>Echinacea purpurea</t>
  </si>
  <si>
    <t>2144825591</t>
  </si>
  <si>
    <t>Liatris spicata</t>
  </si>
  <si>
    <t>-573521598</t>
  </si>
  <si>
    <t>Helenium autumnale ´Moorheim Beauty´</t>
  </si>
  <si>
    <t>286702622</t>
  </si>
  <si>
    <t>Fragaria vesca</t>
  </si>
  <si>
    <t>1136061430</t>
  </si>
  <si>
    <t>Alchemilla mollis</t>
  </si>
  <si>
    <t>-775627109</t>
  </si>
  <si>
    <t>Lysimachia punctata</t>
  </si>
  <si>
    <t>1944864180</t>
  </si>
  <si>
    <t>Vinca minor</t>
  </si>
  <si>
    <t>-1100949284</t>
  </si>
  <si>
    <t>Aquilegia vulgaris</t>
  </si>
  <si>
    <t>-1289726266</t>
  </si>
  <si>
    <t>Muscari armeniacum</t>
  </si>
  <si>
    <t>-663932972</t>
  </si>
  <si>
    <t>Narcissus poeticus</t>
  </si>
  <si>
    <t>712002282</t>
  </si>
  <si>
    <t>Tulipa batalinii ´Salmon Gem´</t>
  </si>
  <si>
    <t>1763146629</t>
  </si>
  <si>
    <t>Crocus ´Golden Yellow´</t>
  </si>
  <si>
    <t>1380275881</t>
  </si>
  <si>
    <t>Hemerocallis Crimson Pirate</t>
  </si>
  <si>
    <t>-1907073586</t>
  </si>
  <si>
    <t>Aster dumosus ´Kassel´</t>
  </si>
  <si>
    <t>661488716</t>
  </si>
  <si>
    <t>Molinia caerulea Moorhexe</t>
  </si>
  <si>
    <t>-1713759727</t>
  </si>
  <si>
    <t>Heuchera x brizoides</t>
  </si>
  <si>
    <t>985573855</t>
  </si>
  <si>
    <t>482587867</t>
  </si>
  <si>
    <t>Dianthus caesius</t>
  </si>
  <si>
    <t>-674105446</t>
  </si>
  <si>
    <t>Anemone sylvestris</t>
  </si>
  <si>
    <t>772665388</t>
  </si>
  <si>
    <t>Helleborus niger</t>
  </si>
  <si>
    <t>1256950519</t>
  </si>
  <si>
    <t>Achillea millefolium Paprika</t>
  </si>
  <si>
    <t>294841810</t>
  </si>
  <si>
    <t>Salvia nemorosa Ostfriesland</t>
  </si>
  <si>
    <t>-1236567716</t>
  </si>
  <si>
    <t>Salvia officinalis Purpurascens</t>
  </si>
  <si>
    <t>1791212336</t>
  </si>
  <si>
    <t>Geranium macrorhizum</t>
  </si>
  <si>
    <t>-1661000502</t>
  </si>
  <si>
    <t>Centaurea montana ´Grandiflora´</t>
  </si>
  <si>
    <t>-1265592188</t>
  </si>
  <si>
    <t>Veronica incana</t>
  </si>
  <si>
    <t>1534025832</t>
  </si>
  <si>
    <t>Bergenia cordifolia</t>
  </si>
  <si>
    <t>323666796</t>
  </si>
  <si>
    <t>Geranium ´Johnsons Blue´</t>
  </si>
  <si>
    <t>-1248018681</t>
  </si>
  <si>
    <t>-834878483</t>
  </si>
  <si>
    <t>Ajuga reptans</t>
  </si>
  <si>
    <t>250755811</t>
  </si>
  <si>
    <t>Vinca minor Alba</t>
  </si>
  <si>
    <t>1824900154</t>
  </si>
  <si>
    <t>1810281832</t>
  </si>
  <si>
    <t>Thymus pulegioides</t>
  </si>
  <si>
    <t>2092025287</t>
  </si>
  <si>
    <t>Centranthus ruber Coccineus</t>
  </si>
  <si>
    <t>1717606433</t>
  </si>
  <si>
    <t>Crocus sp.  - růžový a fialový květ</t>
  </si>
  <si>
    <t>69006879</t>
  </si>
  <si>
    <t>Tulipa turkestanica</t>
  </si>
  <si>
    <t>1918894155</t>
  </si>
  <si>
    <t>-73274517</t>
  </si>
  <si>
    <t>Cimicifuga ramosa Atropurpurea</t>
  </si>
  <si>
    <t>-1087019759</t>
  </si>
  <si>
    <t>Artemisia ludoviciana’Silver Queen‘</t>
  </si>
  <si>
    <t>-1312334107</t>
  </si>
  <si>
    <t>Paeonia officinalis Purpurea Plena</t>
  </si>
  <si>
    <t>-1108020614</t>
  </si>
  <si>
    <t>252931873</t>
  </si>
  <si>
    <t>Penstemon digitalis ´Onyx and Pearls´ (drač</t>
  </si>
  <si>
    <t>-1609418964</t>
  </si>
  <si>
    <t>Festuca glauca</t>
  </si>
  <si>
    <t>-867797737</t>
  </si>
  <si>
    <t>-1617178846</t>
  </si>
  <si>
    <t>Helleborus purpurascens</t>
  </si>
  <si>
    <t>-2013377207</t>
  </si>
  <si>
    <t>Iris sibirica Alba</t>
  </si>
  <si>
    <t>1994225054</t>
  </si>
  <si>
    <t>2083345823</t>
  </si>
  <si>
    <t>Astrantia major Rubra</t>
  </si>
  <si>
    <t>1990530321</t>
  </si>
  <si>
    <t>Polygonatum multiflorum</t>
  </si>
  <si>
    <t>-456664335</t>
  </si>
  <si>
    <t>Convallaria majalis</t>
  </si>
  <si>
    <t>2038577487</t>
  </si>
  <si>
    <t>Heuchera micrantha Palace Purple</t>
  </si>
  <si>
    <t>-2062846042</t>
  </si>
  <si>
    <t>Campanula punctata Rubra</t>
  </si>
  <si>
    <t>-1190462162</t>
  </si>
  <si>
    <t>94483134</t>
  </si>
  <si>
    <t>-1410288616</t>
  </si>
  <si>
    <t>Thymus x citriodorus ‚Silver Queen‘</t>
  </si>
  <si>
    <t>-1803551064</t>
  </si>
  <si>
    <t>Pulsatilla vulgaris var. Rubra</t>
  </si>
  <si>
    <t>1286366099</t>
  </si>
  <si>
    <t>Digitalis purpurea ´Alba´</t>
  </si>
  <si>
    <t>-380084473</t>
  </si>
  <si>
    <t>Fritillaria meleagris</t>
  </si>
  <si>
    <t>1298308556</t>
  </si>
  <si>
    <t>-1566854680</t>
  </si>
  <si>
    <t>Crocus sp. - bílý květ</t>
  </si>
  <si>
    <t>-1033827059</t>
  </si>
  <si>
    <t>183403114</t>
  </si>
  <si>
    <t>Obdělání půdy kultivátorováním v rovině a svahu do 1:5</t>
  </si>
  <si>
    <t>453522369</t>
  </si>
  <si>
    <t>Obdělání půdy kultivátorováním v rovině nebo na svahu do 1:5</t>
  </si>
  <si>
    <t>183403153</t>
  </si>
  <si>
    <t>Obdělání půdy hrabáním v rovině a svahu do 1:5</t>
  </si>
  <si>
    <t>-482753701</t>
  </si>
  <si>
    <t>Obdělání půdy hrabáním v rovině nebo na svahu do 1:5</t>
  </si>
  <si>
    <t>184102116</t>
  </si>
  <si>
    <t>Výsadba dřeviny s balem D přes 0,6 do 0,8 m do jamky se zalitím v rovině a svahu do 1:5</t>
  </si>
  <si>
    <t>-4749058</t>
  </si>
  <si>
    <t>Výsadba dřeviny s balem do předem vyhloubené jamky se zalitím v rovině nebo na svahu do 1:5, při průměru balu přes 600 do 800 mm</t>
  </si>
  <si>
    <t>-1560992159</t>
  </si>
  <si>
    <t>69311081</t>
  </si>
  <si>
    <t>geotextilie netkaná separační, ochranná, filtrační, drenážní PES 300g/m2</t>
  </si>
  <si>
    <t>66181812</t>
  </si>
  <si>
    <t>2123213341</t>
  </si>
  <si>
    <t>58.1</t>
  </si>
  <si>
    <t>kompost</t>
  </si>
  <si>
    <t>-116879492</t>
  </si>
  <si>
    <t>58.2</t>
  </si>
  <si>
    <t>bio uhlí (dřevěné uhlí)</t>
  </si>
  <si>
    <t>-1603534994</t>
  </si>
  <si>
    <t>02.1</t>
  </si>
  <si>
    <t>1428760747</t>
  </si>
  <si>
    <t>02.5</t>
  </si>
  <si>
    <t>-1998313174</t>
  </si>
  <si>
    <t>02.6</t>
  </si>
  <si>
    <t>1893357256</t>
  </si>
  <si>
    <t>289939042</t>
  </si>
  <si>
    <t>Ukotvení dřeviny kůly v rovině nebo na svahu do 1:5 třemi kůly, délky přes 2 do 3 m</t>
  </si>
  <si>
    <t>25*3</t>
  </si>
  <si>
    <t>147684797</t>
  </si>
  <si>
    <t>184215412</t>
  </si>
  <si>
    <t>Zhotovení závlahové mísy dřevin D přes 0,5 do 1,0 m v rovině nebo na svahu do 1:5</t>
  </si>
  <si>
    <t>-202161178</t>
  </si>
  <si>
    <t>Zhotovení závlahové mísy u solitérních dřevin v rovině nebo na svahu do 1:5, o průměru mísy přes 0,5 do 1 m</t>
  </si>
  <si>
    <t>-1579027420</t>
  </si>
  <si>
    <t>25*1*0,5*1,05*1,8</t>
  </si>
  <si>
    <t>603126281</t>
  </si>
  <si>
    <t>25*1*0.5*1,05</t>
  </si>
  <si>
    <t>184501121</t>
  </si>
  <si>
    <t>Zhotovení obalu z juty v jedné vrstvě v rovině a svahu do 1:5</t>
  </si>
  <si>
    <t>-719459828</t>
  </si>
  <si>
    <t>Zhotovení obalu kmene a spodních částí větví stromu z juty v jedné vrstvě v rovině nebo na svahu do 1:5</t>
  </si>
  <si>
    <t>25*1*4</t>
  </si>
  <si>
    <t>25*1*1</t>
  </si>
  <si>
    <t>184801121</t>
  </si>
  <si>
    <t>Ošetřování vysazených dřevin solitérních v rovině a svahu do 1:5</t>
  </si>
  <si>
    <t>-435885212</t>
  </si>
  <si>
    <t>Ošetření vysazených dřevin solitérních v rovině nebo na svahu do 1:5</t>
  </si>
  <si>
    <t>184813161</t>
  </si>
  <si>
    <t>Zřízení ochranného nátěru kmene stromu do výšky 1 m obvodu do 180 mm</t>
  </si>
  <si>
    <t>-1017768654</t>
  </si>
  <si>
    <t>Zřízení ochranného nátěru kmene stromu do výšky 1 m, obvodu kmene do 180 mm</t>
  </si>
  <si>
    <t>-2126658980</t>
  </si>
  <si>
    <t>184813241</t>
  </si>
  <si>
    <t>Zřízení ochrany paty kmene dřeviny perforovanou flexibilní plastovou chráničkou</t>
  </si>
  <si>
    <t>1014579817</t>
  </si>
  <si>
    <t>28357001</t>
  </si>
  <si>
    <t>chránička perforovaná PE k ochraně paty kmene stromku před poškozením strunovou sekačkou</t>
  </si>
  <si>
    <t>987187417</t>
  </si>
  <si>
    <t>184911161</t>
  </si>
  <si>
    <t>Mulčování záhonů kačírkem tl vrstvy přes 0,05 do 0,1 m v rovině a svahu do 1:5</t>
  </si>
  <si>
    <t>-1665072060</t>
  </si>
  <si>
    <t>Mulčování záhonů kačírkem nebo drceným kamenivem tloušťky mulče přes 50 do 100 mm v rovině nebo na svahu do 1:5</t>
  </si>
  <si>
    <t>58343810</t>
  </si>
  <si>
    <t>kamenivo drcené hrubé frakce 4/8</t>
  </si>
  <si>
    <t>41030495</t>
  </si>
  <si>
    <t>641*0,25 'Přepočtené koeficientem množství</t>
  </si>
  <si>
    <t>185802114</t>
  </si>
  <si>
    <t>Hnojení půdy umělým hnojivem k jednotlivým rostlinám v rovině a svahu do 1:5</t>
  </si>
  <si>
    <t>1250802014</t>
  </si>
  <si>
    <t>Hnojení půdy nebo trávníku v rovině nebo na svahu do 1:5 umělým hnojivem s rozdělením k jednotlivým rostlinám</t>
  </si>
  <si>
    <t>(795*0,1*2*1,05)/1000</t>
  </si>
  <si>
    <t>25191155</t>
  </si>
  <si>
    <t>hnojivo průmyslové</t>
  </si>
  <si>
    <t>1831573941</t>
  </si>
  <si>
    <t>5566,66666666667*0,03 'Přepočtené koeficientem množství</t>
  </si>
  <si>
    <t>185803211</t>
  </si>
  <si>
    <t>Uválcování trávníku v rovině a svahu do 1:5</t>
  </si>
  <si>
    <t>293254289</t>
  </si>
  <si>
    <t>Uválcování trávníku v rovině nebo na svahu do 1:5</t>
  </si>
  <si>
    <t>185804111</t>
  </si>
  <si>
    <t>Ošetření vysazených květin v rovině a svahu do 1:5</t>
  </si>
  <si>
    <t>-2102959358</t>
  </si>
  <si>
    <t>Ošetření vysazených květin jednorázové v rovině</t>
  </si>
  <si>
    <t>185804312</t>
  </si>
  <si>
    <t>Zalití rostlin vodou plocha přes 20 m2</t>
  </si>
  <si>
    <t>-1874345058</t>
  </si>
  <si>
    <t>Zalití rostlin vodou plochy záhonů jednotlivě přes 20 m2</t>
  </si>
  <si>
    <t>641*0,2</t>
  </si>
  <si>
    <t>r1</t>
  </si>
  <si>
    <t>-1224289206</t>
  </si>
  <si>
    <t>Zemní práce - povrchové úpravy terénu</t>
  </si>
  <si>
    <t>181411131</t>
  </si>
  <si>
    <t>Založení parkového trávníku výsevem pl do 1000 m2 v rovině a ve svahu do 1:5</t>
  </si>
  <si>
    <t>1431508806</t>
  </si>
  <si>
    <t>Založení trávníku na půdě předem připravené plochy do 1000 m2 výsevem včetně utažení parkového v rovině nebo na svahu do 1:5</t>
  </si>
  <si>
    <t>00572410</t>
  </si>
  <si>
    <t>osivo směs travní parková</t>
  </si>
  <si>
    <t>-1045560917</t>
  </si>
  <si>
    <t>336,000*0,1*1,05</t>
  </si>
  <si>
    <t>-694126665</t>
  </si>
  <si>
    <t>-1377619078</t>
  </si>
  <si>
    <t>-198223071</t>
  </si>
  <si>
    <t>175,860*19</t>
  </si>
  <si>
    <t>1014056374</t>
  </si>
  <si>
    <t>175,860-11,2</t>
  </si>
  <si>
    <t>997013811</t>
  </si>
  <si>
    <t>Poplatek za uložení na skládce (skládkovné) stavebního odpadu dřevěného kód odpadu 17 02 01</t>
  </si>
  <si>
    <t>354627375</t>
  </si>
  <si>
    <t>Poplatek za uložení stavebního odpadu na skládce (skládkovné) dřevěného zatříděného do Katalogu odpadů pod kódem 17 02 01</t>
  </si>
  <si>
    <t>Pokácené stromy</t>
  </si>
  <si>
    <t>14*0,8</t>
  </si>
  <si>
    <t>SO 900 - Drobná architektura, mobiliář</t>
  </si>
  <si>
    <t xml:space="preserve">    9.1 - SW - umístění v automatické pokladně</t>
  </si>
  <si>
    <t xml:space="preserve">    9.2 - Vjezd - vjezdová jednotka ve stojanu - stojan lze doplnit o tiskárnu vjezdového lístku</t>
  </si>
  <si>
    <t xml:space="preserve">    9.3 - Výjezd - výjezdová jednotka ve stojanu - stojan lze doplnit o skener lístku s čárovým kódem</t>
  </si>
  <si>
    <t xml:space="preserve">    9.4 - Automatická pokladna - pouze bezhotovostní platba</t>
  </si>
  <si>
    <t xml:space="preserve">    9.5 - Závory</t>
  </si>
  <si>
    <t xml:space="preserve">    9.6 - Čtení RZ - vjzed i výjezd</t>
  </si>
  <si>
    <t xml:space="preserve">    9.8 - Indukční smyčky - v ceně instalace </t>
  </si>
  <si>
    <t xml:space="preserve">    9.9 - Instalace systému</t>
  </si>
  <si>
    <t xml:space="preserve">    767 - Konstrukce zámečnické</t>
  </si>
  <si>
    <t>131251103</t>
  </si>
  <si>
    <t>Hloubení jam nezapažených v hornině třídy těžitelnosti I skupiny 3 objem do 100 m3 strojně</t>
  </si>
  <si>
    <t>-421603519</t>
  </si>
  <si>
    <t>Hloubení nezapažených jam a zářezů strojně s urovnáním dna do předepsaného profilu a spádu v hornině třídy těžitelnosti I skupiny 3 přes 50 do 100 m3</t>
  </si>
  <si>
    <t>Patky pro mobiliář</t>
  </si>
  <si>
    <t>Lavice</t>
  </si>
  <si>
    <t>0,4*0,4*0,5*18*2</t>
  </si>
  <si>
    <t>Koš</t>
  </si>
  <si>
    <t>0,4*0,4*0,5*3</t>
  </si>
  <si>
    <t>Stojan kola</t>
  </si>
  <si>
    <t>0,4*0,4*0,5*8*2</t>
  </si>
  <si>
    <t>Kamera</t>
  </si>
  <si>
    <t>0,4*0,4*0,5*4</t>
  </si>
  <si>
    <t>Automat</t>
  </si>
  <si>
    <t>0,4*0,4*0,5</t>
  </si>
  <si>
    <t>Brána</t>
  </si>
  <si>
    <t>0,8*0,8*1*2</t>
  </si>
  <si>
    <t>Nabíjecí stanice</t>
  </si>
  <si>
    <t>1*1*1,2*2</t>
  </si>
  <si>
    <t>Kamera SPZ</t>
  </si>
  <si>
    <t>0,4*0,4*0,5*2</t>
  </si>
  <si>
    <t>Mezisoučet</t>
  </si>
  <si>
    <t>8,64*0,5</t>
  </si>
  <si>
    <t>366372022</t>
  </si>
  <si>
    <t>12,96-4,64</t>
  </si>
  <si>
    <t>-1240690158</t>
  </si>
  <si>
    <t>8,320*5</t>
  </si>
  <si>
    <t>-41022456</t>
  </si>
  <si>
    <t>Nakládání, skládání a překládání neulehlého výkopku nebo sypaniny strojně nakládání, množství do 100 m3, z horniny třídy těžitelnosti I, skupiny 1 až 3</t>
  </si>
  <si>
    <t>8,320</t>
  </si>
  <si>
    <t>871610373</t>
  </si>
  <si>
    <t>8,320*1,8</t>
  </si>
  <si>
    <t>-598387419</t>
  </si>
  <si>
    <t>Zpětný zásyp okolo patek</t>
  </si>
  <si>
    <t>12,960-8,32</t>
  </si>
  <si>
    <t>275321511</t>
  </si>
  <si>
    <t>Základové patky ze ŽB bez zvýšených nároků na prostředí tř. C 25/30</t>
  </si>
  <si>
    <t>1812269518</t>
  </si>
  <si>
    <t>Základy z betonu železového (bez výztuže) patky z betonu bez zvláštních nároků na prostředí tř. C 25/30</t>
  </si>
  <si>
    <t>275351121</t>
  </si>
  <si>
    <t>Zřízení bednění základových patek</t>
  </si>
  <si>
    <t>679668337</t>
  </si>
  <si>
    <t>Bednění základů patek zřízení</t>
  </si>
  <si>
    <t>0,4*4*0,5*18*2</t>
  </si>
  <si>
    <t>0,4*4*0,5*3</t>
  </si>
  <si>
    <t>0,4*4*0,5*8*2</t>
  </si>
  <si>
    <t>0,4*4*0,5</t>
  </si>
  <si>
    <t>0,8*4*1*2</t>
  </si>
  <si>
    <t>1*4*1,2*2</t>
  </si>
  <si>
    <t>0,4*4*0,5*2</t>
  </si>
  <si>
    <t>275351122</t>
  </si>
  <si>
    <t>Odstranění bednění základových patek</t>
  </si>
  <si>
    <t>1720383482</t>
  </si>
  <si>
    <t>Bednění základů patek odstranění</t>
  </si>
  <si>
    <t>275361821</t>
  </si>
  <si>
    <t>Výztuž základových patek betonářskou ocelí 10 505 (R)</t>
  </si>
  <si>
    <t>860171863</t>
  </si>
  <si>
    <t>Výztuž základů patek z betonářské oceli 10 505 (R)</t>
  </si>
  <si>
    <t>8,320*0,1</t>
  </si>
  <si>
    <t>9.1.1</t>
  </si>
  <si>
    <t>A - lavička, provedení dle PD</t>
  </si>
  <si>
    <t>1754832666</t>
  </si>
  <si>
    <t>9.2</t>
  </si>
  <si>
    <t>B - odpadkový koš, provedení dle PD</t>
  </si>
  <si>
    <t>-94779616</t>
  </si>
  <si>
    <t>9.3</t>
  </si>
  <si>
    <t>C - stojan na kola, provedení dle PD</t>
  </si>
  <si>
    <t>-526055352</t>
  </si>
  <si>
    <t>9.4</t>
  </si>
  <si>
    <t>D - stromová mříž, provedení dle PD</t>
  </si>
  <si>
    <t>-1021960653</t>
  </si>
  <si>
    <t>9.8</t>
  </si>
  <si>
    <t>9.12</t>
  </si>
  <si>
    <t>Odstranění betonových bloků, včetně odvozu na skládku a likvidace</t>
  </si>
  <si>
    <t>1381029140</t>
  </si>
  <si>
    <t>9.13</t>
  </si>
  <si>
    <t>Demontáž svítidel, stožárů, včetně ekologické likvidace</t>
  </si>
  <si>
    <t>-1465496153</t>
  </si>
  <si>
    <t>SW - umístění v automatické pokladně</t>
  </si>
  <si>
    <t>91.1</t>
  </si>
  <si>
    <t>Volně stojící PC pro instalaci parkovacího systému GP4P. Může sloužit i jako manuální pokladna. Konfigurace je dostačující pro řízení a správu přibližně 10 zařízení připojených k parkovacímu systému, příp. až 4 kamer pro LPR. PC je určeno k umístění do zv</t>
  </si>
  <si>
    <t>1751977348</t>
  </si>
  <si>
    <t>Volně stojící PC pro instalaci parkovacího systému GP4P. Může sloužit i jako manuální pokladna. Konfigurace je dostačující pro řízení a správu přibližně 10 zařízení připojených k parkovacímu systému, příp. až 4 kamer pro LPR. PC je určeno k umístění do zvoleného prostoru v interiéru budovy. Řešení je určeno pro malé projekty parkovišť.</t>
  </si>
  <si>
    <t>91.2</t>
  </si>
  <si>
    <t>Monitor pro zobrazení textových a grafických informací s úhlopříčkou do 24".</t>
  </si>
  <si>
    <t>1885400223</t>
  </si>
  <si>
    <t>91.3</t>
  </si>
  <si>
    <t>Konfigurovatelný aplikační software pro dohled a správu parkovacího systému GP4P. Použití je omezeno velikostí parkoviště - max. 3 ks připojených zařízení (1× automatická pokladna, 2× parkovací stojan).</t>
  </si>
  <si>
    <t>1767485211</t>
  </si>
  <si>
    <t>91.4</t>
  </si>
  <si>
    <t>Softwarová administrace datového serveru GPD, manuální pokladny nebo klientské stanice GPK.</t>
  </si>
  <si>
    <t>273721769</t>
  </si>
  <si>
    <t>91.5</t>
  </si>
  <si>
    <t>Software pro zpracování a zpětnou kontrolu dat z parkovacího systému GP4P. SW je dodáván včetně základní sady předpřipravených šablon reportů GPSW RT Standard. Cena je za jednu licenci pro 1 PC.</t>
  </si>
  <si>
    <t>303149280</t>
  </si>
  <si>
    <t>91.6</t>
  </si>
  <si>
    <t>Databázový server pro GPD.</t>
  </si>
  <si>
    <t>-906006929</t>
  </si>
  <si>
    <t>91.7</t>
  </si>
  <si>
    <t>Základní SW jádro pro zpracování registračních značek projíždějících vozidel, databáze pro evidenci záznamů a komunikační rozhraní pro synchronizaci dat s parkovacím systémem GP4P.</t>
  </si>
  <si>
    <t>-601410519</t>
  </si>
  <si>
    <t>Vjezd - vjezdová jednotka ve stojanu - stojan lze doplnit o tiskárnu vjezdového lístku</t>
  </si>
  <si>
    <t>91.8</t>
  </si>
  <si>
    <t>Vjezdový nebo výjezdový  terminál pro dlouhodobé parkování. Obsahuje  řídící systémovou jednotku GP4 Cu LAN - komunikace TCP-IP a napájecí zdroje. Provedení je v antikorozní úpravě a barevné kombinaci RAL 6029 a RAL 9006.</t>
  </si>
  <si>
    <t>-775569475</t>
  </si>
  <si>
    <t>91.9</t>
  </si>
  <si>
    <t>Monochromatický dvouřádkový LCD displej schopný zobrazit až 40 alfanumerických znaků (2x20). Displej je vybaven podsvitem. Pro instalaci do terminálů a sloupků GP4T, GP4SE, GP4A, GP4U.</t>
  </si>
  <si>
    <t>829989909</t>
  </si>
  <si>
    <t>Výjezd - výjezdová jednotka ve stojanu - stojan lze doplnit o skener lístku s čárovým kódem</t>
  </si>
  <si>
    <t>91.10</t>
  </si>
  <si>
    <t>-613504020</t>
  </si>
  <si>
    <t>91.11</t>
  </si>
  <si>
    <t>558876627</t>
  </si>
  <si>
    <t>Automatická pokladna - pouze bezhotovostní platba</t>
  </si>
  <si>
    <t>91.12</t>
  </si>
  <si>
    <t>Základní set automatické pokladny. Vybaveno řídicím a komunikačním počítačem s komunikačním SW, informačním 10" displejem a tiskárnou účtenek. Skříň pokladny je v antikorozní úpravě v barevné kombinaci RAL 6029 a RAL 9006. Není kompatibilní s motorovou čt</t>
  </si>
  <si>
    <t>1704773948</t>
  </si>
  <si>
    <t>Základní set automatické pokladny. Vybaveno řídicím a komunikačním počítačem s komunikačním SW, informačním 10" displejem a tiskárnou účtenek. Skříň pokladny je v antikorozní úpravě v barevné kombinaci RAL 6029 a RAL 9006. Není kompatibilní s motorovou čtečkou GP4T Ct2.</t>
  </si>
  <si>
    <t>91.13</t>
  </si>
  <si>
    <t>Doplnění displeje GP4MS Dg o dotykové ovládání. Součástí je SW pro virtuální klávesnici</t>
  </si>
  <si>
    <t>943938424</t>
  </si>
  <si>
    <t>91.14</t>
  </si>
  <si>
    <t>Vysoký podstavec pro pokladnu GP4MS s výškou 900 mm. Podstavec standardní velikosti umožňuje komfortní ovládání zařízení běžným uživatelům parkoviště.</t>
  </si>
  <si>
    <t>-186699219</t>
  </si>
  <si>
    <t>91.15</t>
  </si>
  <si>
    <t>Mincovník pro příjem, kontrolu a vracení mincí. Mince jsou tříděny a ukládány do šesti tub. Mincovník je dodáván včetně vhozu mincí a elektromagnetické závěrky. Určeno k montáži do pokladen GP4MS a GPE4M.</t>
  </si>
  <si>
    <t>-1861271918</t>
  </si>
  <si>
    <t>91.16</t>
  </si>
  <si>
    <t>Validátor pro příjem a kontrolu bankovek. Bankovky jsou ukládány do odnímatelné pokladny s kapacitou 600 ks bankovek. Určeno k montáži do pokladny GP4M.</t>
  </si>
  <si>
    <t>-1449117262</t>
  </si>
  <si>
    <t>91.17</t>
  </si>
  <si>
    <t>Příprava pro modul bezkontaktního terminálu platební karty. Obsahuje kompletní sestavu dílů a SW pro instalaci. Neobsahuje terminál.</t>
  </si>
  <si>
    <t>-1791011178</t>
  </si>
  <si>
    <t>9.5</t>
  </si>
  <si>
    <t>Závory</t>
  </si>
  <si>
    <t>91.18</t>
  </si>
  <si>
    <t>Aut. závora pro intenz. provoz až do 5m délky ramene bez příslušenství, rychlost 3s, frekvenční měnič, dvoukanálový externí detektor. Elektronika s frekvenčním měničem zajišťuje vyšší životnost mechanizmu závory. Povrchová úprava galvanickým zinkováním a</t>
  </si>
  <si>
    <t>2139674779</t>
  </si>
  <si>
    <t>Aut. závora pro intenz. provoz až do 5m délky ramene bez příslušenství, rychlost 3s, frekvenční měnič, dvoukanálový externí detektor. Elektronika s frekvenčním měničem zajišťuje vyšší životnost mechanizmu závory. Povrchová úprava galvanickým zinkováním a práškovou barvou.</t>
  </si>
  <si>
    <t>91.19</t>
  </si>
  <si>
    <t>Hliníkové rameno obdélníkového profilu o standardní délce 3 m, včetně nálepek s reflexním potiskem.</t>
  </si>
  <si>
    <t>-286128808</t>
  </si>
  <si>
    <t>9.6</t>
  </si>
  <si>
    <t>Čtení RZ - vjzed i výjezd</t>
  </si>
  <si>
    <t>91.20</t>
  </si>
  <si>
    <t>Software pro rozpoznání registračních značek projíždějících vozidel. Použití je omezeno na jednu kameru pro snímání SPZ a rychlost do 10 km/h.</t>
  </si>
  <si>
    <t>1842360947</t>
  </si>
  <si>
    <t>91.21</t>
  </si>
  <si>
    <t>Kamera s integrovaným infračerveným přísvitem pro barevné snímání registračních značek projíždějících vozidel.</t>
  </si>
  <si>
    <t>-1157165630</t>
  </si>
  <si>
    <t>91.22</t>
  </si>
  <si>
    <t>Kovový sloupek pro vestavbu kamery pro snímání registračních značek projíždějících vozidel.</t>
  </si>
  <si>
    <t>38970944</t>
  </si>
  <si>
    <t xml:space="preserve">Indukční smyčky - v ceně instalace </t>
  </si>
  <si>
    <t>91.23</t>
  </si>
  <si>
    <t>Indukční zemní smyčka z vinutých vodivých kabelů pro detekci přítomnosti nebo průjezdu vozidel.</t>
  </si>
  <si>
    <t>1109118835</t>
  </si>
  <si>
    <t>91.24</t>
  </si>
  <si>
    <t>Umístění indukční smyčky pod povrch nebo zabudování do podkladu stávající či nové vozovky.</t>
  </si>
  <si>
    <t>-24924212</t>
  </si>
  <si>
    <t>9.9</t>
  </si>
  <si>
    <t>Instalace systému</t>
  </si>
  <si>
    <t>9.9.1</t>
  </si>
  <si>
    <t>Montáž HW, instalace SW, připojení, nastevní, otestování, dopravné, režie, školení, položení a vyfrézování indukčních smyček</t>
  </si>
  <si>
    <t>-232574198</t>
  </si>
  <si>
    <t>-174071032</t>
  </si>
  <si>
    <t>767</t>
  </si>
  <si>
    <t>Konstrukce zámečnické</t>
  </si>
  <si>
    <t>767.1</t>
  </si>
  <si>
    <t>Zábradlí na opěrné stěně, provedení dle PD</t>
  </si>
  <si>
    <t>1003809957</t>
  </si>
  <si>
    <t>Délka dle PD</t>
  </si>
  <si>
    <t>767161813</t>
  </si>
  <si>
    <t>Demontáž zábradlí rovného nerozebíratelného hmotnosti 1 m zábradlí do 20 kg do suti</t>
  </si>
  <si>
    <t>-128661016</t>
  </si>
  <si>
    <t>Demontáž zábradlí do suti rovného nerozebíratelný spoj hmotnosti 1 m zábradlí do 20 kg</t>
  </si>
  <si>
    <t>998767201</t>
  </si>
  <si>
    <t>Přesun hmot procentní pro zámečnické konstrukce v objektech v do 6 m</t>
  </si>
  <si>
    <t>1280538243</t>
  </si>
  <si>
    <t>Přesun hmot pro zámečnické konstrukce stanovený procentní sazbou (%) z ceny vodorovná dopravní vzdálenost do 50 m základní v objektech výšky do 6 m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</si>
  <si>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</si>
  <si>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</si>
  <si>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</si>
  <si>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VRN1</t>
  </si>
  <si>
    <t>Průzkumné, geodetické a projektové práce</t>
  </si>
  <si>
    <t>012164000</t>
  </si>
  <si>
    <t>Vytyčení a zaměření inženýrských sítí</t>
  </si>
  <si>
    <t>1562079324</t>
  </si>
  <si>
    <t>012203000</t>
  </si>
  <si>
    <t>Zeměměřičské práce před výstavbou</t>
  </si>
  <si>
    <t>828689777</t>
  </si>
  <si>
    <t>012303000</t>
  </si>
  <si>
    <t>Zeměměřičské práce při provádění stavby</t>
  </si>
  <si>
    <t>2006807097</t>
  </si>
  <si>
    <t>012403000</t>
  </si>
  <si>
    <t>Zeměměřičské práce po výstavbě</t>
  </si>
  <si>
    <t>-1049093986</t>
  </si>
  <si>
    <t>012414000</t>
  </si>
  <si>
    <t>Geometrický plán</t>
  </si>
  <si>
    <t>-1427567857</t>
  </si>
  <si>
    <t>013254000</t>
  </si>
  <si>
    <t>Dokumentace skutečného provedení stavby</t>
  </si>
  <si>
    <t>977401629</t>
  </si>
  <si>
    <t>VRN3</t>
  </si>
  <si>
    <t>Zařízení staveniště</t>
  </si>
  <si>
    <t>030001000</t>
  </si>
  <si>
    <t>-1356882411</t>
  </si>
  <si>
    <t>031002000</t>
  </si>
  <si>
    <t>Související (přípravné) práce pro zařízení staveniště</t>
  </si>
  <si>
    <t>441541826</t>
  </si>
  <si>
    <t>Odvoz 9 ks betonových bloků</t>
  </si>
  <si>
    <t>034002000</t>
  </si>
  <si>
    <t>Zabezpečení staveniště</t>
  </si>
  <si>
    <t>203228246</t>
  </si>
  <si>
    <t>034203000</t>
  </si>
  <si>
    <t>Opatření na ochranu pozemků sousedních se staveništěm</t>
  </si>
  <si>
    <t>646719462</t>
  </si>
  <si>
    <t>039002000</t>
  </si>
  <si>
    <t>Zrušení zařízení staveniště</t>
  </si>
  <si>
    <t>-1790868723</t>
  </si>
  <si>
    <t>040001000</t>
  </si>
  <si>
    <t>-564539994</t>
  </si>
  <si>
    <t>043002000</t>
  </si>
  <si>
    <t>Zkoušky a ostatní měření</t>
  </si>
  <si>
    <t>-170296270</t>
  </si>
  <si>
    <t>045203000</t>
  </si>
  <si>
    <t>Kompletační činnost</t>
  </si>
  <si>
    <t>936896726</t>
  </si>
  <si>
    <t>VRN7</t>
  </si>
  <si>
    <t>Provozní vlivy</t>
  </si>
  <si>
    <t>070001000</t>
  </si>
  <si>
    <t>-1142172804</t>
  </si>
  <si>
    <t>6059125R</t>
  </si>
  <si>
    <t>kůl vyvazovací dřevěný impregnovaný D 12cm dl 3m</t>
  </si>
  <si>
    <t>18421513R</t>
  </si>
  <si>
    <t>Ukotvení kmene dřevin v rovině nebo na svahu do 1:5 třemi kůly D přes 0,1 m dl přes 2 do 3 m</t>
  </si>
  <si>
    <t>Javor mléč, vysokokmen, 3x přesazovaný 220 12-14, dodávka dle PD</t>
  </si>
  <si>
    <t>Buk lesní, vysokokmen, 3x přesazovaný 220 12-14, dodávka dle PD</t>
  </si>
  <si>
    <t>Lípa srdčitá, vysokokmen, 3x přesazovaná 220 12-14, dodávka dle PD</t>
  </si>
  <si>
    <t>5853462R</t>
  </si>
  <si>
    <t>speciální ochranný nátěr na kmeny stromů</t>
  </si>
  <si>
    <t>6059126R</t>
  </si>
  <si>
    <t>dřevěná půlkulatina šíře 12cm dl. 3m</t>
  </si>
  <si>
    <t>Hydrogel pro výsadbu 4 stromů dle PD</t>
  </si>
  <si>
    <t>4*0,5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</si>
</sst>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40" fillId="0" borderId="0" xfId="0" applyFont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23" fillId="3" borderId="0" xfId="0" applyNumberFormat="1" applyFont="1" applyFill="1" applyAlignment="1" applyProtection="1">
      <alignment vertical="center"/>
      <protection locked="0"/>
    </xf>
    <xf numFmtId="4" fontId="23" fillId="0" borderId="0" xfId="0" applyNumberFormat="1" applyFont="1" applyAlignment="1" applyProtection="1">
      <alignment vertical="center"/>
      <protection locked="0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opLeftCell="A78" workbookViewId="0">
      <selection activeCell="AN9" sqref="AN9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 x14ac:dyDescent="0.2">
      <c r="AR2" s="215" t="s">
        <v>5</v>
      </c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36">
        <v>20251010</v>
      </c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R5" s="20"/>
      <c r="BE5" s="233" t="s">
        <v>14</v>
      </c>
      <c r="BS5" s="17" t="s">
        <v>6</v>
      </c>
    </row>
    <row r="6" spans="1:74" ht="36.950000000000003" customHeight="1" x14ac:dyDescent="0.2">
      <c r="B6" s="20"/>
      <c r="D6" s="26" t="s">
        <v>15</v>
      </c>
      <c r="K6" s="237" t="s">
        <v>16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R6" s="20"/>
      <c r="BE6" s="234"/>
      <c r="BS6" s="17" t="s">
        <v>6</v>
      </c>
    </row>
    <row r="7" spans="1:74" ht="12" customHeight="1" x14ac:dyDescent="0.2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34"/>
      <c r="BS7" s="17" t="s">
        <v>6</v>
      </c>
    </row>
    <row r="8" spans="1:74" ht="12" customHeight="1" x14ac:dyDescent="0.2">
      <c r="B8" s="20"/>
      <c r="D8" s="27" t="s">
        <v>19</v>
      </c>
      <c r="K8" s="25" t="s">
        <v>20</v>
      </c>
      <c r="AK8" s="27" t="s">
        <v>21</v>
      </c>
      <c r="AN8" s="202">
        <v>45944</v>
      </c>
      <c r="AR8" s="20"/>
      <c r="BE8" s="234"/>
      <c r="BS8" s="17" t="s">
        <v>6</v>
      </c>
    </row>
    <row r="9" spans="1:74" ht="14.45" customHeight="1" x14ac:dyDescent="0.2">
      <c r="B9" s="20"/>
      <c r="AR9" s="20"/>
      <c r="BE9" s="234"/>
      <c r="BS9" s="17" t="s">
        <v>6</v>
      </c>
    </row>
    <row r="10" spans="1:74" ht="12" customHeight="1" x14ac:dyDescent="0.2">
      <c r="B10" s="20"/>
      <c r="D10" s="27" t="s">
        <v>22</v>
      </c>
      <c r="AK10" s="27" t="s">
        <v>23</v>
      </c>
      <c r="AN10" s="25" t="s">
        <v>1</v>
      </c>
      <c r="AR10" s="20"/>
      <c r="BE10" s="234"/>
      <c r="BS10" s="17" t="s">
        <v>6</v>
      </c>
    </row>
    <row r="11" spans="1:74" ht="18.399999999999999" customHeight="1" x14ac:dyDescent="0.2">
      <c r="B11" s="20"/>
      <c r="E11" s="25" t="s">
        <v>24</v>
      </c>
      <c r="AK11" s="27" t="s">
        <v>25</v>
      </c>
      <c r="AN11" s="25" t="s">
        <v>1</v>
      </c>
      <c r="AR11" s="20"/>
      <c r="BE11" s="234"/>
      <c r="BS11" s="17" t="s">
        <v>6</v>
      </c>
    </row>
    <row r="12" spans="1:74" ht="6.95" customHeight="1" x14ac:dyDescent="0.2">
      <c r="B12" s="20"/>
      <c r="AR12" s="20"/>
      <c r="BE12" s="234"/>
      <c r="BS12" s="17" t="s">
        <v>6</v>
      </c>
    </row>
    <row r="13" spans="1:74" ht="12" customHeight="1" x14ac:dyDescent="0.2">
      <c r="B13" s="20"/>
      <c r="D13" s="27" t="s">
        <v>26</v>
      </c>
      <c r="AK13" s="27" t="s">
        <v>23</v>
      </c>
      <c r="AN13" s="29" t="s">
        <v>27</v>
      </c>
      <c r="AR13" s="20"/>
      <c r="BE13" s="234"/>
      <c r="BS13" s="17" t="s">
        <v>6</v>
      </c>
    </row>
    <row r="14" spans="1:74" ht="12.75" x14ac:dyDescent="0.2">
      <c r="B14" s="20"/>
      <c r="E14" s="238" t="s">
        <v>27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7" t="s">
        <v>25</v>
      </c>
      <c r="AN14" s="29" t="s">
        <v>27</v>
      </c>
      <c r="AR14" s="20"/>
      <c r="BE14" s="234"/>
      <c r="BS14" s="17" t="s">
        <v>6</v>
      </c>
    </row>
    <row r="15" spans="1:74" ht="6.95" customHeight="1" x14ac:dyDescent="0.2">
      <c r="B15" s="20"/>
      <c r="AR15" s="20"/>
      <c r="BE15" s="234"/>
      <c r="BS15" s="17" t="s">
        <v>3</v>
      </c>
    </row>
    <row r="16" spans="1:74" ht="12" customHeight="1" x14ac:dyDescent="0.2">
      <c r="B16" s="20"/>
      <c r="D16" s="27" t="s">
        <v>28</v>
      </c>
      <c r="AK16" s="27" t="s">
        <v>23</v>
      </c>
      <c r="AN16" s="25" t="s">
        <v>1</v>
      </c>
      <c r="AR16" s="20"/>
      <c r="BE16" s="234"/>
      <c r="BS16" s="17" t="s">
        <v>3</v>
      </c>
    </row>
    <row r="17" spans="2:71" ht="18.399999999999999" customHeight="1" x14ac:dyDescent="0.2">
      <c r="B17" s="20"/>
      <c r="E17" s="25" t="s">
        <v>29</v>
      </c>
      <c r="AK17" s="27" t="s">
        <v>25</v>
      </c>
      <c r="AN17" s="25" t="s">
        <v>1</v>
      </c>
      <c r="AR17" s="20"/>
      <c r="BE17" s="234"/>
      <c r="BS17" s="17" t="s">
        <v>30</v>
      </c>
    </row>
    <row r="18" spans="2:71" ht="6.95" customHeight="1" x14ac:dyDescent="0.2">
      <c r="B18" s="20"/>
      <c r="AR18" s="20"/>
      <c r="BE18" s="234"/>
      <c r="BS18" s="17" t="s">
        <v>6</v>
      </c>
    </row>
    <row r="19" spans="2:71" ht="12" customHeight="1" x14ac:dyDescent="0.2">
      <c r="B19" s="20"/>
      <c r="D19" s="27" t="s">
        <v>31</v>
      </c>
      <c r="AK19" s="27" t="s">
        <v>23</v>
      </c>
      <c r="AN19" s="25" t="s">
        <v>1</v>
      </c>
      <c r="AR19" s="20"/>
      <c r="BE19" s="234"/>
      <c r="BS19" s="17" t="s">
        <v>6</v>
      </c>
    </row>
    <row r="20" spans="2:71" ht="18.399999999999999" customHeight="1" x14ac:dyDescent="0.2">
      <c r="B20" s="20"/>
      <c r="E20" s="25" t="s">
        <v>20</v>
      </c>
      <c r="AK20" s="27" t="s">
        <v>25</v>
      </c>
      <c r="AN20" s="25" t="s">
        <v>1</v>
      </c>
      <c r="AR20" s="20"/>
      <c r="BE20" s="234"/>
      <c r="BS20" s="17" t="s">
        <v>30</v>
      </c>
    </row>
    <row r="21" spans="2:71" ht="6.95" customHeight="1" x14ac:dyDescent="0.2">
      <c r="B21" s="20"/>
      <c r="AR21" s="20"/>
      <c r="BE21" s="234"/>
    </row>
    <row r="22" spans="2:71" ht="12" customHeight="1" x14ac:dyDescent="0.2">
      <c r="B22" s="20"/>
      <c r="D22" s="27" t="s">
        <v>32</v>
      </c>
      <c r="AR22" s="20"/>
      <c r="BE22" s="234"/>
    </row>
    <row r="23" spans="2:71" ht="16.5" customHeight="1" x14ac:dyDescent="0.2">
      <c r="B23" s="20"/>
      <c r="E23" s="240" t="s">
        <v>1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20"/>
      <c r="BE23" s="234"/>
    </row>
    <row r="24" spans="2:71" ht="6.95" customHeight="1" x14ac:dyDescent="0.2">
      <c r="B24" s="20"/>
      <c r="AR24" s="20"/>
      <c r="BE24" s="234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4"/>
    </row>
    <row r="26" spans="2:71" s="1" customFormat="1" ht="25.9" customHeight="1" x14ac:dyDescent="0.2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1">
        <f>ROUND(AG94,2)</f>
        <v>0</v>
      </c>
      <c r="AL26" s="242"/>
      <c r="AM26" s="242"/>
      <c r="AN26" s="242"/>
      <c r="AO26" s="242"/>
      <c r="AR26" s="32"/>
      <c r="BE26" s="234"/>
    </row>
    <row r="27" spans="2:71" s="1" customFormat="1" ht="6.95" customHeight="1" x14ac:dyDescent="0.2">
      <c r="B27" s="32"/>
      <c r="AR27" s="32"/>
      <c r="BE27" s="234"/>
    </row>
    <row r="28" spans="2:71" s="1" customFormat="1" ht="12.75" x14ac:dyDescent="0.2">
      <c r="B28" s="32"/>
      <c r="L28" s="243" t="s">
        <v>34</v>
      </c>
      <c r="M28" s="243"/>
      <c r="N28" s="243"/>
      <c r="O28" s="243"/>
      <c r="P28" s="243"/>
      <c r="W28" s="243" t="s">
        <v>35</v>
      </c>
      <c r="X28" s="243"/>
      <c r="Y28" s="243"/>
      <c r="Z28" s="243"/>
      <c r="AA28" s="243"/>
      <c r="AB28" s="243"/>
      <c r="AC28" s="243"/>
      <c r="AD28" s="243"/>
      <c r="AE28" s="243"/>
      <c r="AK28" s="243" t="s">
        <v>36</v>
      </c>
      <c r="AL28" s="243"/>
      <c r="AM28" s="243"/>
      <c r="AN28" s="243"/>
      <c r="AO28" s="243"/>
      <c r="AR28" s="32"/>
      <c r="BE28" s="234"/>
    </row>
    <row r="29" spans="2:71" s="2" customFormat="1" ht="14.45" customHeight="1" x14ac:dyDescent="0.2">
      <c r="B29" s="36"/>
      <c r="D29" s="27" t="s">
        <v>37</v>
      </c>
      <c r="F29" s="27" t="s">
        <v>38</v>
      </c>
      <c r="L29" s="226">
        <v>0.21</v>
      </c>
      <c r="M29" s="227"/>
      <c r="N29" s="227"/>
      <c r="O29" s="227"/>
      <c r="P29" s="227"/>
      <c r="W29" s="228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K29" s="228">
        <f>ROUND(AV94, 2)</f>
        <v>0</v>
      </c>
      <c r="AL29" s="227"/>
      <c r="AM29" s="227"/>
      <c r="AN29" s="227"/>
      <c r="AO29" s="227"/>
      <c r="AR29" s="36"/>
      <c r="BE29" s="235"/>
    </row>
    <row r="30" spans="2:71" s="2" customFormat="1" ht="14.45" customHeight="1" x14ac:dyDescent="0.2">
      <c r="B30" s="36"/>
      <c r="F30" s="27" t="s">
        <v>39</v>
      </c>
      <c r="L30" s="226">
        <v>0.12</v>
      </c>
      <c r="M30" s="227"/>
      <c r="N30" s="227"/>
      <c r="O30" s="227"/>
      <c r="P30" s="227"/>
      <c r="W30" s="228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K30" s="228">
        <f>ROUND(AW94, 2)</f>
        <v>0</v>
      </c>
      <c r="AL30" s="227"/>
      <c r="AM30" s="227"/>
      <c r="AN30" s="227"/>
      <c r="AO30" s="227"/>
      <c r="AR30" s="36"/>
      <c r="BE30" s="235"/>
    </row>
    <row r="31" spans="2:71" s="2" customFormat="1" ht="14.45" hidden="1" customHeight="1" x14ac:dyDescent="0.2">
      <c r="B31" s="36"/>
      <c r="F31" s="27" t="s">
        <v>40</v>
      </c>
      <c r="L31" s="226">
        <v>0.21</v>
      </c>
      <c r="M31" s="227"/>
      <c r="N31" s="227"/>
      <c r="O31" s="227"/>
      <c r="P31" s="227"/>
      <c r="W31" s="228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K31" s="228">
        <v>0</v>
      </c>
      <c r="AL31" s="227"/>
      <c r="AM31" s="227"/>
      <c r="AN31" s="227"/>
      <c r="AO31" s="227"/>
      <c r="AR31" s="36"/>
      <c r="BE31" s="235"/>
    </row>
    <row r="32" spans="2:71" s="2" customFormat="1" ht="14.45" hidden="1" customHeight="1" x14ac:dyDescent="0.2">
      <c r="B32" s="36"/>
      <c r="F32" s="27" t="s">
        <v>41</v>
      </c>
      <c r="L32" s="226">
        <v>0.12</v>
      </c>
      <c r="M32" s="227"/>
      <c r="N32" s="227"/>
      <c r="O32" s="227"/>
      <c r="P32" s="227"/>
      <c r="W32" s="228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K32" s="228">
        <v>0</v>
      </c>
      <c r="AL32" s="227"/>
      <c r="AM32" s="227"/>
      <c r="AN32" s="227"/>
      <c r="AO32" s="227"/>
      <c r="AR32" s="36"/>
      <c r="BE32" s="235"/>
    </row>
    <row r="33" spans="2:57" s="2" customFormat="1" ht="14.45" hidden="1" customHeight="1" x14ac:dyDescent="0.2">
      <c r="B33" s="36"/>
      <c r="F33" s="27" t="s">
        <v>42</v>
      </c>
      <c r="L33" s="226">
        <v>0</v>
      </c>
      <c r="M33" s="227"/>
      <c r="N33" s="227"/>
      <c r="O33" s="227"/>
      <c r="P33" s="227"/>
      <c r="W33" s="228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K33" s="228">
        <v>0</v>
      </c>
      <c r="AL33" s="227"/>
      <c r="AM33" s="227"/>
      <c r="AN33" s="227"/>
      <c r="AO33" s="227"/>
      <c r="AR33" s="36"/>
      <c r="BE33" s="235"/>
    </row>
    <row r="34" spans="2:57" s="1" customFormat="1" ht="6.95" customHeight="1" x14ac:dyDescent="0.2">
      <c r="B34" s="32"/>
      <c r="AR34" s="32"/>
      <c r="BE34" s="234"/>
    </row>
    <row r="35" spans="2:57" s="1" customFormat="1" ht="25.9" customHeight="1" x14ac:dyDescent="0.2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32" t="s">
        <v>45</v>
      </c>
      <c r="Y35" s="230"/>
      <c r="Z35" s="230"/>
      <c r="AA35" s="230"/>
      <c r="AB35" s="230"/>
      <c r="AC35" s="39"/>
      <c r="AD35" s="39"/>
      <c r="AE35" s="39"/>
      <c r="AF35" s="39"/>
      <c r="AG35" s="39"/>
      <c r="AH35" s="39"/>
      <c r="AI35" s="39"/>
      <c r="AJ35" s="39"/>
      <c r="AK35" s="229">
        <f>SUM(AK26:AK33)</f>
        <v>0</v>
      </c>
      <c r="AL35" s="230"/>
      <c r="AM35" s="230"/>
      <c r="AN35" s="230"/>
      <c r="AO35" s="231"/>
      <c r="AP35" s="37"/>
      <c r="AQ35" s="37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2.75" x14ac:dyDescent="0.2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2.75" x14ac:dyDescent="0.2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2.75" x14ac:dyDescent="0.2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 x14ac:dyDescent="0.2">
      <c r="B82" s="32"/>
      <c r="C82" s="21" t="s">
        <v>52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48"/>
      <c r="C84" s="27" t="s">
        <v>13</v>
      </c>
      <c r="L84" s="3">
        <f>K5</f>
        <v>20251010</v>
      </c>
      <c r="AR84" s="48"/>
    </row>
    <row r="85" spans="1:91" s="4" customFormat="1" ht="36.950000000000003" customHeight="1" x14ac:dyDescent="0.2">
      <c r="B85" s="49"/>
      <c r="C85" s="50" t="s">
        <v>15</v>
      </c>
      <c r="L85" s="246" t="str">
        <f>K6</f>
        <v>Revitalizace veřejného prostranství s parkovištěm u Kláštera, ul. Dobrovského, Vrchlabí</v>
      </c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  <c r="AR85" s="49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19</v>
      </c>
      <c r="L87" s="51" t="str">
        <f>IF(K8="","",K8)</f>
        <v xml:space="preserve"> </v>
      </c>
      <c r="AI87" s="27" t="s">
        <v>21</v>
      </c>
      <c r="AM87" s="221">
        <f>IF(AN8= "","",AN8)</f>
        <v>45944</v>
      </c>
      <c r="AN87" s="221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7" t="s">
        <v>22</v>
      </c>
      <c r="L89" s="3" t="str">
        <f>IF(E11= "","",E11)</f>
        <v>Město Vrchlabí</v>
      </c>
      <c r="AI89" s="27" t="s">
        <v>28</v>
      </c>
      <c r="AM89" s="222" t="str">
        <f>IF(E17="","",E17)</f>
        <v>Ing. Jan Chalupský</v>
      </c>
      <c r="AN89" s="223"/>
      <c r="AO89" s="223"/>
      <c r="AP89" s="223"/>
      <c r="AR89" s="32"/>
      <c r="AS89" s="209" t="s">
        <v>53</v>
      </c>
      <c r="AT89" s="210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 x14ac:dyDescent="0.2">
      <c r="B90" s="32"/>
      <c r="C90" s="27" t="s">
        <v>26</v>
      </c>
      <c r="L90" s="3" t="str">
        <f>IF(E14= "Vyplň údaj","",E14)</f>
        <v/>
      </c>
      <c r="AI90" s="27" t="s">
        <v>31</v>
      </c>
      <c r="AM90" s="222" t="str">
        <f>IF(E20="","",E20)</f>
        <v xml:space="preserve"> </v>
      </c>
      <c r="AN90" s="223"/>
      <c r="AO90" s="223"/>
      <c r="AP90" s="223"/>
      <c r="AR90" s="32"/>
      <c r="AS90" s="211"/>
      <c r="AT90" s="212"/>
      <c r="BD90" s="56"/>
    </row>
    <row r="91" spans="1:91" s="1" customFormat="1" ht="10.9" customHeight="1" x14ac:dyDescent="0.2">
      <c r="B91" s="32"/>
      <c r="AR91" s="32"/>
      <c r="AS91" s="211"/>
      <c r="AT91" s="212"/>
      <c r="BD91" s="56"/>
    </row>
    <row r="92" spans="1:91" s="1" customFormat="1" ht="29.25" customHeight="1" x14ac:dyDescent="0.2">
      <c r="B92" s="32"/>
      <c r="C92" s="248" t="s">
        <v>54</v>
      </c>
      <c r="D92" s="220"/>
      <c r="E92" s="220"/>
      <c r="F92" s="220"/>
      <c r="G92" s="220"/>
      <c r="H92" s="57"/>
      <c r="I92" s="224" t="s">
        <v>55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19" t="s">
        <v>56</v>
      </c>
      <c r="AH92" s="220"/>
      <c r="AI92" s="220"/>
      <c r="AJ92" s="220"/>
      <c r="AK92" s="220"/>
      <c r="AL92" s="220"/>
      <c r="AM92" s="220"/>
      <c r="AN92" s="224" t="s">
        <v>57</v>
      </c>
      <c r="AO92" s="220"/>
      <c r="AP92" s="225"/>
      <c r="AQ92" s="58" t="s">
        <v>58</v>
      </c>
      <c r="AR92" s="32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</row>
    <row r="93" spans="1:91" s="1" customFormat="1" ht="10.9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 x14ac:dyDescent="0.2">
      <c r="B94" s="63"/>
      <c r="C94" s="64" t="s">
        <v>71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7">
        <f>ROUND(AG95+AG96+SUM(AG100:AG107),2)</f>
        <v>0</v>
      </c>
      <c r="AH94" s="207"/>
      <c r="AI94" s="207"/>
      <c r="AJ94" s="207"/>
      <c r="AK94" s="207"/>
      <c r="AL94" s="207"/>
      <c r="AM94" s="207"/>
      <c r="AN94" s="208">
        <f t="shared" ref="AN94:AN107" si="0">SUM(AG94,AT94)</f>
        <v>0</v>
      </c>
      <c r="AO94" s="208"/>
      <c r="AP94" s="208"/>
      <c r="AQ94" s="67" t="s">
        <v>1</v>
      </c>
      <c r="AR94" s="63"/>
      <c r="AS94" s="68">
        <f>ROUND(AS95+AS96+SUM(AS100:AS107),2)</f>
        <v>0</v>
      </c>
      <c r="AT94" s="69">
        <f t="shared" ref="AT94:AT107" si="1">ROUND(SUM(AV94:AW94),2)</f>
        <v>0</v>
      </c>
      <c r="AU94" s="70">
        <f>ROUND(AU95+AU96+SUM(AU100:AU107),5)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ROUND(AZ95+AZ96+SUM(AZ100:AZ107),2)</f>
        <v>0</v>
      </c>
      <c r="BA94" s="69">
        <f>ROUND(BA95+BA96+SUM(BA100:BA107),2)</f>
        <v>0</v>
      </c>
      <c r="BB94" s="69">
        <f>ROUND(BB95+BB96+SUM(BB100:BB107),2)</f>
        <v>0</v>
      </c>
      <c r="BC94" s="69">
        <f>ROUND(BC95+BC96+SUM(BC100:BC107),2)</f>
        <v>0</v>
      </c>
      <c r="BD94" s="71">
        <f>ROUND(BD95+BD96+SUM(BD100:BD107),2)</f>
        <v>0</v>
      </c>
      <c r="BS94" s="72" t="s">
        <v>72</v>
      </c>
      <c r="BT94" s="72" t="s">
        <v>73</v>
      </c>
      <c r="BU94" s="73" t="s">
        <v>74</v>
      </c>
      <c r="BV94" s="72" t="s">
        <v>75</v>
      </c>
      <c r="BW94" s="72" t="s">
        <v>4</v>
      </c>
      <c r="BX94" s="72" t="s">
        <v>76</v>
      </c>
      <c r="CL94" s="72" t="s">
        <v>1</v>
      </c>
    </row>
    <row r="95" spans="1:91" s="6" customFormat="1" ht="24.75" customHeight="1" x14ac:dyDescent="0.2">
      <c r="A95" s="74" t="s">
        <v>77</v>
      </c>
      <c r="B95" s="75"/>
      <c r="C95" s="76"/>
      <c r="D95" s="244" t="s">
        <v>78</v>
      </c>
      <c r="E95" s="244"/>
      <c r="F95" s="244"/>
      <c r="G95" s="244"/>
      <c r="H95" s="244"/>
      <c r="I95" s="77"/>
      <c r="J95" s="244" t="s">
        <v>79</v>
      </c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05">
        <f>'SO 000 - Objekty příp. st...'!J30</f>
        <v>0</v>
      </c>
      <c r="AH95" s="206"/>
      <c r="AI95" s="206"/>
      <c r="AJ95" s="206"/>
      <c r="AK95" s="206"/>
      <c r="AL95" s="206"/>
      <c r="AM95" s="206"/>
      <c r="AN95" s="205">
        <f t="shared" si="0"/>
        <v>0</v>
      </c>
      <c r="AO95" s="206"/>
      <c r="AP95" s="206"/>
      <c r="AQ95" s="78" t="s">
        <v>80</v>
      </c>
      <c r="AR95" s="75"/>
      <c r="AS95" s="79">
        <v>0</v>
      </c>
      <c r="AT95" s="80">
        <f t="shared" si="1"/>
        <v>0</v>
      </c>
      <c r="AU95" s="81">
        <f>'SO 000 - Objekty příp. st...'!P122</f>
        <v>0</v>
      </c>
      <c r="AV95" s="80">
        <f>'SO 000 - Objekty příp. st...'!J33</f>
        <v>0</v>
      </c>
      <c r="AW95" s="80">
        <f>'SO 000 - Objekty příp. st...'!J34</f>
        <v>0</v>
      </c>
      <c r="AX95" s="80">
        <f>'SO 000 - Objekty příp. st...'!J35</f>
        <v>0</v>
      </c>
      <c r="AY95" s="80">
        <f>'SO 000 - Objekty příp. st...'!J36</f>
        <v>0</v>
      </c>
      <c r="AZ95" s="80">
        <f>'SO 000 - Objekty příp. st...'!F33</f>
        <v>0</v>
      </c>
      <c r="BA95" s="80">
        <f>'SO 000 - Objekty příp. st...'!F34</f>
        <v>0</v>
      </c>
      <c r="BB95" s="80">
        <f>'SO 000 - Objekty příp. st...'!F35</f>
        <v>0</v>
      </c>
      <c r="BC95" s="80">
        <f>'SO 000 - Objekty příp. st...'!F36</f>
        <v>0</v>
      </c>
      <c r="BD95" s="82">
        <f>'SO 000 - Objekty příp. st...'!F37</f>
        <v>0</v>
      </c>
      <c r="BT95" s="83" t="s">
        <v>81</v>
      </c>
      <c r="BV95" s="83" t="s">
        <v>75</v>
      </c>
      <c r="BW95" s="83" t="s">
        <v>82</v>
      </c>
      <c r="BX95" s="83" t="s">
        <v>4</v>
      </c>
      <c r="CL95" s="83" t="s">
        <v>1</v>
      </c>
      <c r="CM95" s="83" t="s">
        <v>83</v>
      </c>
    </row>
    <row r="96" spans="1:91" s="6" customFormat="1" ht="16.5" customHeight="1" x14ac:dyDescent="0.2">
      <c r="B96" s="75"/>
      <c r="C96" s="76"/>
      <c r="D96" s="244" t="s">
        <v>84</v>
      </c>
      <c r="E96" s="244"/>
      <c r="F96" s="244"/>
      <c r="G96" s="244"/>
      <c r="H96" s="244"/>
      <c r="I96" s="77"/>
      <c r="J96" s="244" t="s">
        <v>85</v>
      </c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18">
        <f>ROUND(AG97,2)</f>
        <v>0</v>
      </c>
      <c r="AH96" s="206"/>
      <c r="AI96" s="206"/>
      <c r="AJ96" s="206"/>
      <c r="AK96" s="206"/>
      <c r="AL96" s="206"/>
      <c r="AM96" s="206"/>
      <c r="AN96" s="205">
        <f t="shared" si="0"/>
        <v>0</v>
      </c>
      <c r="AO96" s="206"/>
      <c r="AP96" s="206"/>
      <c r="AQ96" s="78" t="s">
        <v>80</v>
      </c>
      <c r="AR96" s="75"/>
      <c r="AS96" s="79">
        <f>ROUND(AS97,2)</f>
        <v>0</v>
      </c>
      <c r="AT96" s="80">
        <f t="shared" si="1"/>
        <v>0</v>
      </c>
      <c r="AU96" s="81">
        <f>ROUND(AU97,5)</f>
        <v>0</v>
      </c>
      <c r="AV96" s="80">
        <f>ROUND(AZ96*L29,2)</f>
        <v>0</v>
      </c>
      <c r="AW96" s="80">
        <f>ROUND(BA96*L30,2)</f>
        <v>0</v>
      </c>
      <c r="AX96" s="80">
        <f>ROUND(BB96*L29,2)</f>
        <v>0</v>
      </c>
      <c r="AY96" s="80">
        <f>ROUND(BC96*L30,2)</f>
        <v>0</v>
      </c>
      <c r="AZ96" s="80">
        <f>ROUND(AZ97,2)</f>
        <v>0</v>
      </c>
      <c r="BA96" s="80">
        <f>ROUND(BA97,2)</f>
        <v>0</v>
      </c>
      <c r="BB96" s="80">
        <f>ROUND(BB97,2)</f>
        <v>0</v>
      </c>
      <c r="BC96" s="80">
        <f>ROUND(BC97,2)</f>
        <v>0</v>
      </c>
      <c r="BD96" s="82">
        <f>ROUND(BD97,2)</f>
        <v>0</v>
      </c>
      <c r="BS96" s="83" t="s">
        <v>72</v>
      </c>
      <c r="BT96" s="83" t="s">
        <v>81</v>
      </c>
      <c r="BU96" s="83" t="s">
        <v>74</v>
      </c>
      <c r="BV96" s="83" t="s">
        <v>75</v>
      </c>
      <c r="BW96" s="83" t="s">
        <v>86</v>
      </c>
      <c r="BX96" s="83" t="s">
        <v>4</v>
      </c>
      <c r="CL96" s="83" t="s">
        <v>1</v>
      </c>
      <c r="CM96" s="83" t="s">
        <v>73</v>
      </c>
    </row>
    <row r="97" spans="1:91" s="3" customFormat="1" ht="16.5" customHeight="1" x14ac:dyDescent="0.2">
      <c r="B97" s="48"/>
      <c r="C97" s="9"/>
      <c r="D97" s="9"/>
      <c r="E97" s="245" t="s">
        <v>87</v>
      </c>
      <c r="F97" s="245"/>
      <c r="G97" s="245"/>
      <c r="H97" s="245"/>
      <c r="I97" s="245"/>
      <c r="J97" s="9"/>
      <c r="K97" s="245" t="s">
        <v>88</v>
      </c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17">
        <f>ROUND(SUM(AG98:AG99),2)</f>
        <v>0</v>
      </c>
      <c r="AH97" s="214"/>
      <c r="AI97" s="214"/>
      <c r="AJ97" s="214"/>
      <c r="AK97" s="214"/>
      <c r="AL97" s="214"/>
      <c r="AM97" s="214"/>
      <c r="AN97" s="213">
        <f t="shared" si="0"/>
        <v>0</v>
      </c>
      <c r="AO97" s="214"/>
      <c r="AP97" s="214"/>
      <c r="AQ97" s="84" t="s">
        <v>89</v>
      </c>
      <c r="AR97" s="48"/>
      <c r="AS97" s="85">
        <f>ROUND(SUM(AS98:AS99),2)</f>
        <v>0</v>
      </c>
      <c r="AT97" s="86">
        <f t="shared" si="1"/>
        <v>0</v>
      </c>
      <c r="AU97" s="87">
        <f>ROUND(SUM(AU98:AU99),5)</f>
        <v>0</v>
      </c>
      <c r="AV97" s="86">
        <f>ROUND(AZ97*L29,2)</f>
        <v>0</v>
      </c>
      <c r="AW97" s="86">
        <f>ROUND(BA97*L30,2)</f>
        <v>0</v>
      </c>
      <c r="AX97" s="86">
        <f>ROUND(BB97*L29,2)</f>
        <v>0</v>
      </c>
      <c r="AY97" s="86">
        <f>ROUND(BC97*L30,2)</f>
        <v>0</v>
      </c>
      <c r="AZ97" s="86">
        <f>ROUND(SUM(AZ98:AZ99),2)</f>
        <v>0</v>
      </c>
      <c r="BA97" s="86">
        <f>ROUND(SUM(BA98:BA99),2)</f>
        <v>0</v>
      </c>
      <c r="BB97" s="86">
        <f>ROUND(SUM(BB98:BB99),2)</f>
        <v>0</v>
      </c>
      <c r="BC97" s="86">
        <f>ROUND(SUM(BC98:BC99),2)</f>
        <v>0</v>
      </c>
      <c r="BD97" s="88">
        <f>ROUND(SUM(BD98:BD99),2)</f>
        <v>0</v>
      </c>
      <c r="BS97" s="25" t="s">
        <v>72</v>
      </c>
      <c r="BT97" s="25" t="s">
        <v>83</v>
      </c>
      <c r="BU97" s="25" t="s">
        <v>74</v>
      </c>
      <c r="BV97" s="25" t="s">
        <v>75</v>
      </c>
      <c r="BW97" s="25" t="s">
        <v>90</v>
      </c>
      <c r="BX97" s="25" t="s">
        <v>86</v>
      </c>
      <c r="CL97" s="25" t="s">
        <v>1</v>
      </c>
    </row>
    <row r="98" spans="1:91" s="3" customFormat="1" ht="16.5" customHeight="1" x14ac:dyDescent="0.2">
      <c r="A98" s="74" t="s">
        <v>77</v>
      </c>
      <c r="B98" s="48"/>
      <c r="C98" s="9"/>
      <c r="D98" s="9"/>
      <c r="E98" s="9"/>
      <c r="F98" s="245" t="s">
        <v>91</v>
      </c>
      <c r="G98" s="245"/>
      <c r="H98" s="245"/>
      <c r="I98" s="245"/>
      <c r="J98" s="245"/>
      <c r="K98" s="9"/>
      <c r="L98" s="245" t="s">
        <v>92</v>
      </c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13">
        <f>'a - příprava území'!J34</f>
        <v>0</v>
      </c>
      <c r="AH98" s="214"/>
      <c r="AI98" s="214"/>
      <c r="AJ98" s="214"/>
      <c r="AK98" s="214"/>
      <c r="AL98" s="214"/>
      <c r="AM98" s="214"/>
      <c r="AN98" s="213">
        <f t="shared" si="0"/>
        <v>0</v>
      </c>
      <c r="AO98" s="214"/>
      <c r="AP98" s="214"/>
      <c r="AQ98" s="84" t="s">
        <v>89</v>
      </c>
      <c r="AR98" s="48"/>
      <c r="AS98" s="85">
        <v>0</v>
      </c>
      <c r="AT98" s="86">
        <f t="shared" si="1"/>
        <v>0</v>
      </c>
      <c r="AU98" s="87">
        <f>'a - příprava území'!P129</f>
        <v>0</v>
      </c>
      <c r="AV98" s="86">
        <f>'a - příprava území'!J37</f>
        <v>0</v>
      </c>
      <c r="AW98" s="86">
        <f>'a - příprava území'!J38</f>
        <v>0</v>
      </c>
      <c r="AX98" s="86">
        <f>'a - příprava území'!J39</f>
        <v>0</v>
      </c>
      <c r="AY98" s="86">
        <f>'a - příprava území'!J40</f>
        <v>0</v>
      </c>
      <c r="AZ98" s="86">
        <f>'a - příprava území'!F37</f>
        <v>0</v>
      </c>
      <c r="BA98" s="86">
        <f>'a - příprava území'!F38</f>
        <v>0</v>
      </c>
      <c r="BB98" s="86">
        <f>'a - příprava území'!F39</f>
        <v>0</v>
      </c>
      <c r="BC98" s="86">
        <f>'a - příprava území'!F40</f>
        <v>0</v>
      </c>
      <c r="BD98" s="88">
        <f>'a - příprava území'!F41</f>
        <v>0</v>
      </c>
      <c r="BT98" s="25" t="s">
        <v>93</v>
      </c>
      <c r="BV98" s="25" t="s">
        <v>75</v>
      </c>
      <c r="BW98" s="25" t="s">
        <v>94</v>
      </c>
      <c r="BX98" s="25" t="s">
        <v>90</v>
      </c>
      <c r="CL98" s="25" t="s">
        <v>1</v>
      </c>
    </row>
    <row r="99" spans="1:91" s="3" customFormat="1" ht="16.5" customHeight="1" x14ac:dyDescent="0.2">
      <c r="A99" s="74" t="s">
        <v>77</v>
      </c>
      <c r="B99" s="48"/>
      <c r="C99" s="9"/>
      <c r="D99" s="9"/>
      <c r="E99" s="9"/>
      <c r="F99" s="245" t="s">
        <v>95</v>
      </c>
      <c r="G99" s="245"/>
      <c r="H99" s="245"/>
      <c r="I99" s="245"/>
      <c r="J99" s="245"/>
      <c r="K99" s="9"/>
      <c r="L99" s="245" t="s">
        <v>96</v>
      </c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13">
        <f>'b - návrh'!J34</f>
        <v>0</v>
      </c>
      <c r="AH99" s="214"/>
      <c r="AI99" s="214"/>
      <c r="AJ99" s="214"/>
      <c r="AK99" s="214"/>
      <c r="AL99" s="214"/>
      <c r="AM99" s="214"/>
      <c r="AN99" s="213">
        <f t="shared" si="0"/>
        <v>0</v>
      </c>
      <c r="AO99" s="214"/>
      <c r="AP99" s="214"/>
      <c r="AQ99" s="84" t="s">
        <v>89</v>
      </c>
      <c r="AR99" s="48"/>
      <c r="AS99" s="85">
        <v>0</v>
      </c>
      <c r="AT99" s="86">
        <f t="shared" si="1"/>
        <v>0</v>
      </c>
      <c r="AU99" s="87">
        <f>'b - návrh'!P137</f>
        <v>0</v>
      </c>
      <c r="AV99" s="86">
        <f>'b - návrh'!J37</f>
        <v>0</v>
      </c>
      <c r="AW99" s="86">
        <f>'b - návrh'!J38</f>
        <v>0</v>
      </c>
      <c r="AX99" s="86">
        <f>'b - návrh'!J39</f>
        <v>0</v>
      </c>
      <c r="AY99" s="86">
        <f>'b - návrh'!J40</f>
        <v>0</v>
      </c>
      <c r="AZ99" s="86">
        <f>'b - návrh'!F37</f>
        <v>0</v>
      </c>
      <c r="BA99" s="86">
        <f>'b - návrh'!F38</f>
        <v>0</v>
      </c>
      <c r="BB99" s="86">
        <f>'b - návrh'!F39</f>
        <v>0</v>
      </c>
      <c r="BC99" s="86">
        <f>'b - návrh'!F40</f>
        <v>0</v>
      </c>
      <c r="BD99" s="88">
        <f>'b - návrh'!F41</f>
        <v>0</v>
      </c>
      <c r="BT99" s="25" t="s">
        <v>93</v>
      </c>
      <c r="BV99" s="25" t="s">
        <v>75</v>
      </c>
      <c r="BW99" s="25" t="s">
        <v>97</v>
      </c>
      <c r="BX99" s="25" t="s">
        <v>90</v>
      </c>
      <c r="CL99" s="25" t="s">
        <v>1</v>
      </c>
    </row>
    <row r="100" spans="1:91" s="6" customFormat="1" ht="24.75" customHeight="1" x14ac:dyDescent="0.2">
      <c r="A100" s="74" t="s">
        <v>77</v>
      </c>
      <c r="B100" s="75"/>
      <c r="C100" s="76"/>
      <c r="D100" s="244" t="s">
        <v>98</v>
      </c>
      <c r="E100" s="244"/>
      <c r="F100" s="244"/>
      <c r="G100" s="244"/>
      <c r="H100" s="244"/>
      <c r="I100" s="77"/>
      <c r="J100" s="244" t="s">
        <v>99</v>
      </c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05">
        <f>'SO 200 - Opěrná zeď - sta...'!J30</f>
        <v>0</v>
      </c>
      <c r="AH100" s="206"/>
      <c r="AI100" s="206"/>
      <c r="AJ100" s="206"/>
      <c r="AK100" s="206"/>
      <c r="AL100" s="206"/>
      <c r="AM100" s="206"/>
      <c r="AN100" s="205">
        <f t="shared" si="0"/>
        <v>0</v>
      </c>
      <c r="AO100" s="206"/>
      <c r="AP100" s="206"/>
      <c r="AQ100" s="78" t="s">
        <v>80</v>
      </c>
      <c r="AR100" s="75"/>
      <c r="AS100" s="79">
        <v>0</v>
      </c>
      <c r="AT100" s="80">
        <f t="shared" si="1"/>
        <v>0</v>
      </c>
      <c r="AU100" s="81">
        <f>'SO 200 - Opěrná zeď - sta...'!P129</f>
        <v>0</v>
      </c>
      <c r="AV100" s="80">
        <f>'SO 200 - Opěrná zeď - sta...'!J33</f>
        <v>0</v>
      </c>
      <c r="AW100" s="80">
        <f>'SO 200 - Opěrná zeď - sta...'!J34</f>
        <v>0</v>
      </c>
      <c r="AX100" s="80">
        <f>'SO 200 - Opěrná zeď - sta...'!J35</f>
        <v>0</v>
      </c>
      <c r="AY100" s="80">
        <f>'SO 200 - Opěrná zeď - sta...'!J36</f>
        <v>0</v>
      </c>
      <c r="AZ100" s="80">
        <f>'SO 200 - Opěrná zeď - sta...'!F33</f>
        <v>0</v>
      </c>
      <c r="BA100" s="80">
        <f>'SO 200 - Opěrná zeď - sta...'!F34</f>
        <v>0</v>
      </c>
      <c r="BB100" s="80">
        <f>'SO 200 - Opěrná zeď - sta...'!F35</f>
        <v>0</v>
      </c>
      <c r="BC100" s="80">
        <f>'SO 200 - Opěrná zeď - sta...'!F36</f>
        <v>0</v>
      </c>
      <c r="BD100" s="82">
        <f>'SO 200 - Opěrná zeď - sta...'!F37</f>
        <v>0</v>
      </c>
      <c r="BT100" s="83" t="s">
        <v>81</v>
      </c>
      <c r="BV100" s="83" t="s">
        <v>75</v>
      </c>
      <c r="BW100" s="83" t="s">
        <v>100</v>
      </c>
      <c r="BX100" s="83" t="s">
        <v>4</v>
      </c>
      <c r="CL100" s="83" t="s">
        <v>1</v>
      </c>
      <c r="CM100" s="83" t="s">
        <v>83</v>
      </c>
    </row>
    <row r="101" spans="1:91" s="6" customFormat="1" ht="16.5" customHeight="1" x14ac:dyDescent="0.2">
      <c r="A101" s="74" t="s">
        <v>77</v>
      </c>
      <c r="B101" s="75"/>
      <c r="C101" s="76"/>
      <c r="D101" s="244" t="s">
        <v>101</v>
      </c>
      <c r="E101" s="244"/>
      <c r="F101" s="244"/>
      <c r="G101" s="244"/>
      <c r="H101" s="244"/>
      <c r="I101" s="77"/>
      <c r="J101" s="244" t="s">
        <v>102</v>
      </c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05">
        <f>'SO 310 - Vodovod'!J30</f>
        <v>0</v>
      </c>
      <c r="AH101" s="206"/>
      <c r="AI101" s="206"/>
      <c r="AJ101" s="206"/>
      <c r="AK101" s="206"/>
      <c r="AL101" s="206"/>
      <c r="AM101" s="206"/>
      <c r="AN101" s="205">
        <f t="shared" si="0"/>
        <v>0</v>
      </c>
      <c r="AO101" s="206"/>
      <c r="AP101" s="206"/>
      <c r="AQ101" s="78" t="s">
        <v>80</v>
      </c>
      <c r="AR101" s="75"/>
      <c r="AS101" s="79">
        <v>0</v>
      </c>
      <c r="AT101" s="80">
        <f t="shared" si="1"/>
        <v>0</v>
      </c>
      <c r="AU101" s="81">
        <f>'SO 310 - Vodovod'!P123</f>
        <v>0</v>
      </c>
      <c r="AV101" s="80">
        <f>'SO 310 - Vodovod'!J33</f>
        <v>0</v>
      </c>
      <c r="AW101" s="80">
        <f>'SO 310 - Vodovod'!J34</f>
        <v>0</v>
      </c>
      <c r="AX101" s="80">
        <f>'SO 310 - Vodovod'!J35</f>
        <v>0</v>
      </c>
      <c r="AY101" s="80">
        <f>'SO 310 - Vodovod'!J36</f>
        <v>0</v>
      </c>
      <c r="AZ101" s="80">
        <f>'SO 310 - Vodovod'!F33</f>
        <v>0</v>
      </c>
      <c r="BA101" s="80">
        <f>'SO 310 - Vodovod'!F34</f>
        <v>0</v>
      </c>
      <c r="BB101" s="80">
        <f>'SO 310 - Vodovod'!F35</f>
        <v>0</v>
      </c>
      <c r="BC101" s="80">
        <f>'SO 310 - Vodovod'!F36</f>
        <v>0</v>
      </c>
      <c r="BD101" s="82">
        <f>'SO 310 - Vodovod'!F37</f>
        <v>0</v>
      </c>
      <c r="BT101" s="83" t="s">
        <v>81</v>
      </c>
      <c r="BV101" s="83" t="s">
        <v>75</v>
      </c>
      <c r="BW101" s="83" t="s">
        <v>103</v>
      </c>
      <c r="BX101" s="83" t="s">
        <v>4</v>
      </c>
      <c r="CL101" s="83" t="s">
        <v>1</v>
      </c>
      <c r="CM101" s="83" t="s">
        <v>83</v>
      </c>
    </row>
    <row r="102" spans="1:91" s="6" customFormat="1" ht="16.5" customHeight="1" x14ac:dyDescent="0.2">
      <c r="A102" s="74" t="s">
        <v>77</v>
      </c>
      <c r="B102" s="75"/>
      <c r="C102" s="76"/>
      <c r="D102" s="244" t="s">
        <v>104</v>
      </c>
      <c r="E102" s="244"/>
      <c r="F102" s="244"/>
      <c r="G102" s="244"/>
      <c r="H102" s="244"/>
      <c r="I102" s="77"/>
      <c r="J102" s="244" t="s">
        <v>105</v>
      </c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05">
        <f>'SO 320 - Nakládání s dešť...'!J30</f>
        <v>0</v>
      </c>
      <c r="AH102" s="206"/>
      <c r="AI102" s="206"/>
      <c r="AJ102" s="206"/>
      <c r="AK102" s="206"/>
      <c r="AL102" s="206"/>
      <c r="AM102" s="206"/>
      <c r="AN102" s="205">
        <f t="shared" si="0"/>
        <v>0</v>
      </c>
      <c r="AO102" s="206"/>
      <c r="AP102" s="206"/>
      <c r="AQ102" s="78" t="s">
        <v>80</v>
      </c>
      <c r="AR102" s="75"/>
      <c r="AS102" s="79">
        <v>0</v>
      </c>
      <c r="AT102" s="80">
        <f t="shared" si="1"/>
        <v>0</v>
      </c>
      <c r="AU102" s="81">
        <f>'SO 320 - Nakládání s dešť...'!P124</f>
        <v>0</v>
      </c>
      <c r="AV102" s="80">
        <f>'SO 320 - Nakládání s dešť...'!J33</f>
        <v>0</v>
      </c>
      <c r="AW102" s="80">
        <f>'SO 320 - Nakládání s dešť...'!J34</f>
        <v>0</v>
      </c>
      <c r="AX102" s="80">
        <f>'SO 320 - Nakládání s dešť...'!J35</f>
        <v>0</v>
      </c>
      <c r="AY102" s="80">
        <f>'SO 320 - Nakládání s dešť...'!J36</f>
        <v>0</v>
      </c>
      <c r="AZ102" s="80">
        <f>'SO 320 - Nakládání s dešť...'!F33</f>
        <v>0</v>
      </c>
      <c r="BA102" s="80">
        <f>'SO 320 - Nakládání s dešť...'!F34</f>
        <v>0</v>
      </c>
      <c r="BB102" s="80">
        <f>'SO 320 - Nakládání s dešť...'!F35</f>
        <v>0</v>
      </c>
      <c r="BC102" s="80">
        <f>'SO 320 - Nakládání s dešť...'!F36</f>
        <v>0</v>
      </c>
      <c r="BD102" s="82">
        <f>'SO 320 - Nakládání s dešť...'!F37</f>
        <v>0</v>
      </c>
      <c r="BT102" s="83" t="s">
        <v>81</v>
      </c>
      <c r="BV102" s="83" t="s">
        <v>75</v>
      </c>
      <c r="BW102" s="83" t="s">
        <v>106</v>
      </c>
      <c r="BX102" s="83" t="s">
        <v>4</v>
      </c>
      <c r="CL102" s="83" t="s">
        <v>1</v>
      </c>
      <c r="CM102" s="83" t="s">
        <v>83</v>
      </c>
    </row>
    <row r="103" spans="1:91" s="6" customFormat="1" ht="16.5" customHeight="1" x14ac:dyDescent="0.2">
      <c r="A103" s="74" t="s">
        <v>77</v>
      </c>
      <c r="B103" s="75"/>
      <c r="C103" s="76"/>
      <c r="D103" s="244" t="s">
        <v>107</v>
      </c>
      <c r="E103" s="244"/>
      <c r="F103" s="244"/>
      <c r="G103" s="244"/>
      <c r="H103" s="244"/>
      <c r="I103" s="77"/>
      <c r="J103" s="244" t="s">
        <v>108</v>
      </c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05">
        <f>'SO 330 - Jednotná kanalizace'!J30</f>
        <v>0</v>
      </c>
      <c r="AH103" s="206"/>
      <c r="AI103" s="206"/>
      <c r="AJ103" s="206"/>
      <c r="AK103" s="206"/>
      <c r="AL103" s="206"/>
      <c r="AM103" s="206"/>
      <c r="AN103" s="205">
        <f t="shared" si="0"/>
        <v>0</v>
      </c>
      <c r="AO103" s="206"/>
      <c r="AP103" s="206"/>
      <c r="AQ103" s="78" t="s">
        <v>80</v>
      </c>
      <c r="AR103" s="75"/>
      <c r="AS103" s="79">
        <v>0</v>
      </c>
      <c r="AT103" s="80">
        <f t="shared" si="1"/>
        <v>0</v>
      </c>
      <c r="AU103" s="81">
        <f>'SO 330 - Jednotná kanalizace'!P121</f>
        <v>0</v>
      </c>
      <c r="AV103" s="80">
        <f>'SO 330 - Jednotná kanalizace'!J33</f>
        <v>0</v>
      </c>
      <c r="AW103" s="80">
        <f>'SO 330 - Jednotná kanalizace'!J34</f>
        <v>0</v>
      </c>
      <c r="AX103" s="80">
        <f>'SO 330 - Jednotná kanalizace'!J35</f>
        <v>0</v>
      </c>
      <c r="AY103" s="80">
        <f>'SO 330 - Jednotná kanalizace'!J36</f>
        <v>0</v>
      </c>
      <c r="AZ103" s="80">
        <f>'SO 330 - Jednotná kanalizace'!F33</f>
        <v>0</v>
      </c>
      <c r="BA103" s="80">
        <f>'SO 330 - Jednotná kanalizace'!F34</f>
        <v>0</v>
      </c>
      <c r="BB103" s="80">
        <f>'SO 330 - Jednotná kanalizace'!F35</f>
        <v>0</v>
      </c>
      <c r="BC103" s="80">
        <f>'SO 330 - Jednotná kanalizace'!F36</f>
        <v>0</v>
      </c>
      <c r="BD103" s="82">
        <f>'SO 330 - Jednotná kanalizace'!F37</f>
        <v>0</v>
      </c>
      <c r="BT103" s="83" t="s">
        <v>81</v>
      </c>
      <c r="BV103" s="83" t="s">
        <v>75</v>
      </c>
      <c r="BW103" s="83" t="s">
        <v>109</v>
      </c>
      <c r="BX103" s="83" t="s">
        <v>4</v>
      </c>
      <c r="CL103" s="83" t="s">
        <v>1</v>
      </c>
      <c r="CM103" s="83" t="s">
        <v>83</v>
      </c>
    </row>
    <row r="104" spans="1:91" s="6" customFormat="1" ht="16.5" customHeight="1" x14ac:dyDescent="0.2">
      <c r="A104" s="74" t="s">
        <v>77</v>
      </c>
      <c r="B104" s="75"/>
      <c r="C104" s="76"/>
      <c r="D104" s="244" t="s">
        <v>110</v>
      </c>
      <c r="E104" s="244"/>
      <c r="F104" s="244"/>
      <c r="G104" s="244"/>
      <c r="H104" s="244"/>
      <c r="I104" s="77"/>
      <c r="J104" s="244" t="s">
        <v>111</v>
      </c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05">
        <f>'SO 410 - Veřejné osvětlení'!J30</f>
        <v>0</v>
      </c>
      <c r="AH104" s="206"/>
      <c r="AI104" s="206"/>
      <c r="AJ104" s="206"/>
      <c r="AK104" s="206"/>
      <c r="AL104" s="206"/>
      <c r="AM104" s="206"/>
      <c r="AN104" s="205">
        <f t="shared" si="0"/>
        <v>0</v>
      </c>
      <c r="AO104" s="206"/>
      <c r="AP104" s="206"/>
      <c r="AQ104" s="78" t="s">
        <v>80</v>
      </c>
      <c r="AR104" s="75"/>
      <c r="AS104" s="79">
        <v>0</v>
      </c>
      <c r="AT104" s="80">
        <f t="shared" si="1"/>
        <v>0</v>
      </c>
      <c r="AU104" s="81">
        <f>'SO 410 - Veřejné osvětlení'!P125</f>
        <v>0</v>
      </c>
      <c r="AV104" s="80">
        <f>'SO 410 - Veřejné osvětlení'!J33</f>
        <v>0</v>
      </c>
      <c r="AW104" s="80">
        <f>'SO 410 - Veřejné osvětlení'!J34</f>
        <v>0</v>
      </c>
      <c r="AX104" s="80">
        <f>'SO 410 - Veřejné osvětlení'!J35</f>
        <v>0</v>
      </c>
      <c r="AY104" s="80">
        <f>'SO 410 - Veřejné osvětlení'!J36</f>
        <v>0</v>
      </c>
      <c r="AZ104" s="80">
        <f>'SO 410 - Veřejné osvětlení'!F33</f>
        <v>0</v>
      </c>
      <c r="BA104" s="80">
        <f>'SO 410 - Veřejné osvětlení'!F34</f>
        <v>0</v>
      </c>
      <c r="BB104" s="80">
        <f>'SO 410 - Veřejné osvětlení'!F35</f>
        <v>0</v>
      </c>
      <c r="BC104" s="80">
        <f>'SO 410 - Veřejné osvětlení'!F36</f>
        <v>0</v>
      </c>
      <c r="BD104" s="82">
        <f>'SO 410 - Veřejné osvětlení'!F37</f>
        <v>0</v>
      </c>
      <c r="BT104" s="83" t="s">
        <v>81</v>
      </c>
      <c r="BV104" s="83" t="s">
        <v>75</v>
      </c>
      <c r="BW104" s="83" t="s">
        <v>112</v>
      </c>
      <c r="BX104" s="83" t="s">
        <v>4</v>
      </c>
      <c r="CL104" s="83" t="s">
        <v>1</v>
      </c>
      <c r="CM104" s="83" t="s">
        <v>83</v>
      </c>
    </row>
    <row r="105" spans="1:91" s="6" customFormat="1" ht="16.5" customHeight="1" x14ac:dyDescent="0.2">
      <c r="A105" s="74" t="s">
        <v>77</v>
      </c>
      <c r="B105" s="75"/>
      <c r="C105" s="76"/>
      <c r="D105" s="244" t="s">
        <v>113</v>
      </c>
      <c r="E105" s="244"/>
      <c r="F105" s="244"/>
      <c r="G105" s="244"/>
      <c r="H105" s="244"/>
      <c r="I105" s="77"/>
      <c r="J105" s="244" t="s">
        <v>114</v>
      </c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05">
        <f>'SO 800 - Sadové úpravy a ...'!J30</f>
        <v>0</v>
      </c>
      <c r="AH105" s="206"/>
      <c r="AI105" s="206"/>
      <c r="AJ105" s="206"/>
      <c r="AK105" s="206"/>
      <c r="AL105" s="206"/>
      <c r="AM105" s="206"/>
      <c r="AN105" s="205">
        <f t="shared" si="0"/>
        <v>0</v>
      </c>
      <c r="AO105" s="206"/>
      <c r="AP105" s="206"/>
      <c r="AQ105" s="78" t="s">
        <v>80</v>
      </c>
      <c r="AR105" s="75"/>
      <c r="AS105" s="79">
        <v>0</v>
      </c>
      <c r="AT105" s="80">
        <f t="shared" si="1"/>
        <v>0</v>
      </c>
      <c r="AU105" s="81">
        <f>'SO 800 - Sadové úpravy a ...'!P120</f>
        <v>0</v>
      </c>
      <c r="AV105" s="80">
        <f>'SO 800 - Sadové úpravy a ...'!J33</f>
        <v>0</v>
      </c>
      <c r="AW105" s="80">
        <f>'SO 800 - Sadové úpravy a ...'!J34</f>
        <v>0</v>
      </c>
      <c r="AX105" s="80">
        <f>'SO 800 - Sadové úpravy a ...'!J35</f>
        <v>0</v>
      </c>
      <c r="AY105" s="80">
        <f>'SO 800 - Sadové úpravy a ...'!J36</f>
        <v>0</v>
      </c>
      <c r="AZ105" s="80">
        <f>'SO 800 - Sadové úpravy a ...'!F33</f>
        <v>0</v>
      </c>
      <c r="BA105" s="80">
        <f>'SO 800 - Sadové úpravy a ...'!F34</f>
        <v>0</v>
      </c>
      <c r="BB105" s="80">
        <f>'SO 800 - Sadové úpravy a ...'!F35</f>
        <v>0</v>
      </c>
      <c r="BC105" s="80">
        <f>'SO 800 - Sadové úpravy a ...'!F36</f>
        <v>0</v>
      </c>
      <c r="BD105" s="82">
        <f>'SO 800 - Sadové úpravy a ...'!F37</f>
        <v>0</v>
      </c>
      <c r="BT105" s="83" t="s">
        <v>81</v>
      </c>
      <c r="BV105" s="83" t="s">
        <v>75</v>
      </c>
      <c r="BW105" s="83" t="s">
        <v>115</v>
      </c>
      <c r="BX105" s="83" t="s">
        <v>4</v>
      </c>
      <c r="CL105" s="83" t="s">
        <v>1</v>
      </c>
      <c r="CM105" s="83" t="s">
        <v>83</v>
      </c>
    </row>
    <row r="106" spans="1:91" s="6" customFormat="1" ht="16.5" customHeight="1" x14ac:dyDescent="0.2">
      <c r="A106" s="74" t="s">
        <v>77</v>
      </c>
      <c r="B106" s="75"/>
      <c r="C106" s="76"/>
      <c r="D106" s="244" t="s">
        <v>116</v>
      </c>
      <c r="E106" s="244"/>
      <c r="F106" s="244"/>
      <c r="G106" s="244"/>
      <c r="H106" s="244"/>
      <c r="I106" s="77"/>
      <c r="J106" s="244" t="s">
        <v>117</v>
      </c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05">
        <f>'SO 900 - Drobná architekt...'!J30</f>
        <v>0</v>
      </c>
      <c r="AH106" s="206"/>
      <c r="AI106" s="206"/>
      <c r="AJ106" s="206"/>
      <c r="AK106" s="206"/>
      <c r="AL106" s="206"/>
      <c r="AM106" s="206"/>
      <c r="AN106" s="205">
        <f t="shared" si="0"/>
        <v>0</v>
      </c>
      <c r="AO106" s="206"/>
      <c r="AP106" s="206"/>
      <c r="AQ106" s="78" t="s">
        <v>80</v>
      </c>
      <c r="AR106" s="75"/>
      <c r="AS106" s="79">
        <v>0</v>
      </c>
      <c r="AT106" s="80">
        <f t="shared" si="1"/>
        <v>0</v>
      </c>
      <c r="AU106" s="81">
        <f>'SO 900 - Drobná architekt...'!P131</f>
        <v>0</v>
      </c>
      <c r="AV106" s="80">
        <f>'SO 900 - Drobná architekt...'!J33</f>
        <v>0</v>
      </c>
      <c r="AW106" s="80">
        <f>'SO 900 - Drobná architekt...'!J34</f>
        <v>0</v>
      </c>
      <c r="AX106" s="80">
        <f>'SO 900 - Drobná architekt...'!J35</f>
        <v>0</v>
      </c>
      <c r="AY106" s="80">
        <f>'SO 900 - Drobná architekt...'!J36</f>
        <v>0</v>
      </c>
      <c r="AZ106" s="80">
        <f>'SO 900 - Drobná architekt...'!F33</f>
        <v>0</v>
      </c>
      <c r="BA106" s="80">
        <f>'SO 900 - Drobná architekt...'!F34</f>
        <v>0</v>
      </c>
      <c r="BB106" s="80">
        <f>'SO 900 - Drobná architekt...'!F35</f>
        <v>0</v>
      </c>
      <c r="BC106" s="80">
        <f>'SO 900 - Drobná architekt...'!F36</f>
        <v>0</v>
      </c>
      <c r="BD106" s="82">
        <f>'SO 900 - Drobná architekt...'!F37</f>
        <v>0</v>
      </c>
      <c r="BT106" s="83" t="s">
        <v>81</v>
      </c>
      <c r="BV106" s="83" t="s">
        <v>75</v>
      </c>
      <c r="BW106" s="83" t="s">
        <v>118</v>
      </c>
      <c r="BX106" s="83" t="s">
        <v>4</v>
      </c>
      <c r="CL106" s="83" t="s">
        <v>1</v>
      </c>
      <c r="CM106" s="83" t="s">
        <v>83</v>
      </c>
    </row>
    <row r="107" spans="1:91" s="6" customFormat="1" ht="16.5" customHeight="1" x14ac:dyDescent="0.2">
      <c r="A107" s="74" t="s">
        <v>77</v>
      </c>
      <c r="B107" s="75"/>
      <c r="C107" s="76"/>
      <c r="D107" s="244" t="s">
        <v>119</v>
      </c>
      <c r="E107" s="244"/>
      <c r="F107" s="244"/>
      <c r="G107" s="244"/>
      <c r="H107" s="244"/>
      <c r="I107" s="77"/>
      <c r="J107" s="244" t="s">
        <v>120</v>
      </c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05">
        <f>'VRN - Vedlejší rozpočtové...'!J30</f>
        <v>0</v>
      </c>
      <c r="AH107" s="206"/>
      <c r="AI107" s="206"/>
      <c r="AJ107" s="206"/>
      <c r="AK107" s="206"/>
      <c r="AL107" s="206"/>
      <c r="AM107" s="206"/>
      <c r="AN107" s="205">
        <f t="shared" si="0"/>
        <v>0</v>
      </c>
      <c r="AO107" s="206"/>
      <c r="AP107" s="206"/>
      <c r="AQ107" s="78" t="s">
        <v>80</v>
      </c>
      <c r="AR107" s="75"/>
      <c r="AS107" s="89">
        <v>0</v>
      </c>
      <c r="AT107" s="90">
        <f t="shared" si="1"/>
        <v>0</v>
      </c>
      <c r="AU107" s="91">
        <f>'VRN - Vedlejší rozpočtové...'!P121</f>
        <v>0</v>
      </c>
      <c r="AV107" s="90">
        <f>'VRN - Vedlejší rozpočtové...'!J33</f>
        <v>0</v>
      </c>
      <c r="AW107" s="90">
        <f>'VRN - Vedlejší rozpočtové...'!J34</f>
        <v>0</v>
      </c>
      <c r="AX107" s="90">
        <f>'VRN - Vedlejší rozpočtové...'!J35</f>
        <v>0</v>
      </c>
      <c r="AY107" s="90">
        <f>'VRN - Vedlejší rozpočtové...'!J36</f>
        <v>0</v>
      </c>
      <c r="AZ107" s="90">
        <f>'VRN - Vedlejší rozpočtové...'!F33</f>
        <v>0</v>
      </c>
      <c r="BA107" s="90">
        <f>'VRN - Vedlejší rozpočtové...'!F34</f>
        <v>0</v>
      </c>
      <c r="BB107" s="90">
        <f>'VRN - Vedlejší rozpočtové...'!F35</f>
        <v>0</v>
      </c>
      <c r="BC107" s="90">
        <f>'VRN - Vedlejší rozpočtové...'!F36</f>
        <v>0</v>
      </c>
      <c r="BD107" s="92">
        <f>'VRN - Vedlejší rozpočtové...'!F37</f>
        <v>0</v>
      </c>
      <c r="BT107" s="83" t="s">
        <v>81</v>
      </c>
      <c r="BV107" s="83" t="s">
        <v>75</v>
      </c>
      <c r="BW107" s="83" t="s">
        <v>121</v>
      </c>
      <c r="BX107" s="83" t="s">
        <v>4</v>
      </c>
      <c r="CL107" s="83" t="s">
        <v>1</v>
      </c>
      <c r="CM107" s="83" t="s">
        <v>83</v>
      </c>
    </row>
    <row r="108" spans="1:91" s="1" customFormat="1" ht="30" customHeight="1" x14ac:dyDescent="0.2">
      <c r="B108" s="32"/>
      <c r="AR108" s="32"/>
    </row>
    <row r="109" spans="1:91" s="1" customFormat="1" ht="6.95" customHeight="1" x14ac:dyDescent="0.2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32"/>
    </row>
  </sheetData>
  <mergeCells count="90">
    <mergeCell ref="C92:G92"/>
    <mergeCell ref="D100:H100"/>
    <mergeCell ref="D104:H104"/>
    <mergeCell ref="D103:H103"/>
    <mergeCell ref="D101:H101"/>
    <mergeCell ref="D96:H96"/>
    <mergeCell ref="D102:H102"/>
    <mergeCell ref="D95:H95"/>
    <mergeCell ref="E97:I97"/>
    <mergeCell ref="F99:J99"/>
    <mergeCell ref="F98:J98"/>
    <mergeCell ref="I92:AF92"/>
    <mergeCell ref="J96:AF96"/>
    <mergeCell ref="J102:AF102"/>
    <mergeCell ref="J101:AF101"/>
    <mergeCell ref="J100:AF100"/>
    <mergeCell ref="J103:AF103"/>
    <mergeCell ref="J104:AF104"/>
    <mergeCell ref="J95:AF95"/>
    <mergeCell ref="K97:AF97"/>
    <mergeCell ref="L85:AJ85"/>
    <mergeCell ref="L98:AF98"/>
    <mergeCell ref="L99:AF99"/>
    <mergeCell ref="AG104:AM104"/>
    <mergeCell ref="D105:H105"/>
    <mergeCell ref="J105:AF105"/>
    <mergeCell ref="D106:H106"/>
    <mergeCell ref="J106:AF106"/>
    <mergeCell ref="D107:H107"/>
    <mergeCell ref="J107:AF107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0:AM100"/>
    <mergeCell ref="AG101:AM101"/>
    <mergeCell ref="AG102:AM102"/>
    <mergeCell ref="AG103:AM103"/>
    <mergeCell ref="AG98:AM98"/>
    <mergeCell ref="AG97:AM97"/>
    <mergeCell ref="AG96:AM96"/>
    <mergeCell ref="AG95:AM95"/>
    <mergeCell ref="AG92:AM92"/>
    <mergeCell ref="AG99:AM99"/>
    <mergeCell ref="AM87:AN87"/>
    <mergeCell ref="AM89:AP89"/>
    <mergeCell ref="AM90:AP90"/>
    <mergeCell ref="AN103:AP103"/>
    <mergeCell ref="AN92:AP92"/>
    <mergeCell ref="AS89:AT91"/>
    <mergeCell ref="AN105:AP105"/>
    <mergeCell ref="AG105:AM105"/>
    <mergeCell ref="AN99:AP99"/>
    <mergeCell ref="AN95:AP95"/>
    <mergeCell ref="AN101:AP101"/>
    <mergeCell ref="AN96:AP96"/>
    <mergeCell ref="AN100:AP100"/>
    <mergeCell ref="AN97:AP97"/>
    <mergeCell ref="AN98:AP98"/>
    <mergeCell ref="AN106:AP106"/>
    <mergeCell ref="AG106:AM106"/>
    <mergeCell ref="AN107:AP107"/>
    <mergeCell ref="AG107:AM107"/>
    <mergeCell ref="AG94:AM94"/>
    <mergeCell ref="AN94:AP94"/>
    <mergeCell ref="AN102:AP102"/>
    <mergeCell ref="AN104:AP104"/>
  </mergeCells>
  <hyperlinks>
    <hyperlink ref="A95" location="'SO 000 - Objekty příp. st...'!C2" display="/" xr:uid="{00000000-0004-0000-0000-000000000000}"/>
    <hyperlink ref="A98" location="'a - příprava území'!C2" display="/" xr:uid="{00000000-0004-0000-0000-000001000000}"/>
    <hyperlink ref="A99" location="'b - návrh'!C2" display="/" xr:uid="{00000000-0004-0000-0000-000002000000}"/>
    <hyperlink ref="A100" location="'SO 200 - Opěrná zeď - sta...'!C2" display="/" xr:uid="{00000000-0004-0000-0000-000003000000}"/>
    <hyperlink ref="A101" location="'SO 310 - Vodovod'!C2" display="/" xr:uid="{00000000-0004-0000-0000-000004000000}"/>
    <hyperlink ref="A102" location="'SO 320 - Nakládání s dešť...'!C2" display="/" xr:uid="{00000000-0004-0000-0000-000005000000}"/>
    <hyperlink ref="A103" location="'SO 330 - Jednotná kanalizace'!C2" display="/" xr:uid="{00000000-0004-0000-0000-000006000000}"/>
    <hyperlink ref="A104" location="'SO 410 - Veřejné osvětlení'!C2" display="/" xr:uid="{00000000-0004-0000-0000-000007000000}"/>
    <hyperlink ref="A105" location="'SO 800 - Sadové úpravy a ...'!C2" display="/" xr:uid="{00000000-0004-0000-0000-000008000000}"/>
    <hyperlink ref="A106" location="'SO 900 - Drobná architekt...'!C2" display="/" xr:uid="{00000000-0004-0000-0000-000009000000}"/>
    <hyperlink ref="A107" location="'VRN - Vedlejší rozpočtové...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443"/>
  <sheetViews>
    <sheetView showGridLines="0" tabSelected="1" topLeftCell="A352" workbookViewId="0">
      <selection activeCell="AB380" sqref="AB380"/>
    </sheetView>
  </sheetViews>
  <sheetFormatPr defaultRowHeight="11.25" x14ac:dyDescent="0.2"/>
  <cols>
    <col min="1" max="1" width="8.33203125" customWidth="1"/>
    <col min="2" max="2" width="1.1640625" customWidth="1"/>
    <col min="3" max="3" width="4.5" customWidth="1"/>
    <col min="4" max="4" width="4.33203125" customWidth="1"/>
    <col min="5" max="5" width="17.1640625" customWidth="1"/>
    <col min="6" max="6" width="69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115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 x14ac:dyDescent="0.2">
      <c r="B4" s="20"/>
      <c r="D4" s="21" t="s">
        <v>122</v>
      </c>
      <c r="L4" s="20"/>
      <c r="M4" s="93" t="s">
        <v>10</v>
      </c>
      <c r="AT4" s="17" t="s">
        <v>3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0" t="str">
        <f>'Rekapitulace stavby'!K6</f>
        <v>Revitalizace veřejného prostranství s parkovištěm u Kláštera, ul. Dobrovského, Vrchlabí</v>
      </c>
      <c r="F7" s="251"/>
      <c r="G7" s="251"/>
      <c r="H7" s="251"/>
      <c r="L7" s="20"/>
    </row>
    <row r="8" spans="2:46" s="1" customFormat="1" ht="12" customHeight="1" x14ac:dyDescent="0.2">
      <c r="B8" s="32"/>
      <c r="D8" s="27" t="s">
        <v>123</v>
      </c>
      <c r="L8" s="32"/>
    </row>
    <row r="9" spans="2:46" s="1" customFormat="1" ht="16.5" customHeight="1" x14ac:dyDescent="0.2">
      <c r="B9" s="32"/>
      <c r="E9" s="246" t="s">
        <v>2347</v>
      </c>
      <c r="F9" s="249"/>
      <c r="G9" s="249"/>
      <c r="H9" s="249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45944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23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52" t="str">
        <f>'Rekapitulace stavby'!E14</f>
        <v>Vyplň údaj</v>
      </c>
      <c r="F18" s="236"/>
      <c r="G18" s="236"/>
      <c r="H18" s="23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31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32</v>
      </c>
      <c r="L26" s="32"/>
    </row>
    <row r="27" spans="2:12" s="7" customFormat="1" ht="16.5" customHeight="1" x14ac:dyDescent="0.2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33</v>
      </c>
      <c r="J30" s="66">
        <f>ROUND(J120,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5" t="s">
        <v>37</v>
      </c>
      <c r="E33" s="27" t="s">
        <v>38</v>
      </c>
      <c r="F33" s="86">
        <f>ROUND((SUM(BE120:BE442)),  2)</f>
        <v>0</v>
      </c>
      <c r="I33" s="96">
        <v>0.21</v>
      </c>
      <c r="J33" s="86">
        <f>ROUND(((SUM(BE120:BE442))*I33),  2)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6">
        <f>ROUND((SUM(BF120:BF442)),  2)</f>
        <v>0</v>
      </c>
      <c r="I34" s="96">
        <v>0.12</v>
      </c>
      <c r="J34" s="86">
        <f>ROUND(((SUM(BF120:BF442))*I34),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6">
        <f>ROUND((SUM(BG120:BG442)),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6">
        <f>ROUND((SUM(BH120:BH442)),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6">
        <f>ROUND((SUM(BI120:BI442)),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125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50" t="str">
        <f>E7</f>
        <v>Revitalizace veřejného prostranství s parkovištěm u Kláštera, ul. Dobrovského, Vrchlabí</v>
      </c>
      <c r="F85" s="251"/>
      <c r="G85" s="251"/>
      <c r="H85" s="251"/>
      <c r="L85" s="32"/>
    </row>
    <row r="86" spans="2:47" s="1" customFormat="1" ht="12" customHeight="1" x14ac:dyDescent="0.2">
      <c r="B86" s="32"/>
      <c r="C86" s="27" t="s">
        <v>123</v>
      </c>
      <c r="L86" s="32"/>
    </row>
    <row r="87" spans="2:47" s="1" customFormat="1" ht="16.5" customHeight="1" x14ac:dyDescent="0.2">
      <c r="B87" s="32"/>
      <c r="E87" s="246" t="str">
        <f>E9</f>
        <v>SO 800 - Sadové úpravy a zeleň</v>
      </c>
      <c r="F87" s="249"/>
      <c r="G87" s="249"/>
      <c r="H87" s="249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45944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22</v>
      </c>
      <c r="F91" s="25" t="str">
        <f>E15</f>
        <v>Město Vrchlabí</v>
      </c>
      <c r="I91" s="27" t="s">
        <v>28</v>
      </c>
      <c r="J91" s="30" t="str">
        <f>E21</f>
        <v>Ing. Jan Chalupský</v>
      </c>
      <c r="L91" s="32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126</v>
      </c>
      <c r="D94" s="97"/>
      <c r="E94" s="97"/>
      <c r="F94" s="97"/>
      <c r="G94" s="97"/>
      <c r="H94" s="97"/>
      <c r="I94" s="97"/>
      <c r="J94" s="106" t="s">
        <v>127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128</v>
      </c>
      <c r="J96" s="66">
        <f>J120</f>
        <v>0</v>
      </c>
      <c r="L96" s="32"/>
      <c r="AU96" s="17" t="s">
        <v>129</v>
      </c>
    </row>
    <row r="97" spans="2:12" s="8" customFormat="1" ht="24.95" customHeight="1" x14ac:dyDescent="0.2">
      <c r="B97" s="108"/>
      <c r="D97" s="109" t="s">
        <v>130</v>
      </c>
      <c r="E97" s="110"/>
      <c r="F97" s="110"/>
      <c r="G97" s="110"/>
      <c r="H97" s="110"/>
      <c r="I97" s="110"/>
      <c r="J97" s="111">
        <f>J121</f>
        <v>0</v>
      </c>
      <c r="L97" s="108"/>
    </row>
    <row r="98" spans="2:12" s="9" customFormat="1" ht="19.899999999999999" customHeight="1" x14ac:dyDescent="0.2">
      <c r="B98" s="112"/>
      <c r="D98" s="113" t="s">
        <v>230</v>
      </c>
      <c r="E98" s="114"/>
      <c r="F98" s="114"/>
      <c r="G98" s="114"/>
      <c r="H98" s="114"/>
      <c r="I98" s="114"/>
      <c r="J98" s="115">
        <f>J122</f>
        <v>0</v>
      </c>
      <c r="L98" s="112"/>
    </row>
    <row r="99" spans="2:12" s="9" customFormat="1" ht="19.899999999999999" customHeight="1" x14ac:dyDescent="0.2">
      <c r="B99" s="112"/>
      <c r="D99" s="113" t="s">
        <v>2348</v>
      </c>
      <c r="E99" s="114"/>
      <c r="F99" s="114"/>
      <c r="G99" s="114"/>
      <c r="H99" s="114"/>
      <c r="I99" s="114"/>
      <c r="J99" s="115">
        <f>J420</f>
        <v>0</v>
      </c>
      <c r="L99" s="112"/>
    </row>
    <row r="100" spans="2:12" s="9" customFormat="1" ht="19.899999999999999" customHeight="1" x14ac:dyDescent="0.2">
      <c r="B100" s="112"/>
      <c r="D100" s="113" t="s">
        <v>132</v>
      </c>
      <c r="E100" s="114"/>
      <c r="F100" s="114"/>
      <c r="G100" s="114"/>
      <c r="H100" s="114"/>
      <c r="I100" s="114"/>
      <c r="J100" s="115">
        <f>J426</f>
        <v>0</v>
      </c>
      <c r="L100" s="112"/>
    </row>
    <row r="101" spans="2:12" s="1" customFormat="1" ht="21.75" customHeight="1" x14ac:dyDescent="0.2">
      <c r="B101" s="32"/>
      <c r="L101" s="32"/>
    </row>
    <row r="102" spans="2:12" s="1" customFormat="1" ht="6.95" customHeight="1" x14ac:dyDescent="0.2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 x14ac:dyDescent="0.2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 x14ac:dyDescent="0.2">
      <c r="B107" s="32"/>
      <c r="C107" s="21" t="s">
        <v>136</v>
      </c>
      <c r="L107" s="32"/>
    </row>
    <row r="108" spans="2:12" s="1" customFormat="1" ht="6.95" customHeight="1" x14ac:dyDescent="0.2">
      <c r="B108" s="32"/>
      <c r="L108" s="32"/>
    </row>
    <row r="109" spans="2:12" s="1" customFormat="1" ht="12" customHeight="1" x14ac:dyDescent="0.2">
      <c r="B109" s="32"/>
      <c r="C109" s="27" t="s">
        <v>15</v>
      </c>
      <c r="L109" s="32"/>
    </row>
    <row r="110" spans="2:12" s="1" customFormat="1" ht="26.25" customHeight="1" x14ac:dyDescent="0.2">
      <c r="B110" s="32"/>
      <c r="E110" s="250" t="str">
        <f>E7</f>
        <v>Revitalizace veřejného prostranství s parkovištěm u Kláštera, ul. Dobrovského, Vrchlabí</v>
      </c>
      <c r="F110" s="251"/>
      <c r="G110" s="251"/>
      <c r="H110" s="251"/>
      <c r="L110" s="32"/>
    </row>
    <row r="111" spans="2:12" s="1" customFormat="1" ht="12" customHeight="1" x14ac:dyDescent="0.2">
      <c r="B111" s="32"/>
      <c r="C111" s="27" t="s">
        <v>123</v>
      </c>
      <c r="L111" s="32"/>
    </row>
    <row r="112" spans="2:12" s="1" customFormat="1" ht="16.5" customHeight="1" x14ac:dyDescent="0.2">
      <c r="B112" s="32"/>
      <c r="E112" s="246" t="str">
        <f>E9</f>
        <v>SO 800 - Sadové úpravy a zeleň</v>
      </c>
      <c r="F112" s="249"/>
      <c r="G112" s="249"/>
      <c r="H112" s="249"/>
      <c r="L112" s="32"/>
    </row>
    <row r="113" spans="2:65" s="1" customFormat="1" ht="6.95" customHeight="1" x14ac:dyDescent="0.2">
      <c r="B113" s="32"/>
      <c r="L113" s="32"/>
    </row>
    <row r="114" spans="2:65" s="1" customFormat="1" ht="12" customHeight="1" x14ac:dyDescent="0.2">
      <c r="B114" s="32"/>
      <c r="C114" s="27" t="s">
        <v>19</v>
      </c>
      <c r="F114" s="25" t="str">
        <f>F12</f>
        <v xml:space="preserve"> </v>
      </c>
      <c r="I114" s="27" t="s">
        <v>21</v>
      </c>
      <c r="J114" s="52">
        <f>IF(J12="","",J12)</f>
        <v>45944</v>
      </c>
      <c r="L114" s="32"/>
    </row>
    <row r="115" spans="2:65" s="1" customFormat="1" ht="6.95" customHeight="1" x14ac:dyDescent="0.2">
      <c r="B115" s="32"/>
      <c r="L115" s="32"/>
    </row>
    <row r="116" spans="2:65" s="1" customFormat="1" ht="15.2" customHeight="1" x14ac:dyDescent="0.2">
      <c r="B116" s="32"/>
      <c r="C116" s="27" t="s">
        <v>22</v>
      </c>
      <c r="F116" s="25" t="str">
        <f>E15</f>
        <v>Město Vrchlabí</v>
      </c>
      <c r="I116" s="27" t="s">
        <v>28</v>
      </c>
      <c r="J116" s="30" t="str">
        <f>E21</f>
        <v>Ing. Jan Chalupský</v>
      </c>
      <c r="L116" s="32"/>
    </row>
    <row r="117" spans="2:65" s="1" customFormat="1" ht="15.2" customHeight="1" x14ac:dyDescent="0.2">
      <c r="B117" s="32"/>
      <c r="C117" s="27" t="s">
        <v>26</v>
      </c>
      <c r="F117" s="25" t="str">
        <f>IF(E18="","",E18)</f>
        <v>Vyplň údaj</v>
      </c>
      <c r="I117" s="27" t="s">
        <v>31</v>
      </c>
      <c r="J117" s="30" t="str">
        <f>E24</f>
        <v xml:space="preserve"> </v>
      </c>
      <c r="L117" s="32"/>
    </row>
    <row r="118" spans="2:65" s="1" customFormat="1" ht="10.35" customHeight="1" x14ac:dyDescent="0.2">
      <c r="B118" s="32"/>
      <c r="L118" s="32"/>
    </row>
    <row r="119" spans="2:65" s="10" customFormat="1" ht="29.25" customHeight="1" x14ac:dyDescent="0.2">
      <c r="B119" s="116"/>
      <c r="C119" s="117" t="s">
        <v>137</v>
      </c>
      <c r="D119" s="118" t="s">
        <v>58</v>
      </c>
      <c r="E119" s="118" t="s">
        <v>54</v>
      </c>
      <c r="F119" s="118" t="s">
        <v>55</v>
      </c>
      <c r="G119" s="118" t="s">
        <v>138</v>
      </c>
      <c r="H119" s="118" t="s">
        <v>139</v>
      </c>
      <c r="I119" s="118" t="s">
        <v>140</v>
      </c>
      <c r="J119" s="119" t="s">
        <v>127</v>
      </c>
      <c r="K119" s="120" t="s">
        <v>141</v>
      </c>
      <c r="L119" s="116"/>
      <c r="M119" s="59" t="s">
        <v>1</v>
      </c>
      <c r="N119" s="60" t="s">
        <v>37</v>
      </c>
      <c r="O119" s="60" t="s">
        <v>142</v>
      </c>
      <c r="P119" s="60" t="s">
        <v>143</v>
      </c>
      <c r="Q119" s="60" t="s">
        <v>144</v>
      </c>
      <c r="R119" s="60" t="s">
        <v>145</v>
      </c>
      <c r="S119" s="60" t="s">
        <v>146</v>
      </c>
      <c r="T119" s="61" t="s">
        <v>147</v>
      </c>
    </row>
    <row r="120" spans="2:65" s="1" customFormat="1" ht="22.9" customHeight="1" x14ac:dyDescent="0.25">
      <c r="B120" s="32"/>
      <c r="C120" s="64" t="s">
        <v>148</v>
      </c>
      <c r="J120" s="121">
        <f>BK120</f>
        <v>0</v>
      </c>
      <c r="L120" s="32"/>
      <c r="M120" s="62"/>
      <c r="N120" s="53"/>
      <c r="O120" s="53"/>
      <c r="P120" s="122">
        <f>P121</f>
        <v>0</v>
      </c>
      <c r="Q120" s="53"/>
      <c r="R120" s="122">
        <f>R121</f>
        <v>230.70160000000001</v>
      </c>
      <c r="S120" s="53"/>
      <c r="T120" s="123">
        <f>T121</f>
        <v>175.85999999999999</v>
      </c>
      <c r="AT120" s="17" t="s">
        <v>72</v>
      </c>
      <c r="AU120" s="17" t="s">
        <v>129</v>
      </c>
      <c r="BK120" s="124">
        <f>BK121</f>
        <v>0</v>
      </c>
    </row>
    <row r="121" spans="2:65" s="11" customFormat="1" ht="25.9" customHeight="1" x14ac:dyDescent="0.2">
      <c r="B121" s="125"/>
      <c r="D121" s="126" t="s">
        <v>72</v>
      </c>
      <c r="E121" s="127" t="s">
        <v>149</v>
      </c>
      <c r="F121" s="127" t="s">
        <v>150</v>
      </c>
      <c r="I121" s="128"/>
      <c r="J121" s="129">
        <f>BK121</f>
        <v>0</v>
      </c>
      <c r="L121" s="125"/>
      <c r="M121" s="130"/>
      <c r="P121" s="131">
        <f>P122+P420+P426</f>
        <v>0</v>
      </c>
      <c r="R121" s="131">
        <f>R122+R420+R426</f>
        <v>230.70160000000001</v>
      </c>
      <c r="T121" s="132">
        <f>T122+T420+T426</f>
        <v>175.85999999999999</v>
      </c>
      <c r="AR121" s="126" t="s">
        <v>81</v>
      </c>
      <c r="AT121" s="133" t="s">
        <v>72</v>
      </c>
      <c r="AU121" s="133" t="s">
        <v>73</v>
      </c>
      <c r="AY121" s="126" t="s">
        <v>151</v>
      </c>
      <c r="BK121" s="134">
        <f>BK122+BK420+BK426</f>
        <v>0</v>
      </c>
    </row>
    <row r="122" spans="2:65" s="11" customFormat="1" ht="22.9" customHeight="1" x14ac:dyDescent="0.2">
      <c r="B122" s="125"/>
      <c r="D122" s="126" t="s">
        <v>72</v>
      </c>
      <c r="E122" s="135" t="s">
        <v>81</v>
      </c>
      <c r="F122" s="135" t="s">
        <v>232</v>
      </c>
      <c r="I122" s="128"/>
      <c r="J122" s="136">
        <f>BK122</f>
        <v>0</v>
      </c>
      <c r="L122" s="125"/>
      <c r="M122" s="130"/>
      <c r="P122" s="131">
        <f>SUM(P123:P419)</f>
        <v>0</v>
      </c>
      <c r="R122" s="131">
        <f>SUM(R123:R419)</f>
        <v>230.66632000000001</v>
      </c>
      <c r="T122" s="132">
        <f>SUM(T123:T419)</f>
        <v>175.85999999999999</v>
      </c>
      <c r="AR122" s="126" t="s">
        <v>81</v>
      </c>
      <c r="AT122" s="133" t="s">
        <v>72</v>
      </c>
      <c r="AU122" s="133" t="s">
        <v>81</v>
      </c>
      <c r="AY122" s="126" t="s">
        <v>151</v>
      </c>
      <c r="BK122" s="134">
        <f>SUM(BK123:BK419)</f>
        <v>0</v>
      </c>
    </row>
    <row r="123" spans="2:65" s="1" customFormat="1" ht="24.2" customHeight="1" x14ac:dyDescent="0.2">
      <c r="B123" s="137"/>
      <c r="C123" s="138" t="s">
        <v>81</v>
      </c>
      <c r="D123" s="138" t="s">
        <v>154</v>
      </c>
      <c r="E123" s="139" t="s">
        <v>2349</v>
      </c>
      <c r="F123" s="140" t="s">
        <v>2350</v>
      </c>
      <c r="G123" s="141" t="s">
        <v>372</v>
      </c>
      <c r="H123" s="142">
        <v>3</v>
      </c>
      <c r="I123" s="143"/>
      <c r="J123" s="144">
        <f>ROUND(I123*H123,2)</f>
        <v>0</v>
      </c>
      <c r="K123" s="145"/>
      <c r="L123" s="32"/>
      <c r="M123" s="146" t="s">
        <v>1</v>
      </c>
      <c r="N123" s="147" t="s">
        <v>38</v>
      </c>
      <c r="P123" s="148">
        <f>O123*H123</f>
        <v>0</v>
      </c>
      <c r="Q123" s="148">
        <v>0</v>
      </c>
      <c r="R123" s="148">
        <f>Q123*H123</f>
        <v>0</v>
      </c>
      <c r="S123" s="148">
        <v>0</v>
      </c>
      <c r="T123" s="149">
        <f>S123*H123</f>
        <v>0</v>
      </c>
      <c r="AR123" s="150" t="s">
        <v>158</v>
      </c>
      <c r="AT123" s="150" t="s">
        <v>154</v>
      </c>
      <c r="AU123" s="150" t="s">
        <v>83</v>
      </c>
      <c r="AY123" s="17" t="s">
        <v>151</v>
      </c>
      <c r="BE123" s="151">
        <f>IF(N123="základní",J123,0)</f>
        <v>0</v>
      </c>
      <c r="BF123" s="151">
        <f>IF(N123="snížená",J123,0)</f>
        <v>0</v>
      </c>
      <c r="BG123" s="151">
        <f>IF(N123="zákl. přenesená",J123,0)</f>
        <v>0</v>
      </c>
      <c r="BH123" s="151">
        <f>IF(N123="sníž. přenesená",J123,0)</f>
        <v>0</v>
      </c>
      <c r="BI123" s="151">
        <f>IF(N123="nulová",J123,0)</f>
        <v>0</v>
      </c>
      <c r="BJ123" s="17" t="s">
        <v>81</v>
      </c>
      <c r="BK123" s="151">
        <f>ROUND(I123*H123,2)</f>
        <v>0</v>
      </c>
      <c r="BL123" s="17" t="s">
        <v>158</v>
      </c>
      <c r="BM123" s="150" t="s">
        <v>2351</v>
      </c>
    </row>
    <row r="124" spans="2:65" s="1" customFormat="1" ht="19.5" x14ac:dyDescent="0.2">
      <c r="B124" s="32"/>
      <c r="D124" s="152" t="s">
        <v>160</v>
      </c>
      <c r="F124" s="153" t="s">
        <v>2352</v>
      </c>
      <c r="I124" s="154"/>
      <c r="L124" s="32"/>
      <c r="M124" s="155"/>
      <c r="T124" s="56"/>
      <c r="AT124" s="17" t="s">
        <v>160</v>
      </c>
      <c r="AU124" s="17" t="s">
        <v>83</v>
      </c>
    </row>
    <row r="125" spans="2:65" s="1" customFormat="1" ht="24.2" customHeight="1" x14ac:dyDescent="0.2">
      <c r="B125" s="137"/>
      <c r="C125" s="138" t="s">
        <v>83</v>
      </c>
      <c r="D125" s="138" t="s">
        <v>154</v>
      </c>
      <c r="E125" s="139" t="s">
        <v>2353</v>
      </c>
      <c r="F125" s="140" t="s">
        <v>2354</v>
      </c>
      <c r="G125" s="141" t="s">
        <v>372</v>
      </c>
      <c r="H125" s="142">
        <v>1</v>
      </c>
      <c r="I125" s="143"/>
      <c r="J125" s="144">
        <f>ROUND(I125*H125,2)</f>
        <v>0</v>
      </c>
      <c r="K125" s="145"/>
      <c r="L125" s="32"/>
      <c r="M125" s="146" t="s">
        <v>1</v>
      </c>
      <c r="N125" s="147" t="s">
        <v>38</v>
      </c>
      <c r="P125" s="148">
        <f>O125*H125</f>
        <v>0</v>
      </c>
      <c r="Q125" s="148">
        <v>0</v>
      </c>
      <c r="R125" s="148">
        <f>Q125*H125</f>
        <v>0</v>
      </c>
      <c r="S125" s="148">
        <v>0</v>
      </c>
      <c r="T125" s="149">
        <f>S125*H125</f>
        <v>0</v>
      </c>
      <c r="AR125" s="150" t="s">
        <v>158</v>
      </c>
      <c r="AT125" s="150" t="s">
        <v>154</v>
      </c>
      <c r="AU125" s="150" t="s">
        <v>83</v>
      </c>
      <c r="AY125" s="17" t="s">
        <v>151</v>
      </c>
      <c r="BE125" s="151">
        <f>IF(N125="základní",J125,0)</f>
        <v>0</v>
      </c>
      <c r="BF125" s="151">
        <f>IF(N125="snížená",J125,0)</f>
        <v>0</v>
      </c>
      <c r="BG125" s="151">
        <f>IF(N125="zákl. přenesená",J125,0)</f>
        <v>0</v>
      </c>
      <c r="BH125" s="151">
        <f>IF(N125="sníž. přenesená",J125,0)</f>
        <v>0</v>
      </c>
      <c r="BI125" s="151">
        <f>IF(N125="nulová",J125,0)</f>
        <v>0</v>
      </c>
      <c r="BJ125" s="17" t="s">
        <v>81</v>
      </c>
      <c r="BK125" s="151">
        <f>ROUND(I125*H125,2)</f>
        <v>0</v>
      </c>
      <c r="BL125" s="17" t="s">
        <v>158</v>
      </c>
      <c r="BM125" s="150" t="s">
        <v>2355</v>
      </c>
    </row>
    <row r="126" spans="2:65" s="1" customFormat="1" ht="19.5" x14ac:dyDescent="0.2">
      <c r="B126" s="32"/>
      <c r="D126" s="152" t="s">
        <v>160</v>
      </c>
      <c r="F126" s="153" t="s">
        <v>2356</v>
      </c>
      <c r="I126" s="154"/>
      <c r="L126" s="32"/>
      <c r="M126" s="155"/>
      <c r="T126" s="56"/>
      <c r="AT126" s="17" t="s">
        <v>160</v>
      </c>
      <c r="AU126" s="17" t="s">
        <v>83</v>
      </c>
    </row>
    <row r="127" spans="2:65" s="1" customFormat="1" ht="24.2" customHeight="1" x14ac:dyDescent="0.2">
      <c r="B127" s="137"/>
      <c r="C127" s="138" t="s">
        <v>93</v>
      </c>
      <c r="D127" s="138" t="s">
        <v>154</v>
      </c>
      <c r="E127" s="139" t="s">
        <v>2357</v>
      </c>
      <c r="F127" s="140" t="s">
        <v>2358</v>
      </c>
      <c r="G127" s="141" t="s">
        <v>372</v>
      </c>
      <c r="H127" s="142">
        <v>6</v>
      </c>
      <c r="I127" s="143"/>
      <c r="J127" s="144">
        <f>ROUND(I127*H127,2)</f>
        <v>0</v>
      </c>
      <c r="K127" s="145"/>
      <c r="L127" s="32"/>
      <c r="M127" s="146" t="s">
        <v>1</v>
      </c>
      <c r="N127" s="147" t="s">
        <v>38</v>
      </c>
      <c r="P127" s="148">
        <f>O127*H127</f>
        <v>0</v>
      </c>
      <c r="Q127" s="148">
        <v>0</v>
      </c>
      <c r="R127" s="148">
        <f>Q127*H127</f>
        <v>0</v>
      </c>
      <c r="S127" s="148">
        <v>0</v>
      </c>
      <c r="T127" s="149">
        <f>S127*H127</f>
        <v>0</v>
      </c>
      <c r="AR127" s="150" t="s">
        <v>158</v>
      </c>
      <c r="AT127" s="150" t="s">
        <v>154</v>
      </c>
      <c r="AU127" s="150" t="s">
        <v>83</v>
      </c>
      <c r="AY127" s="17" t="s">
        <v>151</v>
      </c>
      <c r="BE127" s="151">
        <f>IF(N127="základní",J127,0)</f>
        <v>0</v>
      </c>
      <c r="BF127" s="151">
        <f>IF(N127="snížená",J127,0)</f>
        <v>0</v>
      </c>
      <c r="BG127" s="151">
        <f>IF(N127="zákl. přenesená",J127,0)</f>
        <v>0</v>
      </c>
      <c r="BH127" s="151">
        <f>IF(N127="sníž. přenesená",J127,0)</f>
        <v>0</v>
      </c>
      <c r="BI127" s="151">
        <f>IF(N127="nulová",J127,0)</f>
        <v>0</v>
      </c>
      <c r="BJ127" s="17" t="s">
        <v>81</v>
      </c>
      <c r="BK127" s="151">
        <f>ROUND(I127*H127,2)</f>
        <v>0</v>
      </c>
      <c r="BL127" s="17" t="s">
        <v>158</v>
      </c>
      <c r="BM127" s="150" t="s">
        <v>2359</v>
      </c>
    </row>
    <row r="128" spans="2:65" s="1" customFormat="1" ht="19.5" x14ac:dyDescent="0.2">
      <c r="B128" s="32"/>
      <c r="D128" s="152" t="s">
        <v>160</v>
      </c>
      <c r="F128" s="153" t="s">
        <v>2360</v>
      </c>
      <c r="I128" s="154"/>
      <c r="L128" s="32"/>
      <c r="M128" s="155"/>
      <c r="T128" s="56"/>
      <c r="AT128" s="17" t="s">
        <v>160</v>
      </c>
      <c r="AU128" s="17" t="s">
        <v>83</v>
      </c>
    </row>
    <row r="129" spans="2:65" s="1" customFormat="1" ht="24.2" customHeight="1" x14ac:dyDescent="0.2">
      <c r="B129" s="137"/>
      <c r="C129" s="138" t="s">
        <v>158</v>
      </c>
      <c r="D129" s="138" t="s">
        <v>154</v>
      </c>
      <c r="E129" s="139" t="s">
        <v>2361</v>
      </c>
      <c r="F129" s="140" t="s">
        <v>2362</v>
      </c>
      <c r="G129" s="141" t="s">
        <v>372</v>
      </c>
      <c r="H129" s="142">
        <v>4</v>
      </c>
      <c r="I129" s="143"/>
      <c r="J129" s="144">
        <f>ROUND(I129*H129,2)</f>
        <v>0</v>
      </c>
      <c r="K129" s="145"/>
      <c r="L129" s="32"/>
      <c r="M129" s="146" t="s">
        <v>1</v>
      </c>
      <c r="N129" s="147" t="s">
        <v>38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AR129" s="150" t="s">
        <v>158</v>
      </c>
      <c r="AT129" s="150" t="s">
        <v>154</v>
      </c>
      <c r="AU129" s="150" t="s">
        <v>83</v>
      </c>
      <c r="AY129" s="17" t="s">
        <v>151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7" t="s">
        <v>81</v>
      </c>
      <c r="BK129" s="151">
        <f>ROUND(I129*H129,2)</f>
        <v>0</v>
      </c>
      <c r="BL129" s="17" t="s">
        <v>158</v>
      </c>
      <c r="BM129" s="150" t="s">
        <v>2363</v>
      </c>
    </row>
    <row r="130" spans="2:65" s="1" customFormat="1" ht="19.5" x14ac:dyDescent="0.2">
      <c r="B130" s="32"/>
      <c r="D130" s="152" t="s">
        <v>160</v>
      </c>
      <c r="F130" s="153" t="s">
        <v>2364</v>
      </c>
      <c r="I130" s="154"/>
      <c r="L130" s="32"/>
      <c r="M130" s="155"/>
      <c r="T130" s="56"/>
      <c r="AT130" s="17" t="s">
        <v>160</v>
      </c>
      <c r="AU130" s="17" t="s">
        <v>83</v>
      </c>
    </row>
    <row r="131" spans="2:65" s="1" customFormat="1" ht="21.75" customHeight="1" x14ac:dyDescent="0.2">
      <c r="B131" s="137"/>
      <c r="C131" s="138" t="s">
        <v>184</v>
      </c>
      <c r="D131" s="138" t="s">
        <v>154</v>
      </c>
      <c r="E131" s="139" t="s">
        <v>2365</v>
      </c>
      <c r="F131" s="140" t="s">
        <v>2366</v>
      </c>
      <c r="G131" s="141" t="s">
        <v>372</v>
      </c>
      <c r="H131" s="142">
        <v>4</v>
      </c>
      <c r="I131" s="143"/>
      <c r="J131" s="144">
        <f>ROUND(I131*H131,2)</f>
        <v>0</v>
      </c>
      <c r="K131" s="145"/>
      <c r="L131" s="32"/>
      <c r="M131" s="146" t="s">
        <v>1</v>
      </c>
      <c r="N131" s="147" t="s">
        <v>38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AR131" s="150" t="s">
        <v>158</v>
      </c>
      <c r="AT131" s="150" t="s">
        <v>154</v>
      </c>
      <c r="AU131" s="150" t="s">
        <v>83</v>
      </c>
      <c r="AY131" s="17" t="s">
        <v>151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7" t="s">
        <v>81</v>
      </c>
      <c r="BK131" s="151">
        <f>ROUND(I131*H131,2)</f>
        <v>0</v>
      </c>
      <c r="BL131" s="17" t="s">
        <v>158</v>
      </c>
      <c r="BM131" s="150" t="s">
        <v>2367</v>
      </c>
    </row>
    <row r="132" spans="2:65" s="1" customFormat="1" x14ac:dyDescent="0.2">
      <c r="B132" s="32"/>
      <c r="D132" s="152" t="s">
        <v>160</v>
      </c>
      <c r="F132" s="153" t="s">
        <v>2368</v>
      </c>
      <c r="I132" s="154"/>
      <c r="L132" s="32"/>
      <c r="M132" s="155"/>
      <c r="T132" s="56"/>
      <c r="AT132" s="17" t="s">
        <v>160</v>
      </c>
      <c r="AU132" s="17" t="s">
        <v>83</v>
      </c>
    </row>
    <row r="133" spans="2:65" s="12" customFormat="1" x14ac:dyDescent="0.2">
      <c r="B133" s="156"/>
      <c r="D133" s="152" t="s">
        <v>162</v>
      </c>
      <c r="E133" s="157" t="s">
        <v>1</v>
      </c>
      <c r="F133" s="158" t="s">
        <v>2369</v>
      </c>
      <c r="H133" s="159">
        <v>4</v>
      </c>
      <c r="I133" s="160"/>
      <c r="L133" s="156"/>
      <c r="M133" s="161"/>
      <c r="T133" s="162"/>
      <c r="AT133" s="157" t="s">
        <v>162</v>
      </c>
      <c r="AU133" s="157" t="s">
        <v>83</v>
      </c>
      <c r="AV133" s="12" t="s">
        <v>83</v>
      </c>
      <c r="AW133" s="12" t="s">
        <v>30</v>
      </c>
      <c r="AX133" s="12" t="s">
        <v>81</v>
      </c>
      <c r="AY133" s="157" t="s">
        <v>151</v>
      </c>
    </row>
    <row r="134" spans="2:65" s="1" customFormat="1" ht="21.75" customHeight="1" x14ac:dyDescent="0.2">
      <c r="B134" s="137"/>
      <c r="C134" s="138" t="s">
        <v>189</v>
      </c>
      <c r="D134" s="138" t="s">
        <v>154</v>
      </c>
      <c r="E134" s="139" t="s">
        <v>2370</v>
      </c>
      <c r="F134" s="140" t="s">
        <v>2371</v>
      </c>
      <c r="G134" s="141" t="s">
        <v>372</v>
      </c>
      <c r="H134" s="142">
        <v>10</v>
      </c>
      <c r="I134" s="143"/>
      <c r="J134" s="144">
        <f>ROUND(I134*H134,2)</f>
        <v>0</v>
      </c>
      <c r="K134" s="145"/>
      <c r="L134" s="32"/>
      <c r="M134" s="146" t="s">
        <v>1</v>
      </c>
      <c r="N134" s="147" t="s">
        <v>38</v>
      </c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AR134" s="150" t="s">
        <v>158</v>
      </c>
      <c r="AT134" s="150" t="s">
        <v>154</v>
      </c>
      <c r="AU134" s="150" t="s">
        <v>83</v>
      </c>
      <c r="AY134" s="17" t="s">
        <v>151</v>
      </c>
      <c r="BE134" s="151">
        <f>IF(N134="základní",J134,0)</f>
        <v>0</v>
      </c>
      <c r="BF134" s="151">
        <f>IF(N134="snížená",J134,0)</f>
        <v>0</v>
      </c>
      <c r="BG134" s="151">
        <f>IF(N134="zákl. přenesená",J134,0)</f>
        <v>0</v>
      </c>
      <c r="BH134" s="151">
        <f>IF(N134="sníž. přenesená",J134,0)</f>
        <v>0</v>
      </c>
      <c r="BI134" s="151">
        <f>IF(N134="nulová",J134,0)</f>
        <v>0</v>
      </c>
      <c r="BJ134" s="17" t="s">
        <v>81</v>
      </c>
      <c r="BK134" s="151">
        <f>ROUND(I134*H134,2)</f>
        <v>0</v>
      </c>
      <c r="BL134" s="17" t="s">
        <v>158</v>
      </c>
      <c r="BM134" s="150" t="s">
        <v>2372</v>
      </c>
    </row>
    <row r="135" spans="2:65" s="1" customFormat="1" x14ac:dyDescent="0.2">
      <c r="B135" s="32"/>
      <c r="D135" s="152" t="s">
        <v>160</v>
      </c>
      <c r="F135" s="153" t="s">
        <v>2373</v>
      </c>
      <c r="I135" s="154"/>
      <c r="L135" s="32"/>
      <c r="M135" s="155"/>
      <c r="T135" s="56"/>
      <c r="AT135" s="17" t="s">
        <v>160</v>
      </c>
      <c r="AU135" s="17" t="s">
        <v>83</v>
      </c>
    </row>
    <row r="136" spans="2:65" s="1" customFormat="1" ht="24.2" customHeight="1" x14ac:dyDescent="0.2">
      <c r="B136" s="137"/>
      <c r="C136" s="138" t="s">
        <v>195</v>
      </c>
      <c r="D136" s="138" t="s">
        <v>154</v>
      </c>
      <c r="E136" s="139" t="s">
        <v>2374</v>
      </c>
      <c r="F136" s="140" t="s">
        <v>2375</v>
      </c>
      <c r="G136" s="141" t="s">
        <v>157</v>
      </c>
      <c r="H136" s="142">
        <v>977</v>
      </c>
      <c r="I136" s="143"/>
      <c r="J136" s="144">
        <f>ROUND(I136*H136,2)</f>
        <v>0</v>
      </c>
      <c r="K136" s="145"/>
      <c r="L136" s="32"/>
      <c r="M136" s="146" t="s">
        <v>1</v>
      </c>
      <c r="N136" s="147" t="s">
        <v>38</v>
      </c>
      <c r="P136" s="148">
        <f>O136*H136</f>
        <v>0</v>
      </c>
      <c r="Q136" s="148">
        <v>0</v>
      </c>
      <c r="R136" s="148">
        <f>Q136*H136</f>
        <v>0</v>
      </c>
      <c r="S136" s="148">
        <v>0.18</v>
      </c>
      <c r="T136" s="149">
        <f>S136*H136</f>
        <v>175.85999999999999</v>
      </c>
      <c r="AR136" s="150" t="s">
        <v>158</v>
      </c>
      <c r="AT136" s="150" t="s">
        <v>154</v>
      </c>
      <c r="AU136" s="150" t="s">
        <v>83</v>
      </c>
      <c r="AY136" s="17" t="s">
        <v>151</v>
      </c>
      <c r="BE136" s="151">
        <f>IF(N136="základní",J136,0)</f>
        <v>0</v>
      </c>
      <c r="BF136" s="151">
        <f>IF(N136="snížená",J136,0)</f>
        <v>0</v>
      </c>
      <c r="BG136" s="151">
        <f>IF(N136="zákl. přenesená",J136,0)</f>
        <v>0</v>
      </c>
      <c r="BH136" s="151">
        <f>IF(N136="sníž. přenesená",J136,0)</f>
        <v>0</v>
      </c>
      <c r="BI136" s="151">
        <f>IF(N136="nulová",J136,0)</f>
        <v>0</v>
      </c>
      <c r="BJ136" s="17" t="s">
        <v>81</v>
      </c>
      <c r="BK136" s="151">
        <f>ROUND(I136*H136,2)</f>
        <v>0</v>
      </c>
      <c r="BL136" s="17" t="s">
        <v>158</v>
      </c>
      <c r="BM136" s="150" t="s">
        <v>2376</v>
      </c>
    </row>
    <row r="137" spans="2:65" s="1" customFormat="1" ht="29.25" x14ac:dyDescent="0.2">
      <c r="B137" s="32"/>
      <c r="D137" s="152" t="s">
        <v>160</v>
      </c>
      <c r="F137" s="153" t="s">
        <v>2377</v>
      </c>
      <c r="I137" s="154"/>
      <c r="L137" s="32"/>
      <c r="M137" s="155"/>
      <c r="T137" s="56"/>
      <c r="AT137" s="17" t="s">
        <v>160</v>
      </c>
      <c r="AU137" s="17" t="s">
        <v>83</v>
      </c>
    </row>
    <row r="138" spans="2:65" s="14" customFormat="1" x14ac:dyDescent="0.2">
      <c r="B138" s="170"/>
      <c r="D138" s="152" t="s">
        <v>162</v>
      </c>
      <c r="E138" s="171" t="s">
        <v>1</v>
      </c>
      <c r="F138" s="172" t="s">
        <v>2378</v>
      </c>
      <c r="H138" s="171" t="s">
        <v>1</v>
      </c>
      <c r="I138" s="173"/>
      <c r="L138" s="170"/>
      <c r="M138" s="174"/>
      <c r="T138" s="175"/>
      <c r="AT138" s="171" t="s">
        <v>162</v>
      </c>
      <c r="AU138" s="171" t="s">
        <v>83</v>
      </c>
      <c r="AV138" s="14" t="s">
        <v>81</v>
      </c>
      <c r="AW138" s="14" t="s">
        <v>30</v>
      </c>
      <c r="AX138" s="14" t="s">
        <v>73</v>
      </c>
      <c r="AY138" s="171" t="s">
        <v>151</v>
      </c>
    </row>
    <row r="139" spans="2:65" s="12" customFormat="1" x14ac:dyDescent="0.2">
      <c r="B139" s="156"/>
      <c r="D139" s="152" t="s">
        <v>162</v>
      </c>
      <c r="E139" s="157" t="s">
        <v>1</v>
      </c>
      <c r="F139" s="158" t="s">
        <v>2379</v>
      </c>
      <c r="H139" s="159">
        <v>977</v>
      </c>
      <c r="I139" s="160"/>
      <c r="L139" s="156"/>
      <c r="M139" s="161"/>
      <c r="T139" s="162"/>
      <c r="AT139" s="157" t="s">
        <v>162</v>
      </c>
      <c r="AU139" s="157" t="s">
        <v>83</v>
      </c>
      <c r="AV139" s="12" t="s">
        <v>83</v>
      </c>
      <c r="AW139" s="12" t="s">
        <v>30</v>
      </c>
      <c r="AX139" s="12" t="s">
        <v>73</v>
      </c>
      <c r="AY139" s="157" t="s">
        <v>151</v>
      </c>
    </row>
    <row r="140" spans="2:65" s="13" customFormat="1" x14ac:dyDescent="0.2">
      <c r="B140" s="163"/>
      <c r="D140" s="152" t="s">
        <v>162</v>
      </c>
      <c r="E140" s="164" t="s">
        <v>1</v>
      </c>
      <c r="F140" s="165" t="s">
        <v>164</v>
      </c>
      <c r="H140" s="166">
        <v>977</v>
      </c>
      <c r="I140" s="167"/>
      <c r="L140" s="163"/>
      <c r="M140" s="168"/>
      <c r="T140" s="169"/>
      <c r="AT140" s="164" t="s">
        <v>162</v>
      </c>
      <c r="AU140" s="164" t="s">
        <v>83</v>
      </c>
      <c r="AV140" s="13" t="s">
        <v>158</v>
      </c>
      <c r="AW140" s="13" t="s">
        <v>30</v>
      </c>
      <c r="AX140" s="13" t="s">
        <v>81</v>
      </c>
      <c r="AY140" s="164" t="s">
        <v>151</v>
      </c>
    </row>
    <row r="141" spans="2:65" s="1" customFormat="1" ht="37.9" customHeight="1" x14ac:dyDescent="0.2">
      <c r="B141" s="137"/>
      <c r="C141" s="138" t="s">
        <v>204</v>
      </c>
      <c r="D141" s="138" t="s">
        <v>154</v>
      </c>
      <c r="E141" s="139" t="s">
        <v>2380</v>
      </c>
      <c r="F141" s="140" t="s">
        <v>2381</v>
      </c>
      <c r="G141" s="141" t="s">
        <v>157</v>
      </c>
      <c r="H141" s="142">
        <v>641</v>
      </c>
      <c r="I141" s="143"/>
      <c r="J141" s="144">
        <f>ROUND(I141*H141,2)</f>
        <v>0</v>
      </c>
      <c r="K141" s="145"/>
      <c r="L141" s="32"/>
      <c r="M141" s="146" t="s">
        <v>1</v>
      </c>
      <c r="N141" s="147" t="s">
        <v>38</v>
      </c>
      <c r="P141" s="148">
        <f>O141*H141</f>
        <v>0</v>
      </c>
      <c r="Q141" s="148">
        <v>0</v>
      </c>
      <c r="R141" s="148">
        <f>Q141*H141</f>
        <v>0</v>
      </c>
      <c r="S141" s="148">
        <v>0</v>
      </c>
      <c r="T141" s="149">
        <f>S141*H141</f>
        <v>0</v>
      </c>
      <c r="AR141" s="150" t="s">
        <v>158</v>
      </c>
      <c r="AT141" s="150" t="s">
        <v>154</v>
      </c>
      <c r="AU141" s="150" t="s">
        <v>83</v>
      </c>
      <c r="AY141" s="17" t="s">
        <v>151</v>
      </c>
      <c r="BE141" s="151">
        <f>IF(N141="základní",J141,0)</f>
        <v>0</v>
      </c>
      <c r="BF141" s="151">
        <f>IF(N141="snížená",J141,0)</f>
        <v>0</v>
      </c>
      <c r="BG141" s="151">
        <f>IF(N141="zákl. přenesená",J141,0)</f>
        <v>0</v>
      </c>
      <c r="BH141" s="151">
        <f>IF(N141="sníž. přenesená",J141,0)</f>
        <v>0</v>
      </c>
      <c r="BI141" s="151">
        <f>IF(N141="nulová",J141,0)</f>
        <v>0</v>
      </c>
      <c r="BJ141" s="17" t="s">
        <v>81</v>
      </c>
      <c r="BK141" s="151">
        <f>ROUND(I141*H141,2)</f>
        <v>0</v>
      </c>
      <c r="BL141" s="17" t="s">
        <v>158</v>
      </c>
      <c r="BM141" s="150" t="s">
        <v>2382</v>
      </c>
    </row>
    <row r="142" spans="2:65" s="1" customFormat="1" ht="19.5" x14ac:dyDescent="0.2">
      <c r="B142" s="32"/>
      <c r="D142" s="152" t="s">
        <v>160</v>
      </c>
      <c r="F142" s="153" t="s">
        <v>2383</v>
      </c>
      <c r="I142" s="154"/>
      <c r="L142" s="32"/>
      <c r="M142" s="155"/>
      <c r="T142" s="56"/>
      <c r="AT142" s="17" t="s">
        <v>160</v>
      </c>
      <c r="AU142" s="17" t="s">
        <v>83</v>
      </c>
    </row>
    <row r="143" spans="2:65" s="12" customFormat="1" x14ac:dyDescent="0.2">
      <c r="B143" s="156"/>
      <c r="D143" s="152" t="s">
        <v>162</v>
      </c>
      <c r="E143" s="157" t="s">
        <v>1</v>
      </c>
      <c r="F143" s="158" t="s">
        <v>2384</v>
      </c>
      <c r="H143" s="159">
        <v>641</v>
      </c>
      <c r="I143" s="160"/>
      <c r="L143" s="156"/>
      <c r="M143" s="161"/>
      <c r="T143" s="162"/>
      <c r="AT143" s="157" t="s">
        <v>162</v>
      </c>
      <c r="AU143" s="157" t="s">
        <v>83</v>
      </c>
      <c r="AV143" s="12" t="s">
        <v>83</v>
      </c>
      <c r="AW143" s="12" t="s">
        <v>30</v>
      </c>
      <c r="AX143" s="12" t="s">
        <v>81</v>
      </c>
      <c r="AY143" s="157" t="s">
        <v>151</v>
      </c>
    </row>
    <row r="144" spans="2:65" s="1" customFormat="1" ht="24.2" customHeight="1" x14ac:dyDescent="0.2">
      <c r="B144" s="137"/>
      <c r="C144" s="138" t="s">
        <v>152</v>
      </c>
      <c r="D144" s="138" t="s">
        <v>154</v>
      </c>
      <c r="E144" s="139" t="s">
        <v>2385</v>
      </c>
      <c r="F144" s="140" t="s">
        <v>2386</v>
      </c>
      <c r="G144" s="141" t="s">
        <v>372</v>
      </c>
      <c r="H144" s="142">
        <v>4</v>
      </c>
      <c r="I144" s="143"/>
      <c r="J144" s="144">
        <f>ROUND(I144*H144,2)</f>
        <v>0</v>
      </c>
      <c r="K144" s="145"/>
      <c r="L144" s="32"/>
      <c r="M144" s="146" t="s">
        <v>1</v>
      </c>
      <c r="N144" s="147" t="s">
        <v>38</v>
      </c>
      <c r="P144" s="148">
        <f>O144*H144</f>
        <v>0</v>
      </c>
      <c r="Q144" s="148">
        <v>0</v>
      </c>
      <c r="R144" s="148">
        <f>Q144*H144</f>
        <v>0</v>
      </c>
      <c r="S144" s="148">
        <v>0</v>
      </c>
      <c r="T144" s="149">
        <f>S144*H144</f>
        <v>0</v>
      </c>
      <c r="AR144" s="150" t="s">
        <v>158</v>
      </c>
      <c r="AT144" s="150" t="s">
        <v>154</v>
      </c>
      <c r="AU144" s="150" t="s">
        <v>83</v>
      </c>
      <c r="AY144" s="17" t="s">
        <v>151</v>
      </c>
      <c r="BE144" s="151">
        <f>IF(N144="základní",J144,0)</f>
        <v>0</v>
      </c>
      <c r="BF144" s="151">
        <f>IF(N144="snížená",J144,0)</f>
        <v>0</v>
      </c>
      <c r="BG144" s="151">
        <f>IF(N144="zákl. přenesená",J144,0)</f>
        <v>0</v>
      </c>
      <c r="BH144" s="151">
        <f>IF(N144="sníž. přenesená",J144,0)</f>
        <v>0</v>
      </c>
      <c r="BI144" s="151">
        <f>IF(N144="nulová",J144,0)</f>
        <v>0</v>
      </c>
      <c r="BJ144" s="17" t="s">
        <v>81</v>
      </c>
      <c r="BK144" s="151">
        <f>ROUND(I144*H144,2)</f>
        <v>0</v>
      </c>
      <c r="BL144" s="17" t="s">
        <v>158</v>
      </c>
      <c r="BM144" s="150" t="s">
        <v>2387</v>
      </c>
    </row>
    <row r="145" spans="2:65" s="1" customFormat="1" ht="19.5" x14ac:dyDescent="0.2">
      <c r="B145" s="32"/>
      <c r="D145" s="152" t="s">
        <v>160</v>
      </c>
      <c r="F145" s="153" t="s">
        <v>2388</v>
      </c>
      <c r="I145" s="154"/>
      <c r="L145" s="32"/>
      <c r="M145" s="155"/>
      <c r="T145" s="56"/>
      <c r="AT145" s="17" t="s">
        <v>160</v>
      </c>
      <c r="AU145" s="17" t="s">
        <v>83</v>
      </c>
    </row>
    <row r="146" spans="2:65" s="1" customFormat="1" ht="24.2" customHeight="1" x14ac:dyDescent="0.2">
      <c r="B146" s="137"/>
      <c r="C146" s="138" t="s">
        <v>217</v>
      </c>
      <c r="D146" s="138" t="s">
        <v>154</v>
      </c>
      <c r="E146" s="139" t="s">
        <v>2389</v>
      </c>
      <c r="F146" s="140" t="s">
        <v>2390</v>
      </c>
      <c r="G146" s="141" t="s">
        <v>372</v>
      </c>
      <c r="H146" s="142">
        <v>10</v>
      </c>
      <c r="I146" s="143"/>
      <c r="J146" s="144">
        <f>ROUND(I146*H146,2)</f>
        <v>0</v>
      </c>
      <c r="K146" s="145"/>
      <c r="L146" s="32"/>
      <c r="M146" s="146" t="s">
        <v>1</v>
      </c>
      <c r="N146" s="147" t="s">
        <v>38</v>
      </c>
      <c r="P146" s="148">
        <f>O146*H146</f>
        <v>0</v>
      </c>
      <c r="Q146" s="148">
        <v>0</v>
      </c>
      <c r="R146" s="148">
        <f>Q146*H146</f>
        <v>0</v>
      </c>
      <c r="S146" s="148">
        <v>0</v>
      </c>
      <c r="T146" s="149">
        <f>S146*H146</f>
        <v>0</v>
      </c>
      <c r="AR146" s="150" t="s">
        <v>158</v>
      </c>
      <c r="AT146" s="150" t="s">
        <v>154</v>
      </c>
      <c r="AU146" s="150" t="s">
        <v>83</v>
      </c>
      <c r="AY146" s="17" t="s">
        <v>151</v>
      </c>
      <c r="BE146" s="151">
        <f>IF(N146="základní",J146,0)</f>
        <v>0</v>
      </c>
      <c r="BF146" s="151">
        <f>IF(N146="snížená",J146,0)</f>
        <v>0</v>
      </c>
      <c r="BG146" s="151">
        <f>IF(N146="zákl. přenesená",J146,0)</f>
        <v>0</v>
      </c>
      <c r="BH146" s="151">
        <f>IF(N146="sníž. přenesená",J146,0)</f>
        <v>0</v>
      </c>
      <c r="BI146" s="151">
        <f>IF(N146="nulová",J146,0)</f>
        <v>0</v>
      </c>
      <c r="BJ146" s="17" t="s">
        <v>81</v>
      </c>
      <c r="BK146" s="151">
        <f>ROUND(I146*H146,2)</f>
        <v>0</v>
      </c>
      <c r="BL146" s="17" t="s">
        <v>158</v>
      </c>
      <c r="BM146" s="150" t="s">
        <v>2391</v>
      </c>
    </row>
    <row r="147" spans="2:65" s="1" customFormat="1" ht="19.5" x14ac:dyDescent="0.2">
      <c r="B147" s="32"/>
      <c r="D147" s="152" t="s">
        <v>160</v>
      </c>
      <c r="F147" s="153" t="s">
        <v>2392</v>
      </c>
      <c r="I147" s="154"/>
      <c r="L147" s="32"/>
      <c r="M147" s="155"/>
      <c r="T147" s="56"/>
      <c r="AT147" s="17" t="s">
        <v>160</v>
      </c>
      <c r="AU147" s="17" t="s">
        <v>83</v>
      </c>
    </row>
    <row r="148" spans="2:65" s="1" customFormat="1" ht="24.2" customHeight="1" x14ac:dyDescent="0.2">
      <c r="B148" s="137"/>
      <c r="C148" s="138" t="s">
        <v>279</v>
      </c>
      <c r="D148" s="138" t="s">
        <v>154</v>
      </c>
      <c r="E148" s="139" t="s">
        <v>2393</v>
      </c>
      <c r="F148" s="140" t="s">
        <v>2394</v>
      </c>
      <c r="G148" s="141" t="s">
        <v>372</v>
      </c>
      <c r="H148" s="142">
        <v>4</v>
      </c>
      <c r="I148" s="143"/>
      <c r="J148" s="144">
        <f>ROUND(I148*H148,2)</f>
        <v>0</v>
      </c>
      <c r="K148" s="145"/>
      <c r="L148" s="32"/>
      <c r="M148" s="146" t="s">
        <v>1</v>
      </c>
      <c r="N148" s="147" t="s">
        <v>38</v>
      </c>
      <c r="P148" s="148">
        <f>O148*H148</f>
        <v>0</v>
      </c>
      <c r="Q148" s="148">
        <v>0</v>
      </c>
      <c r="R148" s="148">
        <f>Q148*H148</f>
        <v>0</v>
      </c>
      <c r="S148" s="148">
        <v>0</v>
      </c>
      <c r="T148" s="149">
        <f>S148*H148</f>
        <v>0</v>
      </c>
      <c r="AR148" s="150" t="s">
        <v>158</v>
      </c>
      <c r="AT148" s="150" t="s">
        <v>154</v>
      </c>
      <c r="AU148" s="150" t="s">
        <v>83</v>
      </c>
      <c r="AY148" s="17" t="s">
        <v>151</v>
      </c>
      <c r="BE148" s="151">
        <f>IF(N148="základní",J148,0)</f>
        <v>0</v>
      </c>
      <c r="BF148" s="151">
        <f>IF(N148="snížená",J148,0)</f>
        <v>0</v>
      </c>
      <c r="BG148" s="151">
        <f>IF(N148="zákl. přenesená",J148,0)</f>
        <v>0</v>
      </c>
      <c r="BH148" s="151">
        <f>IF(N148="sníž. přenesená",J148,0)</f>
        <v>0</v>
      </c>
      <c r="BI148" s="151">
        <f>IF(N148="nulová",J148,0)</f>
        <v>0</v>
      </c>
      <c r="BJ148" s="17" t="s">
        <v>81</v>
      </c>
      <c r="BK148" s="151">
        <f>ROUND(I148*H148,2)</f>
        <v>0</v>
      </c>
      <c r="BL148" s="17" t="s">
        <v>158</v>
      </c>
      <c r="BM148" s="150" t="s">
        <v>2395</v>
      </c>
    </row>
    <row r="149" spans="2:65" s="1" customFormat="1" ht="19.5" x14ac:dyDescent="0.2">
      <c r="B149" s="32"/>
      <c r="D149" s="152" t="s">
        <v>160</v>
      </c>
      <c r="F149" s="153" t="s">
        <v>2396</v>
      </c>
      <c r="I149" s="154"/>
      <c r="L149" s="32"/>
      <c r="M149" s="155"/>
      <c r="T149" s="56"/>
      <c r="AT149" s="17" t="s">
        <v>160</v>
      </c>
      <c r="AU149" s="17" t="s">
        <v>83</v>
      </c>
    </row>
    <row r="150" spans="2:65" s="1" customFormat="1" ht="24.2" customHeight="1" x14ac:dyDescent="0.2">
      <c r="B150" s="137"/>
      <c r="C150" s="138" t="s">
        <v>8</v>
      </c>
      <c r="D150" s="138" t="s">
        <v>154</v>
      </c>
      <c r="E150" s="139" t="s">
        <v>2397</v>
      </c>
      <c r="F150" s="140" t="s">
        <v>2398</v>
      </c>
      <c r="G150" s="141" t="s">
        <v>372</v>
      </c>
      <c r="H150" s="142">
        <v>10</v>
      </c>
      <c r="I150" s="143"/>
      <c r="J150" s="144">
        <f>ROUND(I150*H150,2)</f>
        <v>0</v>
      </c>
      <c r="K150" s="145"/>
      <c r="L150" s="32"/>
      <c r="M150" s="146" t="s">
        <v>1</v>
      </c>
      <c r="N150" s="147" t="s">
        <v>38</v>
      </c>
      <c r="P150" s="148">
        <f>O150*H150</f>
        <v>0</v>
      </c>
      <c r="Q150" s="148">
        <v>0</v>
      </c>
      <c r="R150" s="148">
        <f>Q150*H150</f>
        <v>0</v>
      </c>
      <c r="S150" s="148">
        <v>0</v>
      </c>
      <c r="T150" s="149">
        <f>S150*H150</f>
        <v>0</v>
      </c>
      <c r="AR150" s="150" t="s">
        <v>158</v>
      </c>
      <c r="AT150" s="150" t="s">
        <v>154</v>
      </c>
      <c r="AU150" s="150" t="s">
        <v>83</v>
      </c>
      <c r="AY150" s="17" t="s">
        <v>151</v>
      </c>
      <c r="BE150" s="151">
        <f>IF(N150="základní",J150,0)</f>
        <v>0</v>
      </c>
      <c r="BF150" s="151">
        <f>IF(N150="snížená",J150,0)</f>
        <v>0</v>
      </c>
      <c r="BG150" s="151">
        <f>IF(N150="zákl. přenesená",J150,0)</f>
        <v>0</v>
      </c>
      <c r="BH150" s="151">
        <f>IF(N150="sníž. přenesená",J150,0)</f>
        <v>0</v>
      </c>
      <c r="BI150" s="151">
        <f>IF(N150="nulová",J150,0)</f>
        <v>0</v>
      </c>
      <c r="BJ150" s="17" t="s">
        <v>81</v>
      </c>
      <c r="BK150" s="151">
        <f>ROUND(I150*H150,2)</f>
        <v>0</v>
      </c>
      <c r="BL150" s="17" t="s">
        <v>158</v>
      </c>
      <c r="BM150" s="150" t="s">
        <v>2399</v>
      </c>
    </row>
    <row r="151" spans="2:65" s="1" customFormat="1" ht="19.5" x14ac:dyDescent="0.2">
      <c r="B151" s="32"/>
      <c r="D151" s="152" t="s">
        <v>160</v>
      </c>
      <c r="F151" s="153" t="s">
        <v>2400</v>
      </c>
      <c r="I151" s="154"/>
      <c r="L151" s="32"/>
      <c r="M151" s="155"/>
      <c r="T151" s="56"/>
      <c r="AT151" s="17" t="s">
        <v>160</v>
      </c>
      <c r="AU151" s="17" t="s">
        <v>83</v>
      </c>
    </row>
    <row r="152" spans="2:65" s="1" customFormat="1" ht="24.2" customHeight="1" x14ac:dyDescent="0.2">
      <c r="B152" s="137"/>
      <c r="C152" s="138" t="s">
        <v>287</v>
      </c>
      <c r="D152" s="138" t="s">
        <v>154</v>
      </c>
      <c r="E152" s="139" t="s">
        <v>2401</v>
      </c>
      <c r="F152" s="140" t="s">
        <v>2402</v>
      </c>
      <c r="G152" s="141" t="s">
        <v>372</v>
      </c>
      <c r="H152" s="142">
        <v>4</v>
      </c>
      <c r="I152" s="143"/>
      <c r="J152" s="144">
        <f>ROUND(I152*H152,2)</f>
        <v>0</v>
      </c>
      <c r="K152" s="145"/>
      <c r="L152" s="32"/>
      <c r="M152" s="146" t="s">
        <v>1</v>
      </c>
      <c r="N152" s="147" t="s">
        <v>38</v>
      </c>
      <c r="P152" s="148">
        <f>O152*H152</f>
        <v>0</v>
      </c>
      <c r="Q152" s="148">
        <v>0</v>
      </c>
      <c r="R152" s="148">
        <f>Q152*H152</f>
        <v>0</v>
      </c>
      <c r="S152" s="148">
        <v>0</v>
      </c>
      <c r="T152" s="149">
        <f>S152*H152</f>
        <v>0</v>
      </c>
      <c r="AR152" s="150" t="s">
        <v>158</v>
      </c>
      <c r="AT152" s="150" t="s">
        <v>154</v>
      </c>
      <c r="AU152" s="150" t="s">
        <v>83</v>
      </c>
      <c r="AY152" s="17" t="s">
        <v>151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7" t="s">
        <v>81</v>
      </c>
      <c r="BK152" s="151">
        <f>ROUND(I152*H152,2)</f>
        <v>0</v>
      </c>
      <c r="BL152" s="17" t="s">
        <v>158</v>
      </c>
      <c r="BM152" s="150" t="s">
        <v>2403</v>
      </c>
    </row>
    <row r="153" spans="2:65" s="1" customFormat="1" ht="19.5" x14ac:dyDescent="0.2">
      <c r="B153" s="32"/>
      <c r="D153" s="152" t="s">
        <v>160</v>
      </c>
      <c r="F153" s="153" t="s">
        <v>2404</v>
      </c>
      <c r="I153" s="154"/>
      <c r="L153" s="32"/>
      <c r="M153" s="155"/>
      <c r="T153" s="56"/>
      <c r="AT153" s="17" t="s">
        <v>160</v>
      </c>
      <c r="AU153" s="17" t="s">
        <v>83</v>
      </c>
    </row>
    <row r="154" spans="2:65" s="1" customFormat="1" ht="24.2" customHeight="1" x14ac:dyDescent="0.2">
      <c r="B154" s="137"/>
      <c r="C154" s="138" t="s">
        <v>293</v>
      </c>
      <c r="D154" s="138" t="s">
        <v>154</v>
      </c>
      <c r="E154" s="139" t="s">
        <v>2405</v>
      </c>
      <c r="F154" s="140" t="s">
        <v>2406</v>
      </c>
      <c r="G154" s="141" t="s">
        <v>372</v>
      </c>
      <c r="H154" s="142">
        <v>10</v>
      </c>
      <c r="I154" s="143"/>
      <c r="J154" s="144">
        <f>ROUND(I154*H154,2)</f>
        <v>0</v>
      </c>
      <c r="K154" s="145"/>
      <c r="L154" s="32"/>
      <c r="M154" s="146" t="s">
        <v>1</v>
      </c>
      <c r="N154" s="147" t="s">
        <v>38</v>
      </c>
      <c r="P154" s="148">
        <f>O154*H154</f>
        <v>0</v>
      </c>
      <c r="Q154" s="148">
        <v>0</v>
      </c>
      <c r="R154" s="148">
        <f>Q154*H154</f>
        <v>0</v>
      </c>
      <c r="S154" s="148">
        <v>0</v>
      </c>
      <c r="T154" s="149">
        <f>S154*H154</f>
        <v>0</v>
      </c>
      <c r="AR154" s="150" t="s">
        <v>158</v>
      </c>
      <c r="AT154" s="150" t="s">
        <v>154</v>
      </c>
      <c r="AU154" s="150" t="s">
        <v>83</v>
      </c>
      <c r="AY154" s="17" t="s">
        <v>151</v>
      </c>
      <c r="BE154" s="151">
        <f>IF(N154="základní",J154,0)</f>
        <v>0</v>
      </c>
      <c r="BF154" s="151">
        <f>IF(N154="snížená",J154,0)</f>
        <v>0</v>
      </c>
      <c r="BG154" s="151">
        <f>IF(N154="zákl. přenesená",J154,0)</f>
        <v>0</v>
      </c>
      <c r="BH154" s="151">
        <f>IF(N154="sníž. přenesená",J154,0)</f>
        <v>0</v>
      </c>
      <c r="BI154" s="151">
        <f>IF(N154="nulová",J154,0)</f>
        <v>0</v>
      </c>
      <c r="BJ154" s="17" t="s">
        <v>81</v>
      </c>
      <c r="BK154" s="151">
        <f>ROUND(I154*H154,2)</f>
        <v>0</v>
      </c>
      <c r="BL154" s="17" t="s">
        <v>158</v>
      </c>
      <c r="BM154" s="150" t="s">
        <v>2407</v>
      </c>
    </row>
    <row r="155" spans="2:65" s="1" customFormat="1" ht="19.5" x14ac:dyDescent="0.2">
      <c r="B155" s="32"/>
      <c r="D155" s="152" t="s">
        <v>160</v>
      </c>
      <c r="F155" s="153" t="s">
        <v>2408</v>
      </c>
      <c r="I155" s="154"/>
      <c r="L155" s="32"/>
      <c r="M155" s="155"/>
      <c r="T155" s="56"/>
      <c r="AT155" s="17" t="s">
        <v>160</v>
      </c>
      <c r="AU155" s="17" t="s">
        <v>83</v>
      </c>
    </row>
    <row r="156" spans="2:65" s="1" customFormat="1" ht="33" customHeight="1" x14ac:dyDescent="0.2">
      <c r="B156" s="137"/>
      <c r="C156" s="138" t="s">
        <v>298</v>
      </c>
      <c r="D156" s="138" t="s">
        <v>154</v>
      </c>
      <c r="E156" s="139" t="s">
        <v>2409</v>
      </c>
      <c r="F156" s="140" t="s">
        <v>2410</v>
      </c>
      <c r="G156" s="141" t="s">
        <v>372</v>
      </c>
      <c r="H156" s="142">
        <v>76</v>
      </c>
      <c r="I156" s="143"/>
      <c r="J156" s="144">
        <f>ROUND(I156*H156,2)</f>
        <v>0</v>
      </c>
      <c r="K156" s="145"/>
      <c r="L156" s="32"/>
      <c r="M156" s="146" t="s">
        <v>1</v>
      </c>
      <c r="N156" s="147" t="s">
        <v>38</v>
      </c>
      <c r="P156" s="148">
        <f>O156*H156</f>
        <v>0</v>
      </c>
      <c r="Q156" s="148">
        <v>0</v>
      </c>
      <c r="R156" s="148">
        <f>Q156*H156</f>
        <v>0</v>
      </c>
      <c r="S156" s="148">
        <v>0</v>
      </c>
      <c r="T156" s="149">
        <f>S156*H156</f>
        <v>0</v>
      </c>
      <c r="AR156" s="150" t="s">
        <v>158</v>
      </c>
      <c r="AT156" s="150" t="s">
        <v>154</v>
      </c>
      <c r="AU156" s="150" t="s">
        <v>83</v>
      </c>
      <c r="AY156" s="17" t="s">
        <v>151</v>
      </c>
      <c r="BE156" s="151">
        <f>IF(N156="základní",J156,0)</f>
        <v>0</v>
      </c>
      <c r="BF156" s="151">
        <f>IF(N156="snížená",J156,0)</f>
        <v>0</v>
      </c>
      <c r="BG156" s="151">
        <f>IF(N156="zákl. přenesená",J156,0)</f>
        <v>0</v>
      </c>
      <c r="BH156" s="151">
        <f>IF(N156="sníž. přenesená",J156,0)</f>
        <v>0</v>
      </c>
      <c r="BI156" s="151">
        <f>IF(N156="nulová",J156,0)</f>
        <v>0</v>
      </c>
      <c r="BJ156" s="17" t="s">
        <v>81</v>
      </c>
      <c r="BK156" s="151">
        <f>ROUND(I156*H156,2)</f>
        <v>0</v>
      </c>
      <c r="BL156" s="17" t="s">
        <v>158</v>
      </c>
      <c r="BM156" s="150" t="s">
        <v>2411</v>
      </c>
    </row>
    <row r="157" spans="2:65" s="1" customFormat="1" ht="29.25" x14ac:dyDescent="0.2">
      <c r="B157" s="32"/>
      <c r="D157" s="152" t="s">
        <v>160</v>
      </c>
      <c r="F157" s="153" t="s">
        <v>2412</v>
      </c>
      <c r="I157" s="154"/>
      <c r="L157" s="32"/>
      <c r="M157" s="155"/>
      <c r="T157" s="56"/>
      <c r="AT157" s="17" t="s">
        <v>160</v>
      </c>
      <c r="AU157" s="17" t="s">
        <v>83</v>
      </c>
    </row>
    <row r="158" spans="2:65" s="12" customFormat="1" x14ac:dyDescent="0.2">
      <c r="B158" s="156"/>
      <c r="D158" s="152" t="s">
        <v>162</v>
      </c>
      <c r="E158" s="157" t="s">
        <v>1</v>
      </c>
      <c r="F158" s="158" t="s">
        <v>2413</v>
      </c>
      <c r="H158" s="159">
        <v>76</v>
      </c>
      <c r="I158" s="160"/>
      <c r="L158" s="156"/>
      <c r="M158" s="161"/>
      <c r="T158" s="162"/>
      <c r="AT158" s="157" t="s">
        <v>162</v>
      </c>
      <c r="AU158" s="157" t="s">
        <v>83</v>
      </c>
      <c r="AV158" s="12" t="s">
        <v>83</v>
      </c>
      <c r="AW158" s="12" t="s">
        <v>30</v>
      </c>
      <c r="AX158" s="12" t="s">
        <v>81</v>
      </c>
      <c r="AY158" s="157" t="s">
        <v>151</v>
      </c>
    </row>
    <row r="159" spans="2:65" s="1" customFormat="1" ht="33" customHeight="1" x14ac:dyDescent="0.2">
      <c r="B159" s="137"/>
      <c r="C159" s="138" t="s">
        <v>207</v>
      </c>
      <c r="D159" s="138" t="s">
        <v>154</v>
      </c>
      <c r="E159" s="139" t="s">
        <v>2414</v>
      </c>
      <c r="F159" s="140" t="s">
        <v>2415</v>
      </c>
      <c r="G159" s="141" t="s">
        <v>372</v>
      </c>
      <c r="H159" s="142">
        <v>190</v>
      </c>
      <c r="I159" s="143"/>
      <c r="J159" s="144">
        <f>ROUND(I159*H159,2)</f>
        <v>0</v>
      </c>
      <c r="K159" s="145"/>
      <c r="L159" s="32"/>
      <c r="M159" s="146" t="s">
        <v>1</v>
      </c>
      <c r="N159" s="147" t="s">
        <v>38</v>
      </c>
      <c r="P159" s="148">
        <f>O159*H159</f>
        <v>0</v>
      </c>
      <c r="Q159" s="148">
        <v>0</v>
      </c>
      <c r="R159" s="148">
        <f>Q159*H159</f>
        <v>0</v>
      </c>
      <c r="S159" s="148">
        <v>0</v>
      </c>
      <c r="T159" s="149">
        <f>S159*H159</f>
        <v>0</v>
      </c>
      <c r="AR159" s="150" t="s">
        <v>158</v>
      </c>
      <c r="AT159" s="150" t="s">
        <v>154</v>
      </c>
      <c r="AU159" s="150" t="s">
        <v>83</v>
      </c>
      <c r="AY159" s="17" t="s">
        <v>151</v>
      </c>
      <c r="BE159" s="151">
        <f>IF(N159="základní",J159,0)</f>
        <v>0</v>
      </c>
      <c r="BF159" s="151">
        <f>IF(N159="snížená",J159,0)</f>
        <v>0</v>
      </c>
      <c r="BG159" s="151">
        <f>IF(N159="zákl. přenesená",J159,0)</f>
        <v>0</v>
      </c>
      <c r="BH159" s="151">
        <f>IF(N159="sníž. přenesená",J159,0)</f>
        <v>0</v>
      </c>
      <c r="BI159" s="151">
        <f>IF(N159="nulová",J159,0)</f>
        <v>0</v>
      </c>
      <c r="BJ159" s="17" t="s">
        <v>81</v>
      </c>
      <c r="BK159" s="151">
        <f>ROUND(I159*H159,2)</f>
        <v>0</v>
      </c>
      <c r="BL159" s="17" t="s">
        <v>158</v>
      </c>
      <c r="BM159" s="150" t="s">
        <v>2416</v>
      </c>
    </row>
    <row r="160" spans="2:65" s="1" customFormat="1" ht="29.25" x14ac:dyDescent="0.2">
      <c r="B160" s="32"/>
      <c r="D160" s="152" t="s">
        <v>160</v>
      </c>
      <c r="F160" s="153" t="s">
        <v>2417</v>
      </c>
      <c r="I160" s="154"/>
      <c r="L160" s="32"/>
      <c r="M160" s="155"/>
      <c r="T160" s="56"/>
      <c r="AT160" s="17" t="s">
        <v>160</v>
      </c>
      <c r="AU160" s="17" t="s">
        <v>83</v>
      </c>
    </row>
    <row r="161" spans="2:65" s="12" customFormat="1" x14ac:dyDescent="0.2">
      <c r="B161" s="156"/>
      <c r="D161" s="152" t="s">
        <v>162</v>
      </c>
      <c r="E161" s="157" t="s">
        <v>1</v>
      </c>
      <c r="F161" s="158" t="s">
        <v>2418</v>
      </c>
      <c r="H161" s="159">
        <v>190</v>
      </c>
      <c r="I161" s="160"/>
      <c r="L161" s="156"/>
      <c r="M161" s="161"/>
      <c r="T161" s="162"/>
      <c r="AT161" s="157" t="s">
        <v>162</v>
      </c>
      <c r="AU161" s="157" t="s">
        <v>83</v>
      </c>
      <c r="AV161" s="12" t="s">
        <v>83</v>
      </c>
      <c r="AW161" s="12" t="s">
        <v>30</v>
      </c>
      <c r="AX161" s="12" t="s">
        <v>81</v>
      </c>
      <c r="AY161" s="157" t="s">
        <v>151</v>
      </c>
    </row>
    <row r="162" spans="2:65" s="1" customFormat="1" ht="33" customHeight="1" x14ac:dyDescent="0.2">
      <c r="B162" s="137"/>
      <c r="C162" s="138" t="s">
        <v>305</v>
      </c>
      <c r="D162" s="138" t="s">
        <v>154</v>
      </c>
      <c r="E162" s="139" t="s">
        <v>2419</v>
      </c>
      <c r="F162" s="140" t="s">
        <v>2420</v>
      </c>
      <c r="G162" s="141" t="s">
        <v>372</v>
      </c>
      <c r="H162" s="142">
        <v>76</v>
      </c>
      <c r="I162" s="143"/>
      <c r="J162" s="144">
        <f>ROUND(I162*H162,2)</f>
        <v>0</v>
      </c>
      <c r="K162" s="145"/>
      <c r="L162" s="32"/>
      <c r="M162" s="146" t="s">
        <v>1</v>
      </c>
      <c r="N162" s="147" t="s">
        <v>38</v>
      </c>
      <c r="P162" s="148">
        <f>O162*H162</f>
        <v>0</v>
      </c>
      <c r="Q162" s="148">
        <v>0</v>
      </c>
      <c r="R162" s="148">
        <f>Q162*H162</f>
        <v>0</v>
      </c>
      <c r="S162" s="148">
        <v>0</v>
      </c>
      <c r="T162" s="149">
        <f>S162*H162</f>
        <v>0</v>
      </c>
      <c r="AR162" s="150" t="s">
        <v>158</v>
      </c>
      <c r="AT162" s="150" t="s">
        <v>154</v>
      </c>
      <c r="AU162" s="150" t="s">
        <v>83</v>
      </c>
      <c r="AY162" s="17" t="s">
        <v>151</v>
      </c>
      <c r="BE162" s="151">
        <f>IF(N162="základní",J162,0)</f>
        <v>0</v>
      </c>
      <c r="BF162" s="151">
        <f>IF(N162="snížená",J162,0)</f>
        <v>0</v>
      </c>
      <c r="BG162" s="151">
        <f>IF(N162="zákl. přenesená",J162,0)</f>
        <v>0</v>
      </c>
      <c r="BH162" s="151">
        <f>IF(N162="sníž. přenesená",J162,0)</f>
        <v>0</v>
      </c>
      <c r="BI162" s="151">
        <f>IF(N162="nulová",J162,0)</f>
        <v>0</v>
      </c>
      <c r="BJ162" s="17" t="s">
        <v>81</v>
      </c>
      <c r="BK162" s="151">
        <f>ROUND(I162*H162,2)</f>
        <v>0</v>
      </c>
      <c r="BL162" s="17" t="s">
        <v>158</v>
      </c>
      <c r="BM162" s="150" t="s">
        <v>2421</v>
      </c>
    </row>
    <row r="163" spans="2:65" s="1" customFormat="1" ht="29.25" x14ac:dyDescent="0.2">
      <c r="B163" s="32"/>
      <c r="D163" s="152" t="s">
        <v>160</v>
      </c>
      <c r="F163" s="153" t="s">
        <v>2422</v>
      </c>
      <c r="I163" s="154"/>
      <c r="L163" s="32"/>
      <c r="M163" s="155"/>
      <c r="T163" s="56"/>
      <c r="AT163" s="17" t="s">
        <v>160</v>
      </c>
      <c r="AU163" s="17" t="s">
        <v>83</v>
      </c>
    </row>
    <row r="164" spans="2:65" s="1" customFormat="1" ht="33" customHeight="1" x14ac:dyDescent="0.2">
      <c r="B164" s="137"/>
      <c r="C164" s="138" t="s">
        <v>248</v>
      </c>
      <c r="D164" s="138" t="s">
        <v>154</v>
      </c>
      <c r="E164" s="139" t="s">
        <v>2423</v>
      </c>
      <c r="F164" s="140" t="s">
        <v>2424</v>
      </c>
      <c r="G164" s="141" t="s">
        <v>372</v>
      </c>
      <c r="H164" s="142">
        <v>190</v>
      </c>
      <c r="I164" s="143"/>
      <c r="J164" s="144">
        <f>ROUND(I164*H164,2)</f>
        <v>0</v>
      </c>
      <c r="K164" s="145"/>
      <c r="L164" s="32"/>
      <c r="M164" s="146" t="s">
        <v>1</v>
      </c>
      <c r="N164" s="147" t="s">
        <v>38</v>
      </c>
      <c r="P164" s="148">
        <f>O164*H164</f>
        <v>0</v>
      </c>
      <c r="Q164" s="148">
        <v>0</v>
      </c>
      <c r="R164" s="148">
        <f>Q164*H164</f>
        <v>0</v>
      </c>
      <c r="S164" s="148">
        <v>0</v>
      </c>
      <c r="T164" s="149">
        <f>S164*H164</f>
        <v>0</v>
      </c>
      <c r="AR164" s="150" t="s">
        <v>158</v>
      </c>
      <c r="AT164" s="150" t="s">
        <v>154</v>
      </c>
      <c r="AU164" s="150" t="s">
        <v>83</v>
      </c>
      <c r="AY164" s="17" t="s">
        <v>151</v>
      </c>
      <c r="BE164" s="151">
        <f>IF(N164="základní",J164,0)</f>
        <v>0</v>
      </c>
      <c r="BF164" s="151">
        <f>IF(N164="snížená",J164,0)</f>
        <v>0</v>
      </c>
      <c r="BG164" s="151">
        <f>IF(N164="zákl. přenesená",J164,0)</f>
        <v>0</v>
      </c>
      <c r="BH164" s="151">
        <f>IF(N164="sníž. přenesená",J164,0)</f>
        <v>0</v>
      </c>
      <c r="BI164" s="151">
        <f>IF(N164="nulová",J164,0)</f>
        <v>0</v>
      </c>
      <c r="BJ164" s="17" t="s">
        <v>81</v>
      </c>
      <c r="BK164" s="151">
        <f>ROUND(I164*H164,2)</f>
        <v>0</v>
      </c>
      <c r="BL164" s="17" t="s">
        <v>158</v>
      </c>
      <c r="BM164" s="150" t="s">
        <v>2425</v>
      </c>
    </row>
    <row r="165" spans="2:65" s="1" customFormat="1" ht="29.25" x14ac:dyDescent="0.2">
      <c r="B165" s="32"/>
      <c r="D165" s="152" t="s">
        <v>160</v>
      </c>
      <c r="F165" s="153" t="s">
        <v>2426</v>
      </c>
      <c r="I165" s="154"/>
      <c r="L165" s="32"/>
      <c r="M165" s="155"/>
      <c r="T165" s="56"/>
      <c r="AT165" s="17" t="s">
        <v>160</v>
      </c>
      <c r="AU165" s="17" t="s">
        <v>83</v>
      </c>
    </row>
    <row r="166" spans="2:65" s="1" customFormat="1" ht="24.2" customHeight="1" x14ac:dyDescent="0.2">
      <c r="B166" s="137"/>
      <c r="C166" s="138" t="s">
        <v>315</v>
      </c>
      <c r="D166" s="138" t="s">
        <v>154</v>
      </c>
      <c r="E166" s="139" t="s">
        <v>2427</v>
      </c>
      <c r="F166" s="140" t="s">
        <v>2428</v>
      </c>
      <c r="G166" s="141" t="s">
        <v>372</v>
      </c>
      <c r="H166" s="142">
        <v>76</v>
      </c>
      <c r="I166" s="143"/>
      <c r="J166" s="144">
        <f>ROUND(I166*H166,2)</f>
        <v>0</v>
      </c>
      <c r="K166" s="145"/>
      <c r="L166" s="32"/>
      <c r="M166" s="146" t="s">
        <v>1</v>
      </c>
      <c r="N166" s="147" t="s">
        <v>38</v>
      </c>
      <c r="P166" s="148">
        <f>O166*H166</f>
        <v>0</v>
      </c>
      <c r="Q166" s="148">
        <v>0</v>
      </c>
      <c r="R166" s="148">
        <f>Q166*H166</f>
        <v>0</v>
      </c>
      <c r="S166" s="148">
        <v>0</v>
      </c>
      <c r="T166" s="149">
        <f>S166*H166</f>
        <v>0</v>
      </c>
      <c r="AR166" s="150" t="s">
        <v>158</v>
      </c>
      <c r="AT166" s="150" t="s">
        <v>154</v>
      </c>
      <c r="AU166" s="150" t="s">
        <v>83</v>
      </c>
      <c r="AY166" s="17" t="s">
        <v>151</v>
      </c>
      <c r="BE166" s="151">
        <f>IF(N166="základní",J166,0)</f>
        <v>0</v>
      </c>
      <c r="BF166" s="151">
        <f>IF(N166="snížená",J166,0)</f>
        <v>0</v>
      </c>
      <c r="BG166" s="151">
        <f>IF(N166="zákl. přenesená",J166,0)</f>
        <v>0</v>
      </c>
      <c r="BH166" s="151">
        <f>IF(N166="sníž. přenesená",J166,0)</f>
        <v>0</v>
      </c>
      <c r="BI166" s="151">
        <f>IF(N166="nulová",J166,0)</f>
        <v>0</v>
      </c>
      <c r="BJ166" s="17" t="s">
        <v>81</v>
      </c>
      <c r="BK166" s="151">
        <f>ROUND(I166*H166,2)</f>
        <v>0</v>
      </c>
      <c r="BL166" s="17" t="s">
        <v>158</v>
      </c>
      <c r="BM166" s="150" t="s">
        <v>2429</v>
      </c>
    </row>
    <row r="167" spans="2:65" s="1" customFormat="1" ht="29.25" x14ac:dyDescent="0.2">
      <c r="B167" s="32"/>
      <c r="D167" s="152" t="s">
        <v>160</v>
      </c>
      <c r="F167" s="153" t="s">
        <v>2430</v>
      </c>
      <c r="I167" s="154"/>
      <c r="L167" s="32"/>
      <c r="M167" s="155"/>
      <c r="T167" s="56"/>
      <c r="AT167" s="17" t="s">
        <v>160</v>
      </c>
      <c r="AU167" s="17" t="s">
        <v>83</v>
      </c>
    </row>
    <row r="168" spans="2:65" s="1" customFormat="1" ht="24.2" customHeight="1" x14ac:dyDescent="0.2">
      <c r="B168" s="137"/>
      <c r="C168" s="138" t="s">
        <v>321</v>
      </c>
      <c r="D168" s="138" t="s">
        <v>154</v>
      </c>
      <c r="E168" s="139" t="s">
        <v>2431</v>
      </c>
      <c r="F168" s="140" t="s">
        <v>2432</v>
      </c>
      <c r="G168" s="141" t="s">
        <v>372</v>
      </c>
      <c r="H168" s="142">
        <v>90</v>
      </c>
      <c r="I168" s="143"/>
      <c r="J168" s="144">
        <f>ROUND(I168*H168,2)</f>
        <v>0</v>
      </c>
      <c r="K168" s="145"/>
      <c r="L168" s="32"/>
      <c r="M168" s="146" t="s">
        <v>1</v>
      </c>
      <c r="N168" s="147" t="s">
        <v>38</v>
      </c>
      <c r="P168" s="148">
        <f>O168*H168</f>
        <v>0</v>
      </c>
      <c r="Q168" s="148">
        <v>0</v>
      </c>
      <c r="R168" s="148">
        <f>Q168*H168</f>
        <v>0</v>
      </c>
      <c r="S168" s="148">
        <v>0</v>
      </c>
      <c r="T168" s="149">
        <f>S168*H168</f>
        <v>0</v>
      </c>
      <c r="AR168" s="150" t="s">
        <v>158</v>
      </c>
      <c r="AT168" s="150" t="s">
        <v>154</v>
      </c>
      <c r="AU168" s="150" t="s">
        <v>83</v>
      </c>
      <c r="AY168" s="17" t="s">
        <v>151</v>
      </c>
      <c r="BE168" s="151">
        <f>IF(N168="základní",J168,0)</f>
        <v>0</v>
      </c>
      <c r="BF168" s="151">
        <f>IF(N168="snížená",J168,0)</f>
        <v>0</v>
      </c>
      <c r="BG168" s="151">
        <f>IF(N168="zákl. přenesená",J168,0)</f>
        <v>0</v>
      </c>
      <c r="BH168" s="151">
        <f>IF(N168="sníž. přenesená",J168,0)</f>
        <v>0</v>
      </c>
      <c r="BI168" s="151">
        <f>IF(N168="nulová",J168,0)</f>
        <v>0</v>
      </c>
      <c r="BJ168" s="17" t="s">
        <v>81</v>
      </c>
      <c r="BK168" s="151">
        <f>ROUND(I168*H168,2)</f>
        <v>0</v>
      </c>
      <c r="BL168" s="17" t="s">
        <v>158</v>
      </c>
      <c r="BM168" s="150" t="s">
        <v>2433</v>
      </c>
    </row>
    <row r="169" spans="2:65" s="1" customFormat="1" ht="29.25" x14ac:dyDescent="0.2">
      <c r="B169" s="32"/>
      <c r="D169" s="152" t="s">
        <v>160</v>
      </c>
      <c r="F169" s="153" t="s">
        <v>2434</v>
      </c>
      <c r="I169" s="154"/>
      <c r="L169" s="32"/>
      <c r="M169" s="155"/>
      <c r="T169" s="56"/>
      <c r="AT169" s="17" t="s">
        <v>160</v>
      </c>
      <c r="AU169" s="17" t="s">
        <v>83</v>
      </c>
    </row>
    <row r="170" spans="2:65" s="1" customFormat="1" ht="21.75" customHeight="1" x14ac:dyDescent="0.2">
      <c r="B170" s="137"/>
      <c r="C170" s="138" t="s">
        <v>7</v>
      </c>
      <c r="D170" s="138" t="s">
        <v>154</v>
      </c>
      <c r="E170" s="139" t="s">
        <v>2435</v>
      </c>
      <c r="F170" s="140" t="s">
        <v>2436</v>
      </c>
      <c r="G170" s="141" t="s">
        <v>372</v>
      </c>
      <c r="H170" s="142">
        <v>4</v>
      </c>
      <c r="I170" s="143"/>
      <c r="J170" s="144">
        <f>ROUND(I170*H170,2)</f>
        <v>0</v>
      </c>
      <c r="K170" s="145"/>
      <c r="L170" s="32"/>
      <c r="M170" s="146" t="s">
        <v>1</v>
      </c>
      <c r="N170" s="147" t="s">
        <v>38</v>
      </c>
      <c r="P170" s="148">
        <f>O170*H170</f>
        <v>0</v>
      </c>
      <c r="Q170" s="148">
        <v>0</v>
      </c>
      <c r="R170" s="148">
        <f>Q170*H170</f>
        <v>0</v>
      </c>
      <c r="S170" s="148">
        <v>0</v>
      </c>
      <c r="T170" s="149">
        <f>S170*H170</f>
        <v>0</v>
      </c>
      <c r="AR170" s="150" t="s">
        <v>158</v>
      </c>
      <c r="AT170" s="150" t="s">
        <v>154</v>
      </c>
      <c r="AU170" s="150" t="s">
        <v>83</v>
      </c>
      <c r="AY170" s="17" t="s">
        <v>151</v>
      </c>
      <c r="BE170" s="151">
        <f>IF(N170="základní",J170,0)</f>
        <v>0</v>
      </c>
      <c r="BF170" s="151">
        <f>IF(N170="snížená",J170,0)</f>
        <v>0</v>
      </c>
      <c r="BG170" s="151">
        <f>IF(N170="zákl. přenesená",J170,0)</f>
        <v>0</v>
      </c>
      <c r="BH170" s="151">
        <f>IF(N170="sníž. přenesená",J170,0)</f>
        <v>0</v>
      </c>
      <c r="BI170" s="151">
        <f>IF(N170="nulová",J170,0)</f>
        <v>0</v>
      </c>
      <c r="BJ170" s="17" t="s">
        <v>81</v>
      </c>
      <c r="BK170" s="151">
        <f>ROUND(I170*H170,2)</f>
        <v>0</v>
      </c>
      <c r="BL170" s="17" t="s">
        <v>158</v>
      </c>
      <c r="BM170" s="150" t="s">
        <v>2437</v>
      </c>
    </row>
    <row r="171" spans="2:65" s="1" customFormat="1" ht="19.5" x14ac:dyDescent="0.2">
      <c r="B171" s="32"/>
      <c r="D171" s="152" t="s">
        <v>160</v>
      </c>
      <c r="F171" s="153" t="s">
        <v>2438</v>
      </c>
      <c r="I171" s="154"/>
      <c r="L171" s="32"/>
      <c r="M171" s="155"/>
      <c r="T171" s="56"/>
      <c r="AT171" s="17" t="s">
        <v>160</v>
      </c>
      <c r="AU171" s="17" t="s">
        <v>83</v>
      </c>
    </row>
    <row r="172" spans="2:65" s="1" customFormat="1" ht="24.2" customHeight="1" x14ac:dyDescent="0.2">
      <c r="B172" s="137"/>
      <c r="C172" s="138" t="s">
        <v>329</v>
      </c>
      <c r="D172" s="138" t="s">
        <v>154</v>
      </c>
      <c r="E172" s="139" t="s">
        <v>2439</v>
      </c>
      <c r="F172" s="140" t="s">
        <v>2440</v>
      </c>
      <c r="G172" s="141" t="s">
        <v>372</v>
      </c>
      <c r="H172" s="142">
        <v>10</v>
      </c>
      <c r="I172" s="143"/>
      <c r="J172" s="144">
        <f>ROUND(I172*H172,2)</f>
        <v>0</v>
      </c>
      <c r="K172" s="145"/>
      <c r="L172" s="32"/>
      <c r="M172" s="146" t="s">
        <v>1</v>
      </c>
      <c r="N172" s="147" t="s">
        <v>38</v>
      </c>
      <c r="P172" s="148">
        <f>O172*H172</f>
        <v>0</v>
      </c>
      <c r="Q172" s="148">
        <v>0</v>
      </c>
      <c r="R172" s="148">
        <f>Q172*H172</f>
        <v>0</v>
      </c>
      <c r="S172" s="148">
        <v>0</v>
      </c>
      <c r="T172" s="149">
        <f>S172*H172</f>
        <v>0</v>
      </c>
      <c r="AR172" s="150" t="s">
        <v>158</v>
      </c>
      <c r="AT172" s="150" t="s">
        <v>154</v>
      </c>
      <c r="AU172" s="150" t="s">
        <v>83</v>
      </c>
      <c r="AY172" s="17" t="s">
        <v>151</v>
      </c>
      <c r="BE172" s="151">
        <f>IF(N172="základní",J172,0)</f>
        <v>0</v>
      </c>
      <c r="BF172" s="151">
        <f>IF(N172="snížená",J172,0)</f>
        <v>0</v>
      </c>
      <c r="BG172" s="151">
        <f>IF(N172="zákl. přenesená",J172,0)</f>
        <v>0</v>
      </c>
      <c r="BH172" s="151">
        <f>IF(N172="sníž. přenesená",J172,0)</f>
        <v>0</v>
      </c>
      <c r="BI172" s="151">
        <f>IF(N172="nulová",J172,0)</f>
        <v>0</v>
      </c>
      <c r="BJ172" s="17" t="s">
        <v>81</v>
      </c>
      <c r="BK172" s="151">
        <f>ROUND(I172*H172,2)</f>
        <v>0</v>
      </c>
      <c r="BL172" s="17" t="s">
        <v>158</v>
      </c>
      <c r="BM172" s="150" t="s">
        <v>2441</v>
      </c>
    </row>
    <row r="173" spans="2:65" s="1" customFormat="1" ht="19.5" x14ac:dyDescent="0.2">
      <c r="B173" s="32"/>
      <c r="D173" s="152" t="s">
        <v>160</v>
      </c>
      <c r="F173" s="153" t="s">
        <v>2442</v>
      </c>
      <c r="I173" s="154"/>
      <c r="L173" s="32"/>
      <c r="M173" s="155"/>
      <c r="T173" s="56"/>
      <c r="AT173" s="17" t="s">
        <v>160</v>
      </c>
      <c r="AU173" s="17" t="s">
        <v>83</v>
      </c>
    </row>
    <row r="174" spans="2:65" s="1" customFormat="1" ht="33" customHeight="1" x14ac:dyDescent="0.2">
      <c r="B174" s="137"/>
      <c r="C174" s="138" t="s">
        <v>335</v>
      </c>
      <c r="D174" s="138" t="s">
        <v>154</v>
      </c>
      <c r="E174" s="139" t="s">
        <v>2443</v>
      </c>
      <c r="F174" s="140" t="s">
        <v>2444</v>
      </c>
      <c r="G174" s="141" t="s">
        <v>157</v>
      </c>
      <c r="H174" s="142">
        <v>977</v>
      </c>
      <c r="I174" s="143"/>
      <c r="J174" s="144">
        <f>ROUND(I174*H174,2)</f>
        <v>0</v>
      </c>
      <c r="K174" s="145"/>
      <c r="L174" s="32"/>
      <c r="M174" s="146" t="s">
        <v>1</v>
      </c>
      <c r="N174" s="147" t="s">
        <v>38</v>
      </c>
      <c r="P174" s="148">
        <f>O174*H174</f>
        <v>0</v>
      </c>
      <c r="Q174" s="148">
        <v>0</v>
      </c>
      <c r="R174" s="148">
        <f>Q174*H174</f>
        <v>0</v>
      </c>
      <c r="S174" s="148">
        <v>0</v>
      </c>
      <c r="T174" s="149">
        <f>S174*H174</f>
        <v>0</v>
      </c>
      <c r="AR174" s="150" t="s">
        <v>158</v>
      </c>
      <c r="AT174" s="150" t="s">
        <v>154</v>
      </c>
      <c r="AU174" s="150" t="s">
        <v>83</v>
      </c>
      <c r="AY174" s="17" t="s">
        <v>151</v>
      </c>
      <c r="BE174" s="151">
        <f>IF(N174="základní",J174,0)</f>
        <v>0</v>
      </c>
      <c r="BF174" s="151">
        <f>IF(N174="snížená",J174,0)</f>
        <v>0</v>
      </c>
      <c r="BG174" s="151">
        <f>IF(N174="zákl. přenesená",J174,0)</f>
        <v>0</v>
      </c>
      <c r="BH174" s="151">
        <f>IF(N174="sníž. přenesená",J174,0)</f>
        <v>0</v>
      </c>
      <c r="BI174" s="151">
        <f>IF(N174="nulová",J174,0)</f>
        <v>0</v>
      </c>
      <c r="BJ174" s="17" t="s">
        <v>81</v>
      </c>
      <c r="BK174" s="151">
        <f>ROUND(I174*H174,2)</f>
        <v>0</v>
      </c>
      <c r="BL174" s="17" t="s">
        <v>158</v>
      </c>
      <c r="BM174" s="150" t="s">
        <v>2445</v>
      </c>
    </row>
    <row r="175" spans="2:65" s="1" customFormat="1" ht="19.5" x14ac:dyDescent="0.2">
      <c r="B175" s="32"/>
      <c r="D175" s="152" t="s">
        <v>160</v>
      </c>
      <c r="F175" s="153" t="s">
        <v>2446</v>
      </c>
      <c r="I175" s="154"/>
      <c r="L175" s="32"/>
      <c r="M175" s="155"/>
      <c r="T175" s="56"/>
      <c r="AT175" s="17" t="s">
        <v>160</v>
      </c>
      <c r="AU175" s="17" t="s">
        <v>83</v>
      </c>
    </row>
    <row r="176" spans="2:65" s="12" customFormat="1" x14ac:dyDescent="0.2">
      <c r="B176" s="156"/>
      <c r="D176" s="152" t="s">
        <v>162</v>
      </c>
      <c r="E176" s="157" t="s">
        <v>1</v>
      </c>
      <c r="F176" s="158" t="s">
        <v>2379</v>
      </c>
      <c r="H176" s="159">
        <v>977</v>
      </c>
      <c r="I176" s="160"/>
      <c r="L176" s="156"/>
      <c r="M176" s="161"/>
      <c r="T176" s="162"/>
      <c r="AT176" s="157" t="s">
        <v>162</v>
      </c>
      <c r="AU176" s="157" t="s">
        <v>83</v>
      </c>
      <c r="AV176" s="12" t="s">
        <v>83</v>
      </c>
      <c r="AW176" s="12" t="s">
        <v>30</v>
      </c>
      <c r="AX176" s="12" t="s">
        <v>81</v>
      </c>
      <c r="AY176" s="157" t="s">
        <v>151</v>
      </c>
    </row>
    <row r="177" spans="2:65" s="1" customFormat="1" ht="24.2" customHeight="1" x14ac:dyDescent="0.2">
      <c r="B177" s="137"/>
      <c r="C177" s="138" t="s">
        <v>341</v>
      </c>
      <c r="D177" s="138" t="s">
        <v>154</v>
      </c>
      <c r="E177" s="139" t="s">
        <v>2447</v>
      </c>
      <c r="F177" s="140" t="s">
        <v>2448</v>
      </c>
      <c r="G177" s="141" t="s">
        <v>157</v>
      </c>
      <c r="H177" s="142">
        <v>20</v>
      </c>
      <c r="I177" s="143"/>
      <c r="J177" s="144">
        <f>ROUND(I177*H177,2)</f>
        <v>0</v>
      </c>
      <c r="K177" s="145"/>
      <c r="L177" s="32"/>
      <c r="M177" s="146" t="s">
        <v>1</v>
      </c>
      <c r="N177" s="147" t="s">
        <v>38</v>
      </c>
      <c r="P177" s="148">
        <f>O177*H177</f>
        <v>0</v>
      </c>
      <c r="Q177" s="148">
        <v>0</v>
      </c>
      <c r="R177" s="148">
        <f>Q177*H177</f>
        <v>0</v>
      </c>
      <c r="S177" s="148">
        <v>0</v>
      </c>
      <c r="T177" s="149">
        <f>S177*H177</f>
        <v>0</v>
      </c>
      <c r="AR177" s="150" t="s">
        <v>158</v>
      </c>
      <c r="AT177" s="150" t="s">
        <v>154</v>
      </c>
      <c r="AU177" s="150" t="s">
        <v>83</v>
      </c>
      <c r="AY177" s="17" t="s">
        <v>151</v>
      </c>
      <c r="BE177" s="151">
        <f>IF(N177="základní",J177,0)</f>
        <v>0</v>
      </c>
      <c r="BF177" s="151">
        <f>IF(N177="snížená",J177,0)</f>
        <v>0</v>
      </c>
      <c r="BG177" s="151">
        <f>IF(N177="zákl. přenesená",J177,0)</f>
        <v>0</v>
      </c>
      <c r="BH177" s="151">
        <f>IF(N177="sníž. přenesená",J177,0)</f>
        <v>0</v>
      </c>
      <c r="BI177" s="151">
        <f>IF(N177="nulová",J177,0)</f>
        <v>0</v>
      </c>
      <c r="BJ177" s="17" t="s">
        <v>81</v>
      </c>
      <c r="BK177" s="151">
        <f>ROUND(I177*H177,2)</f>
        <v>0</v>
      </c>
      <c r="BL177" s="17" t="s">
        <v>158</v>
      </c>
      <c r="BM177" s="150" t="s">
        <v>2449</v>
      </c>
    </row>
    <row r="178" spans="2:65" s="1" customFormat="1" ht="19.5" x14ac:dyDescent="0.2">
      <c r="B178" s="32"/>
      <c r="D178" s="152" t="s">
        <v>160</v>
      </c>
      <c r="F178" s="153" t="s">
        <v>2450</v>
      </c>
      <c r="I178" s="154"/>
      <c r="L178" s="32"/>
      <c r="M178" s="155"/>
      <c r="T178" s="56"/>
      <c r="AT178" s="17" t="s">
        <v>160</v>
      </c>
      <c r="AU178" s="17" t="s">
        <v>83</v>
      </c>
    </row>
    <row r="179" spans="2:65" s="1" customFormat="1" ht="33" customHeight="1" x14ac:dyDescent="0.2">
      <c r="B179" s="137"/>
      <c r="C179" s="138" t="s">
        <v>347</v>
      </c>
      <c r="D179" s="138" t="s">
        <v>154</v>
      </c>
      <c r="E179" s="139" t="s">
        <v>2451</v>
      </c>
      <c r="F179" s="140" t="s">
        <v>2452</v>
      </c>
      <c r="G179" s="141" t="s">
        <v>157</v>
      </c>
      <c r="H179" s="142">
        <v>336</v>
      </c>
      <c r="I179" s="143"/>
      <c r="J179" s="144">
        <f>ROUND(I179*H179,2)</f>
        <v>0</v>
      </c>
      <c r="K179" s="145"/>
      <c r="L179" s="32"/>
      <c r="M179" s="146" t="s">
        <v>1</v>
      </c>
      <c r="N179" s="147" t="s">
        <v>38</v>
      </c>
      <c r="P179" s="148">
        <f>O179*H179</f>
        <v>0</v>
      </c>
      <c r="Q179" s="148">
        <v>0</v>
      </c>
      <c r="R179" s="148">
        <f>Q179*H179</f>
        <v>0</v>
      </c>
      <c r="S179" s="148">
        <v>0</v>
      </c>
      <c r="T179" s="149">
        <f>S179*H179</f>
        <v>0</v>
      </c>
      <c r="AR179" s="150" t="s">
        <v>158</v>
      </c>
      <c r="AT179" s="150" t="s">
        <v>154</v>
      </c>
      <c r="AU179" s="150" t="s">
        <v>83</v>
      </c>
      <c r="AY179" s="17" t="s">
        <v>151</v>
      </c>
      <c r="BE179" s="151">
        <f>IF(N179="základní",J179,0)</f>
        <v>0</v>
      </c>
      <c r="BF179" s="151">
        <f>IF(N179="snížená",J179,0)</f>
        <v>0</v>
      </c>
      <c r="BG179" s="151">
        <f>IF(N179="zákl. přenesená",J179,0)</f>
        <v>0</v>
      </c>
      <c r="BH179" s="151">
        <f>IF(N179="sníž. přenesená",J179,0)</f>
        <v>0</v>
      </c>
      <c r="BI179" s="151">
        <f>IF(N179="nulová",J179,0)</f>
        <v>0</v>
      </c>
      <c r="BJ179" s="17" t="s">
        <v>81</v>
      </c>
      <c r="BK179" s="151">
        <f>ROUND(I179*H179,2)</f>
        <v>0</v>
      </c>
      <c r="BL179" s="17" t="s">
        <v>158</v>
      </c>
      <c r="BM179" s="150" t="s">
        <v>2453</v>
      </c>
    </row>
    <row r="180" spans="2:65" s="1" customFormat="1" ht="19.5" x14ac:dyDescent="0.2">
      <c r="B180" s="32"/>
      <c r="D180" s="152" t="s">
        <v>160</v>
      </c>
      <c r="F180" s="153" t="s">
        <v>2454</v>
      </c>
      <c r="I180" s="154"/>
      <c r="L180" s="32"/>
      <c r="M180" s="155"/>
      <c r="T180" s="56"/>
      <c r="AT180" s="17" t="s">
        <v>160</v>
      </c>
      <c r="AU180" s="17" t="s">
        <v>83</v>
      </c>
    </row>
    <row r="181" spans="2:65" s="1" customFormat="1" ht="16.5" customHeight="1" x14ac:dyDescent="0.2">
      <c r="B181" s="137"/>
      <c r="C181" s="182" t="s">
        <v>352</v>
      </c>
      <c r="D181" s="182" t="s">
        <v>566</v>
      </c>
      <c r="E181" s="183" t="s">
        <v>2455</v>
      </c>
      <c r="F181" s="184" t="s">
        <v>2456</v>
      </c>
      <c r="G181" s="185" t="s">
        <v>171</v>
      </c>
      <c r="H181" s="186">
        <v>24.696000000000002</v>
      </c>
      <c r="I181" s="187"/>
      <c r="J181" s="188">
        <f>ROUND(I181*H181,2)</f>
        <v>0</v>
      </c>
      <c r="K181" s="189"/>
      <c r="L181" s="190"/>
      <c r="M181" s="191" t="s">
        <v>1</v>
      </c>
      <c r="N181" s="192" t="s">
        <v>38</v>
      </c>
      <c r="P181" s="148">
        <f>O181*H181</f>
        <v>0</v>
      </c>
      <c r="Q181" s="148">
        <v>0.21</v>
      </c>
      <c r="R181" s="148">
        <f>Q181*H181</f>
        <v>5.1861600000000001</v>
      </c>
      <c r="S181" s="148">
        <v>0</v>
      </c>
      <c r="T181" s="149">
        <f>S181*H181</f>
        <v>0</v>
      </c>
      <c r="AR181" s="150" t="s">
        <v>204</v>
      </c>
      <c r="AT181" s="150" t="s">
        <v>566</v>
      </c>
      <c r="AU181" s="150" t="s">
        <v>83</v>
      </c>
      <c r="AY181" s="17" t="s">
        <v>151</v>
      </c>
      <c r="BE181" s="151">
        <f>IF(N181="základní",J181,0)</f>
        <v>0</v>
      </c>
      <c r="BF181" s="151">
        <f>IF(N181="snížená",J181,0)</f>
        <v>0</v>
      </c>
      <c r="BG181" s="151">
        <f>IF(N181="zákl. přenesená",J181,0)</f>
        <v>0</v>
      </c>
      <c r="BH181" s="151">
        <f>IF(N181="sníž. přenesená",J181,0)</f>
        <v>0</v>
      </c>
      <c r="BI181" s="151">
        <f>IF(N181="nulová",J181,0)</f>
        <v>0</v>
      </c>
      <c r="BJ181" s="17" t="s">
        <v>81</v>
      </c>
      <c r="BK181" s="151">
        <f>ROUND(I181*H181,2)</f>
        <v>0</v>
      </c>
      <c r="BL181" s="17" t="s">
        <v>158</v>
      </c>
      <c r="BM181" s="150" t="s">
        <v>2457</v>
      </c>
    </row>
    <row r="182" spans="2:65" s="1" customFormat="1" x14ac:dyDescent="0.2">
      <c r="B182" s="32"/>
      <c r="D182" s="152" t="s">
        <v>160</v>
      </c>
      <c r="F182" s="153" t="s">
        <v>2456</v>
      </c>
      <c r="I182" s="154"/>
      <c r="L182" s="32"/>
      <c r="M182" s="155"/>
      <c r="T182" s="56"/>
      <c r="AT182" s="17" t="s">
        <v>160</v>
      </c>
      <c r="AU182" s="17" t="s">
        <v>83</v>
      </c>
    </row>
    <row r="183" spans="2:65" s="12" customFormat="1" x14ac:dyDescent="0.2">
      <c r="B183" s="156"/>
      <c r="D183" s="152" t="s">
        <v>162</v>
      </c>
      <c r="E183" s="157" t="s">
        <v>1</v>
      </c>
      <c r="F183" s="158" t="s">
        <v>2458</v>
      </c>
      <c r="H183" s="159">
        <v>24.696000000000002</v>
      </c>
      <c r="I183" s="160"/>
      <c r="L183" s="156"/>
      <c r="M183" s="161"/>
      <c r="T183" s="162"/>
      <c r="AT183" s="157" t="s">
        <v>162</v>
      </c>
      <c r="AU183" s="157" t="s">
        <v>83</v>
      </c>
      <c r="AV183" s="12" t="s">
        <v>83</v>
      </c>
      <c r="AW183" s="12" t="s">
        <v>30</v>
      </c>
      <c r="AX183" s="12" t="s">
        <v>73</v>
      </c>
      <c r="AY183" s="157" t="s">
        <v>151</v>
      </c>
    </row>
    <row r="184" spans="2:65" s="13" customFormat="1" x14ac:dyDescent="0.2">
      <c r="B184" s="163"/>
      <c r="D184" s="152" t="s">
        <v>162</v>
      </c>
      <c r="E184" s="164" t="s">
        <v>1</v>
      </c>
      <c r="F184" s="165" t="s">
        <v>164</v>
      </c>
      <c r="H184" s="166">
        <v>24.696000000000002</v>
      </c>
      <c r="I184" s="167"/>
      <c r="L184" s="163"/>
      <c r="M184" s="168"/>
      <c r="T184" s="169"/>
      <c r="AT184" s="164" t="s">
        <v>162</v>
      </c>
      <c r="AU184" s="164" t="s">
        <v>83</v>
      </c>
      <c r="AV184" s="13" t="s">
        <v>158</v>
      </c>
      <c r="AW184" s="13" t="s">
        <v>30</v>
      </c>
      <c r="AX184" s="13" t="s">
        <v>81</v>
      </c>
      <c r="AY184" s="164" t="s">
        <v>151</v>
      </c>
    </row>
    <row r="185" spans="2:65" s="1" customFormat="1" ht="33" customHeight="1" x14ac:dyDescent="0.2">
      <c r="B185" s="137"/>
      <c r="C185" s="138" t="s">
        <v>358</v>
      </c>
      <c r="D185" s="138" t="s">
        <v>154</v>
      </c>
      <c r="E185" s="139" t="s">
        <v>2451</v>
      </c>
      <c r="F185" s="140" t="s">
        <v>2452</v>
      </c>
      <c r="G185" s="141" t="s">
        <v>157</v>
      </c>
      <c r="H185" s="142">
        <v>641</v>
      </c>
      <c r="I185" s="143"/>
      <c r="J185" s="144">
        <f>ROUND(I185*H185,2)</f>
        <v>0</v>
      </c>
      <c r="K185" s="145"/>
      <c r="L185" s="32"/>
      <c r="M185" s="146" t="s">
        <v>1</v>
      </c>
      <c r="N185" s="147" t="s">
        <v>38</v>
      </c>
      <c r="P185" s="148">
        <f>O185*H185</f>
        <v>0</v>
      </c>
      <c r="Q185" s="148">
        <v>0</v>
      </c>
      <c r="R185" s="148">
        <f>Q185*H185</f>
        <v>0</v>
      </c>
      <c r="S185" s="148">
        <v>0</v>
      </c>
      <c r="T185" s="149">
        <f>S185*H185</f>
        <v>0</v>
      </c>
      <c r="AR185" s="150" t="s">
        <v>158</v>
      </c>
      <c r="AT185" s="150" t="s">
        <v>154</v>
      </c>
      <c r="AU185" s="150" t="s">
        <v>83</v>
      </c>
      <c r="AY185" s="17" t="s">
        <v>151</v>
      </c>
      <c r="BE185" s="151">
        <f>IF(N185="základní",J185,0)</f>
        <v>0</v>
      </c>
      <c r="BF185" s="151">
        <f>IF(N185="snížená",J185,0)</f>
        <v>0</v>
      </c>
      <c r="BG185" s="151">
        <f>IF(N185="zákl. přenesená",J185,0)</f>
        <v>0</v>
      </c>
      <c r="BH185" s="151">
        <f>IF(N185="sníž. přenesená",J185,0)</f>
        <v>0</v>
      </c>
      <c r="BI185" s="151">
        <f>IF(N185="nulová",J185,0)</f>
        <v>0</v>
      </c>
      <c r="BJ185" s="17" t="s">
        <v>81</v>
      </c>
      <c r="BK185" s="151">
        <f>ROUND(I185*H185,2)</f>
        <v>0</v>
      </c>
      <c r="BL185" s="17" t="s">
        <v>158</v>
      </c>
      <c r="BM185" s="150" t="s">
        <v>2459</v>
      </c>
    </row>
    <row r="186" spans="2:65" s="1" customFormat="1" ht="19.5" x14ac:dyDescent="0.2">
      <c r="B186" s="32"/>
      <c r="D186" s="152" t="s">
        <v>160</v>
      </c>
      <c r="F186" s="153" t="s">
        <v>2454</v>
      </c>
      <c r="I186" s="154"/>
      <c r="L186" s="32"/>
      <c r="M186" s="155"/>
      <c r="T186" s="56"/>
      <c r="AT186" s="17" t="s">
        <v>160</v>
      </c>
      <c r="AU186" s="17" t="s">
        <v>83</v>
      </c>
    </row>
    <row r="187" spans="2:65" s="12" customFormat="1" x14ac:dyDescent="0.2">
      <c r="B187" s="156"/>
      <c r="D187" s="152" t="s">
        <v>162</v>
      </c>
      <c r="E187" s="157" t="s">
        <v>1</v>
      </c>
      <c r="F187" s="158" t="s">
        <v>2384</v>
      </c>
      <c r="H187" s="159">
        <v>641</v>
      </c>
      <c r="I187" s="160"/>
      <c r="L187" s="156"/>
      <c r="M187" s="161"/>
      <c r="T187" s="162"/>
      <c r="AT187" s="157" t="s">
        <v>162</v>
      </c>
      <c r="AU187" s="157" t="s">
        <v>83</v>
      </c>
      <c r="AV187" s="12" t="s">
        <v>83</v>
      </c>
      <c r="AW187" s="12" t="s">
        <v>30</v>
      </c>
      <c r="AX187" s="12" t="s">
        <v>81</v>
      </c>
      <c r="AY187" s="157" t="s">
        <v>151</v>
      </c>
    </row>
    <row r="188" spans="2:65" s="1" customFormat="1" ht="16.5" customHeight="1" x14ac:dyDescent="0.2">
      <c r="B188" s="137"/>
      <c r="C188" s="182" t="s">
        <v>364</v>
      </c>
      <c r="D188" s="182" t="s">
        <v>566</v>
      </c>
      <c r="E188" s="183" t="s">
        <v>2460</v>
      </c>
      <c r="F188" s="184" t="s">
        <v>2461</v>
      </c>
      <c r="G188" s="185" t="s">
        <v>171</v>
      </c>
      <c r="H188" s="186">
        <v>45.652999999999999</v>
      </c>
      <c r="I188" s="187"/>
      <c r="J188" s="188">
        <f>ROUND(I188*H188,2)</f>
        <v>0</v>
      </c>
      <c r="K188" s="189"/>
      <c r="L188" s="190"/>
      <c r="M188" s="191" t="s">
        <v>1</v>
      </c>
      <c r="N188" s="192" t="s">
        <v>38</v>
      </c>
      <c r="P188" s="148">
        <f>O188*H188</f>
        <v>0</v>
      </c>
      <c r="Q188" s="148">
        <v>0.22</v>
      </c>
      <c r="R188" s="148">
        <f>Q188*H188</f>
        <v>10.043659999999999</v>
      </c>
      <c r="S188" s="148">
        <v>0</v>
      </c>
      <c r="T188" s="149">
        <f>S188*H188</f>
        <v>0</v>
      </c>
      <c r="AR188" s="150" t="s">
        <v>204</v>
      </c>
      <c r="AT188" s="150" t="s">
        <v>566</v>
      </c>
      <c r="AU188" s="150" t="s">
        <v>83</v>
      </c>
      <c r="AY188" s="17" t="s">
        <v>151</v>
      </c>
      <c r="BE188" s="151">
        <f>IF(N188="základní",J188,0)</f>
        <v>0</v>
      </c>
      <c r="BF188" s="151">
        <f>IF(N188="snížená",J188,0)</f>
        <v>0</v>
      </c>
      <c r="BG188" s="151">
        <f>IF(N188="zákl. přenesená",J188,0)</f>
        <v>0</v>
      </c>
      <c r="BH188" s="151">
        <f>IF(N188="sníž. přenesená",J188,0)</f>
        <v>0</v>
      </c>
      <c r="BI188" s="151">
        <f>IF(N188="nulová",J188,0)</f>
        <v>0</v>
      </c>
      <c r="BJ188" s="17" t="s">
        <v>81</v>
      </c>
      <c r="BK188" s="151">
        <f>ROUND(I188*H188,2)</f>
        <v>0</v>
      </c>
      <c r="BL188" s="17" t="s">
        <v>158</v>
      </c>
      <c r="BM188" s="150" t="s">
        <v>2462</v>
      </c>
    </row>
    <row r="189" spans="2:65" s="1" customFormat="1" x14ac:dyDescent="0.2">
      <c r="B189" s="32"/>
      <c r="D189" s="152" t="s">
        <v>160</v>
      </c>
      <c r="F189" s="153" t="s">
        <v>2461</v>
      </c>
      <c r="I189" s="154"/>
      <c r="L189" s="32"/>
      <c r="M189" s="155"/>
      <c r="T189" s="56"/>
      <c r="AT189" s="17" t="s">
        <v>160</v>
      </c>
      <c r="AU189" s="17" t="s">
        <v>83</v>
      </c>
    </row>
    <row r="190" spans="2:65" s="12" customFormat="1" x14ac:dyDescent="0.2">
      <c r="B190" s="156"/>
      <c r="D190" s="152" t="s">
        <v>162</v>
      </c>
      <c r="F190" s="158" t="s">
        <v>2463</v>
      </c>
      <c r="H190" s="159">
        <v>45.652999999999999</v>
      </c>
      <c r="I190" s="160"/>
      <c r="L190" s="156"/>
      <c r="M190" s="161"/>
      <c r="T190" s="162"/>
      <c r="AT190" s="157" t="s">
        <v>162</v>
      </c>
      <c r="AU190" s="157" t="s">
        <v>83</v>
      </c>
      <c r="AV190" s="12" t="s">
        <v>83</v>
      </c>
      <c r="AW190" s="12" t="s">
        <v>3</v>
      </c>
      <c r="AX190" s="12" t="s">
        <v>81</v>
      </c>
      <c r="AY190" s="157" t="s">
        <v>151</v>
      </c>
    </row>
    <row r="191" spans="2:65" s="1" customFormat="1" ht="16.5" customHeight="1" x14ac:dyDescent="0.2">
      <c r="B191" s="137"/>
      <c r="C191" s="182" t="s">
        <v>369</v>
      </c>
      <c r="D191" s="182" t="s">
        <v>566</v>
      </c>
      <c r="E191" s="183" t="s">
        <v>2464</v>
      </c>
      <c r="F191" s="184" t="s">
        <v>2465</v>
      </c>
      <c r="G191" s="185" t="s">
        <v>2186</v>
      </c>
      <c r="H191" s="186">
        <v>4885</v>
      </c>
      <c r="I191" s="187"/>
      <c r="J191" s="188">
        <f>ROUND(I191*H191,2)</f>
        <v>0</v>
      </c>
      <c r="K191" s="189"/>
      <c r="L191" s="190"/>
      <c r="M191" s="191" t="s">
        <v>1</v>
      </c>
      <c r="N191" s="192" t="s">
        <v>38</v>
      </c>
      <c r="P191" s="148">
        <f>O191*H191</f>
        <v>0</v>
      </c>
      <c r="Q191" s="148">
        <v>1E-3</v>
      </c>
      <c r="R191" s="148">
        <f>Q191*H191</f>
        <v>4.8849999999999998</v>
      </c>
      <c r="S191" s="148">
        <v>0</v>
      </c>
      <c r="T191" s="149">
        <f>S191*H191</f>
        <v>0</v>
      </c>
      <c r="AR191" s="150" t="s">
        <v>1033</v>
      </c>
      <c r="AT191" s="150" t="s">
        <v>566</v>
      </c>
      <c r="AU191" s="150" t="s">
        <v>83</v>
      </c>
      <c r="AY191" s="17" t="s">
        <v>151</v>
      </c>
      <c r="BE191" s="151">
        <f>IF(N191="základní",J191,0)</f>
        <v>0</v>
      </c>
      <c r="BF191" s="151">
        <f>IF(N191="snížená",J191,0)</f>
        <v>0</v>
      </c>
      <c r="BG191" s="151">
        <f>IF(N191="zákl. přenesená",J191,0)</f>
        <v>0</v>
      </c>
      <c r="BH191" s="151">
        <f>IF(N191="sníž. přenesená",J191,0)</f>
        <v>0</v>
      </c>
      <c r="BI191" s="151">
        <f>IF(N191="nulová",J191,0)</f>
        <v>0</v>
      </c>
      <c r="BJ191" s="17" t="s">
        <v>81</v>
      </c>
      <c r="BK191" s="151">
        <f>ROUND(I191*H191,2)</f>
        <v>0</v>
      </c>
      <c r="BL191" s="17" t="s">
        <v>1033</v>
      </c>
      <c r="BM191" s="150" t="s">
        <v>2466</v>
      </c>
    </row>
    <row r="192" spans="2:65" s="1" customFormat="1" x14ac:dyDescent="0.2">
      <c r="B192" s="32"/>
      <c r="D192" s="152" t="s">
        <v>160</v>
      </c>
      <c r="F192" s="153" t="s">
        <v>2465</v>
      </c>
      <c r="I192" s="154"/>
      <c r="L192" s="32"/>
      <c r="M192" s="155"/>
      <c r="T192" s="56"/>
      <c r="AT192" s="17" t="s">
        <v>160</v>
      </c>
      <c r="AU192" s="17" t="s">
        <v>83</v>
      </c>
    </row>
    <row r="193" spans="2:65" s="14" customFormat="1" x14ac:dyDescent="0.2">
      <c r="B193" s="170"/>
      <c r="D193" s="152" t="s">
        <v>162</v>
      </c>
      <c r="E193" s="171" t="s">
        <v>1</v>
      </c>
      <c r="F193" s="172" t="s">
        <v>2467</v>
      </c>
      <c r="H193" s="171" t="s">
        <v>1</v>
      </c>
      <c r="I193" s="173"/>
      <c r="L193" s="170"/>
      <c r="M193" s="174"/>
      <c r="T193" s="175"/>
      <c r="AT193" s="171" t="s">
        <v>162</v>
      </c>
      <c r="AU193" s="171" t="s">
        <v>83</v>
      </c>
      <c r="AV193" s="14" t="s">
        <v>81</v>
      </c>
      <c r="AW193" s="14" t="s">
        <v>30</v>
      </c>
      <c r="AX193" s="14" t="s">
        <v>73</v>
      </c>
      <c r="AY193" s="171" t="s">
        <v>151</v>
      </c>
    </row>
    <row r="194" spans="2:65" s="12" customFormat="1" x14ac:dyDescent="0.2">
      <c r="B194" s="156"/>
      <c r="D194" s="152" t="s">
        <v>162</v>
      </c>
      <c r="E194" s="157" t="s">
        <v>1</v>
      </c>
      <c r="F194" s="158" t="s">
        <v>2468</v>
      </c>
      <c r="H194" s="159">
        <v>4885</v>
      </c>
      <c r="I194" s="160"/>
      <c r="L194" s="156"/>
      <c r="M194" s="161"/>
      <c r="T194" s="162"/>
      <c r="AT194" s="157" t="s">
        <v>162</v>
      </c>
      <c r="AU194" s="157" t="s">
        <v>83</v>
      </c>
      <c r="AV194" s="12" t="s">
        <v>83</v>
      </c>
      <c r="AW194" s="12" t="s">
        <v>30</v>
      </c>
      <c r="AX194" s="12" t="s">
        <v>73</v>
      </c>
      <c r="AY194" s="157" t="s">
        <v>151</v>
      </c>
    </row>
    <row r="195" spans="2:65" s="13" customFormat="1" x14ac:dyDescent="0.2">
      <c r="B195" s="163"/>
      <c r="D195" s="152" t="s">
        <v>162</v>
      </c>
      <c r="E195" s="164" t="s">
        <v>1</v>
      </c>
      <c r="F195" s="165" t="s">
        <v>164</v>
      </c>
      <c r="H195" s="166">
        <v>4885</v>
      </c>
      <c r="I195" s="167"/>
      <c r="L195" s="163"/>
      <c r="M195" s="168"/>
      <c r="T195" s="169"/>
      <c r="AT195" s="164" t="s">
        <v>162</v>
      </c>
      <c r="AU195" s="164" t="s">
        <v>83</v>
      </c>
      <c r="AV195" s="13" t="s">
        <v>158</v>
      </c>
      <c r="AW195" s="13" t="s">
        <v>30</v>
      </c>
      <c r="AX195" s="13" t="s">
        <v>81</v>
      </c>
      <c r="AY195" s="164" t="s">
        <v>151</v>
      </c>
    </row>
    <row r="196" spans="2:65" s="1" customFormat="1" ht="33" customHeight="1" x14ac:dyDescent="0.2">
      <c r="B196" s="137"/>
      <c r="C196" s="138" t="s">
        <v>375</v>
      </c>
      <c r="D196" s="138" t="s">
        <v>154</v>
      </c>
      <c r="E196" s="139" t="s">
        <v>2469</v>
      </c>
      <c r="F196" s="140" t="s">
        <v>2470</v>
      </c>
      <c r="G196" s="141" t="s">
        <v>372</v>
      </c>
      <c r="H196" s="142">
        <v>25</v>
      </c>
      <c r="I196" s="143"/>
      <c r="J196" s="144">
        <f>ROUND(I196*H196,2)</f>
        <v>0</v>
      </c>
      <c r="K196" s="145"/>
      <c r="L196" s="32"/>
      <c r="M196" s="146" t="s">
        <v>1</v>
      </c>
      <c r="N196" s="147" t="s">
        <v>38</v>
      </c>
      <c r="P196" s="148">
        <f>O196*H196</f>
        <v>0</v>
      </c>
      <c r="Q196" s="148">
        <v>0</v>
      </c>
      <c r="R196" s="148">
        <f>Q196*H196</f>
        <v>0</v>
      </c>
      <c r="S196" s="148">
        <v>0</v>
      </c>
      <c r="T196" s="149">
        <f>S196*H196</f>
        <v>0</v>
      </c>
      <c r="AR196" s="150" t="s">
        <v>158</v>
      </c>
      <c r="AT196" s="150" t="s">
        <v>154</v>
      </c>
      <c r="AU196" s="150" t="s">
        <v>83</v>
      </c>
      <c r="AY196" s="17" t="s">
        <v>151</v>
      </c>
      <c r="BE196" s="151">
        <f>IF(N196="základní",J196,0)</f>
        <v>0</v>
      </c>
      <c r="BF196" s="151">
        <f>IF(N196="snížená",J196,0)</f>
        <v>0</v>
      </c>
      <c r="BG196" s="151">
        <f>IF(N196="zákl. přenesená",J196,0)</f>
        <v>0</v>
      </c>
      <c r="BH196" s="151">
        <f>IF(N196="sníž. přenesená",J196,0)</f>
        <v>0</v>
      </c>
      <c r="BI196" s="151">
        <f>IF(N196="nulová",J196,0)</f>
        <v>0</v>
      </c>
      <c r="BJ196" s="17" t="s">
        <v>81</v>
      </c>
      <c r="BK196" s="151">
        <f>ROUND(I196*H196,2)</f>
        <v>0</v>
      </c>
      <c r="BL196" s="17" t="s">
        <v>158</v>
      </c>
      <c r="BM196" s="150" t="s">
        <v>2471</v>
      </c>
    </row>
    <row r="197" spans="2:65" s="1" customFormat="1" ht="19.5" x14ac:dyDescent="0.2">
      <c r="B197" s="32"/>
      <c r="D197" s="152" t="s">
        <v>160</v>
      </c>
      <c r="F197" s="153" t="s">
        <v>2472</v>
      </c>
      <c r="I197" s="154"/>
      <c r="L197" s="32"/>
      <c r="M197" s="155"/>
      <c r="T197" s="56"/>
      <c r="AT197" s="17" t="s">
        <v>160</v>
      </c>
      <c r="AU197" s="17" t="s">
        <v>83</v>
      </c>
    </row>
    <row r="198" spans="2:65" s="1" customFormat="1" ht="24.2" customHeight="1" x14ac:dyDescent="0.2">
      <c r="B198" s="137"/>
      <c r="C198" s="138" t="s">
        <v>381</v>
      </c>
      <c r="D198" s="138" t="s">
        <v>154</v>
      </c>
      <c r="E198" s="139" t="s">
        <v>2473</v>
      </c>
      <c r="F198" s="140" t="s">
        <v>2474</v>
      </c>
      <c r="G198" s="141" t="s">
        <v>157</v>
      </c>
      <c r="H198" s="142">
        <v>641</v>
      </c>
      <c r="I198" s="143"/>
      <c r="J198" s="144">
        <f>ROUND(I198*H198,2)</f>
        <v>0</v>
      </c>
      <c r="K198" s="145"/>
      <c r="L198" s="32"/>
      <c r="M198" s="146" t="s">
        <v>1</v>
      </c>
      <c r="N198" s="147" t="s">
        <v>38</v>
      </c>
      <c r="P198" s="148">
        <f>O198*H198</f>
        <v>0</v>
      </c>
      <c r="Q198" s="148">
        <v>0</v>
      </c>
      <c r="R198" s="148">
        <f>Q198*H198</f>
        <v>0</v>
      </c>
      <c r="S198" s="148">
        <v>0</v>
      </c>
      <c r="T198" s="149">
        <f>S198*H198</f>
        <v>0</v>
      </c>
      <c r="AR198" s="150" t="s">
        <v>158</v>
      </c>
      <c r="AT198" s="150" t="s">
        <v>154</v>
      </c>
      <c r="AU198" s="150" t="s">
        <v>83</v>
      </c>
      <c r="AY198" s="17" t="s">
        <v>151</v>
      </c>
      <c r="BE198" s="151">
        <f>IF(N198="základní",J198,0)</f>
        <v>0</v>
      </c>
      <c r="BF198" s="151">
        <f>IF(N198="snížená",J198,0)</f>
        <v>0</v>
      </c>
      <c r="BG198" s="151">
        <f>IF(N198="zákl. přenesená",J198,0)</f>
        <v>0</v>
      </c>
      <c r="BH198" s="151">
        <f>IF(N198="sníž. přenesená",J198,0)</f>
        <v>0</v>
      </c>
      <c r="BI198" s="151">
        <f>IF(N198="nulová",J198,0)</f>
        <v>0</v>
      </c>
      <c r="BJ198" s="17" t="s">
        <v>81</v>
      </c>
      <c r="BK198" s="151">
        <f>ROUND(I198*H198,2)</f>
        <v>0</v>
      </c>
      <c r="BL198" s="17" t="s">
        <v>158</v>
      </c>
      <c r="BM198" s="150" t="s">
        <v>2475</v>
      </c>
    </row>
    <row r="199" spans="2:65" s="1" customFormat="1" x14ac:dyDescent="0.2">
      <c r="B199" s="32"/>
      <c r="D199" s="152" t="s">
        <v>160</v>
      </c>
      <c r="F199" s="153" t="s">
        <v>2476</v>
      </c>
      <c r="I199" s="154"/>
      <c r="L199" s="32"/>
      <c r="M199" s="155"/>
      <c r="T199" s="56"/>
      <c r="AT199" s="17" t="s">
        <v>160</v>
      </c>
      <c r="AU199" s="17" t="s">
        <v>83</v>
      </c>
    </row>
    <row r="200" spans="2:65" s="12" customFormat="1" x14ac:dyDescent="0.2">
      <c r="B200" s="156"/>
      <c r="D200" s="152" t="s">
        <v>162</v>
      </c>
      <c r="E200" s="157" t="s">
        <v>1</v>
      </c>
      <c r="F200" s="158" t="s">
        <v>2477</v>
      </c>
      <c r="H200" s="159">
        <v>641</v>
      </c>
      <c r="I200" s="160"/>
      <c r="L200" s="156"/>
      <c r="M200" s="161"/>
      <c r="T200" s="162"/>
      <c r="AT200" s="157" t="s">
        <v>162</v>
      </c>
      <c r="AU200" s="157" t="s">
        <v>83</v>
      </c>
      <c r="AV200" s="12" t="s">
        <v>83</v>
      </c>
      <c r="AW200" s="12" t="s">
        <v>30</v>
      </c>
      <c r="AX200" s="12" t="s">
        <v>81</v>
      </c>
      <c r="AY200" s="157" t="s">
        <v>151</v>
      </c>
    </row>
    <row r="201" spans="2:65" s="1" customFormat="1" ht="16.5" customHeight="1" x14ac:dyDescent="0.2">
      <c r="B201" s="137"/>
      <c r="C201" s="182" t="s">
        <v>292</v>
      </c>
      <c r="D201" s="182" t="s">
        <v>566</v>
      </c>
      <c r="E201" s="183" t="s">
        <v>81</v>
      </c>
      <c r="F201" s="184" t="s">
        <v>2478</v>
      </c>
      <c r="G201" s="185" t="s">
        <v>372</v>
      </c>
      <c r="H201" s="186">
        <v>60</v>
      </c>
      <c r="I201" s="187"/>
      <c r="J201" s="188">
        <f>ROUND(I201*H201,2)</f>
        <v>0</v>
      </c>
      <c r="K201" s="189"/>
      <c r="L201" s="190"/>
      <c r="M201" s="191" t="s">
        <v>1</v>
      </c>
      <c r="N201" s="192" t="s">
        <v>38</v>
      </c>
      <c r="P201" s="148">
        <f>O201*H201</f>
        <v>0</v>
      </c>
      <c r="Q201" s="148">
        <v>0</v>
      </c>
      <c r="R201" s="148">
        <f>Q201*H201</f>
        <v>0</v>
      </c>
      <c r="S201" s="148">
        <v>0</v>
      </c>
      <c r="T201" s="149">
        <f>S201*H201</f>
        <v>0</v>
      </c>
      <c r="AR201" s="150" t="s">
        <v>204</v>
      </c>
      <c r="AT201" s="150" t="s">
        <v>566</v>
      </c>
      <c r="AU201" s="150" t="s">
        <v>83</v>
      </c>
      <c r="AY201" s="17" t="s">
        <v>151</v>
      </c>
      <c r="BE201" s="151">
        <f>IF(N201="základní",J201,0)</f>
        <v>0</v>
      </c>
      <c r="BF201" s="151">
        <f>IF(N201="snížená",J201,0)</f>
        <v>0</v>
      </c>
      <c r="BG201" s="151">
        <f>IF(N201="zákl. přenesená",J201,0)</f>
        <v>0</v>
      </c>
      <c r="BH201" s="151">
        <f>IF(N201="sníž. přenesená",J201,0)</f>
        <v>0</v>
      </c>
      <c r="BI201" s="151">
        <f>IF(N201="nulová",J201,0)</f>
        <v>0</v>
      </c>
      <c r="BJ201" s="17" t="s">
        <v>81</v>
      </c>
      <c r="BK201" s="151">
        <f>ROUND(I201*H201,2)</f>
        <v>0</v>
      </c>
      <c r="BL201" s="17" t="s">
        <v>158</v>
      </c>
      <c r="BM201" s="150" t="s">
        <v>2479</v>
      </c>
    </row>
    <row r="202" spans="2:65" s="1" customFormat="1" x14ac:dyDescent="0.2">
      <c r="B202" s="32"/>
      <c r="D202" s="152" t="s">
        <v>160</v>
      </c>
      <c r="F202" s="153" t="s">
        <v>2478</v>
      </c>
      <c r="I202" s="154"/>
      <c r="L202" s="32"/>
      <c r="M202" s="155"/>
      <c r="T202" s="56"/>
      <c r="AT202" s="17" t="s">
        <v>160</v>
      </c>
      <c r="AU202" s="17" t="s">
        <v>83</v>
      </c>
    </row>
    <row r="203" spans="2:65" s="1" customFormat="1" ht="16.5" customHeight="1" x14ac:dyDescent="0.2">
      <c r="B203" s="137"/>
      <c r="C203" s="182" t="s">
        <v>389</v>
      </c>
      <c r="D203" s="182" t="s">
        <v>566</v>
      </c>
      <c r="E203" s="183" t="s">
        <v>83</v>
      </c>
      <c r="F203" s="184" t="s">
        <v>2480</v>
      </c>
      <c r="G203" s="185" t="s">
        <v>372</v>
      </c>
      <c r="H203" s="186">
        <v>45</v>
      </c>
      <c r="I203" s="187"/>
      <c r="J203" s="188">
        <f>ROUND(I203*H203,2)</f>
        <v>0</v>
      </c>
      <c r="K203" s="189"/>
      <c r="L203" s="190"/>
      <c r="M203" s="191" t="s">
        <v>1</v>
      </c>
      <c r="N203" s="192" t="s">
        <v>38</v>
      </c>
      <c r="P203" s="148">
        <f>O203*H203</f>
        <v>0</v>
      </c>
      <c r="Q203" s="148">
        <v>0</v>
      </c>
      <c r="R203" s="148">
        <f>Q203*H203</f>
        <v>0</v>
      </c>
      <c r="S203" s="148">
        <v>0</v>
      </c>
      <c r="T203" s="149">
        <f>S203*H203</f>
        <v>0</v>
      </c>
      <c r="AR203" s="150" t="s">
        <v>204</v>
      </c>
      <c r="AT203" s="150" t="s">
        <v>566</v>
      </c>
      <c r="AU203" s="150" t="s">
        <v>83</v>
      </c>
      <c r="AY203" s="17" t="s">
        <v>151</v>
      </c>
      <c r="BE203" s="151">
        <f>IF(N203="základní",J203,0)</f>
        <v>0</v>
      </c>
      <c r="BF203" s="151">
        <f>IF(N203="snížená",J203,0)</f>
        <v>0</v>
      </c>
      <c r="BG203" s="151">
        <f>IF(N203="zákl. přenesená",J203,0)</f>
        <v>0</v>
      </c>
      <c r="BH203" s="151">
        <f>IF(N203="sníž. přenesená",J203,0)</f>
        <v>0</v>
      </c>
      <c r="BI203" s="151">
        <f>IF(N203="nulová",J203,0)</f>
        <v>0</v>
      </c>
      <c r="BJ203" s="17" t="s">
        <v>81</v>
      </c>
      <c r="BK203" s="151">
        <f>ROUND(I203*H203,2)</f>
        <v>0</v>
      </c>
      <c r="BL203" s="17" t="s">
        <v>158</v>
      </c>
      <c r="BM203" s="150" t="s">
        <v>2481</v>
      </c>
    </row>
    <row r="204" spans="2:65" s="1" customFormat="1" x14ac:dyDescent="0.2">
      <c r="B204" s="32"/>
      <c r="D204" s="152" t="s">
        <v>160</v>
      </c>
      <c r="F204" s="153" t="s">
        <v>2480</v>
      </c>
      <c r="I204" s="154"/>
      <c r="L204" s="32"/>
      <c r="M204" s="155"/>
      <c r="T204" s="56"/>
      <c r="AT204" s="17" t="s">
        <v>160</v>
      </c>
      <c r="AU204" s="17" t="s">
        <v>83</v>
      </c>
    </row>
    <row r="205" spans="2:65" s="1" customFormat="1" ht="16.5" customHeight="1" x14ac:dyDescent="0.2">
      <c r="B205" s="137"/>
      <c r="C205" s="182" t="s">
        <v>392</v>
      </c>
      <c r="D205" s="182" t="s">
        <v>566</v>
      </c>
      <c r="E205" s="183" t="s">
        <v>93</v>
      </c>
      <c r="F205" s="184" t="s">
        <v>2482</v>
      </c>
      <c r="G205" s="185" t="s">
        <v>372</v>
      </c>
      <c r="H205" s="186">
        <v>30</v>
      </c>
      <c r="I205" s="187"/>
      <c r="J205" s="188">
        <f>ROUND(I205*H205,2)</f>
        <v>0</v>
      </c>
      <c r="K205" s="189"/>
      <c r="L205" s="190"/>
      <c r="M205" s="191" t="s">
        <v>1</v>
      </c>
      <c r="N205" s="192" t="s">
        <v>38</v>
      </c>
      <c r="P205" s="148">
        <f>O205*H205</f>
        <v>0</v>
      </c>
      <c r="Q205" s="148">
        <v>0</v>
      </c>
      <c r="R205" s="148">
        <f>Q205*H205</f>
        <v>0</v>
      </c>
      <c r="S205" s="148">
        <v>0</v>
      </c>
      <c r="T205" s="149">
        <f>S205*H205</f>
        <v>0</v>
      </c>
      <c r="AR205" s="150" t="s">
        <v>204</v>
      </c>
      <c r="AT205" s="150" t="s">
        <v>566</v>
      </c>
      <c r="AU205" s="150" t="s">
        <v>83</v>
      </c>
      <c r="AY205" s="17" t="s">
        <v>151</v>
      </c>
      <c r="BE205" s="151">
        <f>IF(N205="základní",J205,0)</f>
        <v>0</v>
      </c>
      <c r="BF205" s="151">
        <f>IF(N205="snížená",J205,0)</f>
        <v>0</v>
      </c>
      <c r="BG205" s="151">
        <f>IF(N205="zákl. přenesená",J205,0)</f>
        <v>0</v>
      </c>
      <c r="BH205" s="151">
        <f>IF(N205="sníž. přenesená",J205,0)</f>
        <v>0</v>
      </c>
      <c r="BI205" s="151">
        <f>IF(N205="nulová",J205,0)</f>
        <v>0</v>
      </c>
      <c r="BJ205" s="17" t="s">
        <v>81</v>
      </c>
      <c r="BK205" s="151">
        <f>ROUND(I205*H205,2)</f>
        <v>0</v>
      </c>
      <c r="BL205" s="17" t="s">
        <v>158</v>
      </c>
      <c r="BM205" s="150" t="s">
        <v>2483</v>
      </c>
    </row>
    <row r="206" spans="2:65" s="1" customFormat="1" x14ac:dyDescent="0.2">
      <c r="B206" s="32"/>
      <c r="D206" s="152" t="s">
        <v>160</v>
      </c>
      <c r="F206" s="153" t="s">
        <v>2482</v>
      </c>
      <c r="I206" s="154"/>
      <c r="L206" s="32"/>
      <c r="M206" s="155"/>
      <c r="T206" s="56"/>
      <c r="AT206" s="17" t="s">
        <v>160</v>
      </c>
      <c r="AU206" s="17" t="s">
        <v>83</v>
      </c>
    </row>
    <row r="207" spans="2:65" s="1" customFormat="1" ht="16.5" customHeight="1" x14ac:dyDescent="0.2">
      <c r="B207" s="137"/>
      <c r="C207" s="182" t="s">
        <v>398</v>
      </c>
      <c r="D207" s="182" t="s">
        <v>566</v>
      </c>
      <c r="E207" s="183" t="s">
        <v>158</v>
      </c>
      <c r="F207" s="184" t="s">
        <v>2484</v>
      </c>
      <c r="G207" s="185" t="s">
        <v>372</v>
      </c>
      <c r="H207" s="186">
        <v>60</v>
      </c>
      <c r="I207" s="187"/>
      <c r="J207" s="188">
        <f>ROUND(I207*H207,2)</f>
        <v>0</v>
      </c>
      <c r="K207" s="189"/>
      <c r="L207" s="190"/>
      <c r="M207" s="191" t="s">
        <v>1</v>
      </c>
      <c r="N207" s="192" t="s">
        <v>38</v>
      </c>
      <c r="P207" s="148">
        <f>O207*H207</f>
        <v>0</v>
      </c>
      <c r="Q207" s="148">
        <v>0</v>
      </c>
      <c r="R207" s="148">
        <f>Q207*H207</f>
        <v>0</v>
      </c>
      <c r="S207" s="148">
        <v>0</v>
      </c>
      <c r="T207" s="149">
        <f>S207*H207</f>
        <v>0</v>
      </c>
      <c r="AR207" s="150" t="s">
        <v>204</v>
      </c>
      <c r="AT207" s="150" t="s">
        <v>566</v>
      </c>
      <c r="AU207" s="150" t="s">
        <v>83</v>
      </c>
      <c r="AY207" s="17" t="s">
        <v>151</v>
      </c>
      <c r="BE207" s="151">
        <f>IF(N207="základní",J207,0)</f>
        <v>0</v>
      </c>
      <c r="BF207" s="151">
        <f>IF(N207="snížená",J207,0)</f>
        <v>0</v>
      </c>
      <c r="BG207" s="151">
        <f>IF(N207="zákl. přenesená",J207,0)</f>
        <v>0</v>
      </c>
      <c r="BH207" s="151">
        <f>IF(N207="sníž. přenesená",J207,0)</f>
        <v>0</v>
      </c>
      <c r="BI207" s="151">
        <f>IF(N207="nulová",J207,0)</f>
        <v>0</v>
      </c>
      <c r="BJ207" s="17" t="s">
        <v>81</v>
      </c>
      <c r="BK207" s="151">
        <f>ROUND(I207*H207,2)</f>
        <v>0</v>
      </c>
      <c r="BL207" s="17" t="s">
        <v>158</v>
      </c>
      <c r="BM207" s="150" t="s">
        <v>2485</v>
      </c>
    </row>
    <row r="208" spans="2:65" s="1" customFormat="1" x14ac:dyDescent="0.2">
      <c r="B208" s="32"/>
      <c r="D208" s="152" t="s">
        <v>160</v>
      </c>
      <c r="F208" s="153" t="s">
        <v>2484</v>
      </c>
      <c r="I208" s="154"/>
      <c r="L208" s="32"/>
      <c r="M208" s="155"/>
      <c r="T208" s="56"/>
      <c r="AT208" s="17" t="s">
        <v>160</v>
      </c>
      <c r="AU208" s="17" t="s">
        <v>83</v>
      </c>
    </row>
    <row r="209" spans="2:65" s="1" customFormat="1" ht="16.5" customHeight="1" x14ac:dyDescent="0.2">
      <c r="B209" s="137"/>
      <c r="C209" s="182" t="s">
        <v>403</v>
      </c>
      <c r="D209" s="182" t="s">
        <v>566</v>
      </c>
      <c r="E209" s="183" t="s">
        <v>184</v>
      </c>
      <c r="F209" s="184" t="s">
        <v>2486</v>
      </c>
      <c r="G209" s="185" t="s">
        <v>372</v>
      </c>
      <c r="H209" s="186">
        <v>60</v>
      </c>
      <c r="I209" s="187"/>
      <c r="J209" s="188">
        <f>ROUND(I209*H209,2)</f>
        <v>0</v>
      </c>
      <c r="K209" s="189"/>
      <c r="L209" s="190"/>
      <c r="M209" s="191" t="s">
        <v>1</v>
      </c>
      <c r="N209" s="192" t="s">
        <v>38</v>
      </c>
      <c r="P209" s="148">
        <f>O209*H209</f>
        <v>0</v>
      </c>
      <c r="Q209" s="148">
        <v>0</v>
      </c>
      <c r="R209" s="148">
        <f>Q209*H209</f>
        <v>0</v>
      </c>
      <c r="S209" s="148">
        <v>0</v>
      </c>
      <c r="T209" s="149">
        <f>S209*H209</f>
        <v>0</v>
      </c>
      <c r="AR209" s="150" t="s">
        <v>204</v>
      </c>
      <c r="AT209" s="150" t="s">
        <v>566</v>
      </c>
      <c r="AU209" s="150" t="s">
        <v>83</v>
      </c>
      <c r="AY209" s="17" t="s">
        <v>151</v>
      </c>
      <c r="BE209" s="151">
        <f>IF(N209="základní",J209,0)</f>
        <v>0</v>
      </c>
      <c r="BF209" s="151">
        <f>IF(N209="snížená",J209,0)</f>
        <v>0</v>
      </c>
      <c r="BG209" s="151">
        <f>IF(N209="zákl. přenesená",J209,0)</f>
        <v>0</v>
      </c>
      <c r="BH209" s="151">
        <f>IF(N209="sníž. přenesená",J209,0)</f>
        <v>0</v>
      </c>
      <c r="BI209" s="151">
        <f>IF(N209="nulová",J209,0)</f>
        <v>0</v>
      </c>
      <c r="BJ209" s="17" t="s">
        <v>81</v>
      </c>
      <c r="BK209" s="151">
        <f>ROUND(I209*H209,2)</f>
        <v>0</v>
      </c>
      <c r="BL209" s="17" t="s">
        <v>158</v>
      </c>
      <c r="BM209" s="150" t="s">
        <v>2487</v>
      </c>
    </row>
    <row r="210" spans="2:65" s="1" customFormat="1" x14ac:dyDescent="0.2">
      <c r="B210" s="32"/>
      <c r="D210" s="152" t="s">
        <v>160</v>
      </c>
      <c r="F210" s="153" t="s">
        <v>2486</v>
      </c>
      <c r="I210" s="154"/>
      <c r="L210" s="32"/>
      <c r="M210" s="155"/>
      <c r="T210" s="56"/>
      <c r="AT210" s="17" t="s">
        <v>160</v>
      </c>
      <c r="AU210" s="17" t="s">
        <v>83</v>
      </c>
    </row>
    <row r="211" spans="2:65" s="1" customFormat="1" ht="16.5" customHeight="1" x14ac:dyDescent="0.2">
      <c r="B211" s="137"/>
      <c r="C211" s="182" t="s">
        <v>409</v>
      </c>
      <c r="D211" s="182" t="s">
        <v>566</v>
      </c>
      <c r="E211" s="183" t="s">
        <v>189</v>
      </c>
      <c r="F211" s="184" t="s">
        <v>2488</v>
      </c>
      <c r="G211" s="185" t="s">
        <v>372</v>
      </c>
      <c r="H211" s="186">
        <v>90</v>
      </c>
      <c r="I211" s="187"/>
      <c r="J211" s="188">
        <f>ROUND(I211*H211,2)</f>
        <v>0</v>
      </c>
      <c r="K211" s="189"/>
      <c r="L211" s="190"/>
      <c r="M211" s="191" t="s">
        <v>1</v>
      </c>
      <c r="N211" s="192" t="s">
        <v>38</v>
      </c>
      <c r="P211" s="148">
        <f>O211*H211</f>
        <v>0</v>
      </c>
      <c r="Q211" s="148">
        <v>0</v>
      </c>
      <c r="R211" s="148">
        <f>Q211*H211</f>
        <v>0</v>
      </c>
      <c r="S211" s="148">
        <v>0</v>
      </c>
      <c r="T211" s="149">
        <f>S211*H211</f>
        <v>0</v>
      </c>
      <c r="AR211" s="150" t="s">
        <v>204</v>
      </c>
      <c r="AT211" s="150" t="s">
        <v>566</v>
      </c>
      <c r="AU211" s="150" t="s">
        <v>83</v>
      </c>
      <c r="AY211" s="17" t="s">
        <v>151</v>
      </c>
      <c r="BE211" s="151">
        <f>IF(N211="základní",J211,0)</f>
        <v>0</v>
      </c>
      <c r="BF211" s="151">
        <f>IF(N211="snížená",J211,0)</f>
        <v>0</v>
      </c>
      <c r="BG211" s="151">
        <f>IF(N211="zákl. přenesená",J211,0)</f>
        <v>0</v>
      </c>
      <c r="BH211" s="151">
        <f>IF(N211="sníž. přenesená",J211,0)</f>
        <v>0</v>
      </c>
      <c r="BI211" s="151">
        <f>IF(N211="nulová",J211,0)</f>
        <v>0</v>
      </c>
      <c r="BJ211" s="17" t="s">
        <v>81</v>
      </c>
      <c r="BK211" s="151">
        <f>ROUND(I211*H211,2)</f>
        <v>0</v>
      </c>
      <c r="BL211" s="17" t="s">
        <v>158</v>
      </c>
      <c r="BM211" s="150" t="s">
        <v>2489</v>
      </c>
    </row>
    <row r="212" spans="2:65" s="1" customFormat="1" x14ac:dyDescent="0.2">
      <c r="B212" s="32"/>
      <c r="D212" s="152" t="s">
        <v>160</v>
      </c>
      <c r="F212" s="153" t="s">
        <v>2488</v>
      </c>
      <c r="I212" s="154"/>
      <c r="L212" s="32"/>
      <c r="M212" s="155"/>
      <c r="T212" s="56"/>
      <c r="AT212" s="17" t="s">
        <v>160</v>
      </c>
      <c r="AU212" s="17" t="s">
        <v>83</v>
      </c>
    </row>
    <row r="213" spans="2:65" s="1" customFormat="1" ht="16.5" customHeight="1" x14ac:dyDescent="0.2">
      <c r="B213" s="137"/>
      <c r="C213" s="182" t="s">
        <v>413</v>
      </c>
      <c r="D213" s="182" t="s">
        <v>566</v>
      </c>
      <c r="E213" s="183" t="s">
        <v>195</v>
      </c>
      <c r="F213" s="184" t="s">
        <v>2490</v>
      </c>
      <c r="G213" s="185" t="s">
        <v>372</v>
      </c>
      <c r="H213" s="186">
        <v>105</v>
      </c>
      <c r="I213" s="187"/>
      <c r="J213" s="188">
        <f>ROUND(I213*H213,2)</f>
        <v>0</v>
      </c>
      <c r="K213" s="189"/>
      <c r="L213" s="190"/>
      <c r="M213" s="191" t="s">
        <v>1</v>
      </c>
      <c r="N213" s="192" t="s">
        <v>38</v>
      </c>
      <c r="P213" s="148">
        <f>O213*H213</f>
        <v>0</v>
      </c>
      <c r="Q213" s="148">
        <v>0</v>
      </c>
      <c r="R213" s="148">
        <f>Q213*H213</f>
        <v>0</v>
      </c>
      <c r="S213" s="148">
        <v>0</v>
      </c>
      <c r="T213" s="149">
        <f>S213*H213</f>
        <v>0</v>
      </c>
      <c r="AR213" s="150" t="s">
        <v>204</v>
      </c>
      <c r="AT213" s="150" t="s">
        <v>566</v>
      </c>
      <c r="AU213" s="150" t="s">
        <v>83</v>
      </c>
      <c r="AY213" s="17" t="s">
        <v>151</v>
      </c>
      <c r="BE213" s="151">
        <f>IF(N213="základní",J213,0)</f>
        <v>0</v>
      </c>
      <c r="BF213" s="151">
        <f>IF(N213="snížená",J213,0)</f>
        <v>0</v>
      </c>
      <c r="BG213" s="151">
        <f>IF(N213="zákl. přenesená",J213,0)</f>
        <v>0</v>
      </c>
      <c r="BH213" s="151">
        <f>IF(N213="sníž. přenesená",J213,0)</f>
        <v>0</v>
      </c>
      <c r="BI213" s="151">
        <f>IF(N213="nulová",J213,0)</f>
        <v>0</v>
      </c>
      <c r="BJ213" s="17" t="s">
        <v>81</v>
      </c>
      <c r="BK213" s="151">
        <f>ROUND(I213*H213,2)</f>
        <v>0</v>
      </c>
      <c r="BL213" s="17" t="s">
        <v>158</v>
      </c>
      <c r="BM213" s="150" t="s">
        <v>2491</v>
      </c>
    </row>
    <row r="214" spans="2:65" s="1" customFormat="1" x14ac:dyDescent="0.2">
      <c r="B214" s="32"/>
      <c r="D214" s="152" t="s">
        <v>160</v>
      </c>
      <c r="F214" s="153" t="s">
        <v>2490</v>
      </c>
      <c r="I214" s="154"/>
      <c r="L214" s="32"/>
      <c r="M214" s="155"/>
      <c r="T214" s="56"/>
      <c r="AT214" s="17" t="s">
        <v>160</v>
      </c>
      <c r="AU214" s="17" t="s">
        <v>83</v>
      </c>
    </row>
    <row r="215" spans="2:65" s="1" customFormat="1" ht="16.5" customHeight="1" x14ac:dyDescent="0.2">
      <c r="B215" s="137"/>
      <c r="C215" s="182" t="s">
        <v>419</v>
      </c>
      <c r="D215" s="182" t="s">
        <v>566</v>
      </c>
      <c r="E215" s="183" t="s">
        <v>204</v>
      </c>
      <c r="F215" s="184" t="s">
        <v>2492</v>
      </c>
      <c r="G215" s="185" t="s">
        <v>372</v>
      </c>
      <c r="H215" s="186">
        <v>120</v>
      </c>
      <c r="I215" s="187"/>
      <c r="J215" s="188">
        <f>ROUND(I215*H215,2)</f>
        <v>0</v>
      </c>
      <c r="K215" s="189"/>
      <c r="L215" s="190"/>
      <c r="M215" s="191" t="s">
        <v>1</v>
      </c>
      <c r="N215" s="192" t="s">
        <v>38</v>
      </c>
      <c r="P215" s="148">
        <f>O215*H215</f>
        <v>0</v>
      </c>
      <c r="Q215" s="148">
        <v>0</v>
      </c>
      <c r="R215" s="148">
        <f>Q215*H215</f>
        <v>0</v>
      </c>
      <c r="S215" s="148">
        <v>0</v>
      </c>
      <c r="T215" s="149">
        <f>S215*H215</f>
        <v>0</v>
      </c>
      <c r="AR215" s="150" t="s">
        <v>204</v>
      </c>
      <c r="AT215" s="150" t="s">
        <v>566</v>
      </c>
      <c r="AU215" s="150" t="s">
        <v>83</v>
      </c>
      <c r="AY215" s="17" t="s">
        <v>151</v>
      </c>
      <c r="BE215" s="151">
        <f>IF(N215="základní",J215,0)</f>
        <v>0</v>
      </c>
      <c r="BF215" s="151">
        <f>IF(N215="snížená",J215,0)</f>
        <v>0</v>
      </c>
      <c r="BG215" s="151">
        <f>IF(N215="zákl. přenesená",J215,0)</f>
        <v>0</v>
      </c>
      <c r="BH215" s="151">
        <f>IF(N215="sníž. přenesená",J215,0)</f>
        <v>0</v>
      </c>
      <c r="BI215" s="151">
        <f>IF(N215="nulová",J215,0)</f>
        <v>0</v>
      </c>
      <c r="BJ215" s="17" t="s">
        <v>81</v>
      </c>
      <c r="BK215" s="151">
        <f>ROUND(I215*H215,2)</f>
        <v>0</v>
      </c>
      <c r="BL215" s="17" t="s">
        <v>158</v>
      </c>
      <c r="BM215" s="150" t="s">
        <v>2493</v>
      </c>
    </row>
    <row r="216" spans="2:65" s="1" customFormat="1" x14ac:dyDescent="0.2">
      <c r="B216" s="32"/>
      <c r="D216" s="152" t="s">
        <v>160</v>
      </c>
      <c r="F216" s="153" t="s">
        <v>2492</v>
      </c>
      <c r="I216" s="154"/>
      <c r="L216" s="32"/>
      <c r="M216" s="155"/>
      <c r="T216" s="56"/>
      <c r="AT216" s="17" t="s">
        <v>160</v>
      </c>
      <c r="AU216" s="17" t="s">
        <v>83</v>
      </c>
    </row>
    <row r="217" spans="2:65" s="1" customFormat="1" ht="16.5" customHeight="1" x14ac:dyDescent="0.2">
      <c r="B217" s="137"/>
      <c r="C217" s="182" t="s">
        <v>423</v>
      </c>
      <c r="D217" s="182" t="s">
        <v>566</v>
      </c>
      <c r="E217" s="183" t="s">
        <v>152</v>
      </c>
      <c r="F217" s="184" t="s">
        <v>2494</v>
      </c>
      <c r="G217" s="185" t="s">
        <v>372</v>
      </c>
      <c r="H217" s="186">
        <v>105</v>
      </c>
      <c r="I217" s="187"/>
      <c r="J217" s="188">
        <f>ROUND(I217*H217,2)</f>
        <v>0</v>
      </c>
      <c r="K217" s="189"/>
      <c r="L217" s="190"/>
      <c r="M217" s="191" t="s">
        <v>1</v>
      </c>
      <c r="N217" s="192" t="s">
        <v>38</v>
      </c>
      <c r="P217" s="148">
        <f>O217*H217</f>
        <v>0</v>
      </c>
      <c r="Q217" s="148">
        <v>0</v>
      </c>
      <c r="R217" s="148">
        <f>Q217*H217</f>
        <v>0</v>
      </c>
      <c r="S217" s="148">
        <v>0</v>
      </c>
      <c r="T217" s="149">
        <f>S217*H217</f>
        <v>0</v>
      </c>
      <c r="AR217" s="150" t="s">
        <v>204</v>
      </c>
      <c r="AT217" s="150" t="s">
        <v>566</v>
      </c>
      <c r="AU217" s="150" t="s">
        <v>83</v>
      </c>
      <c r="AY217" s="17" t="s">
        <v>151</v>
      </c>
      <c r="BE217" s="151">
        <f>IF(N217="základní",J217,0)</f>
        <v>0</v>
      </c>
      <c r="BF217" s="151">
        <f>IF(N217="snížená",J217,0)</f>
        <v>0</v>
      </c>
      <c r="BG217" s="151">
        <f>IF(N217="zákl. přenesená",J217,0)</f>
        <v>0</v>
      </c>
      <c r="BH217" s="151">
        <f>IF(N217="sníž. přenesená",J217,0)</f>
        <v>0</v>
      </c>
      <c r="BI217" s="151">
        <f>IF(N217="nulová",J217,0)</f>
        <v>0</v>
      </c>
      <c r="BJ217" s="17" t="s">
        <v>81</v>
      </c>
      <c r="BK217" s="151">
        <f>ROUND(I217*H217,2)</f>
        <v>0</v>
      </c>
      <c r="BL217" s="17" t="s">
        <v>158</v>
      </c>
      <c r="BM217" s="150" t="s">
        <v>2495</v>
      </c>
    </row>
    <row r="218" spans="2:65" s="1" customFormat="1" x14ac:dyDescent="0.2">
      <c r="B218" s="32"/>
      <c r="D218" s="152" t="s">
        <v>160</v>
      </c>
      <c r="F218" s="153" t="s">
        <v>2494</v>
      </c>
      <c r="I218" s="154"/>
      <c r="L218" s="32"/>
      <c r="M218" s="155"/>
      <c r="T218" s="56"/>
      <c r="AT218" s="17" t="s">
        <v>160</v>
      </c>
      <c r="AU218" s="17" t="s">
        <v>83</v>
      </c>
    </row>
    <row r="219" spans="2:65" s="1" customFormat="1" ht="16.5" customHeight="1" x14ac:dyDescent="0.2">
      <c r="B219" s="137"/>
      <c r="C219" s="182" t="s">
        <v>429</v>
      </c>
      <c r="D219" s="182" t="s">
        <v>566</v>
      </c>
      <c r="E219" s="183" t="s">
        <v>217</v>
      </c>
      <c r="F219" s="184" t="s">
        <v>2496</v>
      </c>
      <c r="G219" s="185" t="s">
        <v>372</v>
      </c>
      <c r="H219" s="186">
        <v>90</v>
      </c>
      <c r="I219" s="187"/>
      <c r="J219" s="188">
        <f>ROUND(I219*H219,2)</f>
        <v>0</v>
      </c>
      <c r="K219" s="189"/>
      <c r="L219" s="190"/>
      <c r="M219" s="191" t="s">
        <v>1</v>
      </c>
      <c r="N219" s="192" t="s">
        <v>38</v>
      </c>
      <c r="P219" s="148">
        <f>O219*H219</f>
        <v>0</v>
      </c>
      <c r="Q219" s="148">
        <v>0</v>
      </c>
      <c r="R219" s="148">
        <f>Q219*H219</f>
        <v>0</v>
      </c>
      <c r="S219" s="148">
        <v>0</v>
      </c>
      <c r="T219" s="149">
        <f>S219*H219</f>
        <v>0</v>
      </c>
      <c r="AR219" s="150" t="s">
        <v>204</v>
      </c>
      <c r="AT219" s="150" t="s">
        <v>566</v>
      </c>
      <c r="AU219" s="150" t="s">
        <v>83</v>
      </c>
      <c r="AY219" s="17" t="s">
        <v>151</v>
      </c>
      <c r="BE219" s="151">
        <f>IF(N219="základní",J219,0)</f>
        <v>0</v>
      </c>
      <c r="BF219" s="151">
        <f>IF(N219="snížená",J219,0)</f>
        <v>0</v>
      </c>
      <c r="BG219" s="151">
        <f>IF(N219="zákl. přenesená",J219,0)</f>
        <v>0</v>
      </c>
      <c r="BH219" s="151">
        <f>IF(N219="sníž. přenesená",J219,0)</f>
        <v>0</v>
      </c>
      <c r="BI219" s="151">
        <f>IF(N219="nulová",J219,0)</f>
        <v>0</v>
      </c>
      <c r="BJ219" s="17" t="s">
        <v>81</v>
      </c>
      <c r="BK219" s="151">
        <f>ROUND(I219*H219,2)</f>
        <v>0</v>
      </c>
      <c r="BL219" s="17" t="s">
        <v>158</v>
      </c>
      <c r="BM219" s="150" t="s">
        <v>2497</v>
      </c>
    </row>
    <row r="220" spans="2:65" s="1" customFormat="1" x14ac:dyDescent="0.2">
      <c r="B220" s="32"/>
      <c r="D220" s="152" t="s">
        <v>160</v>
      </c>
      <c r="F220" s="153" t="s">
        <v>2496</v>
      </c>
      <c r="I220" s="154"/>
      <c r="L220" s="32"/>
      <c r="M220" s="155"/>
      <c r="T220" s="56"/>
      <c r="AT220" s="17" t="s">
        <v>160</v>
      </c>
      <c r="AU220" s="17" t="s">
        <v>83</v>
      </c>
    </row>
    <row r="221" spans="2:65" s="1" customFormat="1" ht="16.5" customHeight="1" x14ac:dyDescent="0.2">
      <c r="B221" s="137"/>
      <c r="C221" s="182" t="s">
        <v>435</v>
      </c>
      <c r="D221" s="182" t="s">
        <v>566</v>
      </c>
      <c r="E221" s="183" t="s">
        <v>279</v>
      </c>
      <c r="F221" s="184" t="s">
        <v>2498</v>
      </c>
      <c r="G221" s="185" t="s">
        <v>372</v>
      </c>
      <c r="H221" s="186">
        <v>120</v>
      </c>
      <c r="I221" s="187"/>
      <c r="J221" s="188">
        <f>ROUND(I221*H221,2)</f>
        <v>0</v>
      </c>
      <c r="K221" s="189"/>
      <c r="L221" s="190"/>
      <c r="M221" s="191" t="s">
        <v>1</v>
      </c>
      <c r="N221" s="192" t="s">
        <v>38</v>
      </c>
      <c r="P221" s="148">
        <f>O221*H221</f>
        <v>0</v>
      </c>
      <c r="Q221" s="148">
        <v>0</v>
      </c>
      <c r="R221" s="148">
        <f>Q221*H221</f>
        <v>0</v>
      </c>
      <c r="S221" s="148">
        <v>0</v>
      </c>
      <c r="T221" s="149">
        <f>S221*H221</f>
        <v>0</v>
      </c>
      <c r="AR221" s="150" t="s">
        <v>204</v>
      </c>
      <c r="AT221" s="150" t="s">
        <v>566</v>
      </c>
      <c r="AU221" s="150" t="s">
        <v>83</v>
      </c>
      <c r="AY221" s="17" t="s">
        <v>151</v>
      </c>
      <c r="BE221" s="151">
        <f>IF(N221="základní",J221,0)</f>
        <v>0</v>
      </c>
      <c r="BF221" s="151">
        <f>IF(N221="snížená",J221,0)</f>
        <v>0</v>
      </c>
      <c r="BG221" s="151">
        <f>IF(N221="zákl. přenesená",J221,0)</f>
        <v>0</v>
      </c>
      <c r="BH221" s="151">
        <f>IF(N221="sníž. přenesená",J221,0)</f>
        <v>0</v>
      </c>
      <c r="BI221" s="151">
        <f>IF(N221="nulová",J221,0)</f>
        <v>0</v>
      </c>
      <c r="BJ221" s="17" t="s">
        <v>81</v>
      </c>
      <c r="BK221" s="151">
        <f>ROUND(I221*H221,2)</f>
        <v>0</v>
      </c>
      <c r="BL221" s="17" t="s">
        <v>158</v>
      </c>
      <c r="BM221" s="150" t="s">
        <v>2499</v>
      </c>
    </row>
    <row r="222" spans="2:65" s="1" customFormat="1" x14ac:dyDescent="0.2">
      <c r="B222" s="32"/>
      <c r="D222" s="152" t="s">
        <v>160</v>
      </c>
      <c r="F222" s="153" t="s">
        <v>2498</v>
      </c>
      <c r="I222" s="154"/>
      <c r="L222" s="32"/>
      <c r="M222" s="155"/>
      <c r="T222" s="56"/>
      <c r="AT222" s="17" t="s">
        <v>160</v>
      </c>
      <c r="AU222" s="17" t="s">
        <v>83</v>
      </c>
    </row>
    <row r="223" spans="2:65" s="1" customFormat="1" ht="16.5" customHeight="1" x14ac:dyDescent="0.2">
      <c r="B223" s="137"/>
      <c r="C223" s="182" t="s">
        <v>439</v>
      </c>
      <c r="D223" s="182" t="s">
        <v>566</v>
      </c>
      <c r="E223" s="183" t="s">
        <v>8</v>
      </c>
      <c r="F223" s="184" t="s">
        <v>2500</v>
      </c>
      <c r="G223" s="185" t="s">
        <v>372</v>
      </c>
      <c r="H223" s="186">
        <v>90</v>
      </c>
      <c r="I223" s="187"/>
      <c r="J223" s="188">
        <f>ROUND(I223*H223,2)</f>
        <v>0</v>
      </c>
      <c r="K223" s="189"/>
      <c r="L223" s="190"/>
      <c r="M223" s="191" t="s">
        <v>1</v>
      </c>
      <c r="N223" s="192" t="s">
        <v>38</v>
      </c>
      <c r="P223" s="148">
        <f>O223*H223</f>
        <v>0</v>
      </c>
      <c r="Q223" s="148">
        <v>0</v>
      </c>
      <c r="R223" s="148">
        <f>Q223*H223</f>
        <v>0</v>
      </c>
      <c r="S223" s="148">
        <v>0</v>
      </c>
      <c r="T223" s="149">
        <f>S223*H223</f>
        <v>0</v>
      </c>
      <c r="AR223" s="150" t="s">
        <v>204</v>
      </c>
      <c r="AT223" s="150" t="s">
        <v>566</v>
      </c>
      <c r="AU223" s="150" t="s">
        <v>83</v>
      </c>
      <c r="AY223" s="17" t="s">
        <v>151</v>
      </c>
      <c r="BE223" s="151">
        <f>IF(N223="základní",J223,0)</f>
        <v>0</v>
      </c>
      <c r="BF223" s="151">
        <f>IF(N223="snížená",J223,0)</f>
        <v>0</v>
      </c>
      <c r="BG223" s="151">
        <f>IF(N223="zákl. přenesená",J223,0)</f>
        <v>0</v>
      </c>
      <c r="BH223" s="151">
        <f>IF(N223="sníž. přenesená",J223,0)</f>
        <v>0</v>
      </c>
      <c r="BI223" s="151">
        <f>IF(N223="nulová",J223,0)</f>
        <v>0</v>
      </c>
      <c r="BJ223" s="17" t="s">
        <v>81</v>
      </c>
      <c r="BK223" s="151">
        <f>ROUND(I223*H223,2)</f>
        <v>0</v>
      </c>
      <c r="BL223" s="17" t="s">
        <v>158</v>
      </c>
      <c r="BM223" s="150" t="s">
        <v>2501</v>
      </c>
    </row>
    <row r="224" spans="2:65" s="1" customFormat="1" x14ac:dyDescent="0.2">
      <c r="B224" s="32"/>
      <c r="D224" s="152" t="s">
        <v>160</v>
      </c>
      <c r="F224" s="153" t="s">
        <v>2500</v>
      </c>
      <c r="I224" s="154"/>
      <c r="L224" s="32"/>
      <c r="M224" s="155"/>
      <c r="T224" s="56"/>
      <c r="AT224" s="17" t="s">
        <v>160</v>
      </c>
      <c r="AU224" s="17" t="s">
        <v>83</v>
      </c>
    </row>
    <row r="225" spans="2:65" s="1" customFormat="1" ht="16.5" customHeight="1" x14ac:dyDescent="0.2">
      <c r="B225" s="137"/>
      <c r="C225" s="182" t="s">
        <v>441</v>
      </c>
      <c r="D225" s="182" t="s">
        <v>566</v>
      </c>
      <c r="E225" s="183" t="s">
        <v>287</v>
      </c>
      <c r="F225" s="184" t="s">
        <v>2502</v>
      </c>
      <c r="G225" s="185" t="s">
        <v>372</v>
      </c>
      <c r="H225" s="186">
        <v>90</v>
      </c>
      <c r="I225" s="187"/>
      <c r="J225" s="188">
        <f>ROUND(I225*H225,2)</f>
        <v>0</v>
      </c>
      <c r="K225" s="189"/>
      <c r="L225" s="190"/>
      <c r="M225" s="191" t="s">
        <v>1</v>
      </c>
      <c r="N225" s="192" t="s">
        <v>38</v>
      </c>
      <c r="P225" s="148">
        <f>O225*H225</f>
        <v>0</v>
      </c>
      <c r="Q225" s="148">
        <v>0</v>
      </c>
      <c r="R225" s="148">
        <f>Q225*H225</f>
        <v>0</v>
      </c>
      <c r="S225" s="148">
        <v>0</v>
      </c>
      <c r="T225" s="149">
        <f>S225*H225</f>
        <v>0</v>
      </c>
      <c r="AR225" s="150" t="s">
        <v>204</v>
      </c>
      <c r="AT225" s="150" t="s">
        <v>566</v>
      </c>
      <c r="AU225" s="150" t="s">
        <v>83</v>
      </c>
      <c r="AY225" s="17" t="s">
        <v>151</v>
      </c>
      <c r="BE225" s="151">
        <f>IF(N225="základní",J225,0)</f>
        <v>0</v>
      </c>
      <c r="BF225" s="151">
        <f>IF(N225="snížená",J225,0)</f>
        <v>0</v>
      </c>
      <c r="BG225" s="151">
        <f>IF(N225="zákl. přenesená",J225,0)</f>
        <v>0</v>
      </c>
      <c r="BH225" s="151">
        <f>IF(N225="sníž. přenesená",J225,0)</f>
        <v>0</v>
      </c>
      <c r="BI225" s="151">
        <f>IF(N225="nulová",J225,0)</f>
        <v>0</v>
      </c>
      <c r="BJ225" s="17" t="s">
        <v>81</v>
      </c>
      <c r="BK225" s="151">
        <f>ROUND(I225*H225,2)</f>
        <v>0</v>
      </c>
      <c r="BL225" s="17" t="s">
        <v>158</v>
      </c>
      <c r="BM225" s="150" t="s">
        <v>2503</v>
      </c>
    </row>
    <row r="226" spans="2:65" s="1" customFormat="1" x14ac:dyDescent="0.2">
      <c r="B226" s="32"/>
      <c r="D226" s="152" t="s">
        <v>160</v>
      </c>
      <c r="F226" s="153" t="s">
        <v>2502</v>
      </c>
      <c r="I226" s="154"/>
      <c r="L226" s="32"/>
      <c r="M226" s="155"/>
      <c r="T226" s="56"/>
      <c r="AT226" s="17" t="s">
        <v>160</v>
      </c>
      <c r="AU226" s="17" t="s">
        <v>83</v>
      </c>
    </row>
    <row r="227" spans="2:65" s="1" customFormat="1" ht="16.5" customHeight="1" x14ac:dyDescent="0.2">
      <c r="B227" s="137"/>
      <c r="C227" s="182" t="s">
        <v>445</v>
      </c>
      <c r="D227" s="182" t="s">
        <v>566</v>
      </c>
      <c r="E227" s="183" t="s">
        <v>293</v>
      </c>
      <c r="F227" s="184" t="s">
        <v>2504</v>
      </c>
      <c r="G227" s="185" t="s">
        <v>372</v>
      </c>
      <c r="H227" s="186">
        <v>105</v>
      </c>
      <c r="I227" s="187"/>
      <c r="J227" s="188">
        <f>ROUND(I227*H227,2)</f>
        <v>0</v>
      </c>
      <c r="K227" s="189"/>
      <c r="L227" s="190"/>
      <c r="M227" s="191" t="s">
        <v>1</v>
      </c>
      <c r="N227" s="192" t="s">
        <v>38</v>
      </c>
      <c r="P227" s="148">
        <f>O227*H227</f>
        <v>0</v>
      </c>
      <c r="Q227" s="148">
        <v>0</v>
      </c>
      <c r="R227" s="148">
        <f>Q227*H227</f>
        <v>0</v>
      </c>
      <c r="S227" s="148">
        <v>0</v>
      </c>
      <c r="T227" s="149">
        <f>S227*H227</f>
        <v>0</v>
      </c>
      <c r="AR227" s="150" t="s">
        <v>204</v>
      </c>
      <c r="AT227" s="150" t="s">
        <v>566</v>
      </c>
      <c r="AU227" s="150" t="s">
        <v>83</v>
      </c>
      <c r="AY227" s="17" t="s">
        <v>151</v>
      </c>
      <c r="BE227" s="151">
        <f>IF(N227="základní",J227,0)</f>
        <v>0</v>
      </c>
      <c r="BF227" s="151">
        <f>IF(N227="snížená",J227,0)</f>
        <v>0</v>
      </c>
      <c r="BG227" s="151">
        <f>IF(N227="zákl. přenesená",J227,0)</f>
        <v>0</v>
      </c>
      <c r="BH227" s="151">
        <f>IF(N227="sníž. přenesená",J227,0)</f>
        <v>0</v>
      </c>
      <c r="BI227" s="151">
        <f>IF(N227="nulová",J227,0)</f>
        <v>0</v>
      </c>
      <c r="BJ227" s="17" t="s">
        <v>81</v>
      </c>
      <c r="BK227" s="151">
        <f>ROUND(I227*H227,2)</f>
        <v>0</v>
      </c>
      <c r="BL227" s="17" t="s">
        <v>158</v>
      </c>
      <c r="BM227" s="150" t="s">
        <v>2505</v>
      </c>
    </row>
    <row r="228" spans="2:65" s="1" customFormat="1" x14ac:dyDescent="0.2">
      <c r="B228" s="32"/>
      <c r="D228" s="152" t="s">
        <v>160</v>
      </c>
      <c r="F228" s="153" t="s">
        <v>2504</v>
      </c>
      <c r="I228" s="154"/>
      <c r="L228" s="32"/>
      <c r="M228" s="155"/>
      <c r="T228" s="56"/>
      <c r="AT228" s="17" t="s">
        <v>160</v>
      </c>
      <c r="AU228" s="17" t="s">
        <v>83</v>
      </c>
    </row>
    <row r="229" spans="2:65" s="1" customFormat="1" ht="16.5" customHeight="1" x14ac:dyDescent="0.2">
      <c r="B229" s="137"/>
      <c r="C229" s="182" t="s">
        <v>451</v>
      </c>
      <c r="D229" s="182" t="s">
        <v>566</v>
      </c>
      <c r="E229" s="183" t="s">
        <v>298</v>
      </c>
      <c r="F229" s="184" t="s">
        <v>2506</v>
      </c>
      <c r="G229" s="185" t="s">
        <v>372</v>
      </c>
      <c r="H229" s="186">
        <v>120</v>
      </c>
      <c r="I229" s="187"/>
      <c r="J229" s="188">
        <f>ROUND(I229*H229,2)</f>
        <v>0</v>
      </c>
      <c r="K229" s="189"/>
      <c r="L229" s="190"/>
      <c r="M229" s="191" t="s">
        <v>1</v>
      </c>
      <c r="N229" s="192" t="s">
        <v>38</v>
      </c>
      <c r="P229" s="148">
        <f>O229*H229</f>
        <v>0</v>
      </c>
      <c r="Q229" s="148">
        <v>0</v>
      </c>
      <c r="R229" s="148">
        <f>Q229*H229</f>
        <v>0</v>
      </c>
      <c r="S229" s="148">
        <v>0</v>
      </c>
      <c r="T229" s="149">
        <f>S229*H229</f>
        <v>0</v>
      </c>
      <c r="AR229" s="150" t="s">
        <v>204</v>
      </c>
      <c r="AT229" s="150" t="s">
        <v>566</v>
      </c>
      <c r="AU229" s="150" t="s">
        <v>83</v>
      </c>
      <c r="AY229" s="17" t="s">
        <v>151</v>
      </c>
      <c r="BE229" s="151">
        <f>IF(N229="základní",J229,0)</f>
        <v>0</v>
      </c>
      <c r="BF229" s="151">
        <f>IF(N229="snížená",J229,0)</f>
        <v>0</v>
      </c>
      <c r="BG229" s="151">
        <f>IF(N229="zákl. přenesená",J229,0)</f>
        <v>0</v>
      </c>
      <c r="BH229" s="151">
        <f>IF(N229="sníž. přenesená",J229,0)</f>
        <v>0</v>
      </c>
      <c r="BI229" s="151">
        <f>IF(N229="nulová",J229,0)</f>
        <v>0</v>
      </c>
      <c r="BJ229" s="17" t="s">
        <v>81</v>
      </c>
      <c r="BK229" s="151">
        <f>ROUND(I229*H229,2)</f>
        <v>0</v>
      </c>
      <c r="BL229" s="17" t="s">
        <v>158</v>
      </c>
      <c r="BM229" s="150" t="s">
        <v>2507</v>
      </c>
    </row>
    <row r="230" spans="2:65" s="1" customFormat="1" x14ac:dyDescent="0.2">
      <c r="B230" s="32"/>
      <c r="D230" s="152" t="s">
        <v>160</v>
      </c>
      <c r="F230" s="153" t="s">
        <v>2506</v>
      </c>
      <c r="I230" s="154"/>
      <c r="L230" s="32"/>
      <c r="M230" s="155"/>
      <c r="T230" s="56"/>
      <c r="AT230" s="17" t="s">
        <v>160</v>
      </c>
      <c r="AU230" s="17" t="s">
        <v>83</v>
      </c>
    </row>
    <row r="231" spans="2:65" s="1" customFormat="1" ht="16.5" customHeight="1" x14ac:dyDescent="0.2">
      <c r="B231" s="137"/>
      <c r="C231" s="182" t="s">
        <v>455</v>
      </c>
      <c r="D231" s="182" t="s">
        <v>566</v>
      </c>
      <c r="E231" s="183" t="s">
        <v>207</v>
      </c>
      <c r="F231" s="184" t="s">
        <v>2508</v>
      </c>
      <c r="G231" s="185" t="s">
        <v>372</v>
      </c>
      <c r="H231" s="186">
        <v>105</v>
      </c>
      <c r="I231" s="187"/>
      <c r="J231" s="188">
        <f>ROUND(I231*H231,2)</f>
        <v>0</v>
      </c>
      <c r="K231" s="189"/>
      <c r="L231" s="190"/>
      <c r="M231" s="191" t="s">
        <v>1</v>
      </c>
      <c r="N231" s="192" t="s">
        <v>38</v>
      </c>
      <c r="P231" s="148">
        <f>O231*H231</f>
        <v>0</v>
      </c>
      <c r="Q231" s="148">
        <v>0</v>
      </c>
      <c r="R231" s="148">
        <f>Q231*H231</f>
        <v>0</v>
      </c>
      <c r="S231" s="148">
        <v>0</v>
      </c>
      <c r="T231" s="149">
        <f>S231*H231</f>
        <v>0</v>
      </c>
      <c r="AR231" s="150" t="s">
        <v>204</v>
      </c>
      <c r="AT231" s="150" t="s">
        <v>566</v>
      </c>
      <c r="AU231" s="150" t="s">
        <v>83</v>
      </c>
      <c r="AY231" s="17" t="s">
        <v>151</v>
      </c>
      <c r="BE231" s="151">
        <f>IF(N231="základní",J231,0)</f>
        <v>0</v>
      </c>
      <c r="BF231" s="151">
        <f>IF(N231="snížená",J231,0)</f>
        <v>0</v>
      </c>
      <c r="BG231" s="151">
        <f>IF(N231="zákl. přenesená",J231,0)</f>
        <v>0</v>
      </c>
      <c r="BH231" s="151">
        <f>IF(N231="sníž. přenesená",J231,0)</f>
        <v>0</v>
      </c>
      <c r="BI231" s="151">
        <f>IF(N231="nulová",J231,0)</f>
        <v>0</v>
      </c>
      <c r="BJ231" s="17" t="s">
        <v>81</v>
      </c>
      <c r="BK231" s="151">
        <f>ROUND(I231*H231,2)</f>
        <v>0</v>
      </c>
      <c r="BL231" s="17" t="s">
        <v>158</v>
      </c>
      <c r="BM231" s="150" t="s">
        <v>2509</v>
      </c>
    </row>
    <row r="232" spans="2:65" s="1" customFormat="1" x14ac:dyDescent="0.2">
      <c r="B232" s="32"/>
      <c r="D232" s="152" t="s">
        <v>160</v>
      </c>
      <c r="F232" s="153" t="s">
        <v>2508</v>
      </c>
      <c r="I232" s="154"/>
      <c r="L232" s="32"/>
      <c r="M232" s="155"/>
      <c r="T232" s="56"/>
      <c r="AT232" s="17" t="s">
        <v>160</v>
      </c>
      <c r="AU232" s="17" t="s">
        <v>83</v>
      </c>
    </row>
    <row r="233" spans="2:65" s="1" customFormat="1" ht="16.5" customHeight="1" x14ac:dyDescent="0.2">
      <c r="B233" s="137"/>
      <c r="C233" s="182" t="s">
        <v>461</v>
      </c>
      <c r="D233" s="182" t="s">
        <v>566</v>
      </c>
      <c r="E233" s="183" t="s">
        <v>305</v>
      </c>
      <c r="F233" s="184" t="s">
        <v>2510</v>
      </c>
      <c r="G233" s="185" t="s">
        <v>372</v>
      </c>
      <c r="H233" s="186">
        <v>60</v>
      </c>
      <c r="I233" s="187"/>
      <c r="J233" s="188">
        <f>ROUND(I233*H233,2)</f>
        <v>0</v>
      </c>
      <c r="K233" s="189"/>
      <c r="L233" s="190"/>
      <c r="M233" s="191" t="s">
        <v>1</v>
      </c>
      <c r="N233" s="192" t="s">
        <v>38</v>
      </c>
      <c r="P233" s="148">
        <f>O233*H233</f>
        <v>0</v>
      </c>
      <c r="Q233" s="148">
        <v>0</v>
      </c>
      <c r="R233" s="148">
        <f>Q233*H233</f>
        <v>0</v>
      </c>
      <c r="S233" s="148">
        <v>0</v>
      </c>
      <c r="T233" s="149">
        <f>S233*H233</f>
        <v>0</v>
      </c>
      <c r="AR233" s="150" t="s">
        <v>204</v>
      </c>
      <c r="AT233" s="150" t="s">
        <v>566</v>
      </c>
      <c r="AU233" s="150" t="s">
        <v>83</v>
      </c>
      <c r="AY233" s="17" t="s">
        <v>151</v>
      </c>
      <c r="BE233" s="151">
        <f>IF(N233="základní",J233,0)</f>
        <v>0</v>
      </c>
      <c r="BF233" s="151">
        <f>IF(N233="snížená",J233,0)</f>
        <v>0</v>
      </c>
      <c r="BG233" s="151">
        <f>IF(N233="zákl. přenesená",J233,0)</f>
        <v>0</v>
      </c>
      <c r="BH233" s="151">
        <f>IF(N233="sníž. přenesená",J233,0)</f>
        <v>0</v>
      </c>
      <c r="BI233" s="151">
        <f>IF(N233="nulová",J233,0)</f>
        <v>0</v>
      </c>
      <c r="BJ233" s="17" t="s">
        <v>81</v>
      </c>
      <c r="BK233" s="151">
        <f>ROUND(I233*H233,2)</f>
        <v>0</v>
      </c>
      <c r="BL233" s="17" t="s">
        <v>158</v>
      </c>
      <c r="BM233" s="150" t="s">
        <v>2511</v>
      </c>
    </row>
    <row r="234" spans="2:65" s="1" customFormat="1" x14ac:dyDescent="0.2">
      <c r="B234" s="32"/>
      <c r="D234" s="152" t="s">
        <v>160</v>
      </c>
      <c r="F234" s="153" t="s">
        <v>2510</v>
      </c>
      <c r="I234" s="154"/>
      <c r="L234" s="32"/>
      <c r="M234" s="155"/>
      <c r="T234" s="56"/>
      <c r="AT234" s="17" t="s">
        <v>160</v>
      </c>
      <c r="AU234" s="17" t="s">
        <v>83</v>
      </c>
    </row>
    <row r="235" spans="2:65" s="1" customFormat="1" ht="16.5" customHeight="1" x14ac:dyDescent="0.2">
      <c r="B235" s="137"/>
      <c r="C235" s="182" t="s">
        <v>467</v>
      </c>
      <c r="D235" s="182" t="s">
        <v>566</v>
      </c>
      <c r="E235" s="183" t="s">
        <v>248</v>
      </c>
      <c r="F235" s="184" t="s">
        <v>2512</v>
      </c>
      <c r="G235" s="185" t="s">
        <v>372</v>
      </c>
      <c r="H235" s="186">
        <v>45</v>
      </c>
      <c r="I235" s="187"/>
      <c r="J235" s="188">
        <f>ROUND(I235*H235,2)</f>
        <v>0</v>
      </c>
      <c r="K235" s="189"/>
      <c r="L235" s="190"/>
      <c r="M235" s="191" t="s">
        <v>1</v>
      </c>
      <c r="N235" s="192" t="s">
        <v>38</v>
      </c>
      <c r="P235" s="148">
        <f>O235*H235</f>
        <v>0</v>
      </c>
      <c r="Q235" s="148">
        <v>0</v>
      </c>
      <c r="R235" s="148">
        <f>Q235*H235</f>
        <v>0</v>
      </c>
      <c r="S235" s="148">
        <v>0</v>
      </c>
      <c r="T235" s="149">
        <f>S235*H235</f>
        <v>0</v>
      </c>
      <c r="AR235" s="150" t="s">
        <v>204</v>
      </c>
      <c r="AT235" s="150" t="s">
        <v>566</v>
      </c>
      <c r="AU235" s="150" t="s">
        <v>83</v>
      </c>
      <c r="AY235" s="17" t="s">
        <v>151</v>
      </c>
      <c r="BE235" s="151">
        <f>IF(N235="základní",J235,0)</f>
        <v>0</v>
      </c>
      <c r="BF235" s="151">
        <f>IF(N235="snížená",J235,0)</f>
        <v>0</v>
      </c>
      <c r="BG235" s="151">
        <f>IF(N235="zákl. přenesená",J235,0)</f>
        <v>0</v>
      </c>
      <c r="BH235" s="151">
        <f>IF(N235="sníž. přenesená",J235,0)</f>
        <v>0</v>
      </c>
      <c r="BI235" s="151">
        <f>IF(N235="nulová",J235,0)</f>
        <v>0</v>
      </c>
      <c r="BJ235" s="17" t="s">
        <v>81</v>
      </c>
      <c r="BK235" s="151">
        <f>ROUND(I235*H235,2)</f>
        <v>0</v>
      </c>
      <c r="BL235" s="17" t="s">
        <v>158</v>
      </c>
      <c r="BM235" s="150" t="s">
        <v>2513</v>
      </c>
    </row>
    <row r="236" spans="2:65" s="1" customFormat="1" x14ac:dyDescent="0.2">
      <c r="B236" s="32"/>
      <c r="D236" s="152" t="s">
        <v>160</v>
      </c>
      <c r="F236" s="153" t="s">
        <v>2512</v>
      </c>
      <c r="I236" s="154"/>
      <c r="L236" s="32"/>
      <c r="M236" s="155"/>
      <c r="T236" s="56"/>
      <c r="AT236" s="17" t="s">
        <v>160</v>
      </c>
      <c r="AU236" s="17" t="s">
        <v>83</v>
      </c>
    </row>
    <row r="237" spans="2:65" s="1" customFormat="1" ht="16.5" customHeight="1" x14ac:dyDescent="0.2">
      <c r="B237" s="137"/>
      <c r="C237" s="182" t="s">
        <v>471</v>
      </c>
      <c r="D237" s="182" t="s">
        <v>566</v>
      </c>
      <c r="E237" s="183" t="s">
        <v>315</v>
      </c>
      <c r="F237" s="184" t="s">
        <v>2514</v>
      </c>
      <c r="G237" s="185" t="s">
        <v>372</v>
      </c>
      <c r="H237" s="186">
        <v>420</v>
      </c>
      <c r="I237" s="187"/>
      <c r="J237" s="188">
        <f>ROUND(I237*H237,2)</f>
        <v>0</v>
      </c>
      <c r="K237" s="189"/>
      <c r="L237" s="190"/>
      <c r="M237" s="191" t="s">
        <v>1</v>
      </c>
      <c r="N237" s="192" t="s">
        <v>38</v>
      </c>
      <c r="P237" s="148">
        <f>O237*H237</f>
        <v>0</v>
      </c>
      <c r="Q237" s="148">
        <v>0</v>
      </c>
      <c r="R237" s="148">
        <f>Q237*H237</f>
        <v>0</v>
      </c>
      <c r="S237" s="148">
        <v>0</v>
      </c>
      <c r="T237" s="149">
        <f>S237*H237</f>
        <v>0</v>
      </c>
      <c r="AR237" s="150" t="s">
        <v>204</v>
      </c>
      <c r="AT237" s="150" t="s">
        <v>566</v>
      </c>
      <c r="AU237" s="150" t="s">
        <v>83</v>
      </c>
      <c r="AY237" s="17" t="s">
        <v>151</v>
      </c>
      <c r="BE237" s="151">
        <f>IF(N237="základní",J237,0)</f>
        <v>0</v>
      </c>
      <c r="BF237" s="151">
        <f>IF(N237="snížená",J237,0)</f>
        <v>0</v>
      </c>
      <c r="BG237" s="151">
        <f>IF(N237="zákl. přenesená",J237,0)</f>
        <v>0</v>
      </c>
      <c r="BH237" s="151">
        <f>IF(N237="sníž. přenesená",J237,0)</f>
        <v>0</v>
      </c>
      <c r="BI237" s="151">
        <f>IF(N237="nulová",J237,0)</f>
        <v>0</v>
      </c>
      <c r="BJ237" s="17" t="s">
        <v>81</v>
      </c>
      <c r="BK237" s="151">
        <f>ROUND(I237*H237,2)</f>
        <v>0</v>
      </c>
      <c r="BL237" s="17" t="s">
        <v>158</v>
      </c>
      <c r="BM237" s="150" t="s">
        <v>2515</v>
      </c>
    </row>
    <row r="238" spans="2:65" s="1" customFormat="1" x14ac:dyDescent="0.2">
      <c r="B238" s="32"/>
      <c r="D238" s="152" t="s">
        <v>160</v>
      </c>
      <c r="F238" s="153" t="s">
        <v>2514</v>
      </c>
      <c r="I238" s="154"/>
      <c r="L238" s="32"/>
      <c r="M238" s="155"/>
      <c r="T238" s="56"/>
      <c r="AT238" s="17" t="s">
        <v>160</v>
      </c>
      <c r="AU238" s="17" t="s">
        <v>83</v>
      </c>
    </row>
    <row r="239" spans="2:65" s="1" customFormat="1" ht="16.5" customHeight="1" x14ac:dyDescent="0.2">
      <c r="B239" s="137"/>
      <c r="C239" s="182" t="s">
        <v>477</v>
      </c>
      <c r="D239" s="182" t="s">
        <v>566</v>
      </c>
      <c r="E239" s="183" t="s">
        <v>321</v>
      </c>
      <c r="F239" s="184" t="s">
        <v>2516</v>
      </c>
      <c r="G239" s="185" t="s">
        <v>372</v>
      </c>
      <c r="H239" s="186">
        <v>340</v>
      </c>
      <c r="I239" s="187"/>
      <c r="J239" s="188">
        <f>ROUND(I239*H239,2)</f>
        <v>0</v>
      </c>
      <c r="K239" s="189"/>
      <c r="L239" s="190"/>
      <c r="M239" s="191" t="s">
        <v>1</v>
      </c>
      <c r="N239" s="192" t="s">
        <v>38</v>
      </c>
      <c r="P239" s="148">
        <f>O239*H239</f>
        <v>0</v>
      </c>
      <c r="Q239" s="148">
        <v>0</v>
      </c>
      <c r="R239" s="148">
        <f>Q239*H239</f>
        <v>0</v>
      </c>
      <c r="S239" s="148">
        <v>0</v>
      </c>
      <c r="T239" s="149">
        <f>S239*H239</f>
        <v>0</v>
      </c>
      <c r="AR239" s="150" t="s">
        <v>204</v>
      </c>
      <c r="AT239" s="150" t="s">
        <v>566</v>
      </c>
      <c r="AU239" s="150" t="s">
        <v>83</v>
      </c>
      <c r="AY239" s="17" t="s">
        <v>151</v>
      </c>
      <c r="BE239" s="151">
        <f>IF(N239="základní",J239,0)</f>
        <v>0</v>
      </c>
      <c r="BF239" s="151">
        <f>IF(N239="snížená",J239,0)</f>
        <v>0</v>
      </c>
      <c r="BG239" s="151">
        <f>IF(N239="zákl. přenesená",J239,0)</f>
        <v>0</v>
      </c>
      <c r="BH239" s="151">
        <f>IF(N239="sníž. přenesená",J239,0)</f>
        <v>0</v>
      </c>
      <c r="BI239" s="151">
        <f>IF(N239="nulová",J239,0)</f>
        <v>0</v>
      </c>
      <c r="BJ239" s="17" t="s">
        <v>81</v>
      </c>
      <c r="BK239" s="151">
        <f>ROUND(I239*H239,2)</f>
        <v>0</v>
      </c>
      <c r="BL239" s="17" t="s">
        <v>158</v>
      </c>
      <c r="BM239" s="150" t="s">
        <v>2517</v>
      </c>
    </row>
    <row r="240" spans="2:65" s="1" customFormat="1" x14ac:dyDescent="0.2">
      <c r="B240" s="32"/>
      <c r="D240" s="152" t="s">
        <v>160</v>
      </c>
      <c r="F240" s="153" t="s">
        <v>2516</v>
      </c>
      <c r="I240" s="154"/>
      <c r="L240" s="32"/>
      <c r="M240" s="155"/>
      <c r="T240" s="56"/>
      <c r="AT240" s="17" t="s">
        <v>160</v>
      </c>
      <c r="AU240" s="17" t="s">
        <v>83</v>
      </c>
    </row>
    <row r="241" spans="2:65" s="1" customFormat="1" ht="16.5" customHeight="1" x14ac:dyDescent="0.2">
      <c r="B241" s="137"/>
      <c r="C241" s="182" t="s">
        <v>481</v>
      </c>
      <c r="D241" s="182" t="s">
        <v>566</v>
      </c>
      <c r="E241" s="183" t="s">
        <v>7</v>
      </c>
      <c r="F241" s="184" t="s">
        <v>2518</v>
      </c>
      <c r="G241" s="185" t="s">
        <v>372</v>
      </c>
      <c r="H241" s="186">
        <v>340</v>
      </c>
      <c r="I241" s="187"/>
      <c r="J241" s="188">
        <f>ROUND(I241*H241,2)</f>
        <v>0</v>
      </c>
      <c r="K241" s="189"/>
      <c r="L241" s="190"/>
      <c r="M241" s="191" t="s">
        <v>1</v>
      </c>
      <c r="N241" s="192" t="s">
        <v>38</v>
      </c>
      <c r="P241" s="148">
        <f>O241*H241</f>
        <v>0</v>
      </c>
      <c r="Q241" s="148">
        <v>0</v>
      </c>
      <c r="R241" s="148">
        <f>Q241*H241</f>
        <v>0</v>
      </c>
      <c r="S241" s="148">
        <v>0</v>
      </c>
      <c r="T241" s="149">
        <f>S241*H241</f>
        <v>0</v>
      </c>
      <c r="AR241" s="150" t="s">
        <v>204</v>
      </c>
      <c r="AT241" s="150" t="s">
        <v>566</v>
      </c>
      <c r="AU241" s="150" t="s">
        <v>83</v>
      </c>
      <c r="AY241" s="17" t="s">
        <v>151</v>
      </c>
      <c r="BE241" s="151">
        <f>IF(N241="základní",J241,0)</f>
        <v>0</v>
      </c>
      <c r="BF241" s="151">
        <f>IF(N241="snížená",J241,0)</f>
        <v>0</v>
      </c>
      <c r="BG241" s="151">
        <f>IF(N241="zákl. přenesená",J241,0)</f>
        <v>0</v>
      </c>
      <c r="BH241" s="151">
        <f>IF(N241="sníž. přenesená",J241,0)</f>
        <v>0</v>
      </c>
      <c r="BI241" s="151">
        <f>IF(N241="nulová",J241,0)</f>
        <v>0</v>
      </c>
      <c r="BJ241" s="17" t="s">
        <v>81</v>
      </c>
      <c r="BK241" s="151">
        <f>ROUND(I241*H241,2)</f>
        <v>0</v>
      </c>
      <c r="BL241" s="17" t="s">
        <v>158</v>
      </c>
      <c r="BM241" s="150" t="s">
        <v>2519</v>
      </c>
    </row>
    <row r="242" spans="2:65" s="1" customFormat="1" x14ac:dyDescent="0.2">
      <c r="B242" s="32"/>
      <c r="D242" s="152" t="s">
        <v>160</v>
      </c>
      <c r="F242" s="153" t="s">
        <v>2518</v>
      </c>
      <c r="I242" s="154"/>
      <c r="L242" s="32"/>
      <c r="M242" s="155"/>
      <c r="T242" s="56"/>
      <c r="AT242" s="17" t="s">
        <v>160</v>
      </c>
      <c r="AU242" s="17" t="s">
        <v>83</v>
      </c>
    </row>
    <row r="243" spans="2:65" s="1" customFormat="1" ht="16.5" customHeight="1" x14ac:dyDescent="0.2">
      <c r="B243" s="137"/>
      <c r="C243" s="182" t="s">
        <v>487</v>
      </c>
      <c r="D243" s="182" t="s">
        <v>566</v>
      </c>
      <c r="E243" s="183" t="s">
        <v>329</v>
      </c>
      <c r="F243" s="184" t="s">
        <v>2520</v>
      </c>
      <c r="G243" s="185" t="s">
        <v>372</v>
      </c>
      <c r="H243" s="186">
        <v>680</v>
      </c>
      <c r="I243" s="187"/>
      <c r="J243" s="188">
        <f>ROUND(I243*H243,2)</f>
        <v>0</v>
      </c>
      <c r="K243" s="189"/>
      <c r="L243" s="190"/>
      <c r="M243" s="191" t="s">
        <v>1</v>
      </c>
      <c r="N243" s="192" t="s">
        <v>38</v>
      </c>
      <c r="P243" s="148">
        <f>O243*H243</f>
        <v>0</v>
      </c>
      <c r="Q243" s="148">
        <v>0</v>
      </c>
      <c r="R243" s="148">
        <f>Q243*H243</f>
        <v>0</v>
      </c>
      <c r="S243" s="148">
        <v>0</v>
      </c>
      <c r="T243" s="149">
        <f>S243*H243</f>
        <v>0</v>
      </c>
      <c r="AR243" s="150" t="s">
        <v>204</v>
      </c>
      <c r="AT243" s="150" t="s">
        <v>566</v>
      </c>
      <c r="AU243" s="150" t="s">
        <v>83</v>
      </c>
      <c r="AY243" s="17" t="s">
        <v>151</v>
      </c>
      <c r="BE243" s="151">
        <f>IF(N243="základní",J243,0)</f>
        <v>0</v>
      </c>
      <c r="BF243" s="151">
        <f>IF(N243="snížená",J243,0)</f>
        <v>0</v>
      </c>
      <c r="BG243" s="151">
        <f>IF(N243="zákl. přenesená",J243,0)</f>
        <v>0</v>
      </c>
      <c r="BH243" s="151">
        <f>IF(N243="sníž. přenesená",J243,0)</f>
        <v>0</v>
      </c>
      <c r="BI243" s="151">
        <f>IF(N243="nulová",J243,0)</f>
        <v>0</v>
      </c>
      <c r="BJ243" s="17" t="s">
        <v>81</v>
      </c>
      <c r="BK243" s="151">
        <f>ROUND(I243*H243,2)</f>
        <v>0</v>
      </c>
      <c r="BL243" s="17" t="s">
        <v>158</v>
      </c>
      <c r="BM243" s="150" t="s">
        <v>2521</v>
      </c>
    </row>
    <row r="244" spans="2:65" s="1" customFormat="1" x14ac:dyDescent="0.2">
      <c r="B244" s="32"/>
      <c r="D244" s="152" t="s">
        <v>160</v>
      </c>
      <c r="F244" s="153" t="s">
        <v>2520</v>
      </c>
      <c r="I244" s="154"/>
      <c r="L244" s="32"/>
      <c r="M244" s="155"/>
      <c r="T244" s="56"/>
      <c r="AT244" s="17" t="s">
        <v>160</v>
      </c>
      <c r="AU244" s="17" t="s">
        <v>83</v>
      </c>
    </row>
    <row r="245" spans="2:65" s="1" customFormat="1" ht="16.5" customHeight="1" x14ac:dyDescent="0.2">
      <c r="B245" s="137"/>
      <c r="C245" s="182" t="s">
        <v>493</v>
      </c>
      <c r="D245" s="182" t="s">
        <v>566</v>
      </c>
      <c r="E245" s="183" t="s">
        <v>335</v>
      </c>
      <c r="F245" s="184" t="s">
        <v>2522</v>
      </c>
      <c r="G245" s="185" t="s">
        <v>372</v>
      </c>
      <c r="H245" s="186">
        <v>110</v>
      </c>
      <c r="I245" s="187"/>
      <c r="J245" s="188">
        <f>ROUND(I245*H245,2)</f>
        <v>0</v>
      </c>
      <c r="K245" s="189"/>
      <c r="L245" s="190"/>
      <c r="M245" s="191" t="s">
        <v>1</v>
      </c>
      <c r="N245" s="192" t="s">
        <v>38</v>
      </c>
      <c r="P245" s="148">
        <f>O245*H245</f>
        <v>0</v>
      </c>
      <c r="Q245" s="148">
        <v>0</v>
      </c>
      <c r="R245" s="148">
        <f>Q245*H245</f>
        <v>0</v>
      </c>
      <c r="S245" s="148">
        <v>0</v>
      </c>
      <c r="T245" s="149">
        <f>S245*H245</f>
        <v>0</v>
      </c>
      <c r="AR245" s="150" t="s">
        <v>204</v>
      </c>
      <c r="AT245" s="150" t="s">
        <v>566</v>
      </c>
      <c r="AU245" s="150" t="s">
        <v>83</v>
      </c>
      <c r="AY245" s="17" t="s">
        <v>151</v>
      </c>
      <c r="BE245" s="151">
        <f>IF(N245="základní",J245,0)</f>
        <v>0</v>
      </c>
      <c r="BF245" s="151">
        <f>IF(N245="snížená",J245,0)</f>
        <v>0</v>
      </c>
      <c r="BG245" s="151">
        <f>IF(N245="zákl. přenesená",J245,0)</f>
        <v>0</v>
      </c>
      <c r="BH245" s="151">
        <f>IF(N245="sníž. přenesená",J245,0)</f>
        <v>0</v>
      </c>
      <c r="BI245" s="151">
        <f>IF(N245="nulová",J245,0)</f>
        <v>0</v>
      </c>
      <c r="BJ245" s="17" t="s">
        <v>81</v>
      </c>
      <c r="BK245" s="151">
        <f>ROUND(I245*H245,2)</f>
        <v>0</v>
      </c>
      <c r="BL245" s="17" t="s">
        <v>158</v>
      </c>
      <c r="BM245" s="150" t="s">
        <v>2523</v>
      </c>
    </row>
    <row r="246" spans="2:65" s="1" customFormat="1" x14ac:dyDescent="0.2">
      <c r="B246" s="32"/>
      <c r="D246" s="152" t="s">
        <v>160</v>
      </c>
      <c r="F246" s="153" t="s">
        <v>2522</v>
      </c>
      <c r="I246" s="154"/>
      <c r="L246" s="32"/>
      <c r="M246" s="155"/>
      <c r="T246" s="56"/>
      <c r="AT246" s="17" t="s">
        <v>160</v>
      </c>
      <c r="AU246" s="17" t="s">
        <v>83</v>
      </c>
    </row>
    <row r="247" spans="2:65" s="1" customFormat="1" ht="16.5" customHeight="1" x14ac:dyDescent="0.2">
      <c r="B247" s="137"/>
      <c r="C247" s="182" t="s">
        <v>176</v>
      </c>
      <c r="D247" s="182" t="s">
        <v>566</v>
      </c>
      <c r="E247" s="183" t="s">
        <v>341</v>
      </c>
      <c r="F247" s="184" t="s">
        <v>2524</v>
      </c>
      <c r="G247" s="185" t="s">
        <v>372</v>
      </c>
      <c r="H247" s="186">
        <v>80</v>
      </c>
      <c r="I247" s="187"/>
      <c r="J247" s="188">
        <f>ROUND(I247*H247,2)</f>
        <v>0</v>
      </c>
      <c r="K247" s="189"/>
      <c r="L247" s="190"/>
      <c r="M247" s="191" t="s">
        <v>1</v>
      </c>
      <c r="N247" s="192" t="s">
        <v>38</v>
      </c>
      <c r="P247" s="148">
        <f>O247*H247</f>
        <v>0</v>
      </c>
      <c r="Q247" s="148">
        <v>0</v>
      </c>
      <c r="R247" s="148">
        <f>Q247*H247</f>
        <v>0</v>
      </c>
      <c r="S247" s="148">
        <v>0</v>
      </c>
      <c r="T247" s="149">
        <f>S247*H247</f>
        <v>0</v>
      </c>
      <c r="AR247" s="150" t="s">
        <v>204</v>
      </c>
      <c r="AT247" s="150" t="s">
        <v>566</v>
      </c>
      <c r="AU247" s="150" t="s">
        <v>83</v>
      </c>
      <c r="AY247" s="17" t="s">
        <v>151</v>
      </c>
      <c r="BE247" s="151">
        <f>IF(N247="základní",J247,0)</f>
        <v>0</v>
      </c>
      <c r="BF247" s="151">
        <f>IF(N247="snížená",J247,0)</f>
        <v>0</v>
      </c>
      <c r="BG247" s="151">
        <f>IF(N247="zákl. přenesená",J247,0)</f>
        <v>0</v>
      </c>
      <c r="BH247" s="151">
        <f>IF(N247="sníž. přenesená",J247,0)</f>
        <v>0</v>
      </c>
      <c r="BI247" s="151">
        <f>IF(N247="nulová",J247,0)</f>
        <v>0</v>
      </c>
      <c r="BJ247" s="17" t="s">
        <v>81</v>
      </c>
      <c r="BK247" s="151">
        <f>ROUND(I247*H247,2)</f>
        <v>0</v>
      </c>
      <c r="BL247" s="17" t="s">
        <v>158</v>
      </c>
      <c r="BM247" s="150" t="s">
        <v>2525</v>
      </c>
    </row>
    <row r="248" spans="2:65" s="1" customFormat="1" x14ac:dyDescent="0.2">
      <c r="B248" s="32"/>
      <c r="D248" s="152" t="s">
        <v>160</v>
      </c>
      <c r="F248" s="153" t="s">
        <v>2524</v>
      </c>
      <c r="I248" s="154"/>
      <c r="L248" s="32"/>
      <c r="M248" s="155"/>
      <c r="T248" s="56"/>
      <c r="AT248" s="17" t="s">
        <v>160</v>
      </c>
      <c r="AU248" s="17" t="s">
        <v>83</v>
      </c>
    </row>
    <row r="249" spans="2:65" s="1" customFormat="1" ht="16.5" customHeight="1" x14ac:dyDescent="0.2">
      <c r="B249" s="137"/>
      <c r="C249" s="182" t="s">
        <v>711</v>
      </c>
      <c r="D249" s="182" t="s">
        <v>566</v>
      </c>
      <c r="E249" s="183" t="s">
        <v>347</v>
      </c>
      <c r="F249" s="184" t="s">
        <v>2526</v>
      </c>
      <c r="G249" s="185" t="s">
        <v>372</v>
      </c>
      <c r="H249" s="186">
        <v>110</v>
      </c>
      <c r="I249" s="187"/>
      <c r="J249" s="188">
        <f>ROUND(I249*H249,2)</f>
        <v>0</v>
      </c>
      <c r="K249" s="189"/>
      <c r="L249" s="190"/>
      <c r="M249" s="191" t="s">
        <v>1</v>
      </c>
      <c r="N249" s="192" t="s">
        <v>38</v>
      </c>
      <c r="P249" s="148">
        <f>O249*H249</f>
        <v>0</v>
      </c>
      <c r="Q249" s="148">
        <v>0</v>
      </c>
      <c r="R249" s="148">
        <f>Q249*H249</f>
        <v>0</v>
      </c>
      <c r="S249" s="148">
        <v>0</v>
      </c>
      <c r="T249" s="149">
        <f>S249*H249</f>
        <v>0</v>
      </c>
      <c r="AR249" s="150" t="s">
        <v>204</v>
      </c>
      <c r="AT249" s="150" t="s">
        <v>566</v>
      </c>
      <c r="AU249" s="150" t="s">
        <v>83</v>
      </c>
      <c r="AY249" s="17" t="s">
        <v>151</v>
      </c>
      <c r="BE249" s="151">
        <f>IF(N249="základní",J249,0)</f>
        <v>0</v>
      </c>
      <c r="BF249" s="151">
        <f>IF(N249="snížená",J249,0)</f>
        <v>0</v>
      </c>
      <c r="BG249" s="151">
        <f>IF(N249="zákl. přenesená",J249,0)</f>
        <v>0</v>
      </c>
      <c r="BH249" s="151">
        <f>IF(N249="sníž. přenesená",J249,0)</f>
        <v>0</v>
      </c>
      <c r="BI249" s="151">
        <f>IF(N249="nulová",J249,0)</f>
        <v>0</v>
      </c>
      <c r="BJ249" s="17" t="s">
        <v>81</v>
      </c>
      <c r="BK249" s="151">
        <f>ROUND(I249*H249,2)</f>
        <v>0</v>
      </c>
      <c r="BL249" s="17" t="s">
        <v>158</v>
      </c>
      <c r="BM249" s="150" t="s">
        <v>2527</v>
      </c>
    </row>
    <row r="250" spans="2:65" s="1" customFormat="1" x14ac:dyDescent="0.2">
      <c r="B250" s="32"/>
      <c r="D250" s="152" t="s">
        <v>160</v>
      </c>
      <c r="F250" s="153" t="s">
        <v>2526</v>
      </c>
      <c r="I250" s="154"/>
      <c r="L250" s="32"/>
      <c r="M250" s="155"/>
      <c r="T250" s="56"/>
      <c r="AT250" s="17" t="s">
        <v>160</v>
      </c>
      <c r="AU250" s="17" t="s">
        <v>83</v>
      </c>
    </row>
    <row r="251" spans="2:65" s="1" customFormat="1" ht="16.5" customHeight="1" x14ac:dyDescent="0.2">
      <c r="B251" s="137"/>
      <c r="C251" s="182" t="s">
        <v>716</v>
      </c>
      <c r="D251" s="182" t="s">
        <v>566</v>
      </c>
      <c r="E251" s="183" t="s">
        <v>352</v>
      </c>
      <c r="F251" s="184" t="s">
        <v>2528</v>
      </c>
      <c r="G251" s="185" t="s">
        <v>372</v>
      </c>
      <c r="H251" s="186">
        <v>110</v>
      </c>
      <c r="I251" s="187"/>
      <c r="J251" s="188">
        <f>ROUND(I251*H251,2)</f>
        <v>0</v>
      </c>
      <c r="K251" s="189"/>
      <c r="L251" s="190"/>
      <c r="M251" s="191" t="s">
        <v>1</v>
      </c>
      <c r="N251" s="192" t="s">
        <v>38</v>
      </c>
      <c r="P251" s="148">
        <f>O251*H251</f>
        <v>0</v>
      </c>
      <c r="Q251" s="148">
        <v>0</v>
      </c>
      <c r="R251" s="148">
        <f>Q251*H251</f>
        <v>0</v>
      </c>
      <c r="S251" s="148">
        <v>0</v>
      </c>
      <c r="T251" s="149">
        <f>S251*H251</f>
        <v>0</v>
      </c>
      <c r="AR251" s="150" t="s">
        <v>204</v>
      </c>
      <c r="AT251" s="150" t="s">
        <v>566</v>
      </c>
      <c r="AU251" s="150" t="s">
        <v>83</v>
      </c>
      <c r="AY251" s="17" t="s">
        <v>151</v>
      </c>
      <c r="BE251" s="151">
        <f>IF(N251="základní",J251,0)</f>
        <v>0</v>
      </c>
      <c r="BF251" s="151">
        <f>IF(N251="snížená",J251,0)</f>
        <v>0</v>
      </c>
      <c r="BG251" s="151">
        <f>IF(N251="zákl. přenesená",J251,0)</f>
        <v>0</v>
      </c>
      <c r="BH251" s="151">
        <f>IF(N251="sníž. přenesená",J251,0)</f>
        <v>0</v>
      </c>
      <c r="BI251" s="151">
        <f>IF(N251="nulová",J251,0)</f>
        <v>0</v>
      </c>
      <c r="BJ251" s="17" t="s">
        <v>81</v>
      </c>
      <c r="BK251" s="151">
        <f>ROUND(I251*H251,2)</f>
        <v>0</v>
      </c>
      <c r="BL251" s="17" t="s">
        <v>158</v>
      </c>
      <c r="BM251" s="150" t="s">
        <v>2529</v>
      </c>
    </row>
    <row r="252" spans="2:65" s="1" customFormat="1" x14ac:dyDescent="0.2">
      <c r="B252" s="32"/>
      <c r="D252" s="152" t="s">
        <v>160</v>
      </c>
      <c r="F252" s="153" t="s">
        <v>2528</v>
      </c>
      <c r="I252" s="154"/>
      <c r="L252" s="32"/>
      <c r="M252" s="155"/>
      <c r="T252" s="56"/>
      <c r="AT252" s="17" t="s">
        <v>160</v>
      </c>
      <c r="AU252" s="17" t="s">
        <v>83</v>
      </c>
    </row>
    <row r="253" spans="2:65" s="1" customFormat="1" ht="16.5" customHeight="1" x14ac:dyDescent="0.2">
      <c r="B253" s="137"/>
      <c r="C253" s="182" t="s">
        <v>721</v>
      </c>
      <c r="D253" s="182" t="s">
        <v>566</v>
      </c>
      <c r="E253" s="183" t="s">
        <v>358</v>
      </c>
      <c r="F253" s="184" t="s">
        <v>2498</v>
      </c>
      <c r="G253" s="185" t="s">
        <v>372</v>
      </c>
      <c r="H253" s="186">
        <v>135</v>
      </c>
      <c r="I253" s="187"/>
      <c r="J253" s="188">
        <f>ROUND(I253*H253,2)</f>
        <v>0</v>
      </c>
      <c r="K253" s="189"/>
      <c r="L253" s="190"/>
      <c r="M253" s="191" t="s">
        <v>1</v>
      </c>
      <c r="N253" s="192" t="s">
        <v>38</v>
      </c>
      <c r="P253" s="148">
        <f>O253*H253</f>
        <v>0</v>
      </c>
      <c r="Q253" s="148">
        <v>0</v>
      </c>
      <c r="R253" s="148">
        <f>Q253*H253</f>
        <v>0</v>
      </c>
      <c r="S253" s="148">
        <v>0</v>
      </c>
      <c r="T253" s="149">
        <f>S253*H253</f>
        <v>0</v>
      </c>
      <c r="AR253" s="150" t="s">
        <v>204</v>
      </c>
      <c r="AT253" s="150" t="s">
        <v>566</v>
      </c>
      <c r="AU253" s="150" t="s">
        <v>83</v>
      </c>
      <c r="AY253" s="17" t="s">
        <v>151</v>
      </c>
      <c r="BE253" s="151">
        <f>IF(N253="základní",J253,0)</f>
        <v>0</v>
      </c>
      <c r="BF253" s="151">
        <f>IF(N253="snížená",J253,0)</f>
        <v>0</v>
      </c>
      <c r="BG253" s="151">
        <f>IF(N253="zákl. přenesená",J253,0)</f>
        <v>0</v>
      </c>
      <c r="BH253" s="151">
        <f>IF(N253="sníž. přenesená",J253,0)</f>
        <v>0</v>
      </c>
      <c r="BI253" s="151">
        <f>IF(N253="nulová",J253,0)</f>
        <v>0</v>
      </c>
      <c r="BJ253" s="17" t="s">
        <v>81</v>
      </c>
      <c r="BK253" s="151">
        <f>ROUND(I253*H253,2)</f>
        <v>0</v>
      </c>
      <c r="BL253" s="17" t="s">
        <v>158</v>
      </c>
      <c r="BM253" s="150" t="s">
        <v>2530</v>
      </c>
    </row>
    <row r="254" spans="2:65" s="1" customFormat="1" x14ac:dyDescent="0.2">
      <c r="B254" s="32"/>
      <c r="D254" s="152" t="s">
        <v>160</v>
      </c>
      <c r="F254" s="153" t="s">
        <v>2498</v>
      </c>
      <c r="I254" s="154"/>
      <c r="L254" s="32"/>
      <c r="M254" s="155"/>
      <c r="T254" s="56"/>
      <c r="AT254" s="17" t="s">
        <v>160</v>
      </c>
      <c r="AU254" s="17" t="s">
        <v>83</v>
      </c>
    </row>
    <row r="255" spans="2:65" s="1" customFormat="1" ht="16.5" customHeight="1" x14ac:dyDescent="0.2">
      <c r="B255" s="137"/>
      <c r="C255" s="182" t="s">
        <v>726</v>
      </c>
      <c r="D255" s="182" t="s">
        <v>566</v>
      </c>
      <c r="E255" s="183" t="s">
        <v>364</v>
      </c>
      <c r="F255" s="184" t="s">
        <v>2531</v>
      </c>
      <c r="G255" s="185" t="s">
        <v>372</v>
      </c>
      <c r="H255" s="186">
        <v>110</v>
      </c>
      <c r="I255" s="187"/>
      <c r="J255" s="188">
        <f>ROUND(I255*H255,2)</f>
        <v>0</v>
      </c>
      <c r="K255" s="189"/>
      <c r="L255" s="190"/>
      <c r="M255" s="191" t="s">
        <v>1</v>
      </c>
      <c r="N255" s="192" t="s">
        <v>38</v>
      </c>
      <c r="P255" s="148">
        <f>O255*H255</f>
        <v>0</v>
      </c>
      <c r="Q255" s="148">
        <v>0</v>
      </c>
      <c r="R255" s="148">
        <f>Q255*H255</f>
        <v>0</v>
      </c>
      <c r="S255" s="148">
        <v>0</v>
      </c>
      <c r="T255" s="149">
        <f>S255*H255</f>
        <v>0</v>
      </c>
      <c r="AR255" s="150" t="s">
        <v>204</v>
      </c>
      <c r="AT255" s="150" t="s">
        <v>566</v>
      </c>
      <c r="AU255" s="150" t="s">
        <v>83</v>
      </c>
      <c r="AY255" s="17" t="s">
        <v>151</v>
      </c>
      <c r="BE255" s="151">
        <f>IF(N255="základní",J255,0)</f>
        <v>0</v>
      </c>
      <c r="BF255" s="151">
        <f>IF(N255="snížená",J255,0)</f>
        <v>0</v>
      </c>
      <c r="BG255" s="151">
        <f>IF(N255="zákl. přenesená",J255,0)</f>
        <v>0</v>
      </c>
      <c r="BH255" s="151">
        <f>IF(N255="sníž. přenesená",J255,0)</f>
        <v>0</v>
      </c>
      <c r="BI255" s="151">
        <f>IF(N255="nulová",J255,0)</f>
        <v>0</v>
      </c>
      <c r="BJ255" s="17" t="s">
        <v>81</v>
      </c>
      <c r="BK255" s="151">
        <f>ROUND(I255*H255,2)</f>
        <v>0</v>
      </c>
      <c r="BL255" s="17" t="s">
        <v>158</v>
      </c>
      <c r="BM255" s="150" t="s">
        <v>2532</v>
      </c>
    </row>
    <row r="256" spans="2:65" s="1" customFormat="1" x14ac:dyDescent="0.2">
      <c r="B256" s="32"/>
      <c r="D256" s="152" t="s">
        <v>160</v>
      </c>
      <c r="F256" s="153" t="s">
        <v>2531</v>
      </c>
      <c r="I256" s="154"/>
      <c r="L256" s="32"/>
      <c r="M256" s="155"/>
      <c r="T256" s="56"/>
      <c r="AT256" s="17" t="s">
        <v>160</v>
      </c>
      <c r="AU256" s="17" t="s">
        <v>83</v>
      </c>
    </row>
    <row r="257" spans="2:65" s="1" customFormat="1" ht="16.5" customHeight="1" x14ac:dyDescent="0.2">
      <c r="B257" s="137"/>
      <c r="C257" s="182" t="s">
        <v>258</v>
      </c>
      <c r="D257" s="182" t="s">
        <v>566</v>
      </c>
      <c r="E257" s="183" t="s">
        <v>369</v>
      </c>
      <c r="F257" s="184" t="s">
        <v>2533</v>
      </c>
      <c r="G257" s="185" t="s">
        <v>372</v>
      </c>
      <c r="H257" s="186">
        <v>135</v>
      </c>
      <c r="I257" s="187"/>
      <c r="J257" s="188">
        <f>ROUND(I257*H257,2)</f>
        <v>0</v>
      </c>
      <c r="K257" s="189"/>
      <c r="L257" s="190"/>
      <c r="M257" s="191" t="s">
        <v>1</v>
      </c>
      <c r="N257" s="192" t="s">
        <v>38</v>
      </c>
      <c r="P257" s="148">
        <f>O257*H257</f>
        <v>0</v>
      </c>
      <c r="Q257" s="148">
        <v>0</v>
      </c>
      <c r="R257" s="148">
        <f>Q257*H257</f>
        <v>0</v>
      </c>
      <c r="S257" s="148">
        <v>0</v>
      </c>
      <c r="T257" s="149">
        <f>S257*H257</f>
        <v>0</v>
      </c>
      <c r="AR257" s="150" t="s">
        <v>204</v>
      </c>
      <c r="AT257" s="150" t="s">
        <v>566</v>
      </c>
      <c r="AU257" s="150" t="s">
        <v>83</v>
      </c>
      <c r="AY257" s="17" t="s">
        <v>151</v>
      </c>
      <c r="BE257" s="151">
        <f>IF(N257="základní",J257,0)</f>
        <v>0</v>
      </c>
      <c r="BF257" s="151">
        <f>IF(N257="snížená",J257,0)</f>
        <v>0</v>
      </c>
      <c r="BG257" s="151">
        <f>IF(N257="zákl. přenesená",J257,0)</f>
        <v>0</v>
      </c>
      <c r="BH257" s="151">
        <f>IF(N257="sníž. přenesená",J257,0)</f>
        <v>0</v>
      </c>
      <c r="BI257" s="151">
        <f>IF(N257="nulová",J257,0)</f>
        <v>0</v>
      </c>
      <c r="BJ257" s="17" t="s">
        <v>81</v>
      </c>
      <c r="BK257" s="151">
        <f>ROUND(I257*H257,2)</f>
        <v>0</v>
      </c>
      <c r="BL257" s="17" t="s">
        <v>158</v>
      </c>
      <c r="BM257" s="150" t="s">
        <v>2534</v>
      </c>
    </row>
    <row r="258" spans="2:65" s="1" customFormat="1" x14ac:dyDescent="0.2">
      <c r="B258" s="32"/>
      <c r="D258" s="152" t="s">
        <v>160</v>
      </c>
      <c r="F258" s="153" t="s">
        <v>2533</v>
      </c>
      <c r="I258" s="154"/>
      <c r="L258" s="32"/>
      <c r="M258" s="155"/>
      <c r="T258" s="56"/>
      <c r="AT258" s="17" t="s">
        <v>160</v>
      </c>
      <c r="AU258" s="17" t="s">
        <v>83</v>
      </c>
    </row>
    <row r="259" spans="2:65" s="1" customFormat="1" ht="16.5" customHeight="1" x14ac:dyDescent="0.2">
      <c r="B259" s="137"/>
      <c r="C259" s="182" t="s">
        <v>733</v>
      </c>
      <c r="D259" s="182" t="s">
        <v>566</v>
      </c>
      <c r="E259" s="183" t="s">
        <v>375</v>
      </c>
      <c r="F259" s="184" t="s">
        <v>2535</v>
      </c>
      <c r="G259" s="185" t="s">
        <v>372</v>
      </c>
      <c r="H259" s="186">
        <v>135</v>
      </c>
      <c r="I259" s="187"/>
      <c r="J259" s="188">
        <f>ROUND(I259*H259,2)</f>
        <v>0</v>
      </c>
      <c r="K259" s="189"/>
      <c r="L259" s="190"/>
      <c r="M259" s="191" t="s">
        <v>1</v>
      </c>
      <c r="N259" s="192" t="s">
        <v>38</v>
      </c>
      <c r="P259" s="148">
        <f>O259*H259</f>
        <v>0</v>
      </c>
      <c r="Q259" s="148">
        <v>0</v>
      </c>
      <c r="R259" s="148">
        <f>Q259*H259</f>
        <v>0</v>
      </c>
      <c r="S259" s="148">
        <v>0</v>
      </c>
      <c r="T259" s="149">
        <f>S259*H259</f>
        <v>0</v>
      </c>
      <c r="AR259" s="150" t="s">
        <v>204</v>
      </c>
      <c r="AT259" s="150" t="s">
        <v>566</v>
      </c>
      <c r="AU259" s="150" t="s">
        <v>83</v>
      </c>
      <c r="AY259" s="17" t="s">
        <v>151</v>
      </c>
      <c r="BE259" s="151">
        <f>IF(N259="základní",J259,0)</f>
        <v>0</v>
      </c>
      <c r="BF259" s="151">
        <f>IF(N259="snížená",J259,0)</f>
        <v>0</v>
      </c>
      <c r="BG259" s="151">
        <f>IF(N259="zákl. přenesená",J259,0)</f>
        <v>0</v>
      </c>
      <c r="BH259" s="151">
        <f>IF(N259="sníž. přenesená",J259,0)</f>
        <v>0</v>
      </c>
      <c r="BI259" s="151">
        <f>IF(N259="nulová",J259,0)</f>
        <v>0</v>
      </c>
      <c r="BJ259" s="17" t="s">
        <v>81</v>
      </c>
      <c r="BK259" s="151">
        <f>ROUND(I259*H259,2)</f>
        <v>0</v>
      </c>
      <c r="BL259" s="17" t="s">
        <v>158</v>
      </c>
      <c r="BM259" s="150" t="s">
        <v>2536</v>
      </c>
    </row>
    <row r="260" spans="2:65" s="1" customFormat="1" x14ac:dyDescent="0.2">
      <c r="B260" s="32"/>
      <c r="D260" s="152" t="s">
        <v>160</v>
      </c>
      <c r="F260" s="153" t="s">
        <v>2535</v>
      </c>
      <c r="I260" s="154"/>
      <c r="L260" s="32"/>
      <c r="M260" s="155"/>
      <c r="T260" s="56"/>
      <c r="AT260" s="17" t="s">
        <v>160</v>
      </c>
      <c r="AU260" s="17" t="s">
        <v>83</v>
      </c>
    </row>
    <row r="261" spans="2:65" s="1" customFormat="1" ht="16.5" customHeight="1" x14ac:dyDescent="0.2">
      <c r="B261" s="137"/>
      <c r="C261" s="182" t="s">
        <v>736</v>
      </c>
      <c r="D261" s="182" t="s">
        <v>566</v>
      </c>
      <c r="E261" s="183" t="s">
        <v>381</v>
      </c>
      <c r="F261" s="184" t="s">
        <v>2537</v>
      </c>
      <c r="G261" s="185" t="s">
        <v>372</v>
      </c>
      <c r="H261" s="186">
        <v>80</v>
      </c>
      <c r="I261" s="187"/>
      <c r="J261" s="188">
        <f>ROUND(I261*H261,2)</f>
        <v>0</v>
      </c>
      <c r="K261" s="189"/>
      <c r="L261" s="190"/>
      <c r="M261" s="191" t="s">
        <v>1</v>
      </c>
      <c r="N261" s="192" t="s">
        <v>38</v>
      </c>
      <c r="P261" s="148">
        <f>O261*H261</f>
        <v>0</v>
      </c>
      <c r="Q261" s="148">
        <v>0</v>
      </c>
      <c r="R261" s="148">
        <f>Q261*H261</f>
        <v>0</v>
      </c>
      <c r="S261" s="148">
        <v>0</v>
      </c>
      <c r="T261" s="149">
        <f>S261*H261</f>
        <v>0</v>
      </c>
      <c r="AR261" s="150" t="s">
        <v>204</v>
      </c>
      <c r="AT261" s="150" t="s">
        <v>566</v>
      </c>
      <c r="AU261" s="150" t="s">
        <v>83</v>
      </c>
      <c r="AY261" s="17" t="s">
        <v>151</v>
      </c>
      <c r="BE261" s="151">
        <f>IF(N261="základní",J261,0)</f>
        <v>0</v>
      </c>
      <c r="BF261" s="151">
        <f>IF(N261="snížená",J261,0)</f>
        <v>0</v>
      </c>
      <c r="BG261" s="151">
        <f>IF(N261="zákl. přenesená",J261,0)</f>
        <v>0</v>
      </c>
      <c r="BH261" s="151">
        <f>IF(N261="sníž. přenesená",J261,0)</f>
        <v>0</v>
      </c>
      <c r="BI261" s="151">
        <f>IF(N261="nulová",J261,0)</f>
        <v>0</v>
      </c>
      <c r="BJ261" s="17" t="s">
        <v>81</v>
      </c>
      <c r="BK261" s="151">
        <f>ROUND(I261*H261,2)</f>
        <v>0</v>
      </c>
      <c r="BL261" s="17" t="s">
        <v>158</v>
      </c>
      <c r="BM261" s="150" t="s">
        <v>2538</v>
      </c>
    </row>
    <row r="262" spans="2:65" s="1" customFormat="1" x14ac:dyDescent="0.2">
      <c r="B262" s="32"/>
      <c r="D262" s="152" t="s">
        <v>160</v>
      </c>
      <c r="F262" s="153" t="s">
        <v>2537</v>
      </c>
      <c r="I262" s="154"/>
      <c r="L262" s="32"/>
      <c r="M262" s="155"/>
      <c r="T262" s="56"/>
      <c r="AT262" s="17" t="s">
        <v>160</v>
      </c>
      <c r="AU262" s="17" t="s">
        <v>83</v>
      </c>
    </row>
    <row r="263" spans="2:65" s="1" customFormat="1" ht="16.5" customHeight="1" x14ac:dyDescent="0.2">
      <c r="B263" s="137"/>
      <c r="C263" s="182" t="s">
        <v>739</v>
      </c>
      <c r="D263" s="182" t="s">
        <v>566</v>
      </c>
      <c r="E263" s="183" t="s">
        <v>292</v>
      </c>
      <c r="F263" s="184" t="s">
        <v>2539</v>
      </c>
      <c r="G263" s="185" t="s">
        <v>372</v>
      </c>
      <c r="H263" s="186">
        <v>162</v>
      </c>
      <c r="I263" s="187"/>
      <c r="J263" s="188">
        <f>ROUND(I263*H263,2)</f>
        <v>0</v>
      </c>
      <c r="K263" s="189"/>
      <c r="L263" s="190"/>
      <c r="M263" s="191" t="s">
        <v>1</v>
      </c>
      <c r="N263" s="192" t="s">
        <v>38</v>
      </c>
      <c r="P263" s="148">
        <f>O263*H263</f>
        <v>0</v>
      </c>
      <c r="Q263" s="148">
        <v>0</v>
      </c>
      <c r="R263" s="148">
        <f>Q263*H263</f>
        <v>0</v>
      </c>
      <c r="S263" s="148">
        <v>0</v>
      </c>
      <c r="T263" s="149">
        <f>S263*H263</f>
        <v>0</v>
      </c>
      <c r="AR263" s="150" t="s">
        <v>204</v>
      </c>
      <c r="AT263" s="150" t="s">
        <v>566</v>
      </c>
      <c r="AU263" s="150" t="s">
        <v>83</v>
      </c>
      <c r="AY263" s="17" t="s">
        <v>151</v>
      </c>
      <c r="BE263" s="151">
        <f>IF(N263="základní",J263,0)</f>
        <v>0</v>
      </c>
      <c r="BF263" s="151">
        <f>IF(N263="snížená",J263,0)</f>
        <v>0</v>
      </c>
      <c r="BG263" s="151">
        <f>IF(N263="zákl. přenesená",J263,0)</f>
        <v>0</v>
      </c>
      <c r="BH263" s="151">
        <f>IF(N263="sníž. přenesená",J263,0)</f>
        <v>0</v>
      </c>
      <c r="BI263" s="151">
        <f>IF(N263="nulová",J263,0)</f>
        <v>0</v>
      </c>
      <c r="BJ263" s="17" t="s">
        <v>81</v>
      </c>
      <c r="BK263" s="151">
        <f>ROUND(I263*H263,2)</f>
        <v>0</v>
      </c>
      <c r="BL263" s="17" t="s">
        <v>158</v>
      </c>
      <c r="BM263" s="150" t="s">
        <v>2540</v>
      </c>
    </row>
    <row r="264" spans="2:65" s="1" customFormat="1" x14ac:dyDescent="0.2">
      <c r="B264" s="32"/>
      <c r="D264" s="152" t="s">
        <v>160</v>
      </c>
      <c r="F264" s="153" t="s">
        <v>2539</v>
      </c>
      <c r="I264" s="154"/>
      <c r="L264" s="32"/>
      <c r="M264" s="155"/>
      <c r="T264" s="56"/>
      <c r="AT264" s="17" t="s">
        <v>160</v>
      </c>
      <c r="AU264" s="17" t="s">
        <v>83</v>
      </c>
    </row>
    <row r="265" spans="2:65" s="1" customFormat="1" ht="16.5" customHeight="1" x14ac:dyDescent="0.2">
      <c r="B265" s="137"/>
      <c r="C265" s="182" t="s">
        <v>745</v>
      </c>
      <c r="D265" s="182" t="s">
        <v>566</v>
      </c>
      <c r="E265" s="183" t="s">
        <v>389</v>
      </c>
      <c r="F265" s="184" t="s">
        <v>2541</v>
      </c>
      <c r="G265" s="185" t="s">
        <v>372</v>
      </c>
      <c r="H265" s="186">
        <v>105</v>
      </c>
      <c r="I265" s="187"/>
      <c r="J265" s="188">
        <f>ROUND(I265*H265,2)</f>
        <v>0</v>
      </c>
      <c r="K265" s="189"/>
      <c r="L265" s="190"/>
      <c r="M265" s="191" t="s">
        <v>1</v>
      </c>
      <c r="N265" s="192" t="s">
        <v>38</v>
      </c>
      <c r="P265" s="148">
        <f>O265*H265</f>
        <v>0</v>
      </c>
      <c r="Q265" s="148">
        <v>0</v>
      </c>
      <c r="R265" s="148">
        <f>Q265*H265</f>
        <v>0</v>
      </c>
      <c r="S265" s="148">
        <v>0</v>
      </c>
      <c r="T265" s="149">
        <f>S265*H265</f>
        <v>0</v>
      </c>
      <c r="AR265" s="150" t="s">
        <v>204</v>
      </c>
      <c r="AT265" s="150" t="s">
        <v>566</v>
      </c>
      <c r="AU265" s="150" t="s">
        <v>83</v>
      </c>
      <c r="AY265" s="17" t="s">
        <v>151</v>
      </c>
      <c r="BE265" s="151">
        <f>IF(N265="základní",J265,0)</f>
        <v>0</v>
      </c>
      <c r="BF265" s="151">
        <f>IF(N265="snížená",J265,0)</f>
        <v>0</v>
      </c>
      <c r="BG265" s="151">
        <f>IF(N265="zákl. přenesená",J265,0)</f>
        <v>0</v>
      </c>
      <c r="BH265" s="151">
        <f>IF(N265="sníž. přenesená",J265,0)</f>
        <v>0</v>
      </c>
      <c r="BI265" s="151">
        <f>IF(N265="nulová",J265,0)</f>
        <v>0</v>
      </c>
      <c r="BJ265" s="17" t="s">
        <v>81</v>
      </c>
      <c r="BK265" s="151">
        <f>ROUND(I265*H265,2)</f>
        <v>0</v>
      </c>
      <c r="BL265" s="17" t="s">
        <v>158</v>
      </c>
      <c r="BM265" s="150" t="s">
        <v>2542</v>
      </c>
    </row>
    <row r="266" spans="2:65" s="1" customFormat="1" x14ac:dyDescent="0.2">
      <c r="B266" s="32"/>
      <c r="D266" s="152" t="s">
        <v>160</v>
      </c>
      <c r="F266" s="153" t="s">
        <v>2541</v>
      </c>
      <c r="I266" s="154"/>
      <c r="L266" s="32"/>
      <c r="M266" s="155"/>
      <c r="T266" s="56"/>
      <c r="AT266" s="17" t="s">
        <v>160</v>
      </c>
      <c r="AU266" s="17" t="s">
        <v>83</v>
      </c>
    </row>
    <row r="267" spans="2:65" s="1" customFormat="1" ht="16.5" customHeight="1" x14ac:dyDescent="0.2">
      <c r="B267" s="137"/>
      <c r="C267" s="182" t="s">
        <v>749</v>
      </c>
      <c r="D267" s="182" t="s">
        <v>566</v>
      </c>
      <c r="E267" s="183" t="s">
        <v>392</v>
      </c>
      <c r="F267" s="184" t="s">
        <v>2543</v>
      </c>
      <c r="G267" s="185" t="s">
        <v>372</v>
      </c>
      <c r="H267" s="186">
        <v>189</v>
      </c>
      <c r="I267" s="187"/>
      <c r="J267" s="188">
        <f>ROUND(I267*H267,2)</f>
        <v>0</v>
      </c>
      <c r="K267" s="189"/>
      <c r="L267" s="190"/>
      <c r="M267" s="191" t="s">
        <v>1</v>
      </c>
      <c r="N267" s="192" t="s">
        <v>38</v>
      </c>
      <c r="P267" s="148">
        <f>O267*H267</f>
        <v>0</v>
      </c>
      <c r="Q267" s="148">
        <v>0</v>
      </c>
      <c r="R267" s="148">
        <f>Q267*H267</f>
        <v>0</v>
      </c>
      <c r="S267" s="148">
        <v>0</v>
      </c>
      <c r="T267" s="149">
        <f>S267*H267</f>
        <v>0</v>
      </c>
      <c r="AR267" s="150" t="s">
        <v>204</v>
      </c>
      <c r="AT267" s="150" t="s">
        <v>566</v>
      </c>
      <c r="AU267" s="150" t="s">
        <v>83</v>
      </c>
      <c r="AY267" s="17" t="s">
        <v>151</v>
      </c>
      <c r="BE267" s="151">
        <f>IF(N267="základní",J267,0)</f>
        <v>0</v>
      </c>
      <c r="BF267" s="151">
        <f>IF(N267="snížená",J267,0)</f>
        <v>0</v>
      </c>
      <c r="BG267" s="151">
        <f>IF(N267="zákl. přenesená",J267,0)</f>
        <v>0</v>
      </c>
      <c r="BH267" s="151">
        <f>IF(N267="sníž. přenesená",J267,0)</f>
        <v>0</v>
      </c>
      <c r="BI267" s="151">
        <f>IF(N267="nulová",J267,0)</f>
        <v>0</v>
      </c>
      <c r="BJ267" s="17" t="s">
        <v>81</v>
      </c>
      <c r="BK267" s="151">
        <f>ROUND(I267*H267,2)</f>
        <v>0</v>
      </c>
      <c r="BL267" s="17" t="s">
        <v>158</v>
      </c>
      <c r="BM267" s="150" t="s">
        <v>2544</v>
      </c>
    </row>
    <row r="268" spans="2:65" s="1" customFormat="1" x14ac:dyDescent="0.2">
      <c r="B268" s="32"/>
      <c r="D268" s="152" t="s">
        <v>160</v>
      </c>
      <c r="F268" s="153" t="s">
        <v>2543</v>
      </c>
      <c r="I268" s="154"/>
      <c r="L268" s="32"/>
      <c r="M268" s="155"/>
      <c r="T268" s="56"/>
      <c r="AT268" s="17" t="s">
        <v>160</v>
      </c>
      <c r="AU268" s="17" t="s">
        <v>83</v>
      </c>
    </row>
    <row r="269" spans="2:65" s="1" customFormat="1" ht="16.5" customHeight="1" x14ac:dyDescent="0.2">
      <c r="B269" s="137"/>
      <c r="C269" s="182" t="s">
        <v>754</v>
      </c>
      <c r="D269" s="182" t="s">
        <v>566</v>
      </c>
      <c r="E269" s="183" t="s">
        <v>398</v>
      </c>
      <c r="F269" s="184" t="s">
        <v>2545</v>
      </c>
      <c r="G269" s="185" t="s">
        <v>372</v>
      </c>
      <c r="H269" s="186">
        <v>160</v>
      </c>
      <c r="I269" s="187"/>
      <c r="J269" s="188">
        <f>ROUND(I269*H269,2)</f>
        <v>0</v>
      </c>
      <c r="K269" s="189"/>
      <c r="L269" s="190"/>
      <c r="M269" s="191" t="s">
        <v>1</v>
      </c>
      <c r="N269" s="192" t="s">
        <v>38</v>
      </c>
      <c r="P269" s="148">
        <f>O269*H269</f>
        <v>0</v>
      </c>
      <c r="Q269" s="148">
        <v>0</v>
      </c>
      <c r="R269" s="148">
        <f>Q269*H269</f>
        <v>0</v>
      </c>
      <c r="S269" s="148">
        <v>0</v>
      </c>
      <c r="T269" s="149">
        <f>S269*H269</f>
        <v>0</v>
      </c>
      <c r="AR269" s="150" t="s">
        <v>204</v>
      </c>
      <c r="AT269" s="150" t="s">
        <v>566</v>
      </c>
      <c r="AU269" s="150" t="s">
        <v>83</v>
      </c>
      <c r="AY269" s="17" t="s">
        <v>151</v>
      </c>
      <c r="BE269" s="151">
        <f>IF(N269="základní",J269,0)</f>
        <v>0</v>
      </c>
      <c r="BF269" s="151">
        <f>IF(N269="snížená",J269,0)</f>
        <v>0</v>
      </c>
      <c r="BG269" s="151">
        <f>IF(N269="zákl. přenesená",J269,0)</f>
        <v>0</v>
      </c>
      <c r="BH269" s="151">
        <f>IF(N269="sníž. přenesená",J269,0)</f>
        <v>0</v>
      </c>
      <c r="BI269" s="151">
        <f>IF(N269="nulová",J269,0)</f>
        <v>0</v>
      </c>
      <c r="BJ269" s="17" t="s">
        <v>81</v>
      </c>
      <c r="BK269" s="151">
        <f>ROUND(I269*H269,2)</f>
        <v>0</v>
      </c>
      <c r="BL269" s="17" t="s">
        <v>158</v>
      </c>
      <c r="BM269" s="150" t="s">
        <v>2546</v>
      </c>
    </row>
    <row r="270" spans="2:65" s="1" customFormat="1" x14ac:dyDescent="0.2">
      <c r="B270" s="32"/>
      <c r="D270" s="152" t="s">
        <v>160</v>
      </c>
      <c r="F270" s="153" t="s">
        <v>2545</v>
      </c>
      <c r="I270" s="154"/>
      <c r="L270" s="32"/>
      <c r="M270" s="155"/>
      <c r="T270" s="56"/>
      <c r="AT270" s="17" t="s">
        <v>160</v>
      </c>
      <c r="AU270" s="17" t="s">
        <v>83</v>
      </c>
    </row>
    <row r="271" spans="2:65" s="1" customFormat="1" ht="16.5" customHeight="1" x14ac:dyDescent="0.2">
      <c r="B271" s="137"/>
      <c r="C271" s="182" t="s">
        <v>758</v>
      </c>
      <c r="D271" s="182" t="s">
        <v>566</v>
      </c>
      <c r="E271" s="183" t="s">
        <v>403</v>
      </c>
      <c r="F271" s="184" t="s">
        <v>2547</v>
      </c>
      <c r="G271" s="185" t="s">
        <v>372</v>
      </c>
      <c r="H271" s="186">
        <v>135</v>
      </c>
      <c r="I271" s="187"/>
      <c r="J271" s="188">
        <f>ROUND(I271*H271,2)</f>
        <v>0</v>
      </c>
      <c r="K271" s="189"/>
      <c r="L271" s="190"/>
      <c r="M271" s="191" t="s">
        <v>1</v>
      </c>
      <c r="N271" s="192" t="s">
        <v>38</v>
      </c>
      <c r="P271" s="148">
        <f>O271*H271</f>
        <v>0</v>
      </c>
      <c r="Q271" s="148">
        <v>0</v>
      </c>
      <c r="R271" s="148">
        <f>Q271*H271</f>
        <v>0</v>
      </c>
      <c r="S271" s="148">
        <v>0</v>
      </c>
      <c r="T271" s="149">
        <f>S271*H271</f>
        <v>0</v>
      </c>
      <c r="AR271" s="150" t="s">
        <v>204</v>
      </c>
      <c r="AT271" s="150" t="s">
        <v>566</v>
      </c>
      <c r="AU271" s="150" t="s">
        <v>83</v>
      </c>
      <c r="AY271" s="17" t="s">
        <v>151</v>
      </c>
      <c r="BE271" s="151">
        <f>IF(N271="základní",J271,0)</f>
        <v>0</v>
      </c>
      <c r="BF271" s="151">
        <f>IF(N271="snížená",J271,0)</f>
        <v>0</v>
      </c>
      <c r="BG271" s="151">
        <f>IF(N271="zákl. přenesená",J271,0)</f>
        <v>0</v>
      </c>
      <c r="BH271" s="151">
        <f>IF(N271="sníž. přenesená",J271,0)</f>
        <v>0</v>
      </c>
      <c r="BI271" s="151">
        <f>IF(N271="nulová",J271,0)</f>
        <v>0</v>
      </c>
      <c r="BJ271" s="17" t="s">
        <v>81</v>
      </c>
      <c r="BK271" s="151">
        <f>ROUND(I271*H271,2)</f>
        <v>0</v>
      </c>
      <c r="BL271" s="17" t="s">
        <v>158</v>
      </c>
      <c r="BM271" s="150" t="s">
        <v>2548</v>
      </c>
    </row>
    <row r="272" spans="2:65" s="1" customFormat="1" x14ac:dyDescent="0.2">
      <c r="B272" s="32"/>
      <c r="D272" s="152" t="s">
        <v>160</v>
      </c>
      <c r="F272" s="153" t="s">
        <v>2547</v>
      </c>
      <c r="I272" s="154"/>
      <c r="L272" s="32"/>
      <c r="M272" s="155"/>
      <c r="T272" s="56"/>
      <c r="AT272" s="17" t="s">
        <v>160</v>
      </c>
      <c r="AU272" s="17" t="s">
        <v>83</v>
      </c>
    </row>
    <row r="273" spans="2:65" s="1" customFormat="1" ht="16.5" customHeight="1" x14ac:dyDescent="0.2">
      <c r="B273" s="137"/>
      <c r="C273" s="182" t="s">
        <v>761</v>
      </c>
      <c r="D273" s="182" t="s">
        <v>566</v>
      </c>
      <c r="E273" s="183" t="s">
        <v>409</v>
      </c>
      <c r="F273" s="184" t="s">
        <v>2549</v>
      </c>
      <c r="G273" s="185" t="s">
        <v>372</v>
      </c>
      <c r="H273" s="186">
        <v>80</v>
      </c>
      <c r="I273" s="187"/>
      <c r="J273" s="188">
        <f>ROUND(I273*H273,2)</f>
        <v>0</v>
      </c>
      <c r="K273" s="189"/>
      <c r="L273" s="190"/>
      <c r="M273" s="191" t="s">
        <v>1</v>
      </c>
      <c r="N273" s="192" t="s">
        <v>38</v>
      </c>
      <c r="P273" s="148">
        <f>O273*H273</f>
        <v>0</v>
      </c>
      <c r="Q273" s="148">
        <v>0</v>
      </c>
      <c r="R273" s="148">
        <f>Q273*H273</f>
        <v>0</v>
      </c>
      <c r="S273" s="148">
        <v>0</v>
      </c>
      <c r="T273" s="149">
        <f>S273*H273</f>
        <v>0</v>
      </c>
      <c r="AR273" s="150" t="s">
        <v>204</v>
      </c>
      <c r="AT273" s="150" t="s">
        <v>566</v>
      </c>
      <c r="AU273" s="150" t="s">
        <v>83</v>
      </c>
      <c r="AY273" s="17" t="s">
        <v>151</v>
      </c>
      <c r="BE273" s="151">
        <f>IF(N273="základní",J273,0)</f>
        <v>0</v>
      </c>
      <c r="BF273" s="151">
        <f>IF(N273="snížená",J273,0)</f>
        <v>0</v>
      </c>
      <c r="BG273" s="151">
        <f>IF(N273="zákl. přenesená",J273,0)</f>
        <v>0</v>
      </c>
      <c r="BH273" s="151">
        <f>IF(N273="sníž. přenesená",J273,0)</f>
        <v>0</v>
      </c>
      <c r="BI273" s="151">
        <f>IF(N273="nulová",J273,0)</f>
        <v>0</v>
      </c>
      <c r="BJ273" s="17" t="s">
        <v>81</v>
      </c>
      <c r="BK273" s="151">
        <f>ROUND(I273*H273,2)</f>
        <v>0</v>
      </c>
      <c r="BL273" s="17" t="s">
        <v>158</v>
      </c>
      <c r="BM273" s="150" t="s">
        <v>2550</v>
      </c>
    </row>
    <row r="274" spans="2:65" s="1" customFormat="1" x14ac:dyDescent="0.2">
      <c r="B274" s="32"/>
      <c r="D274" s="152" t="s">
        <v>160</v>
      </c>
      <c r="F274" s="153" t="s">
        <v>2549</v>
      </c>
      <c r="I274" s="154"/>
      <c r="L274" s="32"/>
      <c r="M274" s="155"/>
      <c r="T274" s="56"/>
      <c r="AT274" s="17" t="s">
        <v>160</v>
      </c>
      <c r="AU274" s="17" t="s">
        <v>83</v>
      </c>
    </row>
    <row r="275" spans="2:65" s="1" customFormat="1" ht="16.5" customHeight="1" x14ac:dyDescent="0.2">
      <c r="B275" s="137"/>
      <c r="C275" s="182" t="s">
        <v>765</v>
      </c>
      <c r="D275" s="182" t="s">
        <v>566</v>
      </c>
      <c r="E275" s="183" t="s">
        <v>413</v>
      </c>
      <c r="F275" s="184" t="s">
        <v>2551</v>
      </c>
      <c r="G275" s="185" t="s">
        <v>372</v>
      </c>
      <c r="H275" s="186">
        <v>135</v>
      </c>
      <c r="I275" s="187"/>
      <c r="J275" s="188">
        <f>ROUND(I275*H275,2)</f>
        <v>0</v>
      </c>
      <c r="K275" s="189"/>
      <c r="L275" s="190"/>
      <c r="M275" s="191" t="s">
        <v>1</v>
      </c>
      <c r="N275" s="192" t="s">
        <v>38</v>
      </c>
      <c r="P275" s="148">
        <f>O275*H275</f>
        <v>0</v>
      </c>
      <c r="Q275" s="148">
        <v>0</v>
      </c>
      <c r="R275" s="148">
        <f>Q275*H275</f>
        <v>0</v>
      </c>
      <c r="S275" s="148">
        <v>0</v>
      </c>
      <c r="T275" s="149">
        <f>S275*H275</f>
        <v>0</v>
      </c>
      <c r="AR275" s="150" t="s">
        <v>204</v>
      </c>
      <c r="AT275" s="150" t="s">
        <v>566</v>
      </c>
      <c r="AU275" s="150" t="s">
        <v>83</v>
      </c>
      <c r="AY275" s="17" t="s">
        <v>151</v>
      </c>
      <c r="BE275" s="151">
        <f>IF(N275="základní",J275,0)</f>
        <v>0</v>
      </c>
      <c r="BF275" s="151">
        <f>IF(N275="snížená",J275,0)</f>
        <v>0</v>
      </c>
      <c r="BG275" s="151">
        <f>IF(N275="zákl. přenesená",J275,0)</f>
        <v>0</v>
      </c>
      <c r="BH275" s="151">
        <f>IF(N275="sníž. přenesená",J275,0)</f>
        <v>0</v>
      </c>
      <c r="BI275" s="151">
        <f>IF(N275="nulová",J275,0)</f>
        <v>0</v>
      </c>
      <c r="BJ275" s="17" t="s">
        <v>81</v>
      </c>
      <c r="BK275" s="151">
        <f>ROUND(I275*H275,2)</f>
        <v>0</v>
      </c>
      <c r="BL275" s="17" t="s">
        <v>158</v>
      </c>
      <c r="BM275" s="150" t="s">
        <v>2552</v>
      </c>
    </row>
    <row r="276" spans="2:65" s="1" customFormat="1" x14ac:dyDescent="0.2">
      <c r="B276" s="32"/>
      <c r="D276" s="152" t="s">
        <v>160</v>
      </c>
      <c r="F276" s="153" t="s">
        <v>2551</v>
      </c>
      <c r="I276" s="154"/>
      <c r="L276" s="32"/>
      <c r="M276" s="155"/>
      <c r="T276" s="56"/>
      <c r="AT276" s="17" t="s">
        <v>160</v>
      </c>
      <c r="AU276" s="17" t="s">
        <v>83</v>
      </c>
    </row>
    <row r="277" spans="2:65" s="1" customFormat="1" ht="16.5" customHeight="1" x14ac:dyDescent="0.2">
      <c r="B277" s="137"/>
      <c r="C277" s="182" t="s">
        <v>770</v>
      </c>
      <c r="D277" s="182" t="s">
        <v>566</v>
      </c>
      <c r="E277" s="183" t="s">
        <v>419</v>
      </c>
      <c r="F277" s="184" t="s">
        <v>2506</v>
      </c>
      <c r="G277" s="185" t="s">
        <v>372</v>
      </c>
      <c r="H277" s="186">
        <v>135</v>
      </c>
      <c r="I277" s="187"/>
      <c r="J277" s="188">
        <f>ROUND(I277*H277,2)</f>
        <v>0</v>
      </c>
      <c r="K277" s="189"/>
      <c r="L277" s="190"/>
      <c r="M277" s="191" t="s">
        <v>1</v>
      </c>
      <c r="N277" s="192" t="s">
        <v>38</v>
      </c>
      <c r="P277" s="148">
        <f>O277*H277</f>
        <v>0</v>
      </c>
      <c r="Q277" s="148">
        <v>0</v>
      </c>
      <c r="R277" s="148">
        <f>Q277*H277</f>
        <v>0</v>
      </c>
      <c r="S277" s="148">
        <v>0</v>
      </c>
      <c r="T277" s="149">
        <f>S277*H277</f>
        <v>0</v>
      </c>
      <c r="AR277" s="150" t="s">
        <v>204</v>
      </c>
      <c r="AT277" s="150" t="s">
        <v>566</v>
      </c>
      <c r="AU277" s="150" t="s">
        <v>83</v>
      </c>
      <c r="AY277" s="17" t="s">
        <v>151</v>
      </c>
      <c r="BE277" s="151">
        <f>IF(N277="základní",J277,0)</f>
        <v>0</v>
      </c>
      <c r="BF277" s="151">
        <f>IF(N277="snížená",J277,0)</f>
        <v>0</v>
      </c>
      <c r="BG277" s="151">
        <f>IF(N277="zákl. přenesená",J277,0)</f>
        <v>0</v>
      </c>
      <c r="BH277" s="151">
        <f>IF(N277="sníž. přenesená",J277,0)</f>
        <v>0</v>
      </c>
      <c r="BI277" s="151">
        <f>IF(N277="nulová",J277,0)</f>
        <v>0</v>
      </c>
      <c r="BJ277" s="17" t="s">
        <v>81</v>
      </c>
      <c r="BK277" s="151">
        <f>ROUND(I277*H277,2)</f>
        <v>0</v>
      </c>
      <c r="BL277" s="17" t="s">
        <v>158</v>
      </c>
      <c r="BM277" s="150" t="s">
        <v>2553</v>
      </c>
    </row>
    <row r="278" spans="2:65" s="1" customFormat="1" x14ac:dyDescent="0.2">
      <c r="B278" s="32"/>
      <c r="D278" s="152" t="s">
        <v>160</v>
      </c>
      <c r="F278" s="153" t="s">
        <v>2506</v>
      </c>
      <c r="I278" s="154"/>
      <c r="L278" s="32"/>
      <c r="M278" s="155"/>
      <c r="T278" s="56"/>
      <c r="AT278" s="17" t="s">
        <v>160</v>
      </c>
      <c r="AU278" s="17" t="s">
        <v>83</v>
      </c>
    </row>
    <row r="279" spans="2:65" s="1" customFormat="1" ht="16.5" customHeight="1" x14ac:dyDescent="0.2">
      <c r="B279" s="137"/>
      <c r="C279" s="182" t="s">
        <v>775</v>
      </c>
      <c r="D279" s="182" t="s">
        <v>566</v>
      </c>
      <c r="E279" s="183" t="s">
        <v>423</v>
      </c>
      <c r="F279" s="184" t="s">
        <v>2554</v>
      </c>
      <c r="G279" s="185" t="s">
        <v>372</v>
      </c>
      <c r="H279" s="186">
        <v>110</v>
      </c>
      <c r="I279" s="187"/>
      <c r="J279" s="188">
        <f>ROUND(I279*H279,2)</f>
        <v>0</v>
      </c>
      <c r="K279" s="189"/>
      <c r="L279" s="190"/>
      <c r="M279" s="191" t="s">
        <v>1</v>
      </c>
      <c r="N279" s="192" t="s">
        <v>38</v>
      </c>
      <c r="P279" s="148">
        <f>O279*H279</f>
        <v>0</v>
      </c>
      <c r="Q279" s="148">
        <v>0</v>
      </c>
      <c r="R279" s="148">
        <f>Q279*H279</f>
        <v>0</v>
      </c>
      <c r="S279" s="148">
        <v>0</v>
      </c>
      <c r="T279" s="149">
        <f>S279*H279</f>
        <v>0</v>
      </c>
      <c r="AR279" s="150" t="s">
        <v>204</v>
      </c>
      <c r="AT279" s="150" t="s">
        <v>566</v>
      </c>
      <c r="AU279" s="150" t="s">
        <v>83</v>
      </c>
      <c r="AY279" s="17" t="s">
        <v>151</v>
      </c>
      <c r="BE279" s="151">
        <f>IF(N279="základní",J279,0)</f>
        <v>0</v>
      </c>
      <c r="BF279" s="151">
        <f>IF(N279="snížená",J279,0)</f>
        <v>0</v>
      </c>
      <c r="BG279" s="151">
        <f>IF(N279="zákl. přenesená",J279,0)</f>
        <v>0</v>
      </c>
      <c r="BH279" s="151">
        <f>IF(N279="sníž. přenesená",J279,0)</f>
        <v>0</v>
      </c>
      <c r="BI279" s="151">
        <f>IF(N279="nulová",J279,0)</f>
        <v>0</v>
      </c>
      <c r="BJ279" s="17" t="s">
        <v>81</v>
      </c>
      <c r="BK279" s="151">
        <f>ROUND(I279*H279,2)</f>
        <v>0</v>
      </c>
      <c r="BL279" s="17" t="s">
        <v>158</v>
      </c>
      <c r="BM279" s="150" t="s">
        <v>2555</v>
      </c>
    </row>
    <row r="280" spans="2:65" s="1" customFormat="1" x14ac:dyDescent="0.2">
      <c r="B280" s="32"/>
      <c r="D280" s="152" t="s">
        <v>160</v>
      </c>
      <c r="F280" s="153" t="s">
        <v>2554</v>
      </c>
      <c r="I280" s="154"/>
      <c r="L280" s="32"/>
      <c r="M280" s="155"/>
      <c r="T280" s="56"/>
      <c r="AT280" s="17" t="s">
        <v>160</v>
      </c>
      <c r="AU280" s="17" t="s">
        <v>83</v>
      </c>
    </row>
    <row r="281" spans="2:65" s="1" customFormat="1" ht="16.5" customHeight="1" x14ac:dyDescent="0.2">
      <c r="B281" s="137"/>
      <c r="C281" s="182" t="s">
        <v>780</v>
      </c>
      <c r="D281" s="182" t="s">
        <v>566</v>
      </c>
      <c r="E281" s="183" t="s">
        <v>429</v>
      </c>
      <c r="F281" s="184" t="s">
        <v>2556</v>
      </c>
      <c r="G281" s="185" t="s">
        <v>372</v>
      </c>
      <c r="H281" s="186">
        <v>135</v>
      </c>
      <c r="I281" s="187"/>
      <c r="J281" s="188">
        <f>ROUND(I281*H281,2)</f>
        <v>0</v>
      </c>
      <c r="K281" s="189"/>
      <c r="L281" s="190"/>
      <c r="M281" s="191" t="s">
        <v>1</v>
      </c>
      <c r="N281" s="192" t="s">
        <v>38</v>
      </c>
      <c r="P281" s="148">
        <f>O281*H281</f>
        <v>0</v>
      </c>
      <c r="Q281" s="148">
        <v>0</v>
      </c>
      <c r="R281" s="148">
        <f>Q281*H281</f>
        <v>0</v>
      </c>
      <c r="S281" s="148">
        <v>0</v>
      </c>
      <c r="T281" s="149">
        <f>S281*H281</f>
        <v>0</v>
      </c>
      <c r="AR281" s="150" t="s">
        <v>204</v>
      </c>
      <c r="AT281" s="150" t="s">
        <v>566</v>
      </c>
      <c r="AU281" s="150" t="s">
        <v>83</v>
      </c>
      <c r="AY281" s="17" t="s">
        <v>151</v>
      </c>
      <c r="BE281" s="151">
        <f>IF(N281="základní",J281,0)</f>
        <v>0</v>
      </c>
      <c r="BF281" s="151">
        <f>IF(N281="snížená",J281,0)</f>
        <v>0</v>
      </c>
      <c r="BG281" s="151">
        <f>IF(N281="zákl. přenesená",J281,0)</f>
        <v>0</v>
      </c>
      <c r="BH281" s="151">
        <f>IF(N281="sníž. přenesená",J281,0)</f>
        <v>0</v>
      </c>
      <c r="BI281" s="151">
        <f>IF(N281="nulová",J281,0)</f>
        <v>0</v>
      </c>
      <c r="BJ281" s="17" t="s">
        <v>81</v>
      </c>
      <c r="BK281" s="151">
        <f>ROUND(I281*H281,2)</f>
        <v>0</v>
      </c>
      <c r="BL281" s="17" t="s">
        <v>158</v>
      </c>
      <c r="BM281" s="150" t="s">
        <v>2557</v>
      </c>
    </row>
    <row r="282" spans="2:65" s="1" customFormat="1" x14ac:dyDescent="0.2">
      <c r="B282" s="32"/>
      <c r="D282" s="152" t="s">
        <v>160</v>
      </c>
      <c r="F282" s="153" t="s">
        <v>2556</v>
      </c>
      <c r="I282" s="154"/>
      <c r="L282" s="32"/>
      <c r="M282" s="155"/>
      <c r="T282" s="56"/>
      <c r="AT282" s="17" t="s">
        <v>160</v>
      </c>
      <c r="AU282" s="17" t="s">
        <v>83</v>
      </c>
    </row>
    <row r="283" spans="2:65" s="1" customFormat="1" ht="16.5" customHeight="1" x14ac:dyDescent="0.2">
      <c r="B283" s="137"/>
      <c r="C283" s="182" t="s">
        <v>786</v>
      </c>
      <c r="D283" s="182" t="s">
        <v>566</v>
      </c>
      <c r="E283" s="183" t="s">
        <v>435</v>
      </c>
      <c r="F283" s="184" t="s">
        <v>2504</v>
      </c>
      <c r="G283" s="185" t="s">
        <v>372</v>
      </c>
      <c r="H283" s="186">
        <v>160</v>
      </c>
      <c r="I283" s="187"/>
      <c r="J283" s="188">
        <f>ROUND(I283*H283,2)</f>
        <v>0</v>
      </c>
      <c r="K283" s="189"/>
      <c r="L283" s="190"/>
      <c r="M283" s="191" t="s">
        <v>1</v>
      </c>
      <c r="N283" s="192" t="s">
        <v>38</v>
      </c>
      <c r="P283" s="148">
        <f>O283*H283</f>
        <v>0</v>
      </c>
      <c r="Q283" s="148">
        <v>0</v>
      </c>
      <c r="R283" s="148">
        <f>Q283*H283</f>
        <v>0</v>
      </c>
      <c r="S283" s="148">
        <v>0</v>
      </c>
      <c r="T283" s="149">
        <f>S283*H283</f>
        <v>0</v>
      </c>
      <c r="AR283" s="150" t="s">
        <v>204</v>
      </c>
      <c r="AT283" s="150" t="s">
        <v>566</v>
      </c>
      <c r="AU283" s="150" t="s">
        <v>83</v>
      </c>
      <c r="AY283" s="17" t="s">
        <v>151</v>
      </c>
      <c r="BE283" s="151">
        <f>IF(N283="základní",J283,0)</f>
        <v>0</v>
      </c>
      <c r="BF283" s="151">
        <f>IF(N283="snížená",J283,0)</f>
        <v>0</v>
      </c>
      <c r="BG283" s="151">
        <f>IF(N283="zákl. přenesená",J283,0)</f>
        <v>0</v>
      </c>
      <c r="BH283" s="151">
        <f>IF(N283="sníž. přenesená",J283,0)</f>
        <v>0</v>
      </c>
      <c r="BI283" s="151">
        <f>IF(N283="nulová",J283,0)</f>
        <v>0</v>
      </c>
      <c r="BJ283" s="17" t="s">
        <v>81</v>
      </c>
      <c r="BK283" s="151">
        <f>ROUND(I283*H283,2)</f>
        <v>0</v>
      </c>
      <c r="BL283" s="17" t="s">
        <v>158</v>
      </c>
      <c r="BM283" s="150" t="s">
        <v>2558</v>
      </c>
    </row>
    <row r="284" spans="2:65" s="1" customFormat="1" x14ac:dyDescent="0.2">
      <c r="B284" s="32"/>
      <c r="D284" s="152" t="s">
        <v>160</v>
      </c>
      <c r="F284" s="153" t="s">
        <v>2504</v>
      </c>
      <c r="I284" s="154"/>
      <c r="L284" s="32"/>
      <c r="M284" s="155"/>
      <c r="T284" s="56"/>
      <c r="AT284" s="17" t="s">
        <v>160</v>
      </c>
      <c r="AU284" s="17" t="s">
        <v>83</v>
      </c>
    </row>
    <row r="285" spans="2:65" s="1" customFormat="1" ht="16.5" customHeight="1" x14ac:dyDescent="0.2">
      <c r="B285" s="137"/>
      <c r="C285" s="182" t="s">
        <v>790</v>
      </c>
      <c r="D285" s="182" t="s">
        <v>566</v>
      </c>
      <c r="E285" s="183" t="s">
        <v>439</v>
      </c>
      <c r="F285" s="184" t="s">
        <v>2559</v>
      </c>
      <c r="G285" s="185" t="s">
        <v>372</v>
      </c>
      <c r="H285" s="186">
        <v>105</v>
      </c>
      <c r="I285" s="187"/>
      <c r="J285" s="188">
        <f>ROUND(I285*H285,2)</f>
        <v>0</v>
      </c>
      <c r="K285" s="189"/>
      <c r="L285" s="190"/>
      <c r="M285" s="191" t="s">
        <v>1</v>
      </c>
      <c r="N285" s="192" t="s">
        <v>38</v>
      </c>
      <c r="P285" s="148">
        <f>O285*H285</f>
        <v>0</v>
      </c>
      <c r="Q285" s="148">
        <v>0</v>
      </c>
      <c r="R285" s="148">
        <f>Q285*H285</f>
        <v>0</v>
      </c>
      <c r="S285" s="148">
        <v>0</v>
      </c>
      <c r="T285" s="149">
        <f>S285*H285</f>
        <v>0</v>
      </c>
      <c r="AR285" s="150" t="s">
        <v>204</v>
      </c>
      <c r="AT285" s="150" t="s">
        <v>566</v>
      </c>
      <c r="AU285" s="150" t="s">
        <v>83</v>
      </c>
      <c r="AY285" s="17" t="s">
        <v>151</v>
      </c>
      <c r="BE285" s="151">
        <f>IF(N285="základní",J285,0)</f>
        <v>0</v>
      </c>
      <c r="BF285" s="151">
        <f>IF(N285="snížená",J285,0)</f>
        <v>0</v>
      </c>
      <c r="BG285" s="151">
        <f>IF(N285="zákl. přenesená",J285,0)</f>
        <v>0</v>
      </c>
      <c r="BH285" s="151">
        <f>IF(N285="sníž. přenesená",J285,0)</f>
        <v>0</v>
      </c>
      <c r="BI285" s="151">
        <f>IF(N285="nulová",J285,0)</f>
        <v>0</v>
      </c>
      <c r="BJ285" s="17" t="s">
        <v>81</v>
      </c>
      <c r="BK285" s="151">
        <f>ROUND(I285*H285,2)</f>
        <v>0</v>
      </c>
      <c r="BL285" s="17" t="s">
        <v>158</v>
      </c>
      <c r="BM285" s="150" t="s">
        <v>2560</v>
      </c>
    </row>
    <row r="286" spans="2:65" s="1" customFormat="1" x14ac:dyDescent="0.2">
      <c r="B286" s="32"/>
      <c r="D286" s="152" t="s">
        <v>160</v>
      </c>
      <c r="F286" s="153" t="s">
        <v>2559</v>
      </c>
      <c r="I286" s="154"/>
      <c r="L286" s="32"/>
      <c r="M286" s="155"/>
      <c r="T286" s="56"/>
      <c r="AT286" s="17" t="s">
        <v>160</v>
      </c>
      <c r="AU286" s="17" t="s">
        <v>83</v>
      </c>
    </row>
    <row r="287" spans="2:65" s="1" customFormat="1" ht="16.5" customHeight="1" x14ac:dyDescent="0.2">
      <c r="B287" s="137"/>
      <c r="C287" s="182" t="s">
        <v>796</v>
      </c>
      <c r="D287" s="182" t="s">
        <v>566</v>
      </c>
      <c r="E287" s="183" t="s">
        <v>441</v>
      </c>
      <c r="F287" s="184" t="s">
        <v>2561</v>
      </c>
      <c r="G287" s="185" t="s">
        <v>372</v>
      </c>
      <c r="H287" s="186">
        <v>80</v>
      </c>
      <c r="I287" s="187"/>
      <c r="J287" s="188">
        <f>ROUND(I287*H287,2)</f>
        <v>0</v>
      </c>
      <c r="K287" s="189"/>
      <c r="L287" s="190"/>
      <c r="M287" s="191" t="s">
        <v>1</v>
      </c>
      <c r="N287" s="192" t="s">
        <v>38</v>
      </c>
      <c r="P287" s="148">
        <f>O287*H287</f>
        <v>0</v>
      </c>
      <c r="Q287" s="148">
        <v>0</v>
      </c>
      <c r="R287" s="148">
        <f>Q287*H287</f>
        <v>0</v>
      </c>
      <c r="S287" s="148">
        <v>0</v>
      </c>
      <c r="T287" s="149">
        <f>S287*H287</f>
        <v>0</v>
      </c>
      <c r="AR287" s="150" t="s">
        <v>204</v>
      </c>
      <c r="AT287" s="150" t="s">
        <v>566</v>
      </c>
      <c r="AU287" s="150" t="s">
        <v>83</v>
      </c>
      <c r="AY287" s="17" t="s">
        <v>151</v>
      </c>
      <c r="BE287" s="151">
        <f>IF(N287="základní",J287,0)</f>
        <v>0</v>
      </c>
      <c r="BF287" s="151">
        <f>IF(N287="snížená",J287,0)</f>
        <v>0</v>
      </c>
      <c r="BG287" s="151">
        <f>IF(N287="zákl. přenesená",J287,0)</f>
        <v>0</v>
      </c>
      <c r="BH287" s="151">
        <f>IF(N287="sníž. přenesená",J287,0)</f>
        <v>0</v>
      </c>
      <c r="BI287" s="151">
        <f>IF(N287="nulová",J287,0)</f>
        <v>0</v>
      </c>
      <c r="BJ287" s="17" t="s">
        <v>81</v>
      </c>
      <c r="BK287" s="151">
        <f>ROUND(I287*H287,2)</f>
        <v>0</v>
      </c>
      <c r="BL287" s="17" t="s">
        <v>158</v>
      </c>
      <c r="BM287" s="150" t="s">
        <v>2562</v>
      </c>
    </row>
    <row r="288" spans="2:65" s="1" customFormat="1" x14ac:dyDescent="0.2">
      <c r="B288" s="32"/>
      <c r="D288" s="152" t="s">
        <v>160</v>
      </c>
      <c r="F288" s="153" t="s">
        <v>2561</v>
      </c>
      <c r="I288" s="154"/>
      <c r="L288" s="32"/>
      <c r="M288" s="155"/>
      <c r="T288" s="56"/>
      <c r="AT288" s="17" t="s">
        <v>160</v>
      </c>
      <c r="AU288" s="17" t="s">
        <v>83</v>
      </c>
    </row>
    <row r="289" spans="2:65" s="1" customFormat="1" ht="16.5" customHeight="1" x14ac:dyDescent="0.2">
      <c r="B289" s="137"/>
      <c r="C289" s="182" t="s">
        <v>802</v>
      </c>
      <c r="D289" s="182" t="s">
        <v>566</v>
      </c>
      <c r="E289" s="183" t="s">
        <v>445</v>
      </c>
      <c r="F289" s="184" t="s">
        <v>2563</v>
      </c>
      <c r="G289" s="185" t="s">
        <v>372</v>
      </c>
      <c r="H289" s="186">
        <v>1200</v>
      </c>
      <c r="I289" s="187"/>
      <c r="J289" s="188">
        <f>ROUND(I289*H289,2)</f>
        <v>0</v>
      </c>
      <c r="K289" s="189"/>
      <c r="L289" s="190"/>
      <c r="M289" s="191" t="s">
        <v>1</v>
      </c>
      <c r="N289" s="192" t="s">
        <v>38</v>
      </c>
      <c r="P289" s="148">
        <f>O289*H289</f>
        <v>0</v>
      </c>
      <c r="Q289" s="148">
        <v>0</v>
      </c>
      <c r="R289" s="148">
        <f>Q289*H289</f>
        <v>0</v>
      </c>
      <c r="S289" s="148">
        <v>0</v>
      </c>
      <c r="T289" s="149">
        <f>S289*H289</f>
        <v>0</v>
      </c>
      <c r="AR289" s="150" t="s">
        <v>204</v>
      </c>
      <c r="AT289" s="150" t="s">
        <v>566</v>
      </c>
      <c r="AU289" s="150" t="s">
        <v>83</v>
      </c>
      <c r="AY289" s="17" t="s">
        <v>151</v>
      </c>
      <c r="BE289" s="151">
        <f>IF(N289="základní",J289,0)</f>
        <v>0</v>
      </c>
      <c r="BF289" s="151">
        <f>IF(N289="snížená",J289,0)</f>
        <v>0</v>
      </c>
      <c r="BG289" s="151">
        <f>IF(N289="zákl. přenesená",J289,0)</f>
        <v>0</v>
      </c>
      <c r="BH289" s="151">
        <f>IF(N289="sníž. přenesená",J289,0)</f>
        <v>0</v>
      </c>
      <c r="BI289" s="151">
        <f>IF(N289="nulová",J289,0)</f>
        <v>0</v>
      </c>
      <c r="BJ289" s="17" t="s">
        <v>81</v>
      </c>
      <c r="BK289" s="151">
        <f>ROUND(I289*H289,2)</f>
        <v>0</v>
      </c>
      <c r="BL289" s="17" t="s">
        <v>158</v>
      </c>
      <c r="BM289" s="150" t="s">
        <v>2564</v>
      </c>
    </row>
    <row r="290" spans="2:65" s="1" customFormat="1" x14ac:dyDescent="0.2">
      <c r="B290" s="32"/>
      <c r="D290" s="152" t="s">
        <v>160</v>
      </c>
      <c r="F290" s="153" t="s">
        <v>2563</v>
      </c>
      <c r="I290" s="154"/>
      <c r="L290" s="32"/>
      <c r="M290" s="155"/>
      <c r="T290" s="56"/>
      <c r="AT290" s="17" t="s">
        <v>160</v>
      </c>
      <c r="AU290" s="17" t="s">
        <v>83</v>
      </c>
    </row>
    <row r="291" spans="2:65" s="1" customFormat="1" ht="16.5" customHeight="1" x14ac:dyDescent="0.2">
      <c r="B291" s="137"/>
      <c r="C291" s="182" t="s">
        <v>807</v>
      </c>
      <c r="D291" s="182" t="s">
        <v>566</v>
      </c>
      <c r="E291" s="183" t="s">
        <v>451</v>
      </c>
      <c r="F291" s="184" t="s">
        <v>2565</v>
      </c>
      <c r="G291" s="185" t="s">
        <v>372</v>
      </c>
      <c r="H291" s="186">
        <v>750</v>
      </c>
      <c r="I291" s="187"/>
      <c r="J291" s="188">
        <f>ROUND(I291*H291,2)</f>
        <v>0</v>
      </c>
      <c r="K291" s="189"/>
      <c r="L291" s="190"/>
      <c r="M291" s="191" t="s">
        <v>1</v>
      </c>
      <c r="N291" s="192" t="s">
        <v>38</v>
      </c>
      <c r="P291" s="148">
        <f>O291*H291</f>
        <v>0</v>
      </c>
      <c r="Q291" s="148">
        <v>0</v>
      </c>
      <c r="R291" s="148">
        <f>Q291*H291</f>
        <v>0</v>
      </c>
      <c r="S291" s="148">
        <v>0</v>
      </c>
      <c r="T291" s="149">
        <f>S291*H291</f>
        <v>0</v>
      </c>
      <c r="AR291" s="150" t="s">
        <v>204</v>
      </c>
      <c r="AT291" s="150" t="s">
        <v>566</v>
      </c>
      <c r="AU291" s="150" t="s">
        <v>83</v>
      </c>
      <c r="AY291" s="17" t="s">
        <v>151</v>
      </c>
      <c r="BE291" s="151">
        <f>IF(N291="základní",J291,0)</f>
        <v>0</v>
      </c>
      <c r="BF291" s="151">
        <f>IF(N291="snížená",J291,0)</f>
        <v>0</v>
      </c>
      <c r="BG291" s="151">
        <f>IF(N291="zákl. přenesená",J291,0)</f>
        <v>0</v>
      </c>
      <c r="BH291" s="151">
        <f>IF(N291="sníž. přenesená",J291,0)</f>
        <v>0</v>
      </c>
      <c r="BI291" s="151">
        <f>IF(N291="nulová",J291,0)</f>
        <v>0</v>
      </c>
      <c r="BJ291" s="17" t="s">
        <v>81</v>
      </c>
      <c r="BK291" s="151">
        <f>ROUND(I291*H291,2)</f>
        <v>0</v>
      </c>
      <c r="BL291" s="17" t="s">
        <v>158</v>
      </c>
      <c r="BM291" s="150" t="s">
        <v>2566</v>
      </c>
    </row>
    <row r="292" spans="2:65" s="1" customFormat="1" x14ac:dyDescent="0.2">
      <c r="B292" s="32"/>
      <c r="D292" s="152" t="s">
        <v>160</v>
      </c>
      <c r="F292" s="153" t="s">
        <v>2565</v>
      </c>
      <c r="I292" s="154"/>
      <c r="L292" s="32"/>
      <c r="M292" s="155"/>
      <c r="T292" s="56"/>
      <c r="AT292" s="17" t="s">
        <v>160</v>
      </c>
      <c r="AU292" s="17" t="s">
        <v>83</v>
      </c>
    </row>
    <row r="293" spans="2:65" s="1" customFormat="1" ht="16.5" customHeight="1" x14ac:dyDescent="0.2">
      <c r="B293" s="137"/>
      <c r="C293" s="182" t="s">
        <v>813</v>
      </c>
      <c r="D293" s="182" t="s">
        <v>566</v>
      </c>
      <c r="E293" s="183" t="s">
        <v>455</v>
      </c>
      <c r="F293" s="184" t="s">
        <v>2516</v>
      </c>
      <c r="G293" s="185" t="s">
        <v>372</v>
      </c>
      <c r="H293" s="186">
        <v>750</v>
      </c>
      <c r="I293" s="187"/>
      <c r="J293" s="188">
        <f>ROUND(I293*H293,2)</f>
        <v>0</v>
      </c>
      <c r="K293" s="189"/>
      <c r="L293" s="190"/>
      <c r="M293" s="191" t="s">
        <v>1</v>
      </c>
      <c r="N293" s="192" t="s">
        <v>38</v>
      </c>
      <c r="P293" s="148">
        <f>O293*H293</f>
        <v>0</v>
      </c>
      <c r="Q293" s="148">
        <v>0</v>
      </c>
      <c r="R293" s="148">
        <f>Q293*H293</f>
        <v>0</v>
      </c>
      <c r="S293" s="148">
        <v>0</v>
      </c>
      <c r="T293" s="149">
        <f>S293*H293</f>
        <v>0</v>
      </c>
      <c r="AR293" s="150" t="s">
        <v>204</v>
      </c>
      <c r="AT293" s="150" t="s">
        <v>566</v>
      </c>
      <c r="AU293" s="150" t="s">
        <v>83</v>
      </c>
      <c r="AY293" s="17" t="s">
        <v>151</v>
      </c>
      <c r="BE293" s="151">
        <f>IF(N293="základní",J293,0)</f>
        <v>0</v>
      </c>
      <c r="BF293" s="151">
        <f>IF(N293="snížená",J293,0)</f>
        <v>0</v>
      </c>
      <c r="BG293" s="151">
        <f>IF(N293="zákl. přenesená",J293,0)</f>
        <v>0</v>
      </c>
      <c r="BH293" s="151">
        <f>IF(N293="sníž. přenesená",J293,0)</f>
        <v>0</v>
      </c>
      <c r="BI293" s="151">
        <f>IF(N293="nulová",J293,0)</f>
        <v>0</v>
      </c>
      <c r="BJ293" s="17" t="s">
        <v>81</v>
      </c>
      <c r="BK293" s="151">
        <f>ROUND(I293*H293,2)</f>
        <v>0</v>
      </c>
      <c r="BL293" s="17" t="s">
        <v>158</v>
      </c>
      <c r="BM293" s="150" t="s">
        <v>2567</v>
      </c>
    </row>
    <row r="294" spans="2:65" s="1" customFormat="1" x14ac:dyDescent="0.2">
      <c r="B294" s="32"/>
      <c r="D294" s="152" t="s">
        <v>160</v>
      </c>
      <c r="F294" s="153" t="s">
        <v>2516</v>
      </c>
      <c r="I294" s="154"/>
      <c r="L294" s="32"/>
      <c r="M294" s="155"/>
      <c r="T294" s="56"/>
      <c r="AT294" s="17" t="s">
        <v>160</v>
      </c>
      <c r="AU294" s="17" t="s">
        <v>83</v>
      </c>
    </row>
    <row r="295" spans="2:65" s="1" customFormat="1" ht="16.5" customHeight="1" x14ac:dyDescent="0.2">
      <c r="B295" s="137"/>
      <c r="C295" s="182" t="s">
        <v>817</v>
      </c>
      <c r="D295" s="182" t="s">
        <v>566</v>
      </c>
      <c r="E295" s="183" t="s">
        <v>461</v>
      </c>
      <c r="F295" s="184" t="s">
        <v>2568</v>
      </c>
      <c r="G295" s="185" t="s">
        <v>372</v>
      </c>
      <c r="H295" s="186">
        <v>45</v>
      </c>
      <c r="I295" s="187"/>
      <c r="J295" s="188">
        <f>ROUND(I295*H295,2)</f>
        <v>0</v>
      </c>
      <c r="K295" s="189"/>
      <c r="L295" s="190"/>
      <c r="M295" s="191" t="s">
        <v>1</v>
      </c>
      <c r="N295" s="192" t="s">
        <v>38</v>
      </c>
      <c r="P295" s="148">
        <f>O295*H295</f>
        <v>0</v>
      </c>
      <c r="Q295" s="148">
        <v>0</v>
      </c>
      <c r="R295" s="148">
        <f>Q295*H295</f>
        <v>0</v>
      </c>
      <c r="S295" s="148">
        <v>0</v>
      </c>
      <c r="T295" s="149">
        <f>S295*H295</f>
        <v>0</v>
      </c>
      <c r="AR295" s="150" t="s">
        <v>204</v>
      </c>
      <c r="AT295" s="150" t="s">
        <v>566</v>
      </c>
      <c r="AU295" s="150" t="s">
        <v>83</v>
      </c>
      <c r="AY295" s="17" t="s">
        <v>151</v>
      </c>
      <c r="BE295" s="151">
        <f>IF(N295="základní",J295,0)</f>
        <v>0</v>
      </c>
      <c r="BF295" s="151">
        <f>IF(N295="snížená",J295,0)</f>
        <v>0</v>
      </c>
      <c r="BG295" s="151">
        <f>IF(N295="zákl. přenesená",J295,0)</f>
        <v>0</v>
      </c>
      <c r="BH295" s="151">
        <f>IF(N295="sníž. přenesená",J295,0)</f>
        <v>0</v>
      </c>
      <c r="BI295" s="151">
        <f>IF(N295="nulová",J295,0)</f>
        <v>0</v>
      </c>
      <c r="BJ295" s="17" t="s">
        <v>81</v>
      </c>
      <c r="BK295" s="151">
        <f>ROUND(I295*H295,2)</f>
        <v>0</v>
      </c>
      <c r="BL295" s="17" t="s">
        <v>158</v>
      </c>
      <c r="BM295" s="150" t="s">
        <v>2569</v>
      </c>
    </row>
    <row r="296" spans="2:65" s="1" customFormat="1" x14ac:dyDescent="0.2">
      <c r="B296" s="32"/>
      <c r="D296" s="152" t="s">
        <v>160</v>
      </c>
      <c r="F296" s="153" t="s">
        <v>2568</v>
      </c>
      <c r="I296" s="154"/>
      <c r="L296" s="32"/>
      <c r="M296" s="155"/>
      <c r="T296" s="56"/>
      <c r="AT296" s="17" t="s">
        <v>160</v>
      </c>
      <c r="AU296" s="17" t="s">
        <v>83</v>
      </c>
    </row>
    <row r="297" spans="2:65" s="1" customFormat="1" ht="16.5" customHeight="1" x14ac:dyDescent="0.2">
      <c r="B297" s="137"/>
      <c r="C297" s="182" t="s">
        <v>821</v>
      </c>
      <c r="D297" s="182" t="s">
        <v>566</v>
      </c>
      <c r="E297" s="183" t="s">
        <v>467</v>
      </c>
      <c r="F297" s="184" t="s">
        <v>2570</v>
      </c>
      <c r="G297" s="185" t="s">
        <v>372</v>
      </c>
      <c r="H297" s="186">
        <v>45</v>
      </c>
      <c r="I297" s="187"/>
      <c r="J297" s="188">
        <f>ROUND(I297*H297,2)</f>
        <v>0</v>
      </c>
      <c r="K297" s="189"/>
      <c r="L297" s="190"/>
      <c r="M297" s="191" t="s">
        <v>1</v>
      </c>
      <c r="N297" s="192" t="s">
        <v>38</v>
      </c>
      <c r="P297" s="148">
        <f>O297*H297</f>
        <v>0</v>
      </c>
      <c r="Q297" s="148">
        <v>0</v>
      </c>
      <c r="R297" s="148">
        <f>Q297*H297</f>
        <v>0</v>
      </c>
      <c r="S297" s="148">
        <v>0</v>
      </c>
      <c r="T297" s="149">
        <f>S297*H297</f>
        <v>0</v>
      </c>
      <c r="AR297" s="150" t="s">
        <v>204</v>
      </c>
      <c r="AT297" s="150" t="s">
        <v>566</v>
      </c>
      <c r="AU297" s="150" t="s">
        <v>83</v>
      </c>
      <c r="AY297" s="17" t="s">
        <v>151</v>
      </c>
      <c r="BE297" s="151">
        <f>IF(N297="základní",J297,0)</f>
        <v>0</v>
      </c>
      <c r="BF297" s="151">
        <f>IF(N297="snížená",J297,0)</f>
        <v>0</v>
      </c>
      <c r="BG297" s="151">
        <f>IF(N297="zákl. přenesená",J297,0)</f>
        <v>0</v>
      </c>
      <c r="BH297" s="151">
        <f>IF(N297="sníž. přenesená",J297,0)</f>
        <v>0</v>
      </c>
      <c r="BI297" s="151">
        <f>IF(N297="nulová",J297,0)</f>
        <v>0</v>
      </c>
      <c r="BJ297" s="17" t="s">
        <v>81</v>
      </c>
      <c r="BK297" s="151">
        <f>ROUND(I297*H297,2)</f>
        <v>0</v>
      </c>
      <c r="BL297" s="17" t="s">
        <v>158</v>
      </c>
      <c r="BM297" s="150" t="s">
        <v>2571</v>
      </c>
    </row>
    <row r="298" spans="2:65" s="1" customFormat="1" x14ac:dyDescent="0.2">
      <c r="B298" s="32"/>
      <c r="D298" s="152" t="s">
        <v>160</v>
      </c>
      <c r="F298" s="153" t="s">
        <v>2570</v>
      </c>
      <c r="I298" s="154"/>
      <c r="L298" s="32"/>
      <c r="M298" s="155"/>
      <c r="T298" s="56"/>
      <c r="AT298" s="17" t="s">
        <v>160</v>
      </c>
      <c r="AU298" s="17" t="s">
        <v>83</v>
      </c>
    </row>
    <row r="299" spans="2:65" s="1" customFormat="1" ht="16.5" customHeight="1" x14ac:dyDescent="0.2">
      <c r="B299" s="137"/>
      <c r="C299" s="182" t="s">
        <v>825</v>
      </c>
      <c r="D299" s="182" t="s">
        <v>566</v>
      </c>
      <c r="E299" s="183" t="s">
        <v>471</v>
      </c>
      <c r="F299" s="184" t="s">
        <v>2572</v>
      </c>
      <c r="G299" s="185" t="s">
        <v>372</v>
      </c>
      <c r="H299" s="186">
        <v>45</v>
      </c>
      <c r="I299" s="187"/>
      <c r="J299" s="188">
        <f>ROUND(I299*H299,2)</f>
        <v>0</v>
      </c>
      <c r="K299" s="189"/>
      <c r="L299" s="190"/>
      <c r="M299" s="191" t="s">
        <v>1</v>
      </c>
      <c r="N299" s="192" t="s">
        <v>38</v>
      </c>
      <c r="P299" s="148">
        <f>O299*H299</f>
        <v>0</v>
      </c>
      <c r="Q299" s="148">
        <v>0</v>
      </c>
      <c r="R299" s="148">
        <f>Q299*H299</f>
        <v>0</v>
      </c>
      <c r="S299" s="148">
        <v>0</v>
      </c>
      <c r="T299" s="149">
        <f>S299*H299</f>
        <v>0</v>
      </c>
      <c r="AR299" s="150" t="s">
        <v>204</v>
      </c>
      <c r="AT299" s="150" t="s">
        <v>566</v>
      </c>
      <c r="AU299" s="150" t="s">
        <v>83</v>
      </c>
      <c r="AY299" s="17" t="s">
        <v>151</v>
      </c>
      <c r="BE299" s="151">
        <f>IF(N299="základní",J299,0)</f>
        <v>0</v>
      </c>
      <c r="BF299" s="151">
        <f>IF(N299="snížená",J299,0)</f>
        <v>0</v>
      </c>
      <c r="BG299" s="151">
        <f>IF(N299="zákl. přenesená",J299,0)</f>
        <v>0</v>
      </c>
      <c r="BH299" s="151">
        <f>IF(N299="sníž. přenesená",J299,0)</f>
        <v>0</v>
      </c>
      <c r="BI299" s="151">
        <f>IF(N299="nulová",J299,0)</f>
        <v>0</v>
      </c>
      <c r="BJ299" s="17" t="s">
        <v>81</v>
      </c>
      <c r="BK299" s="151">
        <f>ROUND(I299*H299,2)</f>
        <v>0</v>
      </c>
      <c r="BL299" s="17" t="s">
        <v>158</v>
      </c>
      <c r="BM299" s="150" t="s">
        <v>2573</v>
      </c>
    </row>
    <row r="300" spans="2:65" s="1" customFormat="1" x14ac:dyDescent="0.2">
      <c r="B300" s="32"/>
      <c r="D300" s="152" t="s">
        <v>160</v>
      </c>
      <c r="F300" s="153" t="s">
        <v>2572</v>
      </c>
      <c r="I300" s="154"/>
      <c r="L300" s="32"/>
      <c r="M300" s="155"/>
      <c r="T300" s="56"/>
      <c r="AT300" s="17" t="s">
        <v>160</v>
      </c>
      <c r="AU300" s="17" t="s">
        <v>83</v>
      </c>
    </row>
    <row r="301" spans="2:65" s="1" customFormat="1" ht="16.5" customHeight="1" x14ac:dyDescent="0.2">
      <c r="B301" s="137"/>
      <c r="C301" s="182" t="s">
        <v>829</v>
      </c>
      <c r="D301" s="182" t="s">
        <v>566</v>
      </c>
      <c r="E301" s="183" t="s">
        <v>477</v>
      </c>
      <c r="F301" s="184" t="s">
        <v>2522</v>
      </c>
      <c r="G301" s="185" t="s">
        <v>372</v>
      </c>
      <c r="H301" s="186">
        <v>90</v>
      </c>
      <c r="I301" s="187"/>
      <c r="J301" s="188">
        <f>ROUND(I301*H301,2)</f>
        <v>0</v>
      </c>
      <c r="K301" s="189"/>
      <c r="L301" s="190"/>
      <c r="M301" s="191" t="s">
        <v>1</v>
      </c>
      <c r="N301" s="192" t="s">
        <v>38</v>
      </c>
      <c r="P301" s="148">
        <f>O301*H301</f>
        <v>0</v>
      </c>
      <c r="Q301" s="148">
        <v>0</v>
      </c>
      <c r="R301" s="148">
        <f>Q301*H301</f>
        <v>0</v>
      </c>
      <c r="S301" s="148">
        <v>0</v>
      </c>
      <c r="T301" s="149">
        <f>S301*H301</f>
        <v>0</v>
      </c>
      <c r="AR301" s="150" t="s">
        <v>204</v>
      </c>
      <c r="AT301" s="150" t="s">
        <v>566</v>
      </c>
      <c r="AU301" s="150" t="s">
        <v>83</v>
      </c>
      <c r="AY301" s="17" t="s">
        <v>151</v>
      </c>
      <c r="BE301" s="151">
        <f>IF(N301="základní",J301,0)</f>
        <v>0</v>
      </c>
      <c r="BF301" s="151">
        <f>IF(N301="snížená",J301,0)</f>
        <v>0</v>
      </c>
      <c r="BG301" s="151">
        <f>IF(N301="zákl. přenesená",J301,0)</f>
        <v>0</v>
      </c>
      <c r="BH301" s="151">
        <f>IF(N301="sníž. přenesená",J301,0)</f>
        <v>0</v>
      </c>
      <c r="BI301" s="151">
        <f>IF(N301="nulová",J301,0)</f>
        <v>0</v>
      </c>
      <c r="BJ301" s="17" t="s">
        <v>81</v>
      </c>
      <c r="BK301" s="151">
        <f>ROUND(I301*H301,2)</f>
        <v>0</v>
      </c>
      <c r="BL301" s="17" t="s">
        <v>158</v>
      </c>
      <c r="BM301" s="150" t="s">
        <v>2574</v>
      </c>
    </row>
    <row r="302" spans="2:65" s="1" customFormat="1" x14ac:dyDescent="0.2">
      <c r="B302" s="32"/>
      <c r="D302" s="152" t="s">
        <v>160</v>
      </c>
      <c r="F302" s="153" t="s">
        <v>2522</v>
      </c>
      <c r="I302" s="154"/>
      <c r="L302" s="32"/>
      <c r="M302" s="155"/>
      <c r="T302" s="56"/>
      <c r="AT302" s="17" t="s">
        <v>160</v>
      </c>
      <c r="AU302" s="17" t="s">
        <v>83</v>
      </c>
    </row>
    <row r="303" spans="2:65" s="1" customFormat="1" ht="16.5" customHeight="1" x14ac:dyDescent="0.2">
      <c r="B303" s="137"/>
      <c r="C303" s="182" t="s">
        <v>834</v>
      </c>
      <c r="D303" s="182" t="s">
        <v>566</v>
      </c>
      <c r="E303" s="183" t="s">
        <v>481</v>
      </c>
      <c r="F303" s="184" t="s">
        <v>2575</v>
      </c>
      <c r="G303" s="185" t="s">
        <v>372</v>
      </c>
      <c r="H303" s="186">
        <v>60</v>
      </c>
      <c r="I303" s="187"/>
      <c r="J303" s="188">
        <f>ROUND(I303*H303,2)</f>
        <v>0</v>
      </c>
      <c r="K303" s="189"/>
      <c r="L303" s="190"/>
      <c r="M303" s="191" t="s">
        <v>1</v>
      </c>
      <c r="N303" s="192" t="s">
        <v>38</v>
      </c>
      <c r="P303" s="148">
        <f>O303*H303</f>
        <v>0</v>
      </c>
      <c r="Q303" s="148">
        <v>0</v>
      </c>
      <c r="R303" s="148">
        <f>Q303*H303</f>
        <v>0</v>
      </c>
      <c r="S303" s="148">
        <v>0</v>
      </c>
      <c r="T303" s="149">
        <f>S303*H303</f>
        <v>0</v>
      </c>
      <c r="AR303" s="150" t="s">
        <v>204</v>
      </c>
      <c r="AT303" s="150" t="s">
        <v>566</v>
      </c>
      <c r="AU303" s="150" t="s">
        <v>83</v>
      </c>
      <c r="AY303" s="17" t="s">
        <v>151</v>
      </c>
      <c r="BE303" s="151">
        <f>IF(N303="základní",J303,0)</f>
        <v>0</v>
      </c>
      <c r="BF303" s="151">
        <f>IF(N303="snížená",J303,0)</f>
        <v>0</v>
      </c>
      <c r="BG303" s="151">
        <f>IF(N303="zákl. přenesená",J303,0)</f>
        <v>0</v>
      </c>
      <c r="BH303" s="151">
        <f>IF(N303="sníž. přenesená",J303,0)</f>
        <v>0</v>
      </c>
      <c r="BI303" s="151">
        <f>IF(N303="nulová",J303,0)</f>
        <v>0</v>
      </c>
      <c r="BJ303" s="17" t="s">
        <v>81</v>
      </c>
      <c r="BK303" s="151">
        <f>ROUND(I303*H303,2)</f>
        <v>0</v>
      </c>
      <c r="BL303" s="17" t="s">
        <v>158</v>
      </c>
      <c r="BM303" s="150" t="s">
        <v>2576</v>
      </c>
    </row>
    <row r="304" spans="2:65" s="1" customFormat="1" x14ac:dyDescent="0.2">
      <c r="B304" s="32"/>
      <c r="D304" s="152" t="s">
        <v>160</v>
      </c>
      <c r="F304" s="153" t="s">
        <v>2575</v>
      </c>
      <c r="I304" s="154"/>
      <c r="L304" s="32"/>
      <c r="M304" s="155"/>
      <c r="T304" s="56"/>
      <c r="AT304" s="17" t="s">
        <v>160</v>
      </c>
      <c r="AU304" s="17" t="s">
        <v>83</v>
      </c>
    </row>
    <row r="305" spans="2:65" s="1" customFormat="1" ht="16.5" customHeight="1" x14ac:dyDescent="0.2">
      <c r="B305" s="137"/>
      <c r="C305" s="182" t="s">
        <v>838</v>
      </c>
      <c r="D305" s="182" t="s">
        <v>566</v>
      </c>
      <c r="E305" s="183" t="s">
        <v>487</v>
      </c>
      <c r="F305" s="184" t="s">
        <v>2577</v>
      </c>
      <c r="G305" s="185" t="s">
        <v>372</v>
      </c>
      <c r="H305" s="186">
        <v>45</v>
      </c>
      <c r="I305" s="187"/>
      <c r="J305" s="188">
        <f>ROUND(I305*H305,2)</f>
        <v>0</v>
      </c>
      <c r="K305" s="189"/>
      <c r="L305" s="190"/>
      <c r="M305" s="191" t="s">
        <v>1</v>
      </c>
      <c r="N305" s="192" t="s">
        <v>38</v>
      </c>
      <c r="P305" s="148">
        <f>O305*H305</f>
        <v>0</v>
      </c>
      <c r="Q305" s="148">
        <v>0</v>
      </c>
      <c r="R305" s="148">
        <f>Q305*H305</f>
        <v>0</v>
      </c>
      <c r="S305" s="148">
        <v>0</v>
      </c>
      <c r="T305" s="149">
        <f>S305*H305</f>
        <v>0</v>
      </c>
      <c r="AR305" s="150" t="s">
        <v>204</v>
      </c>
      <c r="AT305" s="150" t="s">
        <v>566</v>
      </c>
      <c r="AU305" s="150" t="s">
        <v>83</v>
      </c>
      <c r="AY305" s="17" t="s">
        <v>151</v>
      </c>
      <c r="BE305" s="151">
        <f>IF(N305="základní",J305,0)</f>
        <v>0</v>
      </c>
      <c r="BF305" s="151">
        <f>IF(N305="snížená",J305,0)</f>
        <v>0</v>
      </c>
      <c r="BG305" s="151">
        <f>IF(N305="zákl. přenesená",J305,0)</f>
        <v>0</v>
      </c>
      <c r="BH305" s="151">
        <f>IF(N305="sníž. přenesená",J305,0)</f>
        <v>0</v>
      </c>
      <c r="BI305" s="151">
        <f>IF(N305="nulová",J305,0)</f>
        <v>0</v>
      </c>
      <c r="BJ305" s="17" t="s">
        <v>81</v>
      </c>
      <c r="BK305" s="151">
        <f>ROUND(I305*H305,2)</f>
        <v>0</v>
      </c>
      <c r="BL305" s="17" t="s">
        <v>158</v>
      </c>
      <c r="BM305" s="150" t="s">
        <v>2578</v>
      </c>
    </row>
    <row r="306" spans="2:65" s="1" customFormat="1" x14ac:dyDescent="0.2">
      <c r="B306" s="32"/>
      <c r="D306" s="152" t="s">
        <v>160</v>
      </c>
      <c r="F306" s="153" t="s">
        <v>2577</v>
      </c>
      <c r="I306" s="154"/>
      <c r="L306" s="32"/>
      <c r="M306" s="155"/>
      <c r="T306" s="56"/>
      <c r="AT306" s="17" t="s">
        <v>160</v>
      </c>
      <c r="AU306" s="17" t="s">
        <v>83</v>
      </c>
    </row>
    <row r="307" spans="2:65" s="1" customFormat="1" ht="16.5" customHeight="1" x14ac:dyDescent="0.2">
      <c r="B307" s="137"/>
      <c r="C307" s="182" t="s">
        <v>844</v>
      </c>
      <c r="D307" s="182" t="s">
        <v>566</v>
      </c>
      <c r="E307" s="183" t="s">
        <v>493</v>
      </c>
      <c r="F307" s="184" t="s">
        <v>2535</v>
      </c>
      <c r="G307" s="185" t="s">
        <v>372</v>
      </c>
      <c r="H307" s="186">
        <v>60</v>
      </c>
      <c r="I307" s="187"/>
      <c r="J307" s="188">
        <f>ROUND(I307*H307,2)</f>
        <v>0</v>
      </c>
      <c r="K307" s="189"/>
      <c r="L307" s="190"/>
      <c r="M307" s="191" t="s">
        <v>1</v>
      </c>
      <c r="N307" s="192" t="s">
        <v>38</v>
      </c>
      <c r="P307" s="148">
        <f>O307*H307</f>
        <v>0</v>
      </c>
      <c r="Q307" s="148">
        <v>0</v>
      </c>
      <c r="R307" s="148">
        <f>Q307*H307</f>
        <v>0</v>
      </c>
      <c r="S307" s="148">
        <v>0</v>
      </c>
      <c r="T307" s="149">
        <f>S307*H307</f>
        <v>0</v>
      </c>
      <c r="AR307" s="150" t="s">
        <v>204</v>
      </c>
      <c r="AT307" s="150" t="s">
        <v>566</v>
      </c>
      <c r="AU307" s="150" t="s">
        <v>83</v>
      </c>
      <c r="AY307" s="17" t="s">
        <v>151</v>
      </c>
      <c r="BE307" s="151">
        <f>IF(N307="základní",J307,0)</f>
        <v>0</v>
      </c>
      <c r="BF307" s="151">
        <f>IF(N307="snížená",J307,0)</f>
        <v>0</v>
      </c>
      <c r="BG307" s="151">
        <f>IF(N307="zákl. přenesená",J307,0)</f>
        <v>0</v>
      </c>
      <c r="BH307" s="151">
        <f>IF(N307="sníž. přenesená",J307,0)</f>
        <v>0</v>
      </c>
      <c r="BI307" s="151">
        <f>IF(N307="nulová",J307,0)</f>
        <v>0</v>
      </c>
      <c r="BJ307" s="17" t="s">
        <v>81</v>
      </c>
      <c r="BK307" s="151">
        <f>ROUND(I307*H307,2)</f>
        <v>0</v>
      </c>
      <c r="BL307" s="17" t="s">
        <v>158</v>
      </c>
      <c r="BM307" s="150" t="s">
        <v>2579</v>
      </c>
    </row>
    <row r="308" spans="2:65" s="1" customFormat="1" x14ac:dyDescent="0.2">
      <c r="B308" s="32"/>
      <c r="D308" s="152" t="s">
        <v>160</v>
      </c>
      <c r="F308" s="153" t="s">
        <v>2535</v>
      </c>
      <c r="I308" s="154"/>
      <c r="L308" s="32"/>
      <c r="M308" s="155"/>
      <c r="T308" s="56"/>
      <c r="AT308" s="17" t="s">
        <v>160</v>
      </c>
      <c r="AU308" s="17" t="s">
        <v>83</v>
      </c>
    </row>
    <row r="309" spans="2:65" s="1" customFormat="1" ht="16.5" customHeight="1" x14ac:dyDescent="0.2">
      <c r="B309" s="137"/>
      <c r="C309" s="182" t="s">
        <v>848</v>
      </c>
      <c r="D309" s="182" t="s">
        <v>566</v>
      </c>
      <c r="E309" s="183" t="s">
        <v>176</v>
      </c>
      <c r="F309" s="184" t="s">
        <v>2580</v>
      </c>
      <c r="G309" s="185" t="s">
        <v>372</v>
      </c>
      <c r="H309" s="186">
        <v>60</v>
      </c>
      <c r="I309" s="187"/>
      <c r="J309" s="188">
        <f>ROUND(I309*H309,2)</f>
        <v>0</v>
      </c>
      <c r="K309" s="189"/>
      <c r="L309" s="190"/>
      <c r="M309" s="191" t="s">
        <v>1</v>
      </c>
      <c r="N309" s="192" t="s">
        <v>38</v>
      </c>
      <c r="P309" s="148">
        <f>O309*H309</f>
        <v>0</v>
      </c>
      <c r="Q309" s="148">
        <v>0</v>
      </c>
      <c r="R309" s="148">
        <f>Q309*H309</f>
        <v>0</v>
      </c>
      <c r="S309" s="148">
        <v>0</v>
      </c>
      <c r="T309" s="149">
        <f>S309*H309</f>
        <v>0</v>
      </c>
      <c r="AR309" s="150" t="s">
        <v>204</v>
      </c>
      <c r="AT309" s="150" t="s">
        <v>566</v>
      </c>
      <c r="AU309" s="150" t="s">
        <v>83</v>
      </c>
      <c r="AY309" s="17" t="s">
        <v>151</v>
      </c>
      <c r="BE309" s="151">
        <f>IF(N309="základní",J309,0)</f>
        <v>0</v>
      </c>
      <c r="BF309" s="151">
        <f>IF(N309="snížená",J309,0)</f>
        <v>0</v>
      </c>
      <c r="BG309" s="151">
        <f>IF(N309="zákl. přenesená",J309,0)</f>
        <v>0</v>
      </c>
      <c r="BH309" s="151">
        <f>IF(N309="sníž. přenesená",J309,0)</f>
        <v>0</v>
      </c>
      <c r="BI309" s="151">
        <f>IF(N309="nulová",J309,0)</f>
        <v>0</v>
      </c>
      <c r="BJ309" s="17" t="s">
        <v>81</v>
      </c>
      <c r="BK309" s="151">
        <f>ROUND(I309*H309,2)</f>
        <v>0</v>
      </c>
      <c r="BL309" s="17" t="s">
        <v>158</v>
      </c>
      <c r="BM309" s="150" t="s">
        <v>2581</v>
      </c>
    </row>
    <row r="310" spans="2:65" s="1" customFormat="1" x14ac:dyDescent="0.2">
      <c r="B310" s="32"/>
      <c r="D310" s="152" t="s">
        <v>160</v>
      </c>
      <c r="F310" s="153" t="s">
        <v>2580</v>
      </c>
      <c r="I310" s="154"/>
      <c r="L310" s="32"/>
      <c r="M310" s="155"/>
      <c r="T310" s="56"/>
      <c r="AT310" s="17" t="s">
        <v>160</v>
      </c>
      <c r="AU310" s="17" t="s">
        <v>83</v>
      </c>
    </row>
    <row r="311" spans="2:65" s="1" customFormat="1" ht="16.5" customHeight="1" x14ac:dyDescent="0.2">
      <c r="B311" s="137"/>
      <c r="C311" s="182" t="s">
        <v>854</v>
      </c>
      <c r="D311" s="182" t="s">
        <v>566</v>
      </c>
      <c r="E311" s="183" t="s">
        <v>711</v>
      </c>
      <c r="F311" s="184" t="s">
        <v>2582</v>
      </c>
      <c r="G311" s="185" t="s">
        <v>372</v>
      </c>
      <c r="H311" s="186">
        <v>75</v>
      </c>
      <c r="I311" s="187"/>
      <c r="J311" s="188">
        <f>ROUND(I311*H311,2)</f>
        <v>0</v>
      </c>
      <c r="K311" s="189"/>
      <c r="L311" s="190"/>
      <c r="M311" s="191" t="s">
        <v>1</v>
      </c>
      <c r="N311" s="192" t="s">
        <v>38</v>
      </c>
      <c r="P311" s="148">
        <f>O311*H311</f>
        <v>0</v>
      </c>
      <c r="Q311" s="148">
        <v>0</v>
      </c>
      <c r="R311" s="148">
        <f>Q311*H311</f>
        <v>0</v>
      </c>
      <c r="S311" s="148">
        <v>0</v>
      </c>
      <c r="T311" s="149">
        <f>S311*H311</f>
        <v>0</v>
      </c>
      <c r="AR311" s="150" t="s">
        <v>204</v>
      </c>
      <c r="AT311" s="150" t="s">
        <v>566</v>
      </c>
      <c r="AU311" s="150" t="s">
        <v>83</v>
      </c>
      <c r="AY311" s="17" t="s">
        <v>151</v>
      </c>
      <c r="BE311" s="151">
        <f>IF(N311="základní",J311,0)</f>
        <v>0</v>
      </c>
      <c r="BF311" s="151">
        <f>IF(N311="snížená",J311,0)</f>
        <v>0</v>
      </c>
      <c r="BG311" s="151">
        <f>IF(N311="zákl. přenesená",J311,0)</f>
        <v>0</v>
      </c>
      <c r="BH311" s="151">
        <f>IF(N311="sníž. přenesená",J311,0)</f>
        <v>0</v>
      </c>
      <c r="BI311" s="151">
        <f>IF(N311="nulová",J311,0)</f>
        <v>0</v>
      </c>
      <c r="BJ311" s="17" t="s">
        <v>81</v>
      </c>
      <c r="BK311" s="151">
        <f>ROUND(I311*H311,2)</f>
        <v>0</v>
      </c>
      <c r="BL311" s="17" t="s">
        <v>158</v>
      </c>
      <c r="BM311" s="150" t="s">
        <v>2583</v>
      </c>
    </row>
    <row r="312" spans="2:65" s="1" customFormat="1" x14ac:dyDescent="0.2">
      <c r="B312" s="32"/>
      <c r="D312" s="152" t="s">
        <v>160</v>
      </c>
      <c r="F312" s="153" t="s">
        <v>2582</v>
      </c>
      <c r="I312" s="154"/>
      <c r="L312" s="32"/>
      <c r="M312" s="155"/>
      <c r="T312" s="56"/>
      <c r="AT312" s="17" t="s">
        <v>160</v>
      </c>
      <c r="AU312" s="17" t="s">
        <v>83</v>
      </c>
    </row>
    <row r="313" spans="2:65" s="1" customFormat="1" ht="16.5" customHeight="1" x14ac:dyDescent="0.2">
      <c r="B313" s="137"/>
      <c r="C313" s="182" t="s">
        <v>860</v>
      </c>
      <c r="D313" s="182" t="s">
        <v>566</v>
      </c>
      <c r="E313" s="183" t="s">
        <v>716</v>
      </c>
      <c r="F313" s="184" t="s">
        <v>2528</v>
      </c>
      <c r="G313" s="185" t="s">
        <v>372</v>
      </c>
      <c r="H313" s="186">
        <v>105</v>
      </c>
      <c r="I313" s="187"/>
      <c r="J313" s="188">
        <f>ROUND(I313*H313,2)</f>
        <v>0</v>
      </c>
      <c r="K313" s="189"/>
      <c r="L313" s="190"/>
      <c r="M313" s="191" t="s">
        <v>1</v>
      </c>
      <c r="N313" s="192" t="s">
        <v>38</v>
      </c>
      <c r="P313" s="148">
        <f>O313*H313</f>
        <v>0</v>
      </c>
      <c r="Q313" s="148">
        <v>0</v>
      </c>
      <c r="R313" s="148">
        <f>Q313*H313</f>
        <v>0</v>
      </c>
      <c r="S313" s="148">
        <v>0</v>
      </c>
      <c r="T313" s="149">
        <f>S313*H313</f>
        <v>0</v>
      </c>
      <c r="AR313" s="150" t="s">
        <v>204</v>
      </c>
      <c r="AT313" s="150" t="s">
        <v>566</v>
      </c>
      <c r="AU313" s="150" t="s">
        <v>83</v>
      </c>
      <c r="AY313" s="17" t="s">
        <v>151</v>
      </c>
      <c r="BE313" s="151">
        <f>IF(N313="základní",J313,0)</f>
        <v>0</v>
      </c>
      <c r="BF313" s="151">
        <f>IF(N313="snížená",J313,0)</f>
        <v>0</v>
      </c>
      <c r="BG313" s="151">
        <f>IF(N313="zákl. přenesená",J313,0)</f>
        <v>0</v>
      </c>
      <c r="BH313" s="151">
        <f>IF(N313="sníž. přenesená",J313,0)</f>
        <v>0</v>
      </c>
      <c r="BI313" s="151">
        <f>IF(N313="nulová",J313,0)</f>
        <v>0</v>
      </c>
      <c r="BJ313" s="17" t="s">
        <v>81</v>
      </c>
      <c r="BK313" s="151">
        <f>ROUND(I313*H313,2)</f>
        <v>0</v>
      </c>
      <c r="BL313" s="17" t="s">
        <v>158</v>
      </c>
      <c r="BM313" s="150" t="s">
        <v>2584</v>
      </c>
    </row>
    <row r="314" spans="2:65" s="1" customFormat="1" x14ac:dyDescent="0.2">
      <c r="B314" s="32"/>
      <c r="D314" s="152" t="s">
        <v>160</v>
      </c>
      <c r="F314" s="153" t="s">
        <v>2528</v>
      </c>
      <c r="I314" s="154"/>
      <c r="L314" s="32"/>
      <c r="M314" s="155"/>
      <c r="T314" s="56"/>
      <c r="AT314" s="17" t="s">
        <v>160</v>
      </c>
      <c r="AU314" s="17" t="s">
        <v>83</v>
      </c>
    </row>
    <row r="315" spans="2:65" s="1" customFormat="1" ht="16.5" customHeight="1" x14ac:dyDescent="0.2">
      <c r="B315" s="137"/>
      <c r="C315" s="182" t="s">
        <v>866</v>
      </c>
      <c r="D315" s="182" t="s">
        <v>566</v>
      </c>
      <c r="E315" s="183" t="s">
        <v>721</v>
      </c>
      <c r="F315" s="184" t="s">
        <v>2585</v>
      </c>
      <c r="G315" s="185" t="s">
        <v>372</v>
      </c>
      <c r="H315" s="186">
        <v>105</v>
      </c>
      <c r="I315" s="187"/>
      <c r="J315" s="188">
        <f>ROUND(I315*H315,2)</f>
        <v>0</v>
      </c>
      <c r="K315" s="189"/>
      <c r="L315" s="190"/>
      <c r="M315" s="191" t="s">
        <v>1</v>
      </c>
      <c r="N315" s="192" t="s">
        <v>38</v>
      </c>
      <c r="P315" s="148">
        <f>O315*H315</f>
        <v>0</v>
      </c>
      <c r="Q315" s="148">
        <v>0</v>
      </c>
      <c r="R315" s="148">
        <f>Q315*H315</f>
        <v>0</v>
      </c>
      <c r="S315" s="148">
        <v>0</v>
      </c>
      <c r="T315" s="149">
        <f>S315*H315</f>
        <v>0</v>
      </c>
      <c r="AR315" s="150" t="s">
        <v>204</v>
      </c>
      <c r="AT315" s="150" t="s">
        <v>566</v>
      </c>
      <c r="AU315" s="150" t="s">
        <v>83</v>
      </c>
      <c r="AY315" s="17" t="s">
        <v>151</v>
      </c>
      <c r="BE315" s="151">
        <f>IF(N315="základní",J315,0)</f>
        <v>0</v>
      </c>
      <c r="BF315" s="151">
        <f>IF(N315="snížená",J315,0)</f>
        <v>0</v>
      </c>
      <c r="BG315" s="151">
        <f>IF(N315="zákl. přenesená",J315,0)</f>
        <v>0</v>
      </c>
      <c r="BH315" s="151">
        <f>IF(N315="sníž. přenesená",J315,0)</f>
        <v>0</v>
      </c>
      <c r="BI315" s="151">
        <f>IF(N315="nulová",J315,0)</f>
        <v>0</v>
      </c>
      <c r="BJ315" s="17" t="s">
        <v>81</v>
      </c>
      <c r="BK315" s="151">
        <f>ROUND(I315*H315,2)</f>
        <v>0</v>
      </c>
      <c r="BL315" s="17" t="s">
        <v>158</v>
      </c>
      <c r="BM315" s="150" t="s">
        <v>2586</v>
      </c>
    </row>
    <row r="316" spans="2:65" s="1" customFormat="1" x14ac:dyDescent="0.2">
      <c r="B316" s="32"/>
      <c r="D316" s="152" t="s">
        <v>160</v>
      </c>
      <c r="F316" s="153" t="s">
        <v>2585</v>
      </c>
      <c r="I316" s="154"/>
      <c r="L316" s="32"/>
      <c r="M316" s="155"/>
      <c r="T316" s="56"/>
      <c r="AT316" s="17" t="s">
        <v>160</v>
      </c>
      <c r="AU316" s="17" t="s">
        <v>83</v>
      </c>
    </row>
    <row r="317" spans="2:65" s="1" customFormat="1" ht="16.5" customHeight="1" x14ac:dyDescent="0.2">
      <c r="B317" s="137"/>
      <c r="C317" s="182" t="s">
        <v>872</v>
      </c>
      <c r="D317" s="182" t="s">
        <v>566</v>
      </c>
      <c r="E317" s="183" t="s">
        <v>726</v>
      </c>
      <c r="F317" s="184" t="s">
        <v>2587</v>
      </c>
      <c r="G317" s="185" t="s">
        <v>372</v>
      </c>
      <c r="H317" s="186">
        <v>90</v>
      </c>
      <c r="I317" s="187"/>
      <c r="J317" s="188">
        <f>ROUND(I317*H317,2)</f>
        <v>0</v>
      </c>
      <c r="K317" s="189"/>
      <c r="L317" s="190"/>
      <c r="M317" s="191" t="s">
        <v>1</v>
      </c>
      <c r="N317" s="192" t="s">
        <v>38</v>
      </c>
      <c r="P317" s="148">
        <f>O317*H317</f>
        <v>0</v>
      </c>
      <c r="Q317" s="148">
        <v>0</v>
      </c>
      <c r="R317" s="148">
        <f>Q317*H317</f>
        <v>0</v>
      </c>
      <c r="S317" s="148">
        <v>0</v>
      </c>
      <c r="T317" s="149">
        <f>S317*H317</f>
        <v>0</v>
      </c>
      <c r="AR317" s="150" t="s">
        <v>204</v>
      </c>
      <c r="AT317" s="150" t="s">
        <v>566</v>
      </c>
      <c r="AU317" s="150" t="s">
        <v>83</v>
      </c>
      <c r="AY317" s="17" t="s">
        <v>151</v>
      </c>
      <c r="BE317" s="151">
        <f>IF(N317="základní",J317,0)</f>
        <v>0</v>
      </c>
      <c r="BF317" s="151">
        <f>IF(N317="snížená",J317,0)</f>
        <v>0</v>
      </c>
      <c r="BG317" s="151">
        <f>IF(N317="zákl. přenesená",J317,0)</f>
        <v>0</v>
      </c>
      <c r="BH317" s="151">
        <f>IF(N317="sníž. přenesená",J317,0)</f>
        <v>0</v>
      </c>
      <c r="BI317" s="151">
        <f>IF(N317="nulová",J317,0)</f>
        <v>0</v>
      </c>
      <c r="BJ317" s="17" t="s">
        <v>81</v>
      </c>
      <c r="BK317" s="151">
        <f>ROUND(I317*H317,2)</f>
        <v>0</v>
      </c>
      <c r="BL317" s="17" t="s">
        <v>158</v>
      </c>
      <c r="BM317" s="150" t="s">
        <v>2588</v>
      </c>
    </row>
    <row r="318" spans="2:65" s="1" customFormat="1" x14ac:dyDescent="0.2">
      <c r="B318" s="32"/>
      <c r="D318" s="152" t="s">
        <v>160</v>
      </c>
      <c r="F318" s="153" t="s">
        <v>2587</v>
      </c>
      <c r="I318" s="154"/>
      <c r="L318" s="32"/>
      <c r="M318" s="155"/>
      <c r="T318" s="56"/>
      <c r="AT318" s="17" t="s">
        <v>160</v>
      </c>
      <c r="AU318" s="17" t="s">
        <v>83</v>
      </c>
    </row>
    <row r="319" spans="2:65" s="1" customFormat="1" ht="16.5" customHeight="1" x14ac:dyDescent="0.2">
      <c r="B319" s="137"/>
      <c r="C319" s="182" t="s">
        <v>876</v>
      </c>
      <c r="D319" s="182" t="s">
        <v>566</v>
      </c>
      <c r="E319" s="183" t="s">
        <v>258</v>
      </c>
      <c r="F319" s="184" t="s">
        <v>2589</v>
      </c>
      <c r="G319" s="185" t="s">
        <v>372</v>
      </c>
      <c r="H319" s="186">
        <v>75</v>
      </c>
      <c r="I319" s="187"/>
      <c r="J319" s="188">
        <f>ROUND(I319*H319,2)</f>
        <v>0</v>
      </c>
      <c r="K319" s="189"/>
      <c r="L319" s="190"/>
      <c r="M319" s="191" t="s">
        <v>1</v>
      </c>
      <c r="N319" s="192" t="s">
        <v>38</v>
      </c>
      <c r="P319" s="148">
        <f>O319*H319</f>
        <v>0</v>
      </c>
      <c r="Q319" s="148">
        <v>0</v>
      </c>
      <c r="R319" s="148">
        <f>Q319*H319</f>
        <v>0</v>
      </c>
      <c r="S319" s="148">
        <v>0</v>
      </c>
      <c r="T319" s="149">
        <f>S319*H319</f>
        <v>0</v>
      </c>
      <c r="AR319" s="150" t="s">
        <v>204</v>
      </c>
      <c r="AT319" s="150" t="s">
        <v>566</v>
      </c>
      <c r="AU319" s="150" t="s">
        <v>83</v>
      </c>
      <c r="AY319" s="17" t="s">
        <v>151</v>
      </c>
      <c r="BE319" s="151">
        <f>IF(N319="základní",J319,0)</f>
        <v>0</v>
      </c>
      <c r="BF319" s="151">
        <f>IF(N319="snížená",J319,0)</f>
        <v>0</v>
      </c>
      <c r="BG319" s="151">
        <f>IF(N319="zákl. přenesená",J319,0)</f>
        <v>0</v>
      </c>
      <c r="BH319" s="151">
        <f>IF(N319="sníž. přenesená",J319,0)</f>
        <v>0</v>
      </c>
      <c r="BI319" s="151">
        <f>IF(N319="nulová",J319,0)</f>
        <v>0</v>
      </c>
      <c r="BJ319" s="17" t="s">
        <v>81</v>
      </c>
      <c r="BK319" s="151">
        <f>ROUND(I319*H319,2)</f>
        <v>0</v>
      </c>
      <c r="BL319" s="17" t="s">
        <v>158</v>
      </c>
      <c r="BM319" s="150" t="s">
        <v>2590</v>
      </c>
    </row>
    <row r="320" spans="2:65" s="1" customFormat="1" x14ac:dyDescent="0.2">
      <c r="B320" s="32"/>
      <c r="D320" s="152" t="s">
        <v>160</v>
      </c>
      <c r="F320" s="153" t="s">
        <v>2589</v>
      </c>
      <c r="I320" s="154"/>
      <c r="L320" s="32"/>
      <c r="M320" s="155"/>
      <c r="T320" s="56"/>
      <c r="AT320" s="17" t="s">
        <v>160</v>
      </c>
      <c r="AU320" s="17" t="s">
        <v>83</v>
      </c>
    </row>
    <row r="321" spans="2:65" s="1" customFormat="1" ht="16.5" customHeight="1" x14ac:dyDescent="0.2">
      <c r="B321" s="137"/>
      <c r="C321" s="182" t="s">
        <v>882</v>
      </c>
      <c r="D321" s="182" t="s">
        <v>566</v>
      </c>
      <c r="E321" s="183" t="s">
        <v>733</v>
      </c>
      <c r="F321" s="184" t="s">
        <v>2591</v>
      </c>
      <c r="G321" s="185" t="s">
        <v>372</v>
      </c>
      <c r="H321" s="186">
        <v>90</v>
      </c>
      <c r="I321" s="187"/>
      <c r="J321" s="188">
        <f>ROUND(I321*H321,2)</f>
        <v>0</v>
      </c>
      <c r="K321" s="189"/>
      <c r="L321" s="190"/>
      <c r="M321" s="191" t="s">
        <v>1</v>
      </c>
      <c r="N321" s="192" t="s">
        <v>38</v>
      </c>
      <c r="P321" s="148">
        <f>O321*H321</f>
        <v>0</v>
      </c>
      <c r="Q321" s="148">
        <v>0</v>
      </c>
      <c r="R321" s="148">
        <f>Q321*H321</f>
        <v>0</v>
      </c>
      <c r="S321" s="148">
        <v>0</v>
      </c>
      <c r="T321" s="149">
        <f>S321*H321</f>
        <v>0</v>
      </c>
      <c r="AR321" s="150" t="s">
        <v>204</v>
      </c>
      <c r="AT321" s="150" t="s">
        <v>566</v>
      </c>
      <c r="AU321" s="150" t="s">
        <v>83</v>
      </c>
      <c r="AY321" s="17" t="s">
        <v>151</v>
      </c>
      <c r="BE321" s="151">
        <f>IF(N321="základní",J321,0)</f>
        <v>0</v>
      </c>
      <c r="BF321" s="151">
        <f>IF(N321="snížená",J321,0)</f>
        <v>0</v>
      </c>
      <c r="BG321" s="151">
        <f>IF(N321="zákl. přenesená",J321,0)</f>
        <v>0</v>
      </c>
      <c r="BH321" s="151">
        <f>IF(N321="sníž. přenesená",J321,0)</f>
        <v>0</v>
      </c>
      <c r="BI321" s="151">
        <f>IF(N321="nulová",J321,0)</f>
        <v>0</v>
      </c>
      <c r="BJ321" s="17" t="s">
        <v>81</v>
      </c>
      <c r="BK321" s="151">
        <f>ROUND(I321*H321,2)</f>
        <v>0</v>
      </c>
      <c r="BL321" s="17" t="s">
        <v>158</v>
      </c>
      <c r="BM321" s="150" t="s">
        <v>2592</v>
      </c>
    </row>
    <row r="322" spans="2:65" s="1" customFormat="1" x14ac:dyDescent="0.2">
      <c r="B322" s="32"/>
      <c r="D322" s="152" t="s">
        <v>160</v>
      </c>
      <c r="F322" s="153" t="s">
        <v>2591</v>
      </c>
      <c r="I322" s="154"/>
      <c r="L322" s="32"/>
      <c r="M322" s="155"/>
      <c r="T322" s="56"/>
      <c r="AT322" s="17" t="s">
        <v>160</v>
      </c>
      <c r="AU322" s="17" t="s">
        <v>83</v>
      </c>
    </row>
    <row r="323" spans="2:65" s="1" customFormat="1" ht="16.5" customHeight="1" x14ac:dyDescent="0.2">
      <c r="B323" s="137"/>
      <c r="C323" s="182" t="s">
        <v>888</v>
      </c>
      <c r="D323" s="182" t="s">
        <v>566</v>
      </c>
      <c r="E323" s="183" t="s">
        <v>736</v>
      </c>
      <c r="F323" s="184" t="s">
        <v>2593</v>
      </c>
      <c r="G323" s="185" t="s">
        <v>372</v>
      </c>
      <c r="H323" s="186">
        <v>75</v>
      </c>
      <c r="I323" s="187"/>
      <c r="J323" s="188">
        <f>ROUND(I323*H323,2)</f>
        <v>0</v>
      </c>
      <c r="K323" s="189"/>
      <c r="L323" s="190"/>
      <c r="M323" s="191" t="s">
        <v>1</v>
      </c>
      <c r="N323" s="192" t="s">
        <v>38</v>
      </c>
      <c r="P323" s="148">
        <f>O323*H323</f>
        <v>0</v>
      </c>
      <c r="Q323" s="148">
        <v>0</v>
      </c>
      <c r="R323" s="148">
        <f>Q323*H323</f>
        <v>0</v>
      </c>
      <c r="S323" s="148">
        <v>0</v>
      </c>
      <c r="T323" s="149">
        <f>S323*H323</f>
        <v>0</v>
      </c>
      <c r="AR323" s="150" t="s">
        <v>204</v>
      </c>
      <c r="AT323" s="150" t="s">
        <v>566</v>
      </c>
      <c r="AU323" s="150" t="s">
        <v>83</v>
      </c>
      <c r="AY323" s="17" t="s">
        <v>151</v>
      </c>
      <c r="BE323" s="151">
        <f>IF(N323="základní",J323,0)</f>
        <v>0</v>
      </c>
      <c r="BF323" s="151">
        <f>IF(N323="snížená",J323,0)</f>
        <v>0</v>
      </c>
      <c r="BG323" s="151">
        <f>IF(N323="zákl. přenesená",J323,0)</f>
        <v>0</v>
      </c>
      <c r="BH323" s="151">
        <f>IF(N323="sníž. přenesená",J323,0)</f>
        <v>0</v>
      </c>
      <c r="BI323" s="151">
        <f>IF(N323="nulová",J323,0)</f>
        <v>0</v>
      </c>
      <c r="BJ323" s="17" t="s">
        <v>81</v>
      </c>
      <c r="BK323" s="151">
        <f>ROUND(I323*H323,2)</f>
        <v>0</v>
      </c>
      <c r="BL323" s="17" t="s">
        <v>158</v>
      </c>
      <c r="BM323" s="150" t="s">
        <v>2594</v>
      </c>
    </row>
    <row r="324" spans="2:65" s="1" customFormat="1" x14ac:dyDescent="0.2">
      <c r="B324" s="32"/>
      <c r="D324" s="152" t="s">
        <v>160</v>
      </c>
      <c r="F324" s="153" t="s">
        <v>2593</v>
      </c>
      <c r="I324" s="154"/>
      <c r="L324" s="32"/>
      <c r="M324" s="155"/>
      <c r="T324" s="56"/>
      <c r="AT324" s="17" t="s">
        <v>160</v>
      </c>
      <c r="AU324" s="17" t="s">
        <v>83</v>
      </c>
    </row>
    <row r="325" spans="2:65" s="1" customFormat="1" ht="16.5" customHeight="1" x14ac:dyDescent="0.2">
      <c r="B325" s="137"/>
      <c r="C325" s="182" t="s">
        <v>891</v>
      </c>
      <c r="D325" s="182" t="s">
        <v>566</v>
      </c>
      <c r="E325" s="183" t="s">
        <v>739</v>
      </c>
      <c r="F325" s="184" t="s">
        <v>2504</v>
      </c>
      <c r="G325" s="185" t="s">
        <v>372</v>
      </c>
      <c r="H325" s="186">
        <v>120</v>
      </c>
      <c r="I325" s="187"/>
      <c r="J325" s="188">
        <f>ROUND(I325*H325,2)</f>
        <v>0</v>
      </c>
      <c r="K325" s="189"/>
      <c r="L325" s="190"/>
      <c r="M325" s="191" t="s">
        <v>1</v>
      </c>
      <c r="N325" s="192" t="s">
        <v>38</v>
      </c>
      <c r="P325" s="148">
        <f>O325*H325</f>
        <v>0</v>
      </c>
      <c r="Q325" s="148">
        <v>0</v>
      </c>
      <c r="R325" s="148">
        <f>Q325*H325</f>
        <v>0</v>
      </c>
      <c r="S325" s="148">
        <v>0</v>
      </c>
      <c r="T325" s="149">
        <f>S325*H325</f>
        <v>0</v>
      </c>
      <c r="AR325" s="150" t="s">
        <v>204</v>
      </c>
      <c r="AT325" s="150" t="s">
        <v>566</v>
      </c>
      <c r="AU325" s="150" t="s">
        <v>83</v>
      </c>
      <c r="AY325" s="17" t="s">
        <v>151</v>
      </c>
      <c r="BE325" s="151">
        <f>IF(N325="základní",J325,0)</f>
        <v>0</v>
      </c>
      <c r="BF325" s="151">
        <f>IF(N325="snížená",J325,0)</f>
        <v>0</v>
      </c>
      <c r="BG325" s="151">
        <f>IF(N325="zákl. přenesená",J325,0)</f>
        <v>0</v>
      </c>
      <c r="BH325" s="151">
        <f>IF(N325="sníž. přenesená",J325,0)</f>
        <v>0</v>
      </c>
      <c r="BI325" s="151">
        <f>IF(N325="nulová",J325,0)</f>
        <v>0</v>
      </c>
      <c r="BJ325" s="17" t="s">
        <v>81</v>
      </c>
      <c r="BK325" s="151">
        <f>ROUND(I325*H325,2)</f>
        <v>0</v>
      </c>
      <c r="BL325" s="17" t="s">
        <v>158</v>
      </c>
      <c r="BM325" s="150" t="s">
        <v>2595</v>
      </c>
    </row>
    <row r="326" spans="2:65" s="1" customFormat="1" x14ac:dyDescent="0.2">
      <c r="B326" s="32"/>
      <c r="D326" s="152" t="s">
        <v>160</v>
      </c>
      <c r="F326" s="153" t="s">
        <v>2504</v>
      </c>
      <c r="I326" s="154"/>
      <c r="L326" s="32"/>
      <c r="M326" s="155"/>
      <c r="T326" s="56"/>
      <c r="AT326" s="17" t="s">
        <v>160</v>
      </c>
      <c r="AU326" s="17" t="s">
        <v>83</v>
      </c>
    </row>
    <row r="327" spans="2:65" s="1" customFormat="1" ht="16.5" customHeight="1" x14ac:dyDescent="0.2">
      <c r="B327" s="137"/>
      <c r="C327" s="182" t="s">
        <v>896</v>
      </c>
      <c r="D327" s="182" t="s">
        <v>566</v>
      </c>
      <c r="E327" s="183" t="s">
        <v>745</v>
      </c>
      <c r="F327" s="184" t="s">
        <v>2556</v>
      </c>
      <c r="G327" s="185" t="s">
        <v>372</v>
      </c>
      <c r="H327" s="186">
        <v>120</v>
      </c>
      <c r="I327" s="187"/>
      <c r="J327" s="188">
        <f>ROUND(I327*H327,2)</f>
        <v>0</v>
      </c>
      <c r="K327" s="189"/>
      <c r="L327" s="190"/>
      <c r="M327" s="191" t="s">
        <v>1</v>
      </c>
      <c r="N327" s="192" t="s">
        <v>38</v>
      </c>
      <c r="P327" s="148">
        <f>O327*H327</f>
        <v>0</v>
      </c>
      <c r="Q327" s="148">
        <v>0</v>
      </c>
      <c r="R327" s="148">
        <f>Q327*H327</f>
        <v>0</v>
      </c>
      <c r="S327" s="148">
        <v>0</v>
      </c>
      <c r="T327" s="149">
        <f>S327*H327</f>
        <v>0</v>
      </c>
      <c r="AR327" s="150" t="s">
        <v>204</v>
      </c>
      <c r="AT327" s="150" t="s">
        <v>566</v>
      </c>
      <c r="AU327" s="150" t="s">
        <v>83</v>
      </c>
      <c r="AY327" s="17" t="s">
        <v>151</v>
      </c>
      <c r="BE327" s="151">
        <f>IF(N327="základní",J327,0)</f>
        <v>0</v>
      </c>
      <c r="BF327" s="151">
        <f>IF(N327="snížená",J327,0)</f>
        <v>0</v>
      </c>
      <c r="BG327" s="151">
        <f>IF(N327="zákl. přenesená",J327,0)</f>
        <v>0</v>
      </c>
      <c r="BH327" s="151">
        <f>IF(N327="sníž. přenesená",J327,0)</f>
        <v>0</v>
      </c>
      <c r="BI327" s="151">
        <f>IF(N327="nulová",J327,0)</f>
        <v>0</v>
      </c>
      <c r="BJ327" s="17" t="s">
        <v>81</v>
      </c>
      <c r="BK327" s="151">
        <f>ROUND(I327*H327,2)</f>
        <v>0</v>
      </c>
      <c r="BL327" s="17" t="s">
        <v>158</v>
      </c>
      <c r="BM327" s="150" t="s">
        <v>2596</v>
      </c>
    </row>
    <row r="328" spans="2:65" s="1" customFormat="1" x14ac:dyDescent="0.2">
      <c r="B328" s="32"/>
      <c r="D328" s="152" t="s">
        <v>160</v>
      </c>
      <c r="F328" s="153" t="s">
        <v>2556</v>
      </c>
      <c r="I328" s="154"/>
      <c r="L328" s="32"/>
      <c r="M328" s="155"/>
      <c r="T328" s="56"/>
      <c r="AT328" s="17" t="s">
        <v>160</v>
      </c>
      <c r="AU328" s="17" t="s">
        <v>83</v>
      </c>
    </row>
    <row r="329" spans="2:65" s="1" customFormat="1" ht="16.5" customHeight="1" x14ac:dyDescent="0.2">
      <c r="B329" s="137"/>
      <c r="C329" s="182" t="s">
        <v>901</v>
      </c>
      <c r="D329" s="182" t="s">
        <v>566</v>
      </c>
      <c r="E329" s="183" t="s">
        <v>749</v>
      </c>
      <c r="F329" s="184" t="s">
        <v>2597</v>
      </c>
      <c r="G329" s="185" t="s">
        <v>372</v>
      </c>
      <c r="H329" s="186">
        <v>90</v>
      </c>
      <c r="I329" s="187"/>
      <c r="J329" s="188">
        <f>ROUND(I329*H329,2)</f>
        <v>0</v>
      </c>
      <c r="K329" s="189"/>
      <c r="L329" s="190"/>
      <c r="M329" s="191" t="s">
        <v>1</v>
      </c>
      <c r="N329" s="192" t="s">
        <v>38</v>
      </c>
      <c r="P329" s="148">
        <f>O329*H329</f>
        <v>0</v>
      </c>
      <c r="Q329" s="148">
        <v>0</v>
      </c>
      <c r="R329" s="148">
        <f>Q329*H329</f>
        <v>0</v>
      </c>
      <c r="S329" s="148">
        <v>0</v>
      </c>
      <c r="T329" s="149">
        <f>S329*H329</f>
        <v>0</v>
      </c>
      <c r="AR329" s="150" t="s">
        <v>204</v>
      </c>
      <c r="AT329" s="150" t="s">
        <v>566</v>
      </c>
      <c r="AU329" s="150" t="s">
        <v>83</v>
      </c>
      <c r="AY329" s="17" t="s">
        <v>151</v>
      </c>
      <c r="BE329" s="151">
        <f>IF(N329="základní",J329,0)</f>
        <v>0</v>
      </c>
      <c r="BF329" s="151">
        <f>IF(N329="snížená",J329,0)</f>
        <v>0</v>
      </c>
      <c r="BG329" s="151">
        <f>IF(N329="zákl. přenesená",J329,0)</f>
        <v>0</v>
      </c>
      <c r="BH329" s="151">
        <f>IF(N329="sníž. přenesená",J329,0)</f>
        <v>0</v>
      </c>
      <c r="BI329" s="151">
        <f>IF(N329="nulová",J329,0)</f>
        <v>0</v>
      </c>
      <c r="BJ329" s="17" t="s">
        <v>81</v>
      </c>
      <c r="BK329" s="151">
        <f>ROUND(I329*H329,2)</f>
        <v>0</v>
      </c>
      <c r="BL329" s="17" t="s">
        <v>158</v>
      </c>
      <c r="BM329" s="150" t="s">
        <v>2598</v>
      </c>
    </row>
    <row r="330" spans="2:65" s="1" customFormat="1" x14ac:dyDescent="0.2">
      <c r="B330" s="32"/>
      <c r="D330" s="152" t="s">
        <v>160</v>
      </c>
      <c r="F330" s="153" t="s">
        <v>2597</v>
      </c>
      <c r="I330" s="154"/>
      <c r="L330" s="32"/>
      <c r="M330" s="155"/>
      <c r="T330" s="56"/>
      <c r="AT330" s="17" t="s">
        <v>160</v>
      </c>
      <c r="AU330" s="17" t="s">
        <v>83</v>
      </c>
    </row>
    <row r="331" spans="2:65" s="1" customFormat="1" ht="16.5" customHeight="1" x14ac:dyDescent="0.2">
      <c r="B331" s="137"/>
      <c r="C331" s="182" t="s">
        <v>907</v>
      </c>
      <c r="D331" s="182" t="s">
        <v>566</v>
      </c>
      <c r="E331" s="183" t="s">
        <v>754</v>
      </c>
      <c r="F331" s="184" t="s">
        <v>2599</v>
      </c>
      <c r="G331" s="185" t="s">
        <v>372</v>
      </c>
      <c r="H331" s="186">
        <v>60</v>
      </c>
      <c r="I331" s="187"/>
      <c r="J331" s="188">
        <f>ROUND(I331*H331,2)</f>
        <v>0</v>
      </c>
      <c r="K331" s="189"/>
      <c r="L331" s="190"/>
      <c r="M331" s="191" t="s">
        <v>1</v>
      </c>
      <c r="N331" s="192" t="s">
        <v>38</v>
      </c>
      <c r="P331" s="148">
        <f>O331*H331</f>
        <v>0</v>
      </c>
      <c r="Q331" s="148">
        <v>0</v>
      </c>
      <c r="R331" s="148">
        <f>Q331*H331</f>
        <v>0</v>
      </c>
      <c r="S331" s="148">
        <v>0</v>
      </c>
      <c r="T331" s="149">
        <f>S331*H331</f>
        <v>0</v>
      </c>
      <c r="AR331" s="150" t="s">
        <v>204</v>
      </c>
      <c r="AT331" s="150" t="s">
        <v>566</v>
      </c>
      <c r="AU331" s="150" t="s">
        <v>83</v>
      </c>
      <c r="AY331" s="17" t="s">
        <v>151</v>
      </c>
      <c r="BE331" s="151">
        <f>IF(N331="základní",J331,0)</f>
        <v>0</v>
      </c>
      <c r="BF331" s="151">
        <f>IF(N331="snížená",J331,0)</f>
        <v>0</v>
      </c>
      <c r="BG331" s="151">
        <f>IF(N331="zákl. přenesená",J331,0)</f>
        <v>0</v>
      </c>
      <c r="BH331" s="151">
        <f>IF(N331="sníž. přenesená",J331,0)</f>
        <v>0</v>
      </c>
      <c r="BI331" s="151">
        <f>IF(N331="nulová",J331,0)</f>
        <v>0</v>
      </c>
      <c r="BJ331" s="17" t="s">
        <v>81</v>
      </c>
      <c r="BK331" s="151">
        <f>ROUND(I331*H331,2)</f>
        <v>0</v>
      </c>
      <c r="BL331" s="17" t="s">
        <v>158</v>
      </c>
      <c r="BM331" s="150" t="s">
        <v>2600</v>
      </c>
    </row>
    <row r="332" spans="2:65" s="1" customFormat="1" x14ac:dyDescent="0.2">
      <c r="B332" s="32"/>
      <c r="D332" s="152" t="s">
        <v>160</v>
      </c>
      <c r="F332" s="153" t="s">
        <v>2599</v>
      </c>
      <c r="I332" s="154"/>
      <c r="L332" s="32"/>
      <c r="M332" s="155"/>
      <c r="T332" s="56"/>
      <c r="AT332" s="17" t="s">
        <v>160</v>
      </c>
      <c r="AU332" s="17" t="s">
        <v>83</v>
      </c>
    </row>
    <row r="333" spans="2:65" s="1" customFormat="1" ht="16.5" customHeight="1" x14ac:dyDescent="0.2">
      <c r="B333" s="137"/>
      <c r="C333" s="182" t="s">
        <v>910</v>
      </c>
      <c r="D333" s="182" t="s">
        <v>566</v>
      </c>
      <c r="E333" s="183" t="s">
        <v>758</v>
      </c>
      <c r="F333" s="184" t="s">
        <v>2601</v>
      </c>
      <c r="G333" s="185" t="s">
        <v>372</v>
      </c>
      <c r="H333" s="186">
        <v>45</v>
      </c>
      <c r="I333" s="187"/>
      <c r="J333" s="188">
        <f>ROUND(I333*H333,2)</f>
        <v>0</v>
      </c>
      <c r="K333" s="189"/>
      <c r="L333" s="190"/>
      <c r="M333" s="191" t="s">
        <v>1</v>
      </c>
      <c r="N333" s="192" t="s">
        <v>38</v>
      </c>
      <c r="P333" s="148">
        <f>O333*H333</f>
        <v>0</v>
      </c>
      <c r="Q333" s="148">
        <v>0</v>
      </c>
      <c r="R333" s="148">
        <f>Q333*H333</f>
        <v>0</v>
      </c>
      <c r="S333" s="148">
        <v>0</v>
      </c>
      <c r="T333" s="149">
        <f>S333*H333</f>
        <v>0</v>
      </c>
      <c r="AR333" s="150" t="s">
        <v>204</v>
      </c>
      <c r="AT333" s="150" t="s">
        <v>566</v>
      </c>
      <c r="AU333" s="150" t="s">
        <v>83</v>
      </c>
      <c r="AY333" s="17" t="s">
        <v>151</v>
      </c>
      <c r="BE333" s="151">
        <f>IF(N333="základní",J333,0)</f>
        <v>0</v>
      </c>
      <c r="BF333" s="151">
        <f>IF(N333="snížená",J333,0)</f>
        <v>0</v>
      </c>
      <c r="BG333" s="151">
        <f>IF(N333="zákl. přenesená",J333,0)</f>
        <v>0</v>
      </c>
      <c r="BH333" s="151">
        <f>IF(N333="sníž. přenesená",J333,0)</f>
        <v>0</v>
      </c>
      <c r="BI333" s="151">
        <f>IF(N333="nulová",J333,0)</f>
        <v>0</v>
      </c>
      <c r="BJ333" s="17" t="s">
        <v>81</v>
      </c>
      <c r="BK333" s="151">
        <f>ROUND(I333*H333,2)</f>
        <v>0</v>
      </c>
      <c r="BL333" s="17" t="s">
        <v>158</v>
      </c>
      <c r="BM333" s="150" t="s">
        <v>2602</v>
      </c>
    </row>
    <row r="334" spans="2:65" s="1" customFormat="1" x14ac:dyDescent="0.2">
      <c r="B334" s="32"/>
      <c r="D334" s="152" t="s">
        <v>160</v>
      </c>
      <c r="F334" s="153" t="s">
        <v>2601</v>
      </c>
      <c r="I334" s="154"/>
      <c r="L334" s="32"/>
      <c r="M334" s="155"/>
      <c r="T334" s="56"/>
      <c r="AT334" s="17" t="s">
        <v>160</v>
      </c>
      <c r="AU334" s="17" t="s">
        <v>83</v>
      </c>
    </row>
    <row r="335" spans="2:65" s="1" customFormat="1" ht="16.5" customHeight="1" x14ac:dyDescent="0.2">
      <c r="B335" s="137"/>
      <c r="C335" s="182" t="s">
        <v>914</v>
      </c>
      <c r="D335" s="182" t="s">
        <v>566</v>
      </c>
      <c r="E335" s="183" t="s">
        <v>761</v>
      </c>
      <c r="F335" s="184" t="s">
        <v>2603</v>
      </c>
      <c r="G335" s="185" t="s">
        <v>372</v>
      </c>
      <c r="H335" s="186">
        <v>500</v>
      </c>
      <c r="I335" s="187"/>
      <c r="J335" s="188">
        <f>ROUND(I335*H335,2)</f>
        <v>0</v>
      </c>
      <c r="K335" s="189"/>
      <c r="L335" s="190"/>
      <c r="M335" s="191" t="s">
        <v>1</v>
      </c>
      <c r="N335" s="192" t="s">
        <v>38</v>
      </c>
      <c r="P335" s="148">
        <f>O335*H335</f>
        <v>0</v>
      </c>
      <c r="Q335" s="148">
        <v>0</v>
      </c>
      <c r="R335" s="148">
        <f>Q335*H335</f>
        <v>0</v>
      </c>
      <c r="S335" s="148">
        <v>0</v>
      </c>
      <c r="T335" s="149">
        <f>S335*H335</f>
        <v>0</v>
      </c>
      <c r="AR335" s="150" t="s">
        <v>204</v>
      </c>
      <c r="AT335" s="150" t="s">
        <v>566</v>
      </c>
      <c r="AU335" s="150" t="s">
        <v>83</v>
      </c>
      <c r="AY335" s="17" t="s">
        <v>151</v>
      </c>
      <c r="BE335" s="151">
        <f>IF(N335="základní",J335,0)</f>
        <v>0</v>
      </c>
      <c r="BF335" s="151">
        <f>IF(N335="snížená",J335,0)</f>
        <v>0</v>
      </c>
      <c r="BG335" s="151">
        <f>IF(N335="zákl. přenesená",J335,0)</f>
        <v>0</v>
      </c>
      <c r="BH335" s="151">
        <f>IF(N335="sníž. přenesená",J335,0)</f>
        <v>0</v>
      </c>
      <c r="BI335" s="151">
        <f>IF(N335="nulová",J335,0)</f>
        <v>0</v>
      </c>
      <c r="BJ335" s="17" t="s">
        <v>81</v>
      </c>
      <c r="BK335" s="151">
        <f>ROUND(I335*H335,2)</f>
        <v>0</v>
      </c>
      <c r="BL335" s="17" t="s">
        <v>158</v>
      </c>
      <c r="BM335" s="150" t="s">
        <v>2604</v>
      </c>
    </row>
    <row r="336" spans="2:65" s="1" customFormat="1" x14ac:dyDescent="0.2">
      <c r="B336" s="32"/>
      <c r="D336" s="152" t="s">
        <v>160</v>
      </c>
      <c r="F336" s="153" t="s">
        <v>2603</v>
      </c>
      <c r="I336" s="154"/>
      <c r="L336" s="32"/>
      <c r="M336" s="155"/>
      <c r="T336" s="56"/>
      <c r="AT336" s="17" t="s">
        <v>160</v>
      </c>
      <c r="AU336" s="17" t="s">
        <v>83</v>
      </c>
    </row>
    <row r="337" spans="2:65" s="1" customFormat="1" ht="16.5" customHeight="1" x14ac:dyDescent="0.2">
      <c r="B337" s="137"/>
      <c r="C337" s="182" t="s">
        <v>918</v>
      </c>
      <c r="D337" s="182" t="s">
        <v>566</v>
      </c>
      <c r="E337" s="183" t="s">
        <v>765</v>
      </c>
      <c r="F337" s="184" t="s">
        <v>2516</v>
      </c>
      <c r="G337" s="185" t="s">
        <v>372</v>
      </c>
      <c r="H337" s="186">
        <v>340</v>
      </c>
      <c r="I337" s="187"/>
      <c r="J337" s="188">
        <f>ROUND(I337*H337,2)</f>
        <v>0</v>
      </c>
      <c r="K337" s="189"/>
      <c r="L337" s="190"/>
      <c r="M337" s="191" t="s">
        <v>1</v>
      </c>
      <c r="N337" s="192" t="s">
        <v>38</v>
      </c>
      <c r="P337" s="148">
        <f>O337*H337</f>
        <v>0</v>
      </c>
      <c r="Q337" s="148">
        <v>0</v>
      </c>
      <c r="R337" s="148">
        <f>Q337*H337</f>
        <v>0</v>
      </c>
      <c r="S337" s="148">
        <v>0</v>
      </c>
      <c r="T337" s="149">
        <f>S337*H337</f>
        <v>0</v>
      </c>
      <c r="AR337" s="150" t="s">
        <v>204</v>
      </c>
      <c r="AT337" s="150" t="s">
        <v>566</v>
      </c>
      <c r="AU337" s="150" t="s">
        <v>83</v>
      </c>
      <c r="AY337" s="17" t="s">
        <v>151</v>
      </c>
      <c r="BE337" s="151">
        <f>IF(N337="základní",J337,0)</f>
        <v>0</v>
      </c>
      <c r="BF337" s="151">
        <f>IF(N337="snížená",J337,0)</f>
        <v>0</v>
      </c>
      <c r="BG337" s="151">
        <f>IF(N337="zákl. přenesená",J337,0)</f>
        <v>0</v>
      </c>
      <c r="BH337" s="151">
        <f>IF(N337="sníž. přenesená",J337,0)</f>
        <v>0</v>
      </c>
      <c r="BI337" s="151">
        <f>IF(N337="nulová",J337,0)</f>
        <v>0</v>
      </c>
      <c r="BJ337" s="17" t="s">
        <v>81</v>
      </c>
      <c r="BK337" s="151">
        <f>ROUND(I337*H337,2)</f>
        <v>0</v>
      </c>
      <c r="BL337" s="17" t="s">
        <v>158</v>
      </c>
      <c r="BM337" s="150" t="s">
        <v>2605</v>
      </c>
    </row>
    <row r="338" spans="2:65" s="1" customFormat="1" x14ac:dyDescent="0.2">
      <c r="B338" s="32"/>
      <c r="D338" s="152" t="s">
        <v>160</v>
      </c>
      <c r="F338" s="153" t="s">
        <v>2516</v>
      </c>
      <c r="I338" s="154"/>
      <c r="L338" s="32"/>
      <c r="M338" s="155"/>
      <c r="T338" s="56"/>
      <c r="AT338" s="17" t="s">
        <v>160</v>
      </c>
      <c r="AU338" s="17" t="s">
        <v>83</v>
      </c>
    </row>
    <row r="339" spans="2:65" s="1" customFormat="1" ht="16.5" customHeight="1" x14ac:dyDescent="0.2">
      <c r="B339" s="137"/>
      <c r="C339" s="182" t="s">
        <v>921</v>
      </c>
      <c r="D339" s="182" t="s">
        <v>566</v>
      </c>
      <c r="E339" s="183" t="s">
        <v>770</v>
      </c>
      <c r="F339" s="184" t="s">
        <v>2606</v>
      </c>
      <c r="G339" s="185" t="s">
        <v>372</v>
      </c>
      <c r="H339" s="186">
        <v>680</v>
      </c>
      <c r="I339" s="187"/>
      <c r="J339" s="188">
        <f>ROUND(I339*H339,2)</f>
        <v>0</v>
      </c>
      <c r="K339" s="189"/>
      <c r="L339" s="190"/>
      <c r="M339" s="191" t="s">
        <v>1</v>
      </c>
      <c r="N339" s="192" t="s">
        <v>38</v>
      </c>
      <c r="P339" s="148">
        <f>O339*H339</f>
        <v>0</v>
      </c>
      <c r="Q339" s="148">
        <v>0</v>
      </c>
      <c r="R339" s="148">
        <f>Q339*H339</f>
        <v>0</v>
      </c>
      <c r="S339" s="148">
        <v>0</v>
      </c>
      <c r="T339" s="149">
        <f>S339*H339</f>
        <v>0</v>
      </c>
      <c r="AR339" s="150" t="s">
        <v>204</v>
      </c>
      <c r="AT339" s="150" t="s">
        <v>566</v>
      </c>
      <c r="AU339" s="150" t="s">
        <v>83</v>
      </c>
      <c r="AY339" s="17" t="s">
        <v>151</v>
      </c>
      <c r="BE339" s="151">
        <f>IF(N339="základní",J339,0)</f>
        <v>0</v>
      </c>
      <c r="BF339" s="151">
        <f>IF(N339="snížená",J339,0)</f>
        <v>0</v>
      </c>
      <c r="BG339" s="151">
        <f>IF(N339="zákl. přenesená",J339,0)</f>
        <v>0</v>
      </c>
      <c r="BH339" s="151">
        <f>IF(N339="sníž. přenesená",J339,0)</f>
        <v>0</v>
      </c>
      <c r="BI339" s="151">
        <f>IF(N339="nulová",J339,0)</f>
        <v>0</v>
      </c>
      <c r="BJ339" s="17" t="s">
        <v>81</v>
      </c>
      <c r="BK339" s="151">
        <f>ROUND(I339*H339,2)</f>
        <v>0</v>
      </c>
      <c r="BL339" s="17" t="s">
        <v>158</v>
      </c>
      <c r="BM339" s="150" t="s">
        <v>2607</v>
      </c>
    </row>
    <row r="340" spans="2:65" s="1" customFormat="1" x14ac:dyDescent="0.2">
      <c r="B340" s="32"/>
      <c r="D340" s="152" t="s">
        <v>160</v>
      </c>
      <c r="F340" s="153" t="s">
        <v>2606</v>
      </c>
      <c r="I340" s="154"/>
      <c r="L340" s="32"/>
      <c r="M340" s="155"/>
      <c r="T340" s="56"/>
      <c r="AT340" s="17" t="s">
        <v>160</v>
      </c>
      <c r="AU340" s="17" t="s">
        <v>83</v>
      </c>
    </row>
    <row r="341" spans="2:65" s="1" customFormat="1" ht="21.75" customHeight="1" x14ac:dyDescent="0.2">
      <c r="B341" s="137"/>
      <c r="C341" s="138" t="s">
        <v>924</v>
      </c>
      <c r="D341" s="138" t="s">
        <v>154</v>
      </c>
      <c r="E341" s="139" t="s">
        <v>2608</v>
      </c>
      <c r="F341" s="140" t="s">
        <v>2609</v>
      </c>
      <c r="G341" s="141" t="s">
        <v>157</v>
      </c>
      <c r="H341" s="142">
        <v>977</v>
      </c>
      <c r="I341" s="143"/>
      <c r="J341" s="144">
        <f>ROUND(I341*H341,2)</f>
        <v>0</v>
      </c>
      <c r="K341" s="145"/>
      <c r="L341" s="32"/>
      <c r="M341" s="146" t="s">
        <v>1</v>
      </c>
      <c r="N341" s="147" t="s">
        <v>38</v>
      </c>
      <c r="P341" s="148">
        <f>O341*H341</f>
        <v>0</v>
      </c>
      <c r="Q341" s="148">
        <v>0</v>
      </c>
      <c r="R341" s="148">
        <f>Q341*H341</f>
        <v>0</v>
      </c>
      <c r="S341" s="148">
        <v>0</v>
      </c>
      <c r="T341" s="149">
        <f>S341*H341</f>
        <v>0</v>
      </c>
      <c r="AR341" s="150" t="s">
        <v>158</v>
      </c>
      <c r="AT341" s="150" t="s">
        <v>154</v>
      </c>
      <c r="AU341" s="150" t="s">
        <v>83</v>
      </c>
      <c r="AY341" s="17" t="s">
        <v>151</v>
      </c>
      <c r="BE341" s="151">
        <f>IF(N341="základní",J341,0)</f>
        <v>0</v>
      </c>
      <c r="BF341" s="151">
        <f>IF(N341="snížená",J341,0)</f>
        <v>0</v>
      </c>
      <c r="BG341" s="151">
        <f>IF(N341="zákl. přenesená",J341,0)</f>
        <v>0</v>
      </c>
      <c r="BH341" s="151">
        <f>IF(N341="sníž. přenesená",J341,0)</f>
        <v>0</v>
      </c>
      <c r="BI341" s="151">
        <f>IF(N341="nulová",J341,0)</f>
        <v>0</v>
      </c>
      <c r="BJ341" s="17" t="s">
        <v>81</v>
      </c>
      <c r="BK341" s="151">
        <f>ROUND(I341*H341,2)</f>
        <v>0</v>
      </c>
      <c r="BL341" s="17" t="s">
        <v>158</v>
      </c>
      <c r="BM341" s="150" t="s">
        <v>2610</v>
      </c>
    </row>
    <row r="342" spans="2:65" s="1" customFormat="1" x14ac:dyDescent="0.2">
      <c r="B342" s="32"/>
      <c r="D342" s="152" t="s">
        <v>160</v>
      </c>
      <c r="F342" s="153" t="s">
        <v>2611</v>
      </c>
      <c r="I342" s="154"/>
      <c r="L342" s="32"/>
      <c r="M342" s="155"/>
      <c r="T342" s="56"/>
      <c r="AT342" s="17" t="s">
        <v>160</v>
      </c>
      <c r="AU342" s="17" t="s">
        <v>83</v>
      </c>
    </row>
    <row r="343" spans="2:65" s="1" customFormat="1" ht="21.75" customHeight="1" x14ac:dyDescent="0.2">
      <c r="B343" s="137"/>
      <c r="C343" s="138" t="s">
        <v>927</v>
      </c>
      <c r="D343" s="138" t="s">
        <v>154</v>
      </c>
      <c r="E343" s="139" t="s">
        <v>2612</v>
      </c>
      <c r="F343" s="140" t="s">
        <v>2613</v>
      </c>
      <c r="G343" s="141" t="s">
        <v>157</v>
      </c>
      <c r="H343" s="142">
        <v>977</v>
      </c>
      <c r="I343" s="143"/>
      <c r="J343" s="144">
        <f>ROUND(I343*H343,2)</f>
        <v>0</v>
      </c>
      <c r="K343" s="145"/>
      <c r="L343" s="32"/>
      <c r="M343" s="146" t="s">
        <v>1</v>
      </c>
      <c r="N343" s="147" t="s">
        <v>38</v>
      </c>
      <c r="P343" s="148">
        <f>O343*H343</f>
        <v>0</v>
      </c>
      <c r="Q343" s="148">
        <v>0</v>
      </c>
      <c r="R343" s="148">
        <f>Q343*H343</f>
        <v>0</v>
      </c>
      <c r="S343" s="148">
        <v>0</v>
      </c>
      <c r="T343" s="149">
        <f>S343*H343</f>
        <v>0</v>
      </c>
      <c r="AR343" s="150" t="s">
        <v>158</v>
      </c>
      <c r="AT343" s="150" t="s">
        <v>154</v>
      </c>
      <c r="AU343" s="150" t="s">
        <v>83</v>
      </c>
      <c r="AY343" s="17" t="s">
        <v>151</v>
      </c>
      <c r="BE343" s="151">
        <f>IF(N343="základní",J343,0)</f>
        <v>0</v>
      </c>
      <c r="BF343" s="151">
        <f>IF(N343="snížená",J343,0)</f>
        <v>0</v>
      </c>
      <c r="BG343" s="151">
        <f>IF(N343="zákl. přenesená",J343,0)</f>
        <v>0</v>
      </c>
      <c r="BH343" s="151">
        <f>IF(N343="sníž. přenesená",J343,0)</f>
        <v>0</v>
      </c>
      <c r="BI343" s="151">
        <f>IF(N343="nulová",J343,0)</f>
        <v>0</v>
      </c>
      <c r="BJ343" s="17" t="s">
        <v>81</v>
      </c>
      <c r="BK343" s="151">
        <f>ROUND(I343*H343,2)</f>
        <v>0</v>
      </c>
      <c r="BL343" s="17" t="s">
        <v>158</v>
      </c>
      <c r="BM343" s="150" t="s">
        <v>2614</v>
      </c>
    </row>
    <row r="344" spans="2:65" s="1" customFormat="1" x14ac:dyDescent="0.2">
      <c r="B344" s="32"/>
      <c r="D344" s="152" t="s">
        <v>160</v>
      </c>
      <c r="F344" s="153" t="s">
        <v>2615</v>
      </c>
      <c r="I344" s="154"/>
      <c r="L344" s="32"/>
      <c r="M344" s="155"/>
      <c r="T344" s="56"/>
      <c r="AT344" s="17" t="s">
        <v>160</v>
      </c>
      <c r="AU344" s="17" t="s">
        <v>83</v>
      </c>
    </row>
    <row r="345" spans="2:65" s="1" customFormat="1" ht="24.2" customHeight="1" x14ac:dyDescent="0.2">
      <c r="B345" s="137"/>
      <c r="C345" s="138" t="s">
        <v>931</v>
      </c>
      <c r="D345" s="138" t="s">
        <v>154</v>
      </c>
      <c r="E345" s="139" t="s">
        <v>2616</v>
      </c>
      <c r="F345" s="140" t="s">
        <v>2617</v>
      </c>
      <c r="G345" s="141" t="s">
        <v>372</v>
      </c>
      <c r="H345" s="142">
        <v>25</v>
      </c>
      <c r="I345" s="143"/>
      <c r="J345" s="144">
        <f>ROUND(I345*H345,2)</f>
        <v>0</v>
      </c>
      <c r="K345" s="145"/>
      <c r="L345" s="32"/>
      <c r="M345" s="146" t="s">
        <v>1</v>
      </c>
      <c r="N345" s="147" t="s">
        <v>38</v>
      </c>
      <c r="P345" s="148">
        <f>O345*H345</f>
        <v>0</v>
      </c>
      <c r="Q345" s="148">
        <v>0</v>
      </c>
      <c r="R345" s="148">
        <f>Q345*H345</f>
        <v>0</v>
      </c>
      <c r="S345" s="148">
        <v>0</v>
      </c>
      <c r="T345" s="149">
        <f>S345*H345</f>
        <v>0</v>
      </c>
      <c r="AR345" s="150" t="s">
        <v>158</v>
      </c>
      <c r="AT345" s="150" t="s">
        <v>154</v>
      </c>
      <c r="AU345" s="150" t="s">
        <v>83</v>
      </c>
      <c r="AY345" s="17" t="s">
        <v>151</v>
      </c>
      <c r="BE345" s="151">
        <f>IF(N345="základní",J345,0)</f>
        <v>0</v>
      </c>
      <c r="BF345" s="151">
        <f>IF(N345="snížená",J345,0)</f>
        <v>0</v>
      </c>
      <c r="BG345" s="151">
        <f>IF(N345="zákl. přenesená",J345,0)</f>
        <v>0</v>
      </c>
      <c r="BH345" s="151">
        <f>IF(N345="sníž. přenesená",J345,0)</f>
        <v>0</v>
      </c>
      <c r="BI345" s="151">
        <f>IF(N345="nulová",J345,0)</f>
        <v>0</v>
      </c>
      <c r="BJ345" s="17" t="s">
        <v>81</v>
      </c>
      <c r="BK345" s="151">
        <f>ROUND(I345*H345,2)</f>
        <v>0</v>
      </c>
      <c r="BL345" s="17" t="s">
        <v>158</v>
      </c>
      <c r="BM345" s="150" t="s">
        <v>2618</v>
      </c>
    </row>
    <row r="346" spans="2:65" s="1" customFormat="1" ht="19.5" x14ac:dyDescent="0.2">
      <c r="B346" s="32"/>
      <c r="D346" s="152" t="s">
        <v>160</v>
      </c>
      <c r="F346" s="153" t="s">
        <v>2619</v>
      </c>
      <c r="I346" s="154"/>
      <c r="L346" s="32"/>
      <c r="M346" s="155"/>
      <c r="T346" s="56"/>
      <c r="AT346" s="17" t="s">
        <v>160</v>
      </c>
      <c r="AU346" s="17" t="s">
        <v>83</v>
      </c>
    </row>
    <row r="347" spans="2:65" s="1" customFormat="1" ht="16.5" customHeight="1" x14ac:dyDescent="0.2">
      <c r="B347" s="137"/>
      <c r="C347" s="182" t="s">
        <v>935</v>
      </c>
      <c r="D347" s="182" t="s">
        <v>566</v>
      </c>
      <c r="E347" s="183" t="s">
        <v>2460</v>
      </c>
      <c r="F347" s="184" t="s">
        <v>2461</v>
      </c>
      <c r="G347" s="185" t="s">
        <v>171</v>
      </c>
      <c r="H347" s="186">
        <v>12</v>
      </c>
      <c r="I347" s="187"/>
      <c r="J347" s="188">
        <f>ROUND(I347*H347,2)</f>
        <v>0</v>
      </c>
      <c r="K347" s="189"/>
      <c r="L347" s="190"/>
      <c r="M347" s="191" t="s">
        <v>1</v>
      </c>
      <c r="N347" s="192" t="s">
        <v>38</v>
      </c>
      <c r="P347" s="148">
        <f>O347*H347</f>
        <v>0</v>
      </c>
      <c r="Q347" s="148">
        <v>0.22</v>
      </c>
      <c r="R347" s="148">
        <f>Q347*H347</f>
        <v>2.64</v>
      </c>
      <c r="S347" s="148">
        <v>0</v>
      </c>
      <c r="T347" s="149">
        <f>S347*H347</f>
        <v>0</v>
      </c>
      <c r="AR347" s="150" t="s">
        <v>1033</v>
      </c>
      <c r="AT347" s="150" t="s">
        <v>566</v>
      </c>
      <c r="AU347" s="150" t="s">
        <v>83</v>
      </c>
      <c r="AY347" s="17" t="s">
        <v>151</v>
      </c>
      <c r="BE347" s="151">
        <f>IF(N347="základní",J347,0)</f>
        <v>0</v>
      </c>
      <c r="BF347" s="151">
        <f>IF(N347="snížená",J347,0)</f>
        <v>0</v>
      </c>
      <c r="BG347" s="151">
        <f>IF(N347="zákl. přenesená",J347,0)</f>
        <v>0</v>
      </c>
      <c r="BH347" s="151">
        <f>IF(N347="sníž. přenesená",J347,0)</f>
        <v>0</v>
      </c>
      <c r="BI347" s="151">
        <f>IF(N347="nulová",J347,0)</f>
        <v>0</v>
      </c>
      <c r="BJ347" s="17" t="s">
        <v>81</v>
      </c>
      <c r="BK347" s="151">
        <f>ROUND(I347*H347,2)</f>
        <v>0</v>
      </c>
      <c r="BL347" s="17" t="s">
        <v>1033</v>
      </c>
      <c r="BM347" s="150" t="s">
        <v>2620</v>
      </c>
    </row>
    <row r="348" spans="2:65" s="1" customFormat="1" x14ac:dyDescent="0.2">
      <c r="B348" s="32"/>
      <c r="D348" s="152" t="s">
        <v>160</v>
      </c>
      <c r="F348" s="153" t="s">
        <v>2461</v>
      </c>
      <c r="I348" s="154"/>
      <c r="L348" s="32"/>
      <c r="M348" s="155"/>
      <c r="T348" s="56"/>
      <c r="AT348" s="17" t="s">
        <v>160</v>
      </c>
      <c r="AU348" s="17" t="s">
        <v>83</v>
      </c>
    </row>
    <row r="349" spans="2:65" s="1" customFormat="1" ht="24.2" customHeight="1" x14ac:dyDescent="0.2">
      <c r="B349" s="137"/>
      <c r="C349" s="182" t="s">
        <v>939</v>
      </c>
      <c r="D349" s="182" t="s">
        <v>566</v>
      </c>
      <c r="E349" s="183" t="s">
        <v>2621</v>
      </c>
      <c r="F349" s="184" t="s">
        <v>2622</v>
      </c>
      <c r="G349" s="185" t="s">
        <v>157</v>
      </c>
      <c r="H349" s="186">
        <v>20</v>
      </c>
      <c r="I349" s="187"/>
      <c r="J349" s="188">
        <f>ROUND(I349*H349,2)</f>
        <v>0</v>
      </c>
      <c r="K349" s="189"/>
      <c r="L349" s="190"/>
      <c r="M349" s="191" t="s">
        <v>1</v>
      </c>
      <c r="N349" s="192" t="s">
        <v>38</v>
      </c>
      <c r="P349" s="148">
        <f>O349*H349</f>
        <v>0</v>
      </c>
      <c r="Q349" s="148">
        <v>2.9999999999999997E-4</v>
      </c>
      <c r="R349" s="148">
        <f>Q349*H349</f>
        <v>5.9999999999999993E-3</v>
      </c>
      <c r="S349" s="148">
        <v>0</v>
      </c>
      <c r="T349" s="149">
        <f>S349*H349</f>
        <v>0</v>
      </c>
      <c r="AR349" s="150" t="s">
        <v>1033</v>
      </c>
      <c r="AT349" s="150" t="s">
        <v>566</v>
      </c>
      <c r="AU349" s="150" t="s">
        <v>83</v>
      </c>
      <c r="AY349" s="17" t="s">
        <v>151</v>
      </c>
      <c r="BE349" s="151">
        <f>IF(N349="základní",J349,0)</f>
        <v>0</v>
      </c>
      <c r="BF349" s="151">
        <f>IF(N349="snížená",J349,0)</f>
        <v>0</v>
      </c>
      <c r="BG349" s="151">
        <f>IF(N349="zákl. přenesená",J349,0)</f>
        <v>0</v>
      </c>
      <c r="BH349" s="151">
        <f>IF(N349="sníž. přenesená",J349,0)</f>
        <v>0</v>
      </c>
      <c r="BI349" s="151">
        <f>IF(N349="nulová",J349,0)</f>
        <v>0</v>
      </c>
      <c r="BJ349" s="17" t="s">
        <v>81</v>
      </c>
      <c r="BK349" s="151">
        <f>ROUND(I349*H349,2)</f>
        <v>0</v>
      </c>
      <c r="BL349" s="17" t="s">
        <v>1033</v>
      </c>
      <c r="BM349" s="150" t="s">
        <v>2623</v>
      </c>
    </row>
    <row r="350" spans="2:65" s="1" customFormat="1" x14ac:dyDescent="0.2">
      <c r="B350" s="32"/>
      <c r="D350" s="152" t="s">
        <v>160</v>
      </c>
      <c r="F350" s="153" t="s">
        <v>2622</v>
      </c>
      <c r="I350" s="154"/>
      <c r="L350" s="32"/>
      <c r="M350" s="155"/>
      <c r="T350" s="56"/>
      <c r="AT350" s="17" t="s">
        <v>160</v>
      </c>
      <c r="AU350" s="17" t="s">
        <v>83</v>
      </c>
    </row>
    <row r="351" spans="2:65" s="1" customFormat="1" ht="16.5" customHeight="1" x14ac:dyDescent="0.2">
      <c r="B351" s="137"/>
      <c r="C351" s="182" t="s">
        <v>944</v>
      </c>
      <c r="D351" s="182" t="s">
        <v>566</v>
      </c>
      <c r="E351" s="183" t="s">
        <v>1387</v>
      </c>
      <c r="F351" s="184" t="s">
        <v>1388</v>
      </c>
      <c r="G351" s="185" t="s">
        <v>181</v>
      </c>
      <c r="H351" s="186">
        <v>10.199999999999999</v>
      </c>
      <c r="I351" s="187"/>
      <c r="J351" s="188">
        <f>ROUND(I351*H351,2)</f>
        <v>0</v>
      </c>
      <c r="K351" s="189"/>
      <c r="L351" s="190"/>
      <c r="M351" s="191" t="s">
        <v>1</v>
      </c>
      <c r="N351" s="192" t="s">
        <v>38</v>
      </c>
      <c r="P351" s="148">
        <f>O351*H351</f>
        <v>0</v>
      </c>
      <c r="Q351" s="148">
        <v>1</v>
      </c>
      <c r="R351" s="148">
        <f>Q351*H351</f>
        <v>10.199999999999999</v>
      </c>
      <c r="S351" s="148">
        <v>0</v>
      </c>
      <c r="T351" s="149">
        <f>S351*H351</f>
        <v>0</v>
      </c>
      <c r="AR351" s="150" t="s">
        <v>1033</v>
      </c>
      <c r="AT351" s="150" t="s">
        <v>566</v>
      </c>
      <c r="AU351" s="150" t="s">
        <v>83</v>
      </c>
      <c r="AY351" s="17" t="s">
        <v>151</v>
      </c>
      <c r="BE351" s="151">
        <f>IF(N351="základní",J351,0)</f>
        <v>0</v>
      </c>
      <c r="BF351" s="151">
        <f>IF(N351="snížená",J351,0)</f>
        <v>0</v>
      </c>
      <c r="BG351" s="151">
        <f>IF(N351="zákl. přenesená",J351,0)</f>
        <v>0</v>
      </c>
      <c r="BH351" s="151">
        <f>IF(N351="sníž. přenesená",J351,0)</f>
        <v>0</v>
      </c>
      <c r="BI351" s="151">
        <f>IF(N351="nulová",J351,0)</f>
        <v>0</v>
      </c>
      <c r="BJ351" s="17" t="s">
        <v>81</v>
      </c>
      <c r="BK351" s="151">
        <f>ROUND(I351*H351,2)</f>
        <v>0</v>
      </c>
      <c r="BL351" s="17" t="s">
        <v>1033</v>
      </c>
      <c r="BM351" s="150" t="s">
        <v>2624</v>
      </c>
    </row>
    <row r="352" spans="2:65" s="1" customFormat="1" x14ac:dyDescent="0.2">
      <c r="B352" s="32"/>
      <c r="D352" s="152" t="s">
        <v>160</v>
      </c>
      <c r="F352" s="153" t="s">
        <v>1388</v>
      </c>
      <c r="I352" s="154"/>
      <c r="L352" s="32"/>
      <c r="M352" s="155"/>
      <c r="T352" s="56"/>
      <c r="AT352" s="17" t="s">
        <v>160</v>
      </c>
      <c r="AU352" s="17" t="s">
        <v>83</v>
      </c>
    </row>
    <row r="353" spans="2:65" s="1" customFormat="1" ht="16.5" customHeight="1" x14ac:dyDescent="0.2">
      <c r="B353" s="137"/>
      <c r="C353" s="182" t="s">
        <v>950</v>
      </c>
      <c r="D353" s="182" t="s">
        <v>566</v>
      </c>
      <c r="E353" s="183" t="s">
        <v>2625</v>
      </c>
      <c r="F353" s="184" t="s">
        <v>2626</v>
      </c>
      <c r="G353" s="185" t="s">
        <v>171</v>
      </c>
      <c r="H353" s="186">
        <v>0.84</v>
      </c>
      <c r="I353" s="187"/>
      <c r="J353" s="188">
        <f>ROUND(I353*H353,2)</f>
        <v>0</v>
      </c>
      <c r="K353" s="189"/>
      <c r="L353" s="190"/>
      <c r="M353" s="191" t="s">
        <v>1</v>
      </c>
      <c r="N353" s="192" t="s">
        <v>38</v>
      </c>
      <c r="P353" s="148">
        <f>O353*H353</f>
        <v>0</v>
      </c>
      <c r="Q353" s="148">
        <v>0</v>
      </c>
      <c r="R353" s="148">
        <f>Q353*H353</f>
        <v>0</v>
      </c>
      <c r="S353" s="148">
        <v>0</v>
      </c>
      <c r="T353" s="149">
        <f>S353*H353</f>
        <v>0</v>
      </c>
      <c r="AR353" s="150" t="s">
        <v>1033</v>
      </c>
      <c r="AT353" s="150" t="s">
        <v>566</v>
      </c>
      <c r="AU353" s="150" t="s">
        <v>83</v>
      </c>
      <c r="AY353" s="17" t="s">
        <v>151</v>
      </c>
      <c r="BE353" s="151">
        <f>IF(N353="základní",J353,0)</f>
        <v>0</v>
      </c>
      <c r="BF353" s="151">
        <f>IF(N353="snížená",J353,0)</f>
        <v>0</v>
      </c>
      <c r="BG353" s="151">
        <f>IF(N353="zákl. přenesená",J353,0)</f>
        <v>0</v>
      </c>
      <c r="BH353" s="151">
        <f>IF(N353="sníž. přenesená",J353,0)</f>
        <v>0</v>
      </c>
      <c r="BI353" s="151">
        <f>IF(N353="nulová",J353,0)</f>
        <v>0</v>
      </c>
      <c r="BJ353" s="17" t="s">
        <v>81</v>
      </c>
      <c r="BK353" s="151">
        <f>ROUND(I353*H353,2)</f>
        <v>0</v>
      </c>
      <c r="BL353" s="17" t="s">
        <v>1033</v>
      </c>
      <c r="BM353" s="150" t="s">
        <v>2627</v>
      </c>
    </row>
    <row r="354" spans="2:65" s="1" customFormat="1" x14ac:dyDescent="0.2">
      <c r="B354" s="32"/>
      <c r="D354" s="152" t="s">
        <v>160</v>
      </c>
      <c r="F354" s="153" t="s">
        <v>2626</v>
      </c>
      <c r="I354" s="154"/>
      <c r="L354" s="32"/>
      <c r="M354" s="155"/>
      <c r="T354" s="56"/>
      <c r="AT354" s="17" t="s">
        <v>160</v>
      </c>
      <c r="AU354" s="17" t="s">
        <v>83</v>
      </c>
    </row>
    <row r="355" spans="2:65" s="1" customFormat="1" ht="16.5" customHeight="1" x14ac:dyDescent="0.2">
      <c r="B355" s="137"/>
      <c r="C355" s="182" t="s">
        <v>954</v>
      </c>
      <c r="D355" s="182" t="s">
        <v>566</v>
      </c>
      <c r="E355" s="183" t="s">
        <v>2628</v>
      </c>
      <c r="F355" s="184" t="s">
        <v>2629</v>
      </c>
      <c r="G355" s="185" t="s">
        <v>171</v>
      </c>
      <c r="H355" s="186">
        <v>0.96</v>
      </c>
      <c r="I355" s="187"/>
      <c r="J355" s="188">
        <f>ROUND(I355*H355,2)</f>
        <v>0</v>
      </c>
      <c r="K355" s="189"/>
      <c r="L355" s="190"/>
      <c r="M355" s="191" t="s">
        <v>1</v>
      </c>
      <c r="N355" s="192" t="s">
        <v>38</v>
      </c>
      <c r="P355" s="148">
        <f>O355*H355</f>
        <v>0</v>
      </c>
      <c r="Q355" s="148">
        <v>0</v>
      </c>
      <c r="R355" s="148">
        <f>Q355*H355</f>
        <v>0</v>
      </c>
      <c r="S355" s="148">
        <v>0</v>
      </c>
      <c r="T355" s="149">
        <f>S355*H355</f>
        <v>0</v>
      </c>
      <c r="AR355" s="150" t="s">
        <v>1033</v>
      </c>
      <c r="AT355" s="150" t="s">
        <v>566</v>
      </c>
      <c r="AU355" s="150" t="s">
        <v>83</v>
      </c>
      <c r="AY355" s="17" t="s">
        <v>151</v>
      </c>
      <c r="BE355" s="151">
        <f>IF(N355="základní",J355,0)</f>
        <v>0</v>
      </c>
      <c r="BF355" s="151">
        <f>IF(N355="snížená",J355,0)</f>
        <v>0</v>
      </c>
      <c r="BG355" s="151">
        <f>IF(N355="zákl. přenesená",J355,0)</f>
        <v>0</v>
      </c>
      <c r="BH355" s="151">
        <f>IF(N355="sníž. přenesená",J355,0)</f>
        <v>0</v>
      </c>
      <c r="BI355" s="151">
        <f>IF(N355="nulová",J355,0)</f>
        <v>0</v>
      </c>
      <c r="BJ355" s="17" t="s">
        <v>81</v>
      </c>
      <c r="BK355" s="151">
        <f>ROUND(I355*H355,2)</f>
        <v>0</v>
      </c>
      <c r="BL355" s="17" t="s">
        <v>1033</v>
      </c>
      <c r="BM355" s="150" t="s">
        <v>2630</v>
      </c>
    </row>
    <row r="356" spans="2:65" s="1" customFormat="1" x14ac:dyDescent="0.2">
      <c r="B356" s="32"/>
      <c r="D356" s="152" t="s">
        <v>160</v>
      </c>
      <c r="F356" s="153" t="s">
        <v>2629</v>
      </c>
      <c r="I356" s="154"/>
      <c r="L356" s="32"/>
      <c r="M356" s="155"/>
      <c r="T356" s="56"/>
      <c r="AT356" s="17" t="s">
        <v>160</v>
      </c>
      <c r="AU356" s="17" t="s">
        <v>83</v>
      </c>
    </row>
    <row r="357" spans="2:65" s="1" customFormat="1" ht="16.5" customHeight="1" x14ac:dyDescent="0.2">
      <c r="B357" s="137"/>
      <c r="C357" s="138" t="s">
        <v>958</v>
      </c>
      <c r="D357" s="138" t="s">
        <v>154</v>
      </c>
      <c r="E357" s="139" t="s">
        <v>2631</v>
      </c>
      <c r="F357" s="140" t="s">
        <v>2969</v>
      </c>
      <c r="G357" s="141" t="s">
        <v>372</v>
      </c>
      <c r="H357" s="142">
        <v>19</v>
      </c>
      <c r="I357" s="143"/>
      <c r="J357" s="144">
        <f>ROUND(I357*H357,2)</f>
        <v>0</v>
      </c>
      <c r="K357" s="145"/>
      <c r="L357" s="32"/>
      <c r="M357" s="146" t="s">
        <v>1</v>
      </c>
      <c r="N357" s="147" t="s">
        <v>38</v>
      </c>
      <c r="P357" s="148">
        <f>O357*H357</f>
        <v>0</v>
      </c>
      <c r="Q357" s="148">
        <v>0</v>
      </c>
      <c r="R357" s="148">
        <f>Q357*H357</f>
        <v>0</v>
      </c>
      <c r="S357" s="148">
        <v>0</v>
      </c>
      <c r="T357" s="149">
        <f>S357*H357</f>
        <v>0</v>
      </c>
      <c r="AR357" s="150" t="s">
        <v>158</v>
      </c>
      <c r="AT357" s="150" t="s">
        <v>154</v>
      </c>
      <c r="AU357" s="150" t="s">
        <v>83</v>
      </c>
      <c r="AY357" s="17" t="s">
        <v>151</v>
      </c>
      <c r="BE357" s="151">
        <f>IF(N357="základní",J357,0)</f>
        <v>0</v>
      </c>
      <c r="BF357" s="151">
        <f>IF(N357="snížená",J357,0)</f>
        <v>0</v>
      </c>
      <c r="BG357" s="151">
        <f>IF(N357="zákl. přenesená",J357,0)</f>
        <v>0</v>
      </c>
      <c r="BH357" s="151">
        <f>IF(N357="sníž. přenesená",J357,0)</f>
        <v>0</v>
      </c>
      <c r="BI357" s="151">
        <f>IF(N357="nulová",J357,0)</f>
        <v>0</v>
      </c>
      <c r="BJ357" s="17" t="s">
        <v>81</v>
      </c>
      <c r="BK357" s="151">
        <f>ROUND(I357*H357,2)</f>
        <v>0</v>
      </c>
      <c r="BL357" s="17" t="s">
        <v>158</v>
      </c>
      <c r="BM357" s="150" t="s">
        <v>2632</v>
      </c>
    </row>
    <row r="358" spans="2:65" s="1" customFormat="1" x14ac:dyDescent="0.2">
      <c r="B358" s="32"/>
      <c r="D358" s="152" t="s">
        <v>160</v>
      </c>
      <c r="F358" s="153" t="s">
        <v>2969</v>
      </c>
      <c r="I358" s="154"/>
      <c r="L358" s="32"/>
      <c r="M358" s="155"/>
      <c r="T358" s="56"/>
      <c r="AT358" s="17" t="s">
        <v>160</v>
      </c>
      <c r="AU358" s="17" t="s">
        <v>83</v>
      </c>
    </row>
    <row r="359" spans="2:65" s="1" customFormat="1" ht="16.5" customHeight="1" x14ac:dyDescent="0.2">
      <c r="B359" s="137"/>
      <c r="C359" s="138" t="s">
        <v>963</v>
      </c>
      <c r="D359" s="138" t="s">
        <v>154</v>
      </c>
      <c r="E359" s="139" t="s">
        <v>2633</v>
      </c>
      <c r="F359" s="140" t="s">
        <v>2970</v>
      </c>
      <c r="G359" s="141" t="s">
        <v>372</v>
      </c>
      <c r="H359" s="142">
        <v>4</v>
      </c>
      <c r="I359" s="143"/>
      <c r="J359" s="144">
        <f>ROUND(I359*H359,2)</f>
        <v>0</v>
      </c>
      <c r="K359" s="145"/>
      <c r="L359" s="32"/>
      <c r="M359" s="146" t="s">
        <v>1</v>
      </c>
      <c r="N359" s="147" t="s">
        <v>38</v>
      </c>
      <c r="P359" s="148">
        <f>O359*H359</f>
        <v>0</v>
      </c>
      <c r="Q359" s="148">
        <v>0</v>
      </c>
      <c r="R359" s="148">
        <f>Q359*H359</f>
        <v>0</v>
      </c>
      <c r="S359" s="148">
        <v>0</v>
      </c>
      <c r="T359" s="149">
        <f>S359*H359</f>
        <v>0</v>
      </c>
      <c r="AR359" s="150" t="s">
        <v>158</v>
      </c>
      <c r="AT359" s="150" t="s">
        <v>154</v>
      </c>
      <c r="AU359" s="150" t="s">
        <v>83</v>
      </c>
      <c r="AY359" s="17" t="s">
        <v>151</v>
      </c>
      <c r="BE359" s="151">
        <f>IF(N359="základní",J359,0)</f>
        <v>0</v>
      </c>
      <c r="BF359" s="151">
        <f>IF(N359="snížená",J359,0)</f>
        <v>0</v>
      </c>
      <c r="BG359" s="151">
        <f>IF(N359="zákl. přenesená",J359,0)</f>
        <v>0</v>
      </c>
      <c r="BH359" s="151">
        <f>IF(N359="sníž. přenesená",J359,0)</f>
        <v>0</v>
      </c>
      <c r="BI359" s="151">
        <f>IF(N359="nulová",J359,0)</f>
        <v>0</v>
      </c>
      <c r="BJ359" s="17" t="s">
        <v>81</v>
      </c>
      <c r="BK359" s="151">
        <f>ROUND(I359*H359,2)</f>
        <v>0</v>
      </c>
      <c r="BL359" s="17" t="s">
        <v>158</v>
      </c>
      <c r="BM359" s="150" t="s">
        <v>2634</v>
      </c>
    </row>
    <row r="360" spans="2:65" s="1" customFormat="1" x14ac:dyDescent="0.2">
      <c r="B360" s="32"/>
      <c r="D360" s="152" t="s">
        <v>160</v>
      </c>
      <c r="F360" s="153" t="s">
        <v>2970</v>
      </c>
      <c r="I360" s="154"/>
      <c r="L360" s="32"/>
      <c r="M360" s="155"/>
      <c r="T360" s="56"/>
      <c r="AT360" s="17" t="s">
        <v>160</v>
      </c>
      <c r="AU360" s="17" t="s">
        <v>83</v>
      </c>
    </row>
    <row r="361" spans="2:65" s="1" customFormat="1" ht="16.5" customHeight="1" x14ac:dyDescent="0.2">
      <c r="B361" s="137"/>
      <c r="C361" s="138" t="s">
        <v>968</v>
      </c>
      <c r="D361" s="138" t="s">
        <v>154</v>
      </c>
      <c r="E361" s="139" t="s">
        <v>2635</v>
      </c>
      <c r="F361" s="140" t="s">
        <v>2971</v>
      </c>
      <c r="G361" s="141" t="s">
        <v>372</v>
      </c>
      <c r="H361" s="142">
        <v>2</v>
      </c>
      <c r="I361" s="143"/>
      <c r="J361" s="144">
        <f>ROUND(I361*H361,2)</f>
        <v>0</v>
      </c>
      <c r="K361" s="145"/>
      <c r="L361" s="32"/>
      <c r="M361" s="146" t="s">
        <v>1</v>
      </c>
      <c r="N361" s="147" t="s">
        <v>38</v>
      </c>
      <c r="P361" s="148">
        <f>O361*H361</f>
        <v>0</v>
      </c>
      <c r="Q361" s="148">
        <v>0</v>
      </c>
      <c r="R361" s="148">
        <f>Q361*H361</f>
        <v>0</v>
      </c>
      <c r="S361" s="148">
        <v>0</v>
      </c>
      <c r="T361" s="149">
        <f>S361*H361</f>
        <v>0</v>
      </c>
      <c r="AR361" s="150" t="s">
        <v>158</v>
      </c>
      <c r="AT361" s="150" t="s">
        <v>154</v>
      </c>
      <c r="AU361" s="150" t="s">
        <v>83</v>
      </c>
      <c r="AY361" s="17" t="s">
        <v>151</v>
      </c>
      <c r="BE361" s="151">
        <f>IF(N361="základní",J361,0)</f>
        <v>0</v>
      </c>
      <c r="BF361" s="151">
        <f>IF(N361="snížená",J361,0)</f>
        <v>0</v>
      </c>
      <c r="BG361" s="151">
        <f>IF(N361="zákl. přenesená",J361,0)</f>
        <v>0</v>
      </c>
      <c r="BH361" s="151">
        <f>IF(N361="sníž. přenesená",J361,0)</f>
        <v>0</v>
      </c>
      <c r="BI361" s="151">
        <f>IF(N361="nulová",J361,0)</f>
        <v>0</v>
      </c>
      <c r="BJ361" s="17" t="s">
        <v>81</v>
      </c>
      <c r="BK361" s="151">
        <f>ROUND(I361*H361,2)</f>
        <v>0</v>
      </c>
      <c r="BL361" s="17" t="s">
        <v>158</v>
      </c>
      <c r="BM361" s="150" t="s">
        <v>2636</v>
      </c>
    </row>
    <row r="362" spans="2:65" s="1" customFormat="1" x14ac:dyDescent="0.2">
      <c r="B362" s="32"/>
      <c r="D362" s="152" t="s">
        <v>160</v>
      </c>
      <c r="F362" s="153" t="s">
        <v>2971</v>
      </c>
      <c r="I362" s="154"/>
      <c r="L362" s="32"/>
      <c r="M362" s="155"/>
      <c r="T362" s="56"/>
      <c r="AT362" s="17" t="s">
        <v>160</v>
      </c>
      <c r="AU362" s="17" t="s">
        <v>83</v>
      </c>
    </row>
    <row r="363" spans="2:65" s="1" customFormat="1" ht="33" customHeight="1" x14ac:dyDescent="0.2">
      <c r="B363" s="137"/>
      <c r="C363" s="138" t="s">
        <v>974</v>
      </c>
      <c r="D363" s="138" t="s">
        <v>154</v>
      </c>
      <c r="E363" s="139" t="s">
        <v>2967</v>
      </c>
      <c r="F363" s="140" t="s">
        <v>2968</v>
      </c>
      <c r="G363" s="141" t="s">
        <v>372</v>
      </c>
      <c r="H363" s="142">
        <v>75</v>
      </c>
      <c r="I363" s="143"/>
      <c r="J363" s="144">
        <f>ROUND(I363*H363,2)</f>
        <v>0</v>
      </c>
      <c r="K363" s="145"/>
      <c r="L363" s="32"/>
      <c r="M363" s="146" t="s">
        <v>1</v>
      </c>
      <c r="N363" s="147" t="s">
        <v>38</v>
      </c>
      <c r="P363" s="148">
        <f>O363*H363</f>
        <v>0</v>
      </c>
      <c r="Q363" s="148">
        <v>6.0000000000000002E-5</v>
      </c>
      <c r="R363" s="148">
        <f>Q363*H363</f>
        <v>4.5000000000000005E-3</v>
      </c>
      <c r="S363" s="148">
        <v>0</v>
      </c>
      <c r="T363" s="149">
        <f>S363*H363</f>
        <v>0</v>
      </c>
      <c r="AR363" s="150" t="s">
        <v>158</v>
      </c>
      <c r="AT363" s="150" t="s">
        <v>154</v>
      </c>
      <c r="AU363" s="150" t="s">
        <v>83</v>
      </c>
      <c r="AY363" s="17" t="s">
        <v>151</v>
      </c>
      <c r="BE363" s="151">
        <f>IF(N363="základní",J363,0)</f>
        <v>0</v>
      </c>
      <c r="BF363" s="151">
        <f>IF(N363="snížená",J363,0)</f>
        <v>0</v>
      </c>
      <c r="BG363" s="151">
        <f>IF(N363="zákl. přenesená",J363,0)</f>
        <v>0</v>
      </c>
      <c r="BH363" s="151">
        <f>IF(N363="sníž. přenesená",J363,0)</f>
        <v>0</v>
      </c>
      <c r="BI363" s="151">
        <f>IF(N363="nulová",J363,0)</f>
        <v>0</v>
      </c>
      <c r="BJ363" s="17" t="s">
        <v>81</v>
      </c>
      <c r="BK363" s="151">
        <f>ROUND(I363*H363,2)</f>
        <v>0</v>
      </c>
      <c r="BL363" s="17" t="s">
        <v>158</v>
      </c>
      <c r="BM363" s="150" t="s">
        <v>2637</v>
      </c>
    </row>
    <row r="364" spans="2:65" s="1" customFormat="1" x14ac:dyDescent="0.2">
      <c r="B364" s="32"/>
      <c r="D364" s="152" t="s">
        <v>160</v>
      </c>
      <c r="F364" s="153" t="s">
        <v>2638</v>
      </c>
      <c r="I364" s="154"/>
      <c r="L364" s="32"/>
      <c r="M364" s="155"/>
      <c r="T364" s="56"/>
      <c r="AT364" s="17" t="s">
        <v>160</v>
      </c>
      <c r="AU364" s="17" t="s">
        <v>83</v>
      </c>
    </row>
    <row r="365" spans="2:65" s="12" customFormat="1" x14ac:dyDescent="0.2">
      <c r="B365" s="156"/>
      <c r="D365" s="152" t="s">
        <v>162</v>
      </c>
      <c r="E365" s="157" t="s">
        <v>1</v>
      </c>
      <c r="F365" s="158" t="s">
        <v>2639</v>
      </c>
      <c r="H365" s="159">
        <v>75</v>
      </c>
      <c r="I365" s="160"/>
      <c r="L365" s="156"/>
      <c r="M365" s="161"/>
      <c r="T365" s="162"/>
      <c r="AT365" s="157" t="s">
        <v>162</v>
      </c>
      <c r="AU365" s="157" t="s">
        <v>83</v>
      </c>
      <c r="AV365" s="12" t="s">
        <v>83</v>
      </c>
      <c r="AW365" s="12" t="s">
        <v>30</v>
      </c>
      <c r="AX365" s="12" t="s">
        <v>81</v>
      </c>
      <c r="AY365" s="157" t="s">
        <v>151</v>
      </c>
    </row>
    <row r="366" spans="2:65" s="1" customFormat="1" ht="21.75" customHeight="1" x14ac:dyDescent="0.2">
      <c r="B366" s="137"/>
      <c r="C366" s="182" t="s">
        <v>979</v>
      </c>
      <c r="D366" s="182" t="s">
        <v>566</v>
      </c>
      <c r="E366" s="183" t="s">
        <v>2965</v>
      </c>
      <c r="F366" s="184" t="s">
        <v>2966</v>
      </c>
      <c r="G366" s="185" t="s">
        <v>372</v>
      </c>
      <c r="H366" s="186">
        <v>75</v>
      </c>
      <c r="I366" s="187"/>
      <c r="J366" s="188">
        <f>ROUND(I366*H366,2)</f>
        <v>0</v>
      </c>
      <c r="K366" s="189"/>
      <c r="L366" s="190"/>
      <c r="M366" s="191" t="s">
        <v>1</v>
      </c>
      <c r="N366" s="192" t="s">
        <v>38</v>
      </c>
      <c r="P366" s="148">
        <f>O366*H366</f>
        <v>0</v>
      </c>
      <c r="Q366" s="148">
        <v>7.0899999999999999E-3</v>
      </c>
      <c r="R366" s="148">
        <f>Q366*H366</f>
        <v>0.53174999999999994</v>
      </c>
      <c r="S366" s="148">
        <v>0</v>
      </c>
      <c r="T366" s="149">
        <f>S366*H366</f>
        <v>0</v>
      </c>
      <c r="AR366" s="150" t="s">
        <v>204</v>
      </c>
      <c r="AT366" s="150" t="s">
        <v>566</v>
      </c>
      <c r="AU366" s="150" t="s">
        <v>83</v>
      </c>
      <c r="AY366" s="17" t="s">
        <v>151</v>
      </c>
      <c r="BE366" s="151">
        <f>IF(N366="základní",J366,0)</f>
        <v>0</v>
      </c>
      <c r="BF366" s="151">
        <f>IF(N366="snížená",J366,0)</f>
        <v>0</v>
      </c>
      <c r="BG366" s="151">
        <f>IF(N366="zákl. přenesená",J366,0)</f>
        <v>0</v>
      </c>
      <c r="BH366" s="151">
        <f>IF(N366="sníž. přenesená",J366,0)</f>
        <v>0</v>
      </c>
      <c r="BI366" s="151">
        <f>IF(N366="nulová",J366,0)</f>
        <v>0</v>
      </c>
      <c r="BJ366" s="17" t="s">
        <v>81</v>
      </c>
      <c r="BK366" s="151">
        <f>ROUND(I366*H366,2)</f>
        <v>0</v>
      </c>
      <c r="BL366" s="17" t="s">
        <v>158</v>
      </c>
      <c r="BM366" s="150" t="s">
        <v>2640</v>
      </c>
    </row>
    <row r="367" spans="2:65" s="1" customFormat="1" x14ac:dyDescent="0.2">
      <c r="B367" s="32"/>
      <c r="D367" s="152" t="s">
        <v>160</v>
      </c>
      <c r="F367" s="153" t="s">
        <v>2966</v>
      </c>
      <c r="I367" s="154"/>
      <c r="L367" s="32"/>
      <c r="M367" s="155"/>
      <c r="T367" s="56"/>
      <c r="AT367" s="17" t="s">
        <v>160</v>
      </c>
      <c r="AU367" s="17" t="s">
        <v>83</v>
      </c>
    </row>
    <row r="368" spans="2:65" s="12" customFormat="1" x14ac:dyDescent="0.2">
      <c r="B368" s="156"/>
      <c r="D368" s="152" t="s">
        <v>162</v>
      </c>
      <c r="F368" s="158" t="s">
        <v>2639</v>
      </c>
      <c r="H368" s="159">
        <v>225</v>
      </c>
      <c r="I368" s="160"/>
      <c r="L368" s="156"/>
      <c r="M368" s="161"/>
      <c r="T368" s="162"/>
      <c r="AT368" s="157" t="s">
        <v>162</v>
      </c>
      <c r="AU368" s="157" t="s">
        <v>83</v>
      </c>
      <c r="AV368" s="12" t="s">
        <v>83</v>
      </c>
      <c r="AW368" s="12" t="s">
        <v>3</v>
      </c>
      <c r="AX368" s="12" t="s">
        <v>81</v>
      </c>
      <c r="AY368" s="157" t="s">
        <v>151</v>
      </c>
    </row>
    <row r="369" spans="2:65" s="1" customFormat="1" ht="21.75" customHeight="1" x14ac:dyDescent="0.2">
      <c r="B369" s="137"/>
      <c r="C369" s="182">
        <v>115</v>
      </c>
      <c r="D369" s="182" t="s">
        <v>566</v>
      </c>
      <c r="E369" s="183" t="s">
        <v>2974</v>
      </c>
      <c r="F369" s="184" t="s">
        <v>2975</v>
      </c>
      <c r="G369" s="185" t="s">
        <v>372</v>
      </c>
      <c r="H369" s="186">
        <v>25</v>
      </c>
      <c r="I369" s="187"/>
      <c r="J369" s="188">
        <f>ROUND(I369*H369,2)</f>
        <v>0</v>
      </c>
      <c r="K369" s="189"/>
      <c r="L369" s="190"/>
      <c r="M369" s="191" t="s">
        <v>1</v>
      </c>
      <c r="N369" s="192" t="s">
        <v>38</v>
      </c>
      <c r="P369" s="148">
        <f>O369*H369</f>
        <v>0</v>
      </c>
      <c r="Q369" s="148">
        <v>7.0899999999999999E-3</v>
      </c>
      <c r="R369" s="148">
        <f>Q369*H369</f>
        <v>0.17724999999999999</v>
      </c>
      <c r="S369" s="148">
        <v>0</v>
      </c>
      <c r="T369" s="149">
        <f>S369*H369</f>
        <v>0</v>
      </c>
      <c r="AR369" s="150" t="s">
        <v>204</v>
      </c>
      <c r="AT369" s="150" t="s">
        <v>566</v>
      </c>
      <c r="AU369" s="150" t="s">
        <v>83</v>
      </c>
      <c r="AY369" s="17" t="s">
        <v>151</v>
      </c>
      <c r="BE369" s="151">
        <f>IF(N369="základní",J369,0)</f>
        <v>0</v>
      </c>
      <c r="BF369" s="151">
        <f>IF(N369="snížená",J369,0)</f>
        <v>0</v>
      </c>
      <c r="BG369" s="151">
        <f>IF(N369="zákl. přenesená",J369,0)</f>
        <v>0</v>
      </c>
      <c r="BH369" s="151">
        <f>IF(N369="sníž. přenesená",J369,0)</f>
        <v>0</v>
      </c>
      <c r="BI369" s="151">
        <f>IF(N369="nulová",J369,0)</f>
        <v>0</v>
      </c>
      <c r="BJ369" s="17" t="s">
        <v>81</v>
      </c>
      <c r="BK369" s="151">
        <f>ROUND(I369*H369,2)</f>
        <v>0</v>
      </c>
      <c r="BL369" s="17" t="s">
        <v>158</v>
      </c>
      <c r="BM369" s="150" t="s">
        <v>2640</v>
      </c>
    </row>
    <row r="370" spans="2:65" s="12" customFormat="1" x14ac:dyDescent="0.2">
      <c r="B370" s="156"/>
      <c r="D370" s="152"/>
      <c r="F370" s="153" t="s">
        <v>2975</v>
      </c>
      <c r="H370" s="159"/>
      <c r="I370" s="160"/>
      <c r="L370" s="156"/>
      <c r="M370" s="161"/>
      <c r="T370" s="162"/>
      <c r="AT370" s="157"/>
      <c r="AU370" s="157"/>
      <c r="AY370" s="157"/>
    </row>
    <row r="371" spans="2:65" s="12" customFormat="1" x14ac:dyDescent="0.2">
      <c r="B371" s="156"/>
      <c r="D371" s="152"/>
      <c r="F371" s="158">
        <v>25</v>
      </c>
      <c r="H371" s="159">
        <v>25</v>
      </c>
      <c r="I371" s="160"/>
      <c r="L371" s="156"/>
      <c r="M371" s="161"/>
      <c r="T371" s="162"/>
      <c r="AT371" s="157"/>
      <c r="AU371" s="157"/>
      <c r="AY371" s="157"/>
    </row>
    <row r="372" spans="2:65" s="1" customFormat="1" ht="24.2" customHeight="1" x14ac:dyDescent="0.2">
      <c r="B372" s="137"/>
      <c r="C372" s="138">
        <v>116</v>
      </c>
      <c r="D372" s="138" t="s">
        <v>154</v>
      </c>
      <c r="E372" s="139" t="s">
        <v>2641</v>
      </c>
      <c r="F372" s="140" t="s">
        <v>2642</v>
      </c>
      <c r="G372" s="141" t="s">
        <v>372</v>
      </c>
      <c r="H372" s="142">
        <v>25</v>
      </c>
      <c r="I372" s="143"/>
      <c r="J372" s="144">
        <f>ROUND(I372*H372,2)</f>
        <v>0</v>
      </c>
      <c r="K372" s="145"/>
      <c r="L372" s="32"/>
      <c r="M372" s="146" t="s">
        <v>1</v>
      </c>
      <c r="N372" s="147" t="s">
        <v>38</v>
      </c>
      <c r="P372" s="148">
        <f>O372*H372</f>
        <v>0</v>
      </c>
      <c r="Q372" s="148">
        <v>0</v>
      </c>
      <c r="R372" s="148">
        <f>Q372*H372</f>
        <v>0</v>
      </c>
      <c r="S372" s="148">
        <v>0</v>
      </c>
      <c r="T372" s="149">
        <f>S372*H372</f>
        <v>0</v>
      </c>
      <c r="AR372" s="150" t="s">
        <v>158</v>
      </c>
      <c r="AT372" s="150" t="s">
        <v>154</v>
      </c>
      <c r="AU372" s="150" t="s">
        <v>83</v>
      </c>
      <c r="AY372" s="17" t="s">
        <v>151</v>
      </c>
      <c r="BE372" s="151">
        <f>IF(N372="základní",J372,0)</f>
        <v>0</v>
      </c>
      <c r="BF372" s="151">
        <f>IF(N372="snížená",J372,0)</f>
        <v>0</v>
      </c>
      <c r="BG372" s="151">
        <f>IF(N372="zákl. přenesená",J372,0)</f>
        <v>0</v>
      </c>
      <c r="BH372" s="151">
        <f>IF(N372="sníž. přenesená",J372,0)</f>
        <v>0</v>
      </c>
      <c r="BI372" s="151">
        <f>IF(N372="nulová",J372,0)</f>
        <v>0</v>
      </c>
      <c r="BJ372" s="17" t="s">
        <v>81</v>
      </c>
      <c r="BK372" s="151">
        <f>ROUND(I372*H372,2)</f>
        <v>0</v>
      </c>
      <c r="BL372" s="17" t="s">
        <v>158</v>
      </c>
      <c r="BM372" s="150" t="s">
        <v>2643</v>
      </c>
    </row>
    <row r="373" spans="2:65" s="1" customFormat="1" ht="19.5" x14ac:dyDescent="0.2">
      <c r="B373" s="32"/>
      <c r="D373" s="152" t="s">
        <v>160</v>
      </c>
      <c r="F373" s="153" t="s">
        <v>2644</v>
      </c>
      <c r="I373" s="154"/>
      <c r="L373" s="32"/>
      <c r="M373" s="155"/>
      <c r="T373" s="56"/>
      <c r="AT373" s="17" t="s">
        <v>160</v>
      </c>
      <c r="AU373" s="17" t="s">
        <v>83</v>
      </c>
    </row>
    <row r="374" spans="2:65" s="1" customFormat="1" ht="16.5" customHeight="1" x14ac:dyDescent="0.2">
      <c r="B374" s="137"/>
      <c r="C374" s="182">
        <v>117</v>
      </c>
      <c r="D374" s="182" t="s">
        <v>566</v>
      </c>
      <c r="E374" s="183" t="s">
        <v>567</v>
      </c>
      <c r="F374" s="184" t="s">
        <v>568</v>
      </c>
      <c r="G374" s="185" t="s">
        <v>181</v>
      </c>
      <c r="H374" s="186">
        <v>23.625</v>
      </c>
      <c r="I374" s="187"/>
      <c r="J374" s="188">
        <f>ROUND(I374*H374,2)</f>
        <v>0</v>
      </c>
      <c r="K374" s="189"/>
      <c r="L374" s="190"/>
      <c r="M374" s="191" t="s">
        <v>1</v>
      </c>
      <c r="N374" s="192" t="s">
        <v>38</v>
      </c>
      <c r="P374" s="148">
        <f>O374*H374</f>
        <v>0</v>
      </c>
      <c r="Q374" s="148">
        <v>1</v>
      </c>
      <c r="R374" s="148">
        <f>Q374*H374</f>
        <v>23.625</v>
      </c>
      <c r="S374" s="148">
        <v>0</v>
      </c>
      <c r="T374" s="149">
        <f>S374*H374</f>
        <v>0</v>
      </c>
      <c r="AR374" s="150" t="s">
        <v>204</v>
      </c>
      <c r="AT374" s="150" t="s">
        <v>566</v>
      </c>
      <c r="AU374" s="150" t="s">
        <v>83</v>
      </c>
      <c r="AY374" s="17" t="s">
        <v>151</v>
      </c>
      <c r="BE374" s="151">
        <f>IF(N374="základní",J374,0)</f>
        <v>0</v>
      </c>
      <c r="BF374" s="151">
        <f>IF(N374="snížená",J374,0)</f>
        <v>0</v>
      </c>
      <c r="BG374" s="151">
        <f>IF(N374="zákl. přenesená",J374,0)</f>
        <v>0</v>
      </c>
      <c r="BH374" s="151">
        <f>IF(N374="sníž. přenesená",J374,0)</f>
        <v>0</v>
      </c>
      <c r="BI374" s="151">
        <f>IF(N374="nulová",J374,0)</f>
        <v>0</v>
      </c>
      <c r="BJ374" s="17" t="s">
        <v>81</v>
      </c>
      <c r="BK374" s="151">
        <f>ROUND(I374*H374,2)</f>
        <v>0</v>
      </c>
      <c r="BL374" s="17" t="s">
        <v>158</v>
      </c>
      <c r="BM374" s="150" t="s">
        <v>2645</v>
      </c>
    </row>
    <row r="375" spans="2:65" s="1" customFormat="1" x14ac:dyDescent="0.2">
      <c r="B375" s="32"/>
      <c r="D375" s="152" t="s">
        <v>160</v>
      </c>
      <c r="F375" s="153" t="s">
        <v>568</v>
      </c>
      <c r="I375" s="154"/>
      <c r="L375" s="32"/>
      <c r="M375" s="155"/>
      <c r="T375" s="56"/>
      <c r="AT375" s="17" t="s">
        <v>160</v>
      </c>
      <c r="AU375" s="17" t="s">
        <v>83</v>
      </c>
    </row>
    <row r="376" spans="2:65" s="12" customFormat="1" x14ac:dyDescent="0.2">
      <c r="B376" s="156"/>
      <c r="D376" s="152" t="s">
        <v>162</v>
      </c>
      <c r="E376" s="157" t="s">
        <v>1</v>
      </c>
      <c r="F376" s="158" t="s">
        <v>2646</v>
      </c>
      <c r="H376" s="159">
        <v>23.625</v>
      </c>
      <c r="I376" s="160"/>
      <c r="L376" s="156"/>
      <c r="M376" s="161"/>
      <c r="T376" s="162"/>
      <c r="AT376" s="157" t="s">
        <v>162</v>
      </c>
      <c r="AU376" s="157" t="s">
        <v>83</v>
      </c>
      <c r="AV376" s="12" t="s">
        <v>83</v>
      </c>
      <c r="AW376" s="12" t="s">
        <v>30</v>
      </c>
      <c r="AX376" s="12" t="s">
        <v>81</v>
      </c>
      <c r="AY376" s="157" t="s">
        <v>151</v>
      </c>
    </row>
    <row r="377" spans="2:65" s="1" customFormat="1" ht="16.5" customHeight="1" x14ac:dyDescent="0.2">
      <c r="B377" s="137"/>
      <c r="C377" s="182">
        <v>118</v>
      </c>
      <c r="D377" s="182" t="s">
        <v>566</v>
      </c>
      <c r="E377" s="183" t="s">
        <v>2460</v>
      </c>
      <c r="F377" s="184" t="s">
        <v>2461</v>
      </c>
      <c r="G377" s="185" t="s">
        <v>171</v>
      </c>
      <c r="H377" s="186">
        <v>13.125</v>
      </c>
      <c r="I377" s="187"/>
      <c r="J377" s="188">
        <f>ROUND(I377*H377,2)</f>
        <v>0</v>
      </c>
      <c r="K377" s="189"/>
      <c r="L377" s="190"/>
      <c r="M377" s="191" t="s">
        <v>1</v>
      </c>
      <c r="N377" s="192" t="s">
        <v>38</v>
      </c>
      <c r="P377" s="148">
        <f>O377*H377</f>
        <v>0</v>
      </c>
      <c r="Q377" s="148">
        <v>0.22</v>
      </c>
      <c r="R377" s="148">
        <f>Q377*H377</f>
        <v>2.8875000000000002</v>
      </c>
      <c r="S377" s="148">
        <v>0</v>
      </c>
      <c r="T377" s="149">
        <f>S377*H377</f>
        <v>0</v>
      </c>
      <c r="AR377" s="150" t="s">
        <v>1033</v>
      </c>
      <c r="AT377" s="150" t="s">
        <v>566</v>
      </c>
      <c r="AU377" s="150" t="s">
        <v>83</v>
      </c>
      <c r="AY377" s="17" t="s">
        <v>151</v>
      </c>
      <c r="BE377" s="151">
        <f>IF(N377="základní",J377,0)</f>
        <v>0</v>
      </c>
      <c r="BF377" s="151">
        <f>IF(N377="snížená",J377,0)</f>
        <v>0</v>
      </c>
      <c r="BG377" s="151">
        <f>IF(N377="zákl. přenesená",J377,0)</f>
        <v>0</v>
      </c>
      <c r="BH377" s="151">
        <f>IF(N377="sníž. přenesená",J377,0)</f>
        <v>0</v>
      </c>
      <c r="BI377" s="151">
        <f>IF(N377="nulová",J377,0)</f>
        <v>0</v>
      </c>
      <c r="BJ377" s="17" t="s">
        <v>81</v>
      </c>
      <c r="BK377" s="151">
        <f>ROUND(I377*H377,2)</f>
        <v>0</v>
      </c>
      <c r="BL377" s="17" t="s">
        <v>1033</v>
      </c>
      <c r="BM377" s="150" t="s">
        <v>2647</v>
      </c>
    </row>
    <row r="378" spans="2:65" s="1" customFormat="1" x14ac:dyDescent="0.2">
      <c r="B378" s="32"/>
      <c r="D378" s="152" t="s">
        <v>160</v>
      </c>
      <c r="F378" s="153" t="s">
        <v>2461</v>
      </c>
      <c r="I378" s="154"/>
      <c r="L378" s="32"/>
      <c r="M378" s="155"/>
      <c r="T378" s="56"/>
      <c r="AT378" s="17" t="s">
        <v>160</v>
      </c>
      <c r="AU378" s="17" t="s">
        <v>83</v>
      </c>
    </row>
    <row r="379" spans="2:65" s="12" customFormat="1" x14ac:dyDescent="0.2">
      <c r="B379" s="156"/>
      <c r="D379" s="152" t="s">
        <v>162</v>
      </c>
      <c r="E379" s="157" t="s">
        <v>1</v>
      </c>
      <c r="F379" s="158" t="s">
        <v>2648</v>
      </c>
      <c r="H379" s="159">
        <v>13.125</v>
      </c>
      <c r="I379" s="160"/>
      <c r="L379" s="156"/>
      <c r="M379" s="161"/>
      <c r="T379" s="162"/>
      <c r="AT379" s="157" t="s">
        <v>162</v>
      </c>
      <c r="AU379" s="157" t="s">
        <v>83</v>
      </c>
      <c r="AV379" s="12" t="s">
        <v>83</v>
      </c>
      <c r="AW379" s="12" t="s">
        <v>30</v>
      </c>
      <c r="AX379" s="12" t="s">
        <v>81</v>
      </c>
      <c r="AY379" s="157" t="s">
        <v>151</v>
      </c>
    </row>
    <row r="380" spans="2:65" s="1" customFormat="1" ht="24.2" customHeight="1" x14ac:dyDescent="0.2">
      <c r="B380" s="137"/>
      <c r="C380" s="138">
        <v>119</v>
      </c>
      <c r="D380" s="138" t="s">
        <v>154</v>
      </c>
      <c r="E380" s="139" t="s">
        <v>2649</v>
      </c>
      <c r="F380" s="140" t="s">
        <v>2650</v>
      </c>
      <c r="G380" s="141" t="s">
        <v>157</v>
      </c>
      <c r="H380" s="142">
        <v>125</v>
      </c>
      <c r="I380" s="143"/>
      <c r="J380" s="144">
        <f>ROUND(I380*H380,2)</f>
        <v>0</v>
      </c>
      <c r="K380" s="145"/>
      <c r="L380" s="32"/>
      <c r="M380" s="146" t="s">
        <v>1</v>
      </c>
      <c r="N380" s="147" t="s">
        <v>38</v>
      </c>
      <c r="P380" s="148">
        <f>O380*H380</f>
        <v>0</v>
      </c>
      <c r="Q380" s="148">
        <v>3.6000000000000002E-4</v>
      </c>
      <c r="R380" s="148">
        <f>Q380*H380</f>
        <v>4.5000000000000005E-2</v>
      </c>
      <c r="S380" s="148">
        <v>0</v>
      </c>
      <c r="T380" s="149">
        <f>S380*H380</f>
        <v>0</v>
      </c>
      <c r="AR380" s="150" t="s">
        <v>158</v>
      </c>
      <c r="AT380" s="150" t="s">
        <v>154</v>
      </c>
      <c r="AU380" s="150" t="s">
        <v>83</v>
      </c>
      <c r="AY380" s="17" t="s">
        <v>151</v>
      </c>
      <c r="BE380" s="151">
        <f>IF(N380="základní",J380,0)</f>
        <v>0</v>
      </c>
      <c r="BF380" s="151">
        <f>IF(N380="snížená",J380,0)</f>
        <v>0</v>
      </c>
      <c r="BG380" s="151">
        <f>IF(N380="zákl. přenesená",J380,0)</f>
        <v>0</v>
      </c>
      <c r="BH380" s="151">
        <f>IF(N380="sníž. přenesená",J380,0)</f>
        <v>0</v>
      </c>
      <c r="BI380" s="151">
        <f>IF(N380="nulová",J380,0)</f>
        <v>0</v>
      </c>
      <c r="BJ380" s="17" t="s">
        <v>81</v>
      </c>
      <c r="BK380" s="151">
        <f>ROUND(I380*H380,2)</f>
        <v>0</v>
      </c>
      <c r="BL380" s="17" t="s">
        <v>158</v>
      </c>
      <c r="BM380" s="150" t="s">
        <v>2651</v>
      </c>
    </row>
    <row r="381" spans="2:65" s="1" customFormat="1" ht="19.5" x14ac:dyDescent="0.2">
      <c r="B381" s="32"/>
      <c r="D381" s="152" t="s">
        <v>160</v>
      </c>
      <c r="F381" s="153" t="s">
        <v>2652</v>
      </c>
      <c r="I381" s="154"/>
      <c r="L381" s="32"/>
      <c r="M381" s="155"/>
      <c r="T381" s="56"/>
      <c r="AT381" s="17" t="s">
        <v>160</v>
      </c>
      <c r="AU381" s="17" t="s">
        <v>83</v>
      </c>
    </row>
    <row r="382" spans="2:65" s="12" customFormat="1" x14ac:dyDescent="0.2">
      <c r="B382" s="156"/>
      <c r="D382" s="152" t="s">
        <v>162</v>
      </c>
      <c r="E382" s="157" t="s">
        <v>1</v>
      </c>
      <c r="F382" s="158" t="s">
        <v>2653</v>
      </c>
      <c r="H382" s="159">
        <v>100</v>
      </c>
      <c r="I382" s="160"/>
      <c r="L382" s="156"/>
      <c r="M382" s="161"/>
      <c r="T382" s="162"/>
      <c r="AT382" s="157" t="s">
        <v>162</v>
      </c>
      <c r="AU382" s="157" t="s">
        <v>83</v>
      </c>
      <c r="AV382" s="12" t="s">
        <v>83</v>
      </c>
      <c r="AW382" s="12" t="s">
        <v>30</v>
      </c>
      <c r="AX382" s="12" t="s">
        <v>73</v>
      </c>
      <c r="AY382" s="157" t="s">
        <v>151</v>
      </c>
    </row>
    <row r="383" spans="2:65" s="12" customFormat="1" x14ac:dyDescent="0.2">
      <c r="B383" s="156"/>
      <c r="D383" s="152" t="s">
        <v>162</v>
      </c>
      <c r="E383" s="157" t="s">
        <v>1</v>
      </c>
      <c r="F383" s="158" t="s">
        <v>2654</v>
      </c>
      <c r="H383" s="159">
        <v>25</v>
      </c>
      <c r="I383" s="160"/>
      <c r="L383" s="156"/>
      <c r="M383" s="161"/>
      <c r="T383" s="162"/>
      <c r="AT383" s="157" t="s">
        <v>162</v>
      </c>
      <c r="AU383" s="157" t="s">
        <v>83</v>
      </c>
      <c r="AV383" s="12" t="s">
        <v>83</v>
      </c>
      <c r="AW383" s="12" t="s">
        <v>30</v>
      </c>
      <c r="AX383" s="12" t="s">
        <v>73</v>
      </c>
      <c r="AY383" s="157" t="s">
        <v>151</v>
      </c>
    </row>
    <row r="384" spans="2:65" s="13" customFormat="1" x14ac:dyDescent="0.2">
      <c r="B384" s="163"/>
      <c r="D384" s="152" t="s">
        <v>162</v>
      </c>
      <c r="E384" s="164" t="s">
        <v>1</v>
      </c>
      <c r="F384" s="165" t="s">
        <v>164</v>
      </c>
      <c r="H384" s="166">
        <v>125</v>
      </c>
      <c r="I384" s="167"/>
      <c r="L384" s="163"/>
      <c r="M384" s="168"/>
      <c r="T384" s="169"/>
      <c r="AT384" s="164" t="s">
        <v>162</v>
      </c>
      <c r="AU384" s="164" t="s">
        <v>83</v>
      </c>
      <c r="AV384" s="13" t="s">
        <v>158</v>
      </c>
      <c r="AW384" s="13" t="s">
        <v>30</v>
      </c>
      <c r="AX384" s="13" t="s">
        <v>81</v>
      </c>
      <c r="AY384" s="164" t="s">
        <v>151</v>
      </c>
    </row>
    <row r="385" spans="2:65" s="1" customFormat="1" ht="24.2" customHeight="1" x14ac:dyDescent="0.2">
      <c r="B385" s="137"/>
      <c r="C385" s="138">
        <v>120</v>
      </c>
      <c r="D385" s="138" t="s">
        <v>154</v>
      </c>
      <c r="E385" s="139" t="s">
        <v>2655</v>
      </c>
      <c r="F385" s="140" t="s">
        <v>2656</v>
      </c>
      <c r="G385" s="141" t="s">
        <v>372</v>
      </c>
      <c r="H385" s="142">
        <v>25</v>
      </c>
      <c r="I385" s="143"/>
      <c r="J385" s="144">
        <f>ROUND(I385*H385,2)</f>
        <v>0</v>
      </c>
      <c r="K385" s="145"/>
      <c r="L385" s="32"/>
      <c r="M385" s="146" t="s">
        <v>1</v>
      </c>
      <c r="N385" s="147" t="s">
        <v>38</v>
      </c>
      <c r="P385" s="148">
        <f>O385*H385</f>
        <v>0</v>
      </c>
      <c r="Q385" s="148">
        <v>0</v>
      </c>
      <c r="R385" s="148">
        <f>Q385*H385</f>
        <v>0</v>
      </c>
      <c r="S385" s="148">
        <v>0</v>
      </c>
      <c r="T385" s="149">
        <f>S385*H385</f>
        <v>0</v>
      </c>
      <c r="AR385" s="150" t="s">
        <v>158</v>
      </c>
      <c r="AT385" s="150" t="s">
        <v>154</v>
      </c>
      <c r="AU385" s="150" t="s">
        <v>83</v>
      </c>
      <c r="AY385" s="17" t="s">
        <v>151</v>
      </c>
      <c r="BE385" s="151">
        <f>IF(N385="základní",J385,0)</f>
        <v>0</v>
      </c>
      <c r="BF385" s="151">
        <f>IF(N385="snížená",J385,0)</f>
        <v>0</v>
      </c>
      <c r="BG385" s="151">
        <f>IF(N385="zákl. přenesená",J385,0)</f>
        <v>0</v>
      </c>
      <c r="BH385" s="151">
        <f>IF(N385="sníž. přenesená",J385,0)</f>
        <v>0</v>
      </c>
      <c r="BI385" s="151">
        <f>IF(N385="nulová",J385,0)</f>
        <v>0</v>
      </c>
      <c r="BJ385" s="17" t="s">
        <v>81</v>
      </c>
      <c r="BK385" s="151">
        <f>ROUND(I385*H385,2)</f>
        <v>0</v>
      </c>
      <c r="BL385" s="17" t="s">
        <v>158</v>
      </c>
      <c r="BM385" s="150" t="s">
        <v>2657</v>
      </c>
    </row>
    <row r="386" spans="2:65" s="1" customFormat="1" x14ac:dyDescent="0.2">
      <c r="B386" s="32"/>
      <c r="D386" s="152" t="s">
        <v>160</v>
      </c>
      <c r="F386" s="153" t="s">
        <v>2658</v>
      </c>
      <c r="I386" s="154"/>
      <c r="L386" s="32"/>
      <c r="M386" s="155"/>
      <c r="T386" s="56"/>
      <c r="AT386" s="17" t="s">
        <v>160</v>
      </c>
      <c r="AU386" s="17" t="s">
        <v>83</v>
      </c>
    </row>
    <row r="387" spans="2:65" s="1" customFormat="1" ht="24.2" customHeight="1" x14ac:dyDescent="0.2">
      <c r="B387" s="137"/>
      <c r="C387" s="138">
        <v>121</v>
      </c>
      <c r="D387" s="138" t="s">
        <v>154</v>
      </c>
      <c r="E387" s="139" t="s">
        <v>2659</v>
      </c>
      <c r="F387" s="140" t="s">
        <v>2660</v>
      </c>
      <c r="G387" s="141" t="s">
        <v>372</v>
      </c>
      <c r="H387" s="142">
        <v>25</v>
      </c>
      <c r="I387" s="143"/>
      <c r="J387" s="144">
        <f>ROUND(I387*H387,2)</f>
        <v>0</v>
      </c>
      <c r="K387" s="145"/>
      <c r="L387" s="32"/>
      <c r="M387" s="146" t="s">
        <v>1</v>
      </c>
      <c r="N387" s="147" t="s">
        <v>38</v>
      </c>
      <c r="P387" s="148">
        <f>O387*H387</f>
        <v>0</v>
      </c>
      <c r="Q387" s="148">
        <v>0</v>
      </c>
      <c r="R387" s="148">
        <f>Q387*H387</f>
        <v>0</v>
      </c>
      <c r="S387" s="148">
        <v>0</v>
      </c>
      <c r="T387" s="149">
        <f>S387*H387</f>
        <v>0</v>
      </c>
      <c r="AR387" s="150" t="s">
        <v>158</v>
      </c>
      <c r="AT387" s="150" t="s">
        <v>154</v>
      </c>
      <c r="AU387" s="150" t="s">
        <v>83</v>
      </c>
      <c r="AY387" s="17" t="s">
        <v>151</v>
      </c>
      <c r="BE387" s="151">
        <f>IF(N387="základní",J387,0)</f>
        <v>0</v>
      </c>
      <c r="BF387" s="151">
        <f>IF(N387="snížená",J387,0)</f>
        <v>0</v>
      </c>
      <c r="BG387" s="151">
        <f>IF(N387="zákl. přenesená",J387,0)</f>
        <v>0</v>
      </c>
      <c r="BH387" s="151">
        <f>IF(N387="sníž. přenesená",J387,0)</f>
        <v>0</v>
      </c>
      <c r="BI387" s="151">
        <f>IF(N387="nulová",J387,0)</f>
        <v>0</v>
      </c>
      <c r="BJ387" s="17" t="s">
        <v>81</v>
      </c>
      <c r="BK387" s="151">
        <f>ROUND(I387*H387,2)</f>
        <v>0</v>
      </c>
      <c r="BL387" s="17" t="s">
        <v>158</v>
      </c>
      <c r="BM387" s="150" t="s">
        <v>2661</v>
      </c>
    </row>
    <row r="388" spans="2:65" s="1" customFormat="1" x14ac:dyDescent="0.2">
      <c r="B388" s="32"/>
      <c r="D388" s="152" t="s">
        <v>160</v>
      </c>
      <c r="F388" s="153" t="s">
        <v>2662</v>
      </c>
      <c r="I388" s="154"/>
      <c r="L388" s="32"/>
      <c r="M388" s="155"/>
      <c r="T388" s="56"/>
      <c r="AT388" s="17" t="s">
        <v>160</v>
      </c>
      <c r="AU388" s="17" t="s">
        <v>83</v>
      </c>
    </row>
    <row r="389" spans="2:65" s="1" customFormat="1" ht="16.5" customHeight="1" x14ac:dyDescent="0.2">
      <c r="B389" s="137"/>
      <c r="C389" s="182">
        <v>122</v>
      </c>
      <c r="D389" s="182" t="s">
        <v>566</v>
      </c>
      <c r="E389" s="183" t="s">
        <v>2972</v>
      </c>
      <c r="F389" s="184" t="s">
        <v>2973</v>
      </c>
      <c r="G389" s="185" t="s">
        <v>2186</v>
      </c>
      <c r="H389" s="186">
        <v>10</v>
      </c>
      <c r="I389" s="187"/>
      <c r="J389" s="188">
        <f>ROUND(I389*H389,2)</f>
        <v>0</v>
      </c>
      <c r="K389" s="189"/>
      <c r="L389" s="190"/>
      <c r="M389" s="191" t="s">
        <v>1</v>
      </c>
      <c r="N389" s="192" t="s">
        <v>38</v>
      </c>
      <c r="P389" s="148">
        <f>O389*H389</f>
        <v>0</v>
      </c>
      <c r="Q389" s="148">
        <v>1</v>
      </c>
      <c r="R389" s="148">
        <f>Q389*H389</f>
        <v>10</v>
      </c>
      <c r="S389" s="148">
        <v>0</v>
      </c>
      <c r="T389" s="149">
        <f>S389*H389</f>
        <v>0</v>
      </c>
      <c r="AR389" s="150" t="s">
        <v>204</v>
      </c>
      <c r="AT389" s="150" t="s">
        <v>566</v>
      </c>
      <c r="AU389" s="150" t="s">
        <v>83</v>
      </c>
      <c r="AY389" s="17" t="s">
        <v>151</v>
      </c>
      <c r="BE389" s="151">
        <f>IF(N389="základní",J389,0)</f>
        <v>0</v>
      </c>
      <c r="BF389" s="151">
        <f>IF(N389="snížená",J389,0)</f>
        <v>0</v>
      </c>
      <c r="BG389" s="151">
        <f>IF(N389="zákl. přenesená",J389,0)</f>
        <v>0</v>
      </c>
      <c r="BH389" s="151">
        <f>IF(N389="sníž. přenesená",J389,0)</f>
        <v>0</v>
      </c>
      <c r="BI389" s="151">
        <f>IF(N389="nulová",J389,0)</f>
        <v>0</v>
      </c>
      <c r="BJ389" s="17" t="s">
        <v>81</v>
      </c>
      <c r="BK389" s="151">
        <f>ROUND(I389*H389,2)</f>
        <v>0</v>
      </c>
      <c r="BL389" s="17" t="s">
        <v>158</v>
      </c>
      <c r="BM389" s="150" t="s">
        <v>2663</v>
      </c>
    </row>
    <row r="390" spans="2:65" s="1" customFormat="1" x14ac:dyDescent="0.2">
      <c r="B390" s="32"/>
      <c r="D390" s="152" t="s">
        <v>160</v>
      </c>
      <c r="F390" s="153" t="s">
        <v>2973</v>
      </c>
      <c r="I390" s="154"/>
      <c r="L390" s="32"/>
      <c r="M390" s="155"/>
      <c r="T390" s="56"/>
      <c r="AT390" s="17" t="s">
        <v>160</v>
      </c>
      <c r="AU390" s="17" t="s">
        <v>83</v>
      </c>
    </row>
    <row r="391" spans="2:65" s="1" customFormat="1" ht="24.2" customHeight="1" x14ac:dyDescent="0.2">
      <c r="B391" s="137"/>
      <c r="C391" s="138">
        <v>123</v>
      </c>
      <c r="D391" s="138" t="s">
        <v>154</v>
      </c>
      <c r="E391" s="139" t="s">
        <v>2664</v>
      </c>
      <c r="F391" s="140" t="s">
        <v>2665</v>
      </c>
      <c r="G391" s="141" t="s">
        <v>372</v>
      </c>
      <c r="H391" s="142">
        <v>25</v>
      </c>
      <c r="I391" s="143"/>
      <c r="J391" s="144">
        <f>ROUND(I391*H391,2)</f>
        <v>0</v>
      </c>
      <c r="K391" s="145"/>
      <c r="L391" s="32"/>
      <c r="M391" s="146" t="s">
        <v>1</v>
      </c>
      <c r="N391" s="147" t="s">
        <v>38</v>
      </c>
      <c r="P391" s="148">
        <f>O391*H391</f>
        <v>0</v>
      </c>
      <c r="Q391" s="148">
        <v>0</v>
      </c>
      <c r="R391" s="148">
        <f>Q391*H391</f>
        <v>0</v>
      </c>
      <c r="S391" s="148">
        <v>0</v>
      </c>
      <c r="T391" s="149">
        <f>S391*H391</f>
        <v>0</v>
      </c>
      <c r="AR391" s="150" t="s">
        <v>158</v>
      </c>
      <c r="AT391" s="150" t="s">
        <v>154</v>
      </c>
      <c r="AU391" s="150" t="s">
        <v>83</v>
      </c>
      <c r="AY391" s="17" t="s">
        <v>151</v>
      </c>
      <c r="BE391" s="151">
        <f>IF(N391="základní",J391,0)</f>
        <v>0</v>
      </c>
      <c r="BF391" s="151">
        <f>IF(N391="snížená",J391,0)</f>
        <v>0</v>
      </c>
      <c r="BG391" s="151">
        <f>IF(N391="zákl. přenesená",J391,0)</f>
        <v>0</v>
      </c>
      <c r="BH391" s="151">
        <f>IF(N391="sníž. přenesená",J391,0)</f>
        <v>0</v>
      </c>
      <c r="BI391" s="151">
        <f>IF(N391="nulová",J391,0)</f>
        <v>0</v>
      </c>
      <c r="BJ391" s="17" t="s">
        <v>81</v>
      </c>
      <c r="BK391" s="151">
        <f>ROUND(I391*H391,2)</f>
        <v>0</v>
      </c>
      <c r="BL391" s="17" t="s">
        <v>158</v>
      </c>
      <c r="BM391" s="150" t="s">
        <v>2666</v>
      </c>
    </row>
    <row r="392" spans="2:65" s="1" customFormat="1" x14ac:dyDescent="0.2">
      <c r="B392" s="32"/>
      <c r="D392" s="152" t="s">
        <v>160</v>
      </c>
      <c r="F392" s="153" t="s">
        <v>2665</v>
      </c>
      <c r="I392" s="154"/>
      <c r="L392" s="32"/>
      <c r="M392" s="155"/>
      <c r="T392" s="56"/>
      <c r="AT392" s="17" t="s">
        <v>160</v>
      </c>
      <c r="AU392" s="17" t="s">
        <v>83</v>
      </c>
    </row>
    <row r="393" spans="2:65" s="1" customFormat="1" ht="24.2" customHeight="1" x14ac:dyDescent="0.2">
      <c r="B393" s="137"/>
      <c r="C393" s="182">
        <v>124</v>
      </c>
      <c r="D393" s="182" t="s">
        <v>566</v>
      </c>
      <c r="E393" s="183" t="s">
        <v>2667</v>
      </c>
      <c r="F393" s="184" t="s">
        <v>2668</v>
      </c>
      <c r="G393" s="185" t="s">
        <v>372</v>
      </c>
      <c r="H393" s="186">
        <v>25</v>
      </c>
      <c r="I393" s="187"/>
      <c r="J393" s="188">
        <f>ROUND(I393*H393,2)</f>
        <v>0</v>
      </c>
      <c r="K393" s="189"/>
      <c r="L393" s="190"/>
      <c r="M393" s="191" t="s">
        <v>1</v>
      </c>
      <c r="N393" s="192" t="s">
        <v>38</v>
      </c>
      <c r="P393" s="148">
        <f>O393*H393</f>
        <v>0</v>
      </c>
      <c r="Q393" s="148">
        <v>6.9999999999999999E-4</v>
      </c>
      <c r="R393" s="148">
        <f>Q393*H393</f>
        <v>1.7499999999999998E-2</v>
      </c>
      <c r="S393" s="148">
        <v>0</v>
      </c>
      <c r="T393" s="149">
        <f>S393*H393</f>
        <v>0</v>
      </c>
      <c r="AR393" s="150" t="s">
        <v>204</v>
      </c>
      <c r="AT393" s="150" t="s">
        <v>566</v>
      </c>
      <c r="AU393" s="150" t="s">
        <v>83</v>
      </c>
      <c r="AY393" s="17" t="s">
        <v>151</v>
      </c>
      <c r="BE393" s="151">
        <f>IF(N393="základní",J393,0)</f>
        <v>0</v>
      </c>
      <c r="BF393" s="151">
        <f>IF(N393="snížená",J393,0)</f>
        <v>0</v>
      </c>
      <c r="BG393" s="151">
        <f>IF(N393="zákl. přenesená",J393,0)</f>
        <v>0</v>
      </c>
      <c r="BH393" s="151">
        <f>IF(N393="sníž. přenesená",J393,0)</f>
        <v>0</v>
      </c>
      <c r="BI393" s="151">
        <f>IF(N393="nulová",J393,0)</f>
        <v>0</v>
      </c>
      <c r="BJ393" s="17" t="s">
        <v>81</v>
      </c>
      <c r="BK393" s="151">
        <f>ROUND(I393*H393,2)</f>
        <v>0</v>
      </c>
      <c r="BL393" s="17" t="s">
        <v>158</v>
      </c>
      <c r="BM393" s="150" t="s">
        <v>2669</v>
      </c>
    </row>
    <row r="394" spans="2:65" s="1" customFormat="1" ht="19.5" x14ac:dyDescent="0.2">
      <c r="B394" s="32"/>
      <c r="D394" s="152" t="s">
        <v>160</v>
      </c>
      <c r="F394" s="153" t="s">
        <v>2668</v>
      </c>
      <c r="I394" s="154"/>
      <c r="L394" s="32"/>
      <c r="M394" s="155"/>
      <c r="T394" s="56"/>
      <c r="AT394" s="17" t="s">
        <v>160</v>
      </c>
      <c r="AU394" s="17" t="s">
        <v>83</v>
      </c>
    </row>
    <row r="395" spans="2:65" s="1" customFormat="1" ht="24.2" customHeight="1" x14ac:dyDescent="0.2">
      <c r="B395" s="137"/>
      <c r="C395" s="138">
        <v>125</v>
      </c>
      <c r="D395" s="138" t="s">
        <v>154</v>
      </c>
      <c r="E395" s="139" t="s">
        <v>2670</v>
      </c>
      <c r="F395" s="140" t="s">
        <v>2671</v>
      </c>
      <c r="G395" s="141" t="s">
        <v>157</v>
      </c>
      <c r="H395" s="142">
        <v>641</v>
      </c>
      <c r="I395" s="143"/>
      <c r="J395" s="144">
        <f>ROUND(I395*H395,2)</f>
        <v>0</v>
      </c>
      <c r="K395" s="145"/>
      <c r="L395" s="32"/>
      <c r="M395" s="146" t="s">
        <v>1</v>
      </c>
      <c r="N395" s="147" t="s">
        <v>38</v>
      </c>
      <c r="P395" s="148">
        <f>O395*H395</f>
        <v>0</v>
      </c>
      <c r="Q395" s="148">
        <v>0</v>
      </c>
      <c r="R395" s="148">
        <f>Q395*H395</f>
        <v>0</v>
      </c>
      <c r="S395" s="148">
        <v>0</v>
      </c>
      <c r="T395" s="149">
        <f>S395*H395</f>
        <v>0</v>
      </c>
      <c r="AR395" s="150" t="s">
        <v>158</v>
      </c>
      <c r="AT395" s="150" t="s">
        <v>154</v>
      </c>
      <c r="AU395" s="150" t="s">
        <v>83</v>
      </c>
      <c r="AY395" s="17" t="s">
        <v>151</v>
      </c>
      <c r="BE395" s="151">
        <f>IF(N395="základní",J395,0)</f>
        <v>0</v>
      </c>
      <c r="BF395" s="151">
        <f>IF(N395="snížená",J395,0)</f>
        <v>0</v>
      </c>
      <c r="BG395" s="151">
        <f>IF(N395="zákl. přenesená",J395,0)</f>
        <v>0</v>
      </c>
      <c r="BH395" s="151">
        <f>IF(N395="sníž. přenesená",J395,0)</f>
        <v>0</v>
      </c>
      <c r="BI395" s="151">
        <f>IF(N395="nulová",J395,0)</f>
        <v>0</v>
      </c>
      <c r="BJ395" s="17" t="s">
        <v>81</v>
      </c>
      <c r="BK395" s="151">
        <f>ROUND(I395*H395,2)</f>
        <v>0</v>
      </c>
      <c r="BL395" s="17" t="s">
        <v>158</v>
      </c>
      <c r="BM395" s="150" t="s">
        <v>2672</v>
      </c>
    </row>
    <row r="396" spans="2:65" s="1" customFormat="1" ht="19.5" x14ac:dyDescent="0.2">
      <c r="B396" s="32"/>
      <c r="D396" s="152" t="s">
        <v>160</v>
      </c>
      <c r="F396" s="153" t="s">
        <v>2673</v>
      </c>
      <c r="I396" s="154"/>
      <c r="L396" s="32"/>
      <c r="M396" s="155"/>
      <c r="T396" s="56"/>
      <c r="AT396" s="17" t="s">
        <v>160</v>
      </c>
      <c r="AU396" s="17" t="s">
        <v>83</v>
      </c>
    </row>
    <row r="397" spans="2:65" s="12" customFormat="1" x14ac:dyDescent="0.2">
      <c r="B397" s="156"/>
      <c r="D397" s="152" t="s">
        <v>162</v>
      </c>
      <c r="E397" s="157" t="s">
        <v>1</v>
      </c>
      <c r="F397" s="158" t="s">
        <v>2384</v>
      </c>
      <c r="H397" s="159">
        <v>641</v>
      </c>
      <c r="I397" s="160"/>
      <c r="L397" s="156"/>
      <c r="M397" s="161"/>
      <c r="T397" s="162"/>
      <c r="AT397" s="157" t="s">
        <v>162</v>
      </c>
      <c r="AU397" s="157" t="s">
        <v>83</v>
      </c>
      <c r="AV397" s="12" t="s">
        <v>83</v>
      </c>
      <c r="AW397" s="12" t="s">
        <v>30</v>
      </c>
      <c r="AX397" s="12" t="s">
        <v>81</v>
      </c>
      <c r="AY397" s="157" t="s">
        <v>151</v>
      </c>
    </row>
    <row r="398" spans="2:65" s="1" customFormat="1" ht="16.5" customHeight="1" x14ac:dyDescent="0.2">
      <c r="B398" s="137"/>
      <c r="C398" s="182">
        <v>126</v>
      </c>
      <c r="D398" s="182" t="s">
        <v>566</v>
      </c>
      <c r="E398" s="183" t="s">
        <v>2674</v>
      </c>
      <c r="F398" s="184" t="s">
        <v>2675</v>
      </c>
      <c r="G398" s="185" t="s">
        <v>181</v>
      </c>
      <c r="H398" s="186">
        <v>160.25</v>
      </c>
      <c r="I398" s="187"/>
      <c r="J398" s="188">
        <f>ROUND(I398*H398,2)</f>
        <v>0</v>
      </c>
      <c r="K398" s="189"/>
      <c r="L398" s="190"/>
      <c r="M398" s="191" t="s">
        <v>1</v>
      </c>
      <c r="N398" s="192" t="s">
        <v>38</v>
      </c>
      <c r="P398" s="148">
        <f>O398*H398</f>
        <v>0</v>
      </c>
      <c r="Q398" s="148">
        <v>1</v>
      </c>
      <c r="R398" s="148">
        <f>Q398*H398</f>
        <v>160.25</v>
      </c>
      <c r="S398" s="148">
        <v>0</v>
      </c>
      <c r="T398" s="149">
        <f>S398*H398</f>
        <v>0</v>
      </c>
      <c r="AR398" s="150" t="s">
        <v>204</v>
      </c>
      <c r="AT398" s="150" t="s">
        <v>566</v>
      </c>
      <c r="AU398" s="150" t="s">
        <v>83</v>
      </c>
      <c r="AY398" s="17" t="s">
        <v>151</v>
      </c>
      <c r="BE398" s="151">
        <f>IF(N398="základní",J398,0)</f>
        <v>0</v>
      </c>
      <c r="BF398" s="151">
        <f>IF(N398="snížená",J398,0)</f>
        <v>0</v>
      </c>
      <c r="BG398" s="151">
        <f>IF(N398="zákl. přenesená",J398,0)</f>
        <v>0</v>
      </c>
      <c r="BH398" s="151">
        <f>IF(N398="sníž. přenesená",J398,0)</f>
        <v>0</v>
      </c>
      <c r="BI398" s="151">
        <f>IF(N398="nulová",J398,0)</f>
        <v>0</v>
      </c>
      <c r="BJ398" s="17" t="s">
        <v>81</v>
      </c>
      <c r="BK398" s="151">
        <f>ROUND(I398*H398,2)</f>
        <v>0</v>
      </c>
      <c r="BL398" s="17" t="s">
        <v>158</v>
      </c>
      <c r="BM398" s="150" t="s">
        <v>2676</v>
      </c>
    </row>
    <row r="399" spans="2:65" s="1" customFormat="1" x14ac:dyDescent="0.2">
      <c r="B399" s="32"/>
      <c r="D399" s="152" t="s">
        <v>160</v>
      </c>
      <c r="F399" s="153" t="s">
        <v>2675</v>
      </c>
      <c r="I399" s="154"/>
      <c r="L399" s="32"/>
      <c r="M399" s="155"/>
      <c r="T399" s="56"/>
      <c r="AT399" s="17" t="s">
        <v>160</v>
      </c>
      <c r="AU399" s="17" t="s">
        <v>83</v>
      </c>
    </row>
    <row r="400" spans="2:65" s="12" customFormat="1" x14ac:dyDescent="0.2">
      <c r="B400" s="156"/>
      <c r="D400" s="152" t="s">
        <v>162</v>
      </c>
      <c r="F400" s="158" t="s">
        <v>2677</v>
      </c>
      <c r="H400" s="159">
        <v>160.25</v>
      </c>
      <c r="I400" s="160"/>
      <c r="L400" s="156"/>
      <c r="M400" s="161"/>
      <c r="T400" s="162"/>
      <c r="AT400" s="157" t="s">
        <v>162</v>
      </c>
      <c r="AU400" s="157" t="s">
        <v>83</v>
      </c>
      <c r="AV400" s="12" t="s">
        <v>83</v>
      </c>
      <c r="AW400" s="12" t="s">
        <v>3</v>
      </c>
      <c r="AX400" s="12" t="s">
        <v>81</v>
      </c>
      <c r="AY400" s="157" t="s">
        <v>151</v>
      </c>
    </row>
    <row r="401" spans="2:65" s="1" customFormat="1" ht="24.2" customHeight="1" x14ac:dyDescent="0.2">
      <c r="B401" s="137"/>
      <c r="C401" s="138">
        <v>127</v>
      </c>
      <c r="D401" s="138" t="s">
        <v>154</v>
      </c>
      <c r="E401" s="139" t="s">
        <v>2678</v>
      </c>
      <c r="F401" s="140" t="s">
        <v>2679</v>
      </c>
      <c r="G401" s="141" t="s">
        <v>181</v>
      </c>
      <c r="H401" s="142">
        <v>0.16700000000000001</v>
      </c>
      <c r="I401" s="143"/>
      <c r="J401" s="144">
        <f>ROUND(I401*H401,2)</f>
        <v>0</v>
      </c>
      <c r="K401" s="145"/>
      <c r="L401" s="32"/>
      <c r="M401" s="146" t="s">
        <v>1</v>
      </c>
      <c r="N401" s="147" t="s">
        <v>38</v>
      </c>
      <c r="P401" s="148">
        <f>O401*H401</f>
        <v>0</v>
      </c>
      <c r="Q401" s="148">
        <v>0</v>
      </c>
      <c r="R401" s="148">
        <f>Q401*H401</f>
        <v>0</v>
      </c>
      <c r="S401" s="148">
        <v>0</v>
      </c>
      <c r="T401" s="149">
        <f>S401*H401</f>
        <v>0</v>
      </c>
      <c r="AR401" s="150" t="s">
        <v>158</v>
      </c>
      <c r="AT401" s="150" t="s">
        <v>154</v>
      </c>
      <c r="AU401" s="150" t="s">
        <v>83</v>
      </c>
      <c r="AY401" s="17" t="s">
        <v>151</v>
      </c>
      <c r="BE401" s="151">
        <f>IF(N401="základní",J401,0)</f>
        <v>0</v>
      </c>
      <c r="BF401" s="151">
        <f>IF(N401="snížená",J401,0)</f>
        <v>0</v>
      </c>
      <c r="BG401" s="151">
        <f>IF(N401="zákl. přenesená",J401,0)</f>
        <v>0</v>
      </c>
      <c r="BH401" s="151">
        <f>IF(N401="sníž. přenesená",J401,0)</f>
        <v>0</v>
      </c>
      <c r="BI401" s="151">
        <f>IF(N401="nulová",J401,0)</f>
        <v>0</v>
      </c>
      <c r="BJ401" s="17" t="s">
        <v>81</v>
      </c>
      <c r="BK401" s="151">
        <f>ROUND(I401*H401,2)</f>
        <v>0</v>
      </c>
      <c r="BL401" s="17" t="s">
        <v>158</v>
      </c>
      <c r="BM401" s="150" t="s">
        <v>2680</v>
      </c>
    </row>
    <row r="402" spans="2:65" s="1" customFormat="1" ht="19.5" x14ac:dyDescent="0.2">
      <c r="B402" s="32"/>
      <c r="D402" s="152" t="s">
        <v>160</v>
      </c>
      <c r="F402" s="153" t="s">
        <v>2681</v>
      </c>
      <c r="I402" s="154"/>
      <c r="L402" s="32"/>
      <c r="M402" s="155"/>
      <c r="T402" s="56"/>
      <c r="AT402" s="17" t="s">
        <v>160</v>
      </c>
      <c r="AU402" s="17" t="s">
        <v>83</v>
      </c>
    </row>
    <row r="403" spans="2:65" s="12" customFormat="1" x14ac:dyDescent="0.2">
      <c r="B403" s="156"/>
      <c r="D403" s="152" t="s">
        <v>162</v>
      </c>
      <c r="E403" s="157" t="s">
        <v>1</v>
      </c>
      <c r="F403" s="158" t="s">
        <v>2682</v>
      </c>
      <c r="H403" s="159">
        <v>0.16700000000000001</v>
      </c>
      <c r="I403" s="160"/>
      <c r="L403" s="156"/>
      <c r="M403" s="161"/>
      <c r="T403" s="162"/>
      <c r="AT403" s="157" t="s">
        <v>162</v>
      </c>
      <c r="AU403" s="157" t="s">
        <v>83</v>
      </c>
      <c r="AV403" s="12" t="s">
        <v>83</v>
      </c>
      <c r="AW403" s="12" t="s">
        <v>30</v>
      </c>
      <c r="AX403" s="12" t="s">
        <v>73</v>
      </c>
      <c r="AY403" s="157" t="s">
        <v>151</v>
      </c>
    </row>
    <row r="404" spans="2:65" s="13" customFormat="1" x14ac:dyDescent="0.2">
      <c r="B404" s="163"/>
      <c r="D404" s="152" t="s">
        <v>162</v>
      </c>
      <c r="E404" s="164" t="s">
        <v>1</v>
      </c>
      <c r="F404" s="165" t="s">
        <v>164</v>
      </c>
      <c r="H404" s="166">
        <v>0.16700000000000001</v>
      </c>
      <c r="I404" s="167"/>
      <c r="L404" s="163"/>
      <c r="M404" s="168"/>
      <c r="T404" s="169"/>
      <c r="AT404" s="164" t="s">
        <v>162</v>
      </c>
      <c r="AU404" s="164" t="s">
        <v>83</v>
      </c>
      <c r="AV404" s="13" t="s">
        <v>158</v>
      </c>
      <c r="AW404" s="13" t="s">
        <v>30</v>
      </c>
      <c r="AX404" s="13" t="s">
        <v>81</v>
      </c>
      <c r="AY404" s="164" t="s">
        <v>151</v>
      </c>
    </row>
    <row r="405" spans="2:65" s="1" customFormat="1" ht="16.5" customHeight="1" x14ac:dyDescent="0.2">
      <c r="B405" s="137"/>
      <c r="C405" s="182">
        <v>128</v>
      </c>
      <c r="D405" s="182" t="s">
        <v>566</v>
      </c>
      <c r="E405" s="183" t="s">
        <v>2683</v>
      </c>
      <c r="F405" s="184" t="s">
        <v>2684</v>
      </c>
      <c r="G405" s="185" t="s">
        <v>2186</v>
      </c>
      <c r="H405" s="186">
        <v>167</v>
      </c>
      <c r="I405" s="187"/>
      <c r="J405" s="188">
        <f>ROUND(I405*H405,2)</f>
        <v>0</v>
      </c>
      <c r="K405" s="189"/>
      <c r="L405" s="190"/>
      <c r="M405" s="191" t="s">
        <v>1</v>
      </c>
      <c r="N405" s="192" t="s">
        <v>38</v>
      </c>
      <c r="P405" s="148">
        <f>O405*H405</f>
        <v>0</v>
      </c>
      <c r="Q405" s="148">
        <v>1E-3</v>
      </c>
      <c r="R405" s="148">
        <f>Q405*H405</f>
        <v>0.16700000000000001</v>
      </c>
      <c r="S405" s="148">
        <v>0</v>
      </c>
      <c r="T405" s="149">
        <f>S405*H405</f>
        <v>0</v>
      </c>
      <c r="AR405" s="150" t="s">
        <v>204</v>
      </c>
      <c r="AT405" s="150" t="s">
        <v>566</v>
      </c>
      <c r="AU405" s="150" t="s">
        <v>83</v>
      </c>
      <c r="AY405" s="17" t="s">
        <v>151</v>
      </c>
      <c r="BE405" s="151">
        <f>IF(N405="základní",J405,0)</f>
        <v>0</v>
      </c>
      <c r="BF405" s="151">
        <f>IF(N405="snížená",J405,0)</f>
        <v>0</v>
      </c>
      <c r="BG405" s="151">
        <f>IF(N405="zákl. přenesená",J405,0)</f>
        <v>0</v>
      </c>
      <c r="BH405" s="151">
        <f>IF(N405="sníž. přenesená",J405,0)</f>
        <v>0</v>
      </c>
      <c r="BI405" s="151">
        <f>IF(N405="nulová",J405,0)</f>
        <v>0</v>
      </c>
      <c r="BJ405" s="17" t="s">
        <v>81</v>
      </c>
      <c r="BK405" s="151">
        <f>ROUND(I405*H405,2)</f>
        <v>0</v>
      </c>
      <c r="BL405" s="17" t="s">
        <v>158</v>
      </c>
      <c r="BM405" s="150" t="s">
        <v>2685</v>
      </c>
    </row>
    <row r="406" spans="2:65" s="1" customFormat="1" x14ac:dyDescent="0.2">
      <c r="B406" s="32"/>
      <c r="D406" s="152" t="s">
        <v>160</v>
      </c>
      <c r="F406" s="153" t="s">
        <v>2684</v>
      </c>
      <c r="I406" s="154"/>
      <c r="L406" s="32"/>
      <c r="M406" s="155"/>
      <c r="T406" s="56"/>
      <c r="AT406" s="17" t="s">
        <v>160</v>
      </c>
      <c r="AU406" s="17" t="s">
        <v>83</v>
      </c>
    </row>
    <row r="407" spans="2:65" s="12" customFormat="1" x14ac:dyDescent="0.2">
      <c r="B407" s="156"/>
      <c r="D407" s="152" t="s">
        <v>162</v>
      </c>
      <c r="F407" s="158" t="s">
        <v>2686</v>
      </c>
      <c r="H407" s="159">
        <v>167</v>
      </c>
      <c r="I407" s="160"/>
      <c r="L407" s="156"/>
      <c r="M407" s="161"/>
      <c r="T407" s="162"/>
      <c r="AT407" s="157" t="s">
        <v>162</v>
      </c>
      <c r="AU407" s="157" t="s">
        <v>83</v>
      </c>
      <c r="AV407" s="12" t="s">
        <v>83</v>
      </c>
      <c r="AW407" s="12" t="s">
        <v>3</v>
      </c>
      <c r="AX407" s="12" t="s">
        <v>81</v>
      </c>
      <c r="AY407" s="157" t="s">
        <v>151</v>
      </c>
    </row>
    <row r="408" spans="2:65" s="1" customFormat="1" ht="16.5" customHeight="1" x14ac:dyDescent="0.2">
      <c r="B408" s="137"/>
      <c r="C408" s="138">
        <v>129</v>
      </c>
      <c r="D408" s="138" t="s">
        <v>154</v>
      </c>
      <c r="E408" s="139" t="s">
        <v>2687</v>
      </c>
      <c r="F408" s="140" t="s">
        <v>2688</v>
      </c>
      <c r="G408" s="141" t="s">
        <v>157</v>
      </c>
      <c r="H408" s="142">
        <v>336</v>
      </c>
      <c r="I408" s="143"/>
      <c r="J408" s="144">
        <f>ROUND(I408*H408,2)</f>
        <v>0</v>
      </c>
      <c r="K408" s="145"/>
      <c r="L408" s="32"/>
      <c r="M408" s="146" t="s">
        <v>1</v>
      </c>
      <c r="N408" s="147" t="s">
        <v>38</v>
      </c>
      <c r="P408" s="148">
        <f>O408*H408</f>
        <v>0</v>
      </c>
      <c r="Q408" s="148">
        <v>0</v>
      </c>
      <c r="R408" s="148">
        <f>Q408*H408</f>
        <v>0</v>
      </c>
      <c r="S408" s="148">
        <v>0</v>
      </c>
      <c r="T408" s="149">
        <f>S408*H408</f>
        <v>0</v>
      </c>
      <c r="AR408" s="150" t="s">
        <v>158</v>
      </c>
      <c r="AT408" s="150" t="s">
        <v>154</v>
      </c>
      <c r="AU408" s="150" t="s">
        <v>83</v>
      </c>
      <c r="AY408" s="17" t="s">
        <v>151</v>
      </c>
      <c r="BE408" s="151">
        <f>IF(N408="základní",J408,0)</f>
        <v>0</v>
      </c>
      <c r="BF408" s="151">
        <f>IF(N408="snížená",J408,0)</f>
        <v>0</v>
      </c>
      <c r="BG408" s="151">
        <f>IF(N408="zákl. přenesená",J408,0)</f>
        <v>0</v>
      </c>
      <c r="BH408" s="151">
        <f>IF(N408="sníž. přenesená",J408,0)</f>
        <v>0</v>
      </c>
      <c r="BI408" s="151">
        <f>IF(N408="nulová",J408,0)</f>
        <v>0</v>
      </c>
      <c r="BJ408" s="17" t="s">
        <v>81</v>
      </c>
      <c r="BK408" s="151">
        <f>ROUND(I408*H408,2)</f>
        <v>0</v>
      </c>
      <c r="BL408" s="17" t="s">
        <v>158</v>
      </c>
      <c r="BM408" s="150" t="s">
        <v>2689</v>
      </c>
    </row>
    <row r="409" spans="2:65" s="1" customFormat="1" x14ac:dyDescent="0.2">
      <c r="B409" s="32"/>
      <c r="D409" s="152" t="s">
        <v>160</v>
      </c>
      <c r="F409" s="153" t="s">
        <v>2690</v>
      </c>
      <c r="I409" s="154"/>
      <c r="L409" s="32"/>
      <c r="M409" s="155"/>
      <c r="T409" s="56"/>
      <c r="AT409" s="17" t="s">
        <v>160</v>
      </c>
      <c r="AU409" s="17" t="s">
        <v>83</v>
      </c>
    </row>
    <row r="410" spans="2:65" s="1" customFormat="1" ht="21.75" customHeight="1" x14ac:dyDescent="0.2">
      <c r="B410" s="137"/>
      <c r="C410" s="138">
        <v>130</v>
      </c>
      <c r="D410" s="138" t="s">
        <v>154</v>
      </c>
      <c r="E410" s="139" t="s">
        <v>2691</v>
      </c>
      <c r="F410" s="140" t="s">
        <v>2692</v>
      </c>
      <c r="G410" s="141" t="s">
        <v>157</v>
      </c>
      <c r="H410" s="142">
        <v>641</v>
      </c>
      <c r="I410" s="143"/>
      <c r="J410" s="144">
        <f>ROUND(I410*H410,2)</f>
        <v>0</v>
      </c>
      <c r="K410" s="145"/>
      <c r="L410" s="32"/>
      <c r="M410" s="146" t="s">
        <v>1</v>
      </c>
      <c r="N410" s="147" t="s">
        <v>38</v>
      </c>
      <c r="P410" s="148">
        <f>O410*H410</f>
        <v>0</v>
      </c>
      <c r="Q410" s="148">
        <v>0</v>
      </c>
      <c r="R410" s="148">
        <f>Q410*H410</f>
        <v>0</v>
      </c>
      <c r="S410" s="148">
        <v>0</v>
      </c>
      <c r="T410" s="149">
        <f>S410*H410</f>
        <v>0</v>
      </c>
      <c r="AR410" s="150" t="s">
        <v>158</v>
      </c>
      <c r="AT410" s="150" t="s">
        <v>154</v>
      </c>
      <c r="AU410" s="150" t="s">
        <v>83</v>
      </c>
      <c r="AY410" s="17" t="s">
        <v>151</v>
      </c>
      <c r="BE410" s="151">
        <f>IF(N410="základní",J410,0)</f>
        <v>0</v>
      </c>
      <c r="BF410" s="151">
        <f>IF(N410="snížená",J410,0)</f>
        <v>0</v>
      </c>
      <c r="BG410" s="151">
        <f>IF(N410="zákl. přenesená",J410,0)</f>
        <v>0</v>
      </c>
      <c r="BH410" s="151">
        <f>IF(N410="sníž. přenesená",J410,0)</f>
        <v>0</v>
      </c>
      <c r="BI410" s="151">
        <f>IF(N410="nulová",J410,0)</f>
        <v>0</v>
      </c>
      <c r="BJ410" s="17" t="s">
        <v>81</v>
      </c>
      <c r="BK410" s="151">
        <f>ROUND(I410*H410,2)</f>
        <v>0</v>
      </c>
      <c r="BL410" s="17" t="s">
        <v>158</v>
      </c>
      <c r="BM410" s="150" t="s">
        <v>2693</v>
      </c>
    </row>
    <row r="411" spans="2:65" s="1" customFormat="1" x14ac:dyDescent="0.2">
      <c r="B411" s="32"/>
      <c r="D411" s="152" t="s">
        <v>160</v>
      </c>
      <c r="F411" s="153" t="s">
        <v>2694</v>
      </c>
      <c r="I411" s="154"/>
      <c r="L411" s="32"/>
      <c r="M411" s="155"/>
      <c r="T411" s="56"/>
      <c r="AT411" s="17" t="s">
        <v>160</v>
      </c>
      <c r="AU411" s="17" t="s">
        <v>83</v>
      </c>
    </row>
    <row r="412" spans="2:65" s="12" customFormat="1" x14ac:dyDescent="0.2">
      <c r="B412" s="156"/>
      <c r="D412" s="152" t="s">
        <v>162</v>
      </c>
      <c r="E412" s="157" t="s">
        <v>1</v>
      </c>
      <c r="F412" s="158" t="s">
        <v>2384</v>
      </c>
      <c r="H412" s="159">
        <v>641</v>
      </c>
      <c r="I412" s="160"/>
      <c r="L412" s="156"/>
      <c r="M412" s="161"/>
      <c r="T412" s="162"/>
      <c r="AT412" s="157" t="s">
        <v>162</v>
      </c>
      <c r="AU412" s="157" t="s">
        <v>83</v>
      </c>
      <c r="AV412" s="12" t="s">
        <v>83</v>
      </c>
      <c r="AW412" s="12" t="s">
        <v>30</v>
      </c>
      <c r="AX412" s="12" t="s">
        <v>73</v>
      </c>
      <c r="AY412" s="157" t="s">
        <v>151</v>
      </c>
    </row>
    <row r="413" spans="2:65" s="13" customFormat="1" x14ac:dyDescent="0.2">
      <c r="B413" s="163"/>
      <c r="D413" s="152" t="s">
        <v>162</v>
      </c>
      <c r="E413" s="164" t="s">
        <v>1</v>
      </c>
      <c r="F413" s="165" t="s">
        <v>164</v>
      </c>
      <c r="H413" s="166">
        <v>641</v>
      </c>
      <c r="I413" s="167"/>
      <c r="L413" s="163"/>
      <c r="M413" s="168"/>
      <c r="T413" s="169"/>
      <c r="AT413" s="164" t="s">
        <v>162</v>
      </c>
      <c r="AU413" s="164" t="s">
        <v>83</v>
      </c>
      <c r="AV413" s="13" t="s">
        <v>158</v>
      </c>
      <c r="AW413" s="13" t="s">
        <v>30</v>
      </c>
      <c r="AX413" s="13" t="s">
        <v>81</v>
      </c>
      <c r="AY413" s="164" t="s">
        <v>151</v>
      </c>
    </row>
    <row r="414" spans="2:65" s="1" customFormat="1" ht="16.5" customHeight="1" x14ac:dyDescent="0.2">
      <c r="B414" s="137"/>
      <c r="C414" s="138">
        <v>131</v>
      </c>
      <c r="D414" s="138" t="s">
        <v>154</v>
      </c>
      <c r="E414" s="139" t="s">
        <v>2695</v>
      </c>
      <c r="F414" s="140" t="s">
        <v>2696</v>
      </c>
      <c r="G414" s="141" t="s">
        <v>171</v>
      </c>
      <c r="H414" s="142">
        <v>128.19999999999999</v>
      </c>
      <c r="I414" s="143"/>
      <c r="J414" s="144">
        <f>ROUND(I414*H414,2)</f>
        <v>0</v>
      </c>
      <c r="K414" s="145"/>
      <c r="L414" s="32"/>
      <c r="M414" s="146" t="s">
        <v>1</v>
      </c>
      <c r="N414" s="147" t="s">
        <v>38</v>
      </c>
      <c r="P414" s="148">
        <f>O414*H414</f>
        <v>0</v>
      </c>
      <c r="Q414" s="148">
        <v>0</v>
      </c>
      <c r="R414" s="148">
        <f>Q414*H414</f>
        <v>0</v>
      </c>
      <c r="S414" s="148">
        <v>0</v>
      </c>
      <c r="T414" s="149">
        <f>S414*H414</f>
        <v>0</v>
      </c>
      <c r="AR414" s="150" t="s">
        <v>158</v>
      </c>
      <c r="AT414" s="150" t="s">
        <v>154</v>
      </c>
      <c r="AU414" s="150" t="s">
        <v>83</v>
      </c>
      <c r="AY414" s="17" t="s">
        <v>151</v>
      </c>
      <c r="BE414" s="151">
        <f>IF(N414="základní",J414,0)</f>
        <v>0</v>
      </c>
      <c r="BF414" s="151">
        <f>IF(N414="snížená",J414,0)</f>
        <v>0</v>
      </c>
      <c r="BG414" s="151">
        <f>IF(N414="zákl. přenesená",J414,0)</f>
        <v>0</v>
      </c>
      <c r="BH414" s="151">
        <f>IF(N414="sníž. přenesená",J414,0)</f>
        <v>0</v>
      </c>
      <c r="BI414" s="151">
        <f>IF(N414="nulová",J414,0)</f>
        <v>0</v>
      </c>
      <c r="BJ414" s="17" t="s">
        <v>81</v>
      </c>
      <c r="BK414" s="151">
        <f>ROUND(I414*H414,2)</f>
        <v>0</v>
      </c>
      <c r="BL414" s="17" t="s">
        <v>158</v>
      </c>
      <c r="BM414" s="150" t="s">
        <v>2697</v>
      </c>
    </row>
    <row r="415" spans="2:65" s="1" customFormat="1" x14ac:dyDescent="0.2">
      <c r="B415" s="32"/>
      <c r="D415" s="152" t="s">
        <v>160</v>
      </c>
      <c r="F415" s="153" t="s">
        <v>2698</v>
      </c>
      <c r="I415" s="154"/>
      <c r="L415" s="32"/>
      <c r="M415" s="155"/>
      <c r="T415" s="56"/>
      <c r="AT415" s="17" t="s">
        <v>160</v>
      </c>
      <c r="AU415" s="17" t="s">
        <v>83</v>
      </c>
    </row>
    <row r="416" spans="2:65" s="12" customFormat="1" x14ac:dyDescent="0.2">
      <c r="B416" s="156"/>
      <c r="D416" s="152" t="s">
        <v>162</v>
      </c>
      <c r="E416" s="157" t="s">
        <v>1</v>
      </c>
      <c r="F416" s="158" t="s">
        <v>2699</v>
      </c>
      <c r="H416" s="159">
        <v>128.19999999999999</v>
      </c>
      <c r="I416" s="160"/>
      <c r="L416" s="156"/>
      <c r="M416" s="161"/>
      <c r="T416" s="162"/>
      <c r="AT416" s="157" t="s">
        <v>162</v>
      </c>
      <c r="AU416" s="157" t="s">
        <v>83</v>
      </c>
      <c r="AV416" s="12" t="s">
        <v>83</v>
      </c>
      <c r="AW416" s="12" t="s">
        <v>30</v>
      </c>
      <c r="AX416" s="12" t="s">
        <v>81</v>
      </c>
      <c r="AY416" s="157" t="s">
        <v>151</v>
      </c>
    </row>
    <row r="417" spans="2:65" s="1" customFormat="1" ht="16.5" customHeight="1" x14ac:dyDescent="0.2">
      <c r="B417" s="137"/>
      <c r="C417" s="138">
        <v>132</v>
      </c>
      <c r="D417" s="138" t="s">
        <v>154</v>
      </c>
      <c r="E417" s="139" t="s">
        <v>2700</v>
      </c>
      <c r="F417" s="140" t="s">
        <v>2976</v>
      </c>
      <c r="G417" s="141" t="s">
        <v>2186</v>
      </c>
      <c r="H417" s="142">
        <v>2</v>
      </c>
      <c r="I417" s="143"/>
      <c r="J417" s="144">
        <f>ROUND(I417*H417,2)</f>
        <v>0</v>
      </c>
      <c r="K417" s="145"/>
      <c r="L417" s="32"/>
      <c r="M417" s="146" t="s">
        <v>1</v>
      </c>
      <c r="N417" s="147" t="s">
        <v>38</v>
      </c>
      <c r="P417" s="148">
        <f>O417*H417</f>
        <v>0</v>
      </c>
      <c r="Q417" s="148">
        <v>0</v>
      </c>
      <c r="R417" s="148">
        <f>Q417*H417</f>
        <v>0</v>
      </c>
      <c r="S417" s="148">
        <v>0</v>
      </c>
      <c r="T417" s="149">
        <f>S417*H417</f>
        <v>0</v>
      </c>
      <c r="AR417" s="150" t="s">
        <v>158</v>
      </c>
      <c r="AT417" s="150" t="s">
        <v>154</v>
      </c>
      <c r="AU417" s="150" t="s">
        <v>83</v>
      </c>
      <c r="AY417" s="17" t="s">
        <v>151</v>
      </c>
      <c r="BE417" s="151">
        <f>IF(N417="základní",J417,0)</f>
        <v>0</v>
      </c>
      <c r="BF417" s="151">
        <f>IF(N417="snížená",J417,0)</f>
        <v>0</v>
      </c>
      <c r="BG417" s="151">
        <f>IF(N417="zákl. přenesená",J417,0)</f>
        <v>0</v>
      </c>
      <c r="BH417" s="151">
        <f>IF(N417="sníž. přenesená",J417,0)</f>
        <v>0</v>
      </c>
      <c r="BI417" s="151">
        <f>IF(N417="nulová",J417,0)</f>
        <v>0</v>
      </c>
      <c r="BJ417" s="17" t="s">
        <v>81</v>
      </c>
      <c r="BK417" s="151">
        <f>ROUND(I417*H417,2)</f>
        <v>0</v>
      </c>
      <c r="BL417" s="17" t="s">
        <v>158</v>
      </c>
      <c r="BM417" s="150" t="s">
        <v>2701</v>
      </c>
    </row>
    <row r="418" spans="2:65" s="1" customFormat="1" ht="16.5" customHeight="1" x14ac:dyDescent="0.2">
      <c r="B418" s="137"/>
      <c r="D418" s="152" t="s">
        <v>160</v>
      </c>
      <c r="F418" s="153" t="s">
        <v>2976</v>
      </c>
      <c r="I418" s="203"/>
      <c r="J418" s="204"/>
      <c r="K418" s="154"/>
      <c r="L418" s="32"/>
      <c r="M418" s="146"/>
      <c r="N418" s="147"/>
      <c r="P418" s="148"/>
      <c r="Q418" s="148"/>
      <c r="R418" s="148"/>
      <c r="S418" s="148"/>
      <c r="T418" s="149"/>
      <c r="AR418" s="150"/>
      <c r="AT418" s="150"/>
      <c r="AU418" s="150"/>
      <c r="AY418" s="17"/>
      <c r="BE418" s="151"/>
      <c r="BF418" s="151"/>
      <c r="BG418" s="151"/>
      <c r="BH418" s="151"/>
      <c r="BI418" s="151"/>
      <c r="BJ418" s="17"/>
      <c r="BK418" s="151"/>
      <c r="BL418" s="17"/>
      <c r="BM418" s="150"/>
    </row>
    <row r="419" spans="2:65" s="1" customFormat="1" x14ac:dyDescent="0.2">
      <c r="B419" s="32"/>
      <c r="C419" s="12"/>
      <c r="D419" s="152" t="s">
        <v>162</v>
      </c>
      <c r="E419" s="157" t="s">
        <v>1</v>
      </c>
      <c r="F419" s="158" t="s">
        <v>2977</v>
      </c>
      <c r="G419" s="12"/>
      <c r="H419" s="159">
        <v>2</v>
      </c>
      <c r="I419" s="154"/>
      <c r="L419" s="32"/>
      <c r="M419" s="155"/>
      <c r="T419" s="56"/>
      <c r="AT419" s="17" t="s">
        <v>160</v>
      </c>
      <c r="AU419" s="17" t="s">
        <v>83</v>
      </c>
    </row>
    <row r="420" spans="2:65" s="11" customFormat="1" ht="22.9" customHeight="1" x14ac:dyDescent="0.2">
      <c r="B420" s="125"/>
      <c r="D420" s="126" t="s">
        <v>72</v>
      </c>
      <c r="E420" s="135" t="s">
        <v>248</v>
      </c>
      <c r="F420" s="135" t="s">
        <v>2702</v>
      </c>
      <c r="I420" s="128"/>
      <c r="J420" s="136">
        <f>BK420</f>
        <v>0</v>
      </c>
      <c r="L420" s="125"/>
      <c r="M420" s="130"/>
      <c r="P420" s="131">
        <f>SUM(P421:P425)</f>
        <v>0</v>
      </c>
      <c r="R420" s="131">
        <f>SUM(R421:R425)</f>
        <v>3.5279999999999999E-2</v>
      </c>
      <c r="T420" s="132">
        <f>SUM(T421:T425)</f>
        <v>0</v>
      </c>
      <c r="AR420" s="126" t="s">
        <v>81</v>
      </c>
      <c r="AT420" s="133" t="s">
        <v>72</v>
      </c>
      <c r="AU420" s="133" t="s">
        <v>81</v>
      </c>
      <c r="AY420" s="126" t="s">
        <v>151</v>
      </c>
      <c r="BK420" s="134">
        <f>SUM(BK421:BK425)</f>
        <v>0</v>
      </c>
    </row>
    <row r="421" spans="2:65" s="1" customFormat="1" ht="24.2" customHeight="1" x14ac:dyDescent="0.2">
      <c r="B421" s="137"/>
      <c r="C421" s="138">
        <v>133</v>
      </c>
      <c r="D421" s="138" t="s">
        <v>154</v>
      </c>
      <c r="E421" s="139" t="s">
        <v>2703</v>
      </c>
      <c r="F421" s="140" t="s">
        <v>2704</v>
      </c>
      <c r="G421" s="141" t="s">
        <v>157</v>
      </c>
      <c r="H421" s="142">
        <v>336</v>
      </c>
      <c r="I421" s="143"/>
      <c r="J421" s="144">
        <f>ROUND(I421*H421,2)</f>
        <v>0</v>
      </c>
      <c r="K421" s="145"/>
      <c r="L421" s="32"/>
      <c r="M421" s="146" t="s">
        <v>1</v>
      </c>
      <c r="N421" s="147" t="s">
        <v>38</v>
      </c>
      <c r="P421" s="148">
        <f>O421*H421</f>
        <v>0</v>
      </c>
      <c r="Q421" s="148">
        <v>0</v>
      </c>
      <c r="R421" s="148">
        <f>Q421*H421</f>
        <v>0</v>
      </c>
      <c r="S421" s="148">
        <v>0</v>
      </c>
      <c r="T421" s="149">
        <f>S421*H421</f>
        <v>0</v>
      </c>
      <c r="AR421" s="150" t="s">
        <v>158</v>
      </c>
      <c r="AT421" s="150" t="s">
        <v>154</v>
      </c>
      <c r="AU421" s="150" t="s">
        <v>83</v>
      </c>
      <c r="AY421" s="17" t="s">
        <v>151</v>
      </c>
      <c r="BE421" s="151">
        <f>IF(N421="základní",J421,0)</f>
        <v>0</v>
      </c>
      <c r="BF421" s="151">
        <f>IF(N421="snížená",J421,0)</f>
        <v>0</v>
      </c>
      <c r="BG421" s="151">
        <f>IF(N421="zákl. přenesená",J421,0)</f>
        <v>0</v>
      </c>
      <c r="BH421" s="151">
        <f>IF(N421="sníž. přenesená",J421,0)</f>
        <v>0</v>
      </c>
      <c r="BI421" s="151">
        <f>IF(N421="nulová",J421,0)</f>
        <v>0</v>
      </c>
      <c r="BJ421" s="17" t="s">
        <v>81</v>
      </c>
      <c r="BK421" s="151">
        <f>ROUND(I421*H421,2)</f>
        <v>0</v>
      </c>
      <c r="BL421" s="17" t="s">
        <v>158</v>
      </c>
      <c r="BM421" s="150" t="s">
        <v>2705</v>
      </c>
    </row>
    <row r="422" spans="2:65" s="1" customFormat="1" ht="19.5" x14ac:dyDescent="0.2">
      <c r="B422" s="32"/>
      <c r="D422" s="152" t="s">
        <v>160</v>
      </c>
      <c r="F422" s="153" t="s">
        <v>2706</v>
      </c>
      <c r="I422" s="154"/>
      <c r="L422" s="32"/>
      <c r="M422" s="155"/>
      <c r="T422" s="56"/>
      <c r="AT422" s="17" t="s">
        <v>160</v>
      </c>
      <c r="AU422" s="17" t="s">
        <v>83</v>
      </c>
    </row>
    <row r="423" spans="2:65" s="1" customFormat="1" ht="16.5" customHeight="1" x14ac:dyDescent="0.2">
      <c r="B423" s="137"/>
      <c r="C423" s="182">
        <v>134</v>
      </c>
      <c r="D423" s="182" t="s">
        <v>566</v>
      </c>
      <c r="E423" s="183" t="s">
        <v>2707</v>
      </c>
      <c r="F423" s="184" t="s">
        <v>2708</v>
      </c>
      <c r="G423" s="185" t="s">
        <v>2186</v>
      </c>
      <c r="H423" s="186">
        <v>35.28</v>
      </c>
      <c r="I423" s="187"/>
      <c r="J423" s="188">
        <f>ROUND(I423*H423,2)</f>
        <v>0</v>
      </c>
      <c r="K423" s="189"/>
      <c r="L423" s="190"/>
      <c r="M423" s="191" t="s">
        <v>1</v>
      </c>
      <c r="N423" s="192" t="s">
        <v>38</v>
      </c>
      <c r="P423" s="148">
        <f>O423*H423</f>
        <v>0</v>
      </c>
      <c r="Q423" s="148">
        <v>1E-3</v>
      </c>
      <c r="R423" s="148">
        <f>Q423*H423</f>
        <v>3.5279999999999999E-2</v>
      </c>
      <c r="S423" s="148">
        <v>0</v>
      </c>
      <c r="T423" s="149">
        <f>S423*H423</f>
        <v>0</v>
      </c>
      <c r="AR423" s="150" t="s">
        <v>204</v>
      </c>
      <c r="AT423" s="150" t="s">
        <v>566</v>
      </c>
      <c r="AU423" s="150" t="s">
        <v>83</v>
      </c>
      <c r="AY423" s="17" t="s">
        <v>151</v>
      </c>
      <c r="BE423" s="151">
        <f>IF(N423="základní",J423,0)</f>
        <v>0</v>
      </c>
      <c r="BF423" s="151">
        <f>IF(N423="snížená",J423,0)</f>
        <v>0</v>
      </c>
      <c r="BG423" s="151">
        <f>IF(N423="zákl. přenesená",J423,0)</f>
        <v>0</v>
      </c>
      <c r="BH423" s="151">
        <f>IF(N423="sníž. přenesená",J423,0)</f>
        <v>0</v>
      </c>
      <c r="BI423" s="151">
        <f>IF(N423="nulová",J423,0)</f>
        <v>0</v>
      </c>
      <c r="BJ423" s="17" t="s">
        <v>81</v>
      </c>
      <c r="BK423" s="151">
        <f>ROUND(I423*H423,2)</f>
        <v>0</v>
      </c>
      <c r="BL423" s="17" t="s">
        <v>158</v>
      </c>
      <c r="BM423" s="150" t="s">
        <v>2709</v>
      </c>
    </row>
    <row r="424" spans="2:65" s="1" customFormat="1" x14ac:dyDescent="0.2">
      <c r="B424" s="32"/>
      <c r="D424" s="152" t="s">
        <v>160</v>
      </c>
      <c r="F424" s="153" t="s">
        <v>2708</v>
      </c>
      <c r="I424" s="154"/>
      <c r="L424" s="32"/>
      <c r="M424" s="155"/>
      <c r="T424" s="56"/>
      <c r="AT424" s="17" t="s">
        <v>160</v>
      </c>
      <c r="AU424" s="17" t="s">
        <v>83</v>
      </c>
    </row>
    <row r="425" spans="2:65" s="12" customFormat="1" x14ac:dyDescent="0.2">
      <c r="B425" s="156"/>
      <c r="D425" s="152" t="s">
        <v>162</v>
      </c>
      <c r="E425" s="157" t="s">
        <v>1</v>
      </c>
      <c r="F425" s="158" t="s">
        <v>2710</v>
      </c>
      <c r="H425" s="159">
        <v>35.28</v>
      </c>
      <c r="I425" s="160"/>
      <c r="L425" s="156"/>
      <c r="M425" s="161"/>
      <c r="T425" s="162"/>
      <c r="AT425" s="157" t="s">
        <v>162</v>
      </c>
      <c r="AU425" s="157" t="s">
        <v>83</v>
      </c>
      <c r="AV425" s="12" t="s">
        <v>83</v>
      </c>
      <c r="AW425" s="12" t="s">
        <v>30</v>
      </c>
      <c r="AX425" s="12" t="s">
        <v>81</v>
      </c>
      <c r="AY425" s="157" t="s">
        <v>151</v>
      </c>
    </row>
    <row r="426" spans="2:65" s="11" customFormat="1" ht="22.9" customHeight="1" x14ac:dyDescent="0.2">
      <c r="B426" s="125"/>
      <c r="D426" s="126" t="s">
        <v>72</v>
      </c>
      <c r="E426" s="135" t="s">
        <v>177</v>
      </c>
      <c r="F426" s="135" t="s">
        <v>178</v>
      </c>
      <c r="I426" s="128"/>
      <c r="J426" s="136">
        <f>BK426</f>
        <v>0</v>
      </c>
      <c r="L426" s="125"/>
      <c r="M426" s="130"/>
      <c r="P426" s="131">
        <f>SUM(P427:P442)</f>
        <v>0</v>
      </c>
      <c r="R426" s="131">
        <f>SUM(R427:R442)</f>
        <v>0</v>
      </c>
      <c r="T426" s="132">
        <f>SUM(T427:T442)</f>
        <v>0</v>
      </c>
      <c r="AR426" s="126" t="s">
        <v>81</v>
      </c>
      <c r="AT426" s="133" t="s">
        <v>72</v>
      </c>
      <c r="AU426" s="133" t="s">
        <v>81</v>
      </c>
      <c r="AY426" s="126" t="s">
        <v>151</v>
      </c>
      <c r="BK426" s="134">
        <f>SUM(BK427:BK442)</f>
        <v>0</v>
      </c>
    </row>
    <row r="427" spans="2:65" s="1" customFormat="1" ht="16.5" customHeight="1" x14ac:dyDescent="0.2">
      <c r="B427" s="137"/>
      <c r="C427" s="138">
        <v>135</v>
      </c>
      <c r="D427" s="138" t="s">
        <v>154</v>
      </c>
      <c r="E427" s="139" t="s">
        <v>179</v>
      </c>
      <c r="F427" s="140" t="s">
        <v>180</v>
      </c>
      <c r="G427" s="141" t="s">
        <v>181</v>
      </c>
      <c r="H427" s="142">
        <v>175.86</v>
      </c>
      <c r="I427" s="143"/>
      <c r="J427" s="144">
        <f>ROUND(I427*H427,2)</f>
        <v>0</v>
      </c>
      <c r="K427" s="145"/>
      <c r="L427" s="32"/>
      <c r="M427" s="146" t="s">
        <v>1</v>
      </c>
      <c r="N427" s="147" t="s">
        <v>38</v>
      </c>
      <c r="P427" s="148">
        <f>O427*H427</f>
        <v>0</v>
      </c>
      <c r="Q427" s="148">
        <v>0</v>
      </c>
      <c r="R427" s="148">
        <f>Q427*H427</f>
        <v>0</v>
      </c>
      <c r="S427" s="148">
        <v>0</v>
      </c>
      <c r="T427" s="149">
        <f>S427*H427</f>
        <v>0</v>
      </c>
      <c r="AR427" s="150" t="s">
        <v>158</v>
      </c>
      <c r="AT427" s="150" t="s">
        <v>154</v>
      </c>
      <c r="AU427" s="150" t="s">
        <v>83</v>
      </c>
      <c r="AY427" s="17" t="s">
        <v>151</v>
      </c>
      <c r="BE427" s="151">
        <f>IF(N427="základní",J427,0)</f>
        <v>0</v>
      </c>
      <c r="BF427" s="151">
        <f>IF(N427="snížená",J427,0)</f>
        <v>0</v>
      </c>
      <c r="BG427" s="151">
        <f>IF(N427="zákl. přenesená",J427,0)</f>
        <v>0</v>
      </c>
      <c r="BH427" s="151">
        <f>IF(N427="sníž. přenesená",J427,0)</f>
        <v>0</v>
      </c>
      <c r="BI427" s="151">
        <f>IF(N427="nulová",J427,0)</f>
        <v>0</v>
      </c>
      <c r="BJ427" s="17" t="s">
        <v>81</v>
      </c>
      <c r="BK427" s="151">
        <f>ROUND(I427*H427,2)</f>
        <v>0</v>
      </c>
      <c r="BL427" s="17" t="s">
        <v>158</v>
      </c>
      <c r="BM427" s="150" t="s">
        <v>2711</v>
      </c>
    </row>
    <row r="428" spans="2:65" s="1" customFormat="1" x14ac:dyDescent="0.2">
      <c r="B428" s="32"/>
      <c r="D428" s="152" t="s">
        <v>160</v>
      </c>
      <c r="F428" s="153" t="s">
        <v>183</v>
      </c>
      <c r="I428" s="154"/>
      <c r="L428" s="32"/>
      <c r="M428" s="155"/>
      <c r="T428" s="56"/>
      <c r="AT428" s="17" t="s">
        <v>160</v>
      </c>
      <c r="AU428" s="17" t="s">
        <v>83</v>
      </c>
    </row>
    <row r="429" spans="2:65" s="1" customFormat="1" ht="24.2" customHeight="1" x14ac:dyDescent="0.2">
      <c r="B429" s="137"/>
      <c r="C429" s="138">
        <v>136</v>
      </c>
      <c r="D429" s="138" t="s">
        <v>154</v>
      </c>
      <c r="E429" s="139" t="s">
        <v>185</v>
      </c>
      <c r="F429" s="140" t="s">
        <v>186</v>
      </c>
      <c r="G429" s="141" t="s">
        <v>181</v>
      </c>
      <c r="H429" s="142">
        <v>175.86</v>
      </c>
      <c r="I429" s="143"/>
      <c r="J429" s="144">
        <f>ROUND(I429*H429,2)</f>
        <v>0</v>
      </c>
      <c r="K429" s="145"/>
      <c r="L429" s="32"/>
      <c r="M429" s="146" t="s">
        <v>1</v>
      </c>
      <c r="N429" s="147" t="s">
        <v>38</v>
      </c>
      <c r="P429" s="148">
        <f>O429*H429</f>
        <v>0</v>
      </c>
      <c r="Q429" s="148">
        <v>0</v>
      </c>
      <c r="R429" s="148">
        <f>Q429*H429</f>
        <v>0</v>
      </c>
      <c r="S429" s="148">
        <v>0</v>
      </c>
      <c r="T429" s="149">
        <f>S429*H429</f>
        <v>0</v>
      </c>
      <c r="AR429" s="150" t="s">
        <v>158</v>
      </c>
      <c r="AT429" s="150" t="s">
        <v>154</v>
      </c>
      <c r="AU429" s="150" t="s">
        <v>83</v>
      </c>
      <c r="AY429" s="17" t="s">
        <v>151</v>
      </c>
      <c r="BE429" s="151">
        <f>IF(N429="základní",J429,0)</f>
        <v>0</v>
      </c>
      <c r="BF429" s="151">
        <f>IF(N429="snížená",J429,0)</f>
        <v>0</v>
      </c>
      <c r="BG429" s="151">
        <f>IF(N429="zákl. přenesená",J429,0)</f>
        <v>0</v>
      </c>
      <c r="BH429" s="151">
        <f>IF(N429="sníž. přenesená",J429,0)</f>
        <v>0</v>
      </c>
      <c r="BI429" s="151">
        <f>IF(N429="nulová",J429,0)</f>
        <v>0</v>
      </c>
      <c r="BJ429" s="17" t="s">
        <v>81</v>
      </c>
      <c r="BK429" s="151">
        <f>ROUND(I429*H429,2)</f>
        <v>0</v>
      </c>
      <c r="BL429" s="17" t="s">
        <v>158</v>
      </c>
      <c r="BM429" s="150" t="s">
        <v>2712</v>
      </c>
    </row>
    <row r="430" spans="2:65" s="1" customFormat="1" ht="19.5" x14ac:dyDescent="0.2">
      <c r="B430" s="32"/>
      <c r="D430" s="152" t="s">
        <v>160</v>
      </c>
      <c r="F430" s="153" t="s">
        <v>188</v>
      </c>
      <c r="I430" s="154"/>
      <c r="L430" s="32"/>
      <c r="M430" s="155"/>
      <c r="T430" s="56"/>
      <c r="AT430" s="17" t="s">
        <v>160</v>
      </c>
      <c r="AU430" s="17" t="s">
        <v>83</v>
      </c>
    </row>
    <row r="431" spans="2:65" s="1" customFormat="1" ht="24.2" customHeight="1" x14ac:dyDescent="0.2">
      <c r="B431" s="137"/>
      <c r="C431" s="138">
        <v>137</v>
      </c>
      <c r="D431" s="138" t="s">
        <v>154</v>
      </c>
      <c r="E431" s="139" t="s">
        <v>190</v>
      </c>
      <c r="F431" s="140" t="s">
        <v>191</v>
      </c>
      <c r="G431" s="141" t="s">
        <v>181</v>
      </c>
      <c r="H431" s="142">
        <v>3341.34</v>
      </c>
      <c r="I431" s="143"/>
      <c r="J431" s="144">
        <f>ROUND(I431*H431,2)</f>
        <v>0</v>
      </c>
      <c r="K431" s="145"/>
      <c r="L431" s="32"/>
      <c r="M431" s="146" t="s">
        <v>1</v>
      </c>
      <c r="N431" s="147" t="s">
        <v>38</v>
      </c>
      <c r="P431" s="148">
        <f>O431*H431</f>
        <v>0</v>
      </c>
      <c r="Q431" s="148">
        <v>0</v>
      </c>
      <c r="R431" s="148">
        <f>Q431*H431</f>
        <v>0</v>
      </c>
      <c r="S431" s="148">
        <v>0</v>
      </c>
      <c r="T431" s="149">
        <f>S431*H431</f>
        <v>0</v>
      </c>
      <c r="AR431" s="150" t="s">
        <v>158</v>
      </c>
      <c r="AT431" s="150" t="s">
        <v>154</v>
      </c>
      <c r="AU431" s="150" t="s">
        <v>83</v>
      </c>
      <c r="AY431" s="17" t="s">
        <v>151</v>
      </c>
      <c r="BE431" s="151">
        <f>IF(N431="základní",J431,0)</f>
        <v>0</v>
      </c>
      <c r="BF431" s="151">
        <f>IF(N431="snížená",J431,0)</f>
        <v>0</v>
      </c>
      <c r="BG431" s="151">
        <f>IF(N431="zákl. přenesená",J431,0)</f>
        <v>0</v>
      </c>
      <c r="BH431" s="151">
        <f>IF(N431="sníž. přenesená",J431,0)</f>
        <v>0</v>
      </c>
      <c r="BI431" s="151">
        <f>IF(N431="nulová",J431,0)</f>
        <v>0</v>
      </c>
      <c r="BJ431" s="17" t="s">
        <v>81</v>
      </c>
      <c r="BK431" s="151">
        <f>ROUND(I431*H431,2)</f>
        <v>0</v>
      </c>
      <c r="BL431" s="17" t="s">
        <v>158</v>
      </c>
      <c r="BM431" s="150" t="s">
        <v>2713</v>
      </c>
    </row>
    <row r="432" spans="2:65" s="1" customFormat="1" ht="19.5" x14ac:dyDescent="0.2">
      <c r="B432" s="32"/>
      <c r="D432" s="152" t="s">
        <v>160</v>
      </c>
      <c r="F432" s="153" t="s">
        <v>193</v>
      </c>
      <c r="I432" s="154"/>
      <c r="L432" s="32"/>
      <c r="M432" s="155"/>
      <c r="T432" s="56"/>
      <c r="AT432" s="17" t="s">
        <v>160</v>
      </c>
      <c r="AU432" s="17" t="s">
        <v>83</v>
      </c>
    </row>
    <row r="433" spans="2:65" s="12" customFormat="1" x14ac:dyDescent="0.2">
      <c r="B433" s="156"/>
      <c r="D433" s="152" t="s">
        <v>162</v>
      </c>
      <c r="E433" s="157" t="s">
        <v>1</v>
      </c>
      <c r="F433" s="158" t="s">
        <v>2714</v>
      </c>
      <c r="H433" s="159">
        <v>3341.34</v>
      </c>
      <c r="I433" s="160"/>
      <c r="L433" s="156"/>
      <c r="M433" s="161"/>
      <c r="T433" s="162"/>
      <c r="AT433" s="157" t="s">
        <v>162</v>
      </c>
      <c r="AU433" s="157" t="s">
        <v>83</v>
      </c>
      <c r="AV433" s="12" t="s">
        <v>83</v>
      </c>
      <c r="AW433" s="12" t="s">
        <v>30</v>
      </c>
      <c r="AX433" s="12" t="s">
        <v>81</v>
      </c>
      <c r="AY433" s="157" t="s">
        <v>151</v>
      </c>
    </row>
    <row r="434" spans="2:65" s="1" customFormat="1" ht="33" customHeight="1" x14ac:dyDescent="0.2">
      <c r="B434" s="137"/>
      <c r="C434" s="138">
        <v>138</v>
      </c>
      <c r="D434" s="138" t="s">
        <v>154</v>
      </c>
      <c r="E434" s="139" t="s">
        <v>581</v>
      </c>
      <c r="F434" s="140" t="s">
        <v>582</v>
      </c>
      <c r="G434" s="141" t="s">
        <v>181</v>
      </c>
      <c r="H434" s="142">
        <v>164.66</v>
      </c>
      <c r="I434" s="143"/>
      <c r="J434" s="144">
        <f>ROUND(I434*H434,2)</f>
        <v>0</v>
      </c>
      <c r="K434" s="145"/>
      <c r="L434" s="32"/>
      <c r="M434" s="146" t="s">
        <v>1</v>
      </c>
      <c r="N434" s="147" t="s">
        <v>38</v>
      </c>
      <c r="P434" s="148">
        <f>O434*H434</f>
        <v>0</v>
      </c>
      <c r="Q434" s="148">
        <v>0</v>
      </c>
      <c r="R434" s="148">
        <f>Q434*H434</f>
        <v>0</v>
      </c>
      <c r="S434" s="148">
        <v>0</v>
      </c>
      <c r="T434" s="149">
        <f>S434*H434</f>
        <v>0</v>
      </c>
      <c r="AR434" s="150" t="s">
        <v>158</v>
      </c>
      <c r="AT434" s="150" t="s">
        <v>154</v>
      </c>
      <c r="AU434" s="150" t="s">
        <v>83</v>
      </c>
      <c r="AY434" s="17" t="s">
        <v>151</v>
      </c>
      <c r="BE434" s="151">
        <f>IF(N434="základní",J434,0)</f>
        <v>0</v>
      </c>
      <c r="BF434" s="151">
        <f>IF(N434="snížená",J434,0)</f>
        <v>0</v>
      </c>
      <c r="BG434" s="151">
        <f>IF(N434="zákl. přenesená",J434,0)</f>
        <v>0</v>
      </c>
      <c r="BH434" s="151">
        <f>IF(N434="sníž. přenesená",J434,0)</f>
        <v>0</v>
      </c>
      <c r="BI434" s="151">
        <f>IF(N434="nulová",J434,0)</f>
        <v>0</v>
      </c>
      <c r="BJ434" s="17" t="s">
        <v>81</v>
      </c>
      <c r="BK434" s="151">
        <f>ROUND(I434*H434,2)</f>
        <v>0</v>
      </c>
      <c r="BL434" s="17" t="s">
        <v>158</v>
      </c>
      <c r="BM434" s="150" t="s">
        <v>2715</v>
      </c>
    </row>
    <row r="435" spans="2:65" s="1" customFormat="1" ht="19.5" x14ac:dyDescent="0.2">
      <c r="B435" s="32"/>
      <c r="D435" s="152" t="s">
        <v>160</v>
      </c>
      <c r="F435" s="153" t="s">
        <v>1370</v>
      </c>
      <c r="I435" s="154"/>
      <c r="L435" s="32"/>
      <c r="M435" s="155"/>
      <c r="T435" s="56"/>
      <c r="AT435" s="17" t="s">
        <v>160</v>
      </c>
      <c r="AU435" s="17" t="s">
        <v>83</v>
      </c>
    </row>
    <row r="436" spans="2:65" s="12" customFormat="1" x14ac:dyDescent="0.2">
      <c r="B436" s="156"/>
      <c r="D436" s="152" t="s">
        <v>162</v>
      </c>
      <c r="E436" s="157" t="s">
        <v>1</v>
      </c>
      <c r="F436" s="158" t="s">
        <v>2716</v>
      </c>
      <c r="H436" s="159">
        <v>164.66</v>
      </c>
      <c r="I436" s="160"/>
      <c r="L436" s="156"/>
      <c r="M436" s="161"/>
      <c r="T436" s="162"/>
      <c r="AT436" s="157" t="s">
        <v>162</v>
      </c>
      <c r="AU436" s="157" t="s">
        <v>83</v>
      </c>
      <c r="AV436" s="12" t="s">
        <v>83</v>
      </c>
      <c r="AW436" s="12" t="s">
        <v>30</v>
      </c>
      <c r="AX436" s="12" t="s">
        <v>73</v>
      </c>
      <c r="AY436" s="157" t="s">
        <v>151</v>
      </c>
    </row>
    <row r="437" spans="2:65" s="13" customFormat="1" x14ac:dyDescent="0.2">
      <c r="B437" s="163"/>
      <c r="D437" s="152" t="s">
        <v>162</v>
      </c>
      <c r="E437" s="164" t="s">
        <v>1</v>
      </c>
      <c r="F437" s="165" t="s">
        <v>164</v>
      </c>
      <c r="H437" s="166">
        <v>164.66</v>
      </c>
      <c r="I437" s="167"/>
      <c r="L437" s="163"/>
      <c r="M437" s="168"/>
      <c r="T437" s="169"/>
      <c r="AT437" s="164" t="s">
        <v>162</v>
      </c>
      <c r="AU437" s="164" t="s">
        <v>83</v>
      </c>
      <c r="AV437" s="13" t="s">
        <v>158</v>
      </c>
      <c r="AW437" s="13" t="s">
        <v>30</v>
      </c>
      <c r="AX437" s="13" t="s">
        <v>81</v>
      </c>
      <c r="AY437" s="164" t="s">
        <v>151</v>
      </c>
    </row>
    <row r="438" spans="2:65" s="1" customFormat="1" ht="33" customHeight="1" x14ac:dyDescent="0.2">
      <c r="B438" s="137"/>
      <c r="C438" s="138">
        <v>139</v>
      </c>
      <c r="D438" s="138" t="s">
        <v>154</v>
      </c>
      <c r="E438" s="139" t="s">
        <v>2717</v>
      </c>
      <c r="F438" s="140" t="s">
        <v>2718</v>
      </c>
      <c r="G438" s="141" t="s">
        <v>181</v>
      </c>
      <c r="H438" s="142">
        <v>11.2</v>
      </c>
      <c r="I438" s="143"/>
      <c r="J438" s="144">
        <f>ROUND(I438*H438,2)</f>
        <v>0</v>
      </c>
      <c r="K438" s="145"/>
      <c r="L438" s="32"/>
      <c r="M438" s="146" t="s">
        <v>1</v>
      </c>
      <c r="N438" s="147" t="s">
        <v>38</v>
      </c>
      <c r="P438" s="148">
        <f>O438*H438</f>
        <v>0</v>
      </c>
      <c r="Q438" s="148">
        <v>0</v>
      </c>
      <c r="R438" s="148">
        <f>Q438*H438</f>
        <v>0</v>
      </c>
      <c r="S438" s="148">
        <v>0</v>
      </c>
      <c r="T438" s="149">
        <f>S438*H438</f>
        <v>0</v>
      </c>
      <c r="AR438" s="150" t="s">
        <v>158</v>
      </c>
      <c r="AT438" s="150" t="s">
        <v>154</v>
      </c>
      <c r="AU438" s="150" t="s">
        <v>83</v>
      </c>
      <c r="AY438" s="17" t="s">
        <v>151</v>
      </c>
      <c r="BE438" s="151">
        <f>IF(N438="základní",J438,0)</f>
        <v>0</v>
      </c>
      <c r="BF438" s="151">
        <f>IF(N438="snížená",J438,0)</f>
        <v>0</v>
      </c>
      <c r="BG438" s="151">
        <f>IF(N438="zákl. přenesená",J438,0)</f>
        <v>0</v>
      </c>
      <c r="BH438" s="151">
        <f>IF(N438="sníž. přenesená",J438,0)</f>
        <v>0</v>
      </c>
      <c r="BI438" s="151">
        <f>IF(N438="nulová",J438,0)</f>
        <v>0</v>
      </c>
      <c r="BJ438" s="17" t="s">
        <v>81</v>
      </c>
      <c r="BK438" s="151">
        <f>ROUND(I438*H438,2)</f>
        <v>0</v>
      </c>
      <c r="BL438" s="17" t="s">
        <v>158</v>
      </c>
      <c r="BM438" s="150" t="s">
        <v>2719</v>
      </c>
    </row>
    <row r="439" spans="2:65" s="1" customFormat="1" ht="19.5" x14ac:dyDescent="0.2">
      <c r="B439" s="32"/>
      <c r="D439" s="152" t="s">
        <v>160</v>
      </c>
      <c r="F439" s="153" t="s">
        <v>2720</v>
      </c>
      <c r="I439" s="154"/>
      <c r="L439" s="32"/>
      <c r="M439" s="155"/>
      <c r="T439" s="56"/>
      <c r="AT439" s="17" t="s">
        <v>160</v>
      </c>
      <c r="AU439" s="17" t="s">
        <v>83</v>
      </c>
    </row>
    <row r="440" spans="2:65" s="14" customFormat="1" x14ac:dyDescent="0.2">
      <c r="B440" s="170"/>
      <c r="D440" s="152" t="s">
        <v>162</v>
      </c>
      <c r="E440" s="171" t="s">
        <v>1</v>
      </c>
      <c r="F440" s="172" t="s">
        <v>2721</v>
      </c>
      <c r="H440" s="171" t="s">
        <v>1</v>
      </c>
      <c r="I440" s="173"/>
      <c r="L440" s="170"/>
      <c r="M440" s="174"/>
      <c r="T440" s="175"/>
      <c r="AT440" s="171" t="s">
        <v>162</v>
      </c>
      <c r="AU440" s="171" t="s">
        <v>83</v>
      </c>
      <c r="AV440" s="14" t="s">
        <v>81</v>
      </c>
      <c r="AW440" s="14" t="s">
        <v>30</v>
      </c>
      <c r="AX440" s="14" t="s">
        <v>73</v>
      </c>
      <c r="AY440" s="171" t="s">
        <v>151</v>
      </c>
    </row>
    <row r="441" spans="2:65" s="12" customFormat="1" x14ac:dyDescent="0.2">
      <c r="B441" s="156"/>
      <c r="D441" s="152" t="s">
        <v>162</v>
      </c>
      <c r="E441" s="157" t="s">
        <v>1</v>
      </c>
      <c r="F441" s="158" t="s">
        <v>2722</v>
      </c>
      <c r="H441" s="159">
        <v>11.2</v>
      </c>
      <c r="I441" s="160"/>
      <c r="L441" s="156"/>
      <c r="M441" s="161"/>
      <c r="T441" s="162"/>
      <c r="AT441" s="157" t="s">
        <v>162</v>
      </c>
      <c r="AU441" s="157" t="s">
        <v>83</v>
      </c>
      <c r="AV441" s="12" t="s">
        <v>83</v>
      </c>
      <c r="AW441" s="12" t="s">
        <v>30</v>
      </c>
      <c r="AX441" s="12" t="s">
        <v>73</v>
      </c>
      <c r="AY441" s="157" t="s">
        <v>151</v>
      </c>
    </row>
    <row r="442" spans="2:65" s="13" customFormat="1" x14ac:dyDescent="0.2">
      <c r="B442" s="163"/>
      <c r="D442" s="152" t="s">
        <v>162</v>
      </c>
      <c r="E442" s="164" t="s">
        <v>1</v>
      </c>
      <c r="F442" s="165" t="s">
        <v>164</v>
      </c>
      <c r="H442" s="166">
        <v>11.2</v>
      </c>
      <c r="I442" s="167"/>
      <c r="L442" s="163"/>
      <c r="M442" s="179"/>
      <c r="N442" s="180"/>
      <c r="O442" s="180"/>
      <c r="P442" s="180"/>
      <c r="Q442" s="180"/>
      <c r="R442" s="180"/>
      <c r="S442" s="180"/>
      <c r="T442" s="181"/>
      <c r="AT442" s="164" t="s">
        <v>162</v>
      </c>
      <c r="AU442" s="164" t="s">
        <v>83</v>
      </c>
      <c r="AV442" s="13" t="s">
        <v>158</v>
      </c>
      <c r="AW442" s="13" t="s">
        <v>30</v>
      </c>
      <c r="AX442" s="13" t="s">
        <v>81</v>
      </c>
      <c r="AY442" s="164" t="s">
        <v>151</v>
      </c>
    </row>
    <row r="443" spans="2:65" s="1" customFormat="1" ht="6.95" customHeight="1" x14ac:dyDescent="0.2">
      <c r="B443" s="44"/>
      <c r="C443" s="45"/>
      <c r="D443" s="45"/>
      <c r="E443" s="45"/>
      <c r="F443" s="45"/>
      <c r="G443" s="45"/>
      <c r="H443" s="45"/>
      <c r="I443" s="45"/>
      <c r="J443" s="45"/>
      <c r="K443" s="45"/>
      <c r="L443" s="32"/>
    </row>
  </sheetData>
  <autoFilter ref="C119:K442" xr:uid="{00000000-0009-0000-0000-000009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303"/>
  <sheetViews>
    <sheetView showGridLines="0" topLeftCell="A278" workbookViewId="0">
      <selection activeCell="F289" sqref="F28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118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 x14ac:dyDescent="0.2">
      <c r="B4" s="20"/>
      <c r="D4" s="21" t="s">
        <v>122</v>
      </c>
      <c r="L4" s="20"/>
      <c r="M4" s="93" t="s">
        <v>10</v>
      </c>
      <c r="AT4" s="17" t="s">
        <v>3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0" t="str">
        <f>'Rekapitulace stavby'!K6</f>
        <v>Revitalizace veřejného prostranství s parkovištěm u Kláštera, ul. Dobrovského, Vrchlabí</v>
      </c>
      <c r="F7" s="251"/>
      <c r="G7" s="251"/>
      <c r="H7" s="251"/>
      <c r="L7" s="20"/>
    </row>
    <row r="8" spans="2:46" s="1" customFormat="1" ht="12" customHeight="1" x14ac:dyDescent="0.2">
      <c r="B8" s="32"/>
      <c r="D8" s="27" t="s">
        <v>123</v>
      </c>
      <c r="L8" s="32"/>
    </row>
    <row r="9" spans="2:46" s="1" customFormat="1" ht="16.5" customHeight="1" x14ac:dyDescent="0.2">
      <c r="B9" s="32"/>
      <c r="E9" s="246" t="s">
        <v>2723</v>
      </c>
      <c r="F9" s="249"/>
      <c r="G9" s="249"/>
      <c r="H9" s="249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45944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23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52" t="str">
        <f>'Rekapitulace stavby'!E14</f>
        <v>Vyplň údaj</v>
      </c>
      <c r="F18" s="236"/>
      <c r="G18" s="236"/>
      <c r="H18" s="23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31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32</v>
      </c>
      <c r="L26" s="32"/>
    </row>
    <row r="27" spans="2:12" s="7" customFormat="1" ht="16.5" customHeight="1" x14ac:dyDescent="0.2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33</v>
      </c>
      <c r="J30" s="66">
        <f>ROUND(J131,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5" t="s">
        <v>37</v>
      </c>
      <c r="E33" s="27" t="s">
        <v>38</v>
      </c>
      <c r="F33" s="86">
        <f>ROUND((SUM(BE131:BE302)),  2)</f>
        <v>0</v>
      </c>
      <c r="I33" s="96">
        <v>0.21</v>
      </c>
      <c r="J33" s="86">
        <f>ROUND(((SUM(BE131:BE302))*I33),  2)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6">
        <f>ROUND((SUM(BF131:BF302)),  2)</f>
        <v>0</v>
      </c>
      <c r="I34" s="96">
        <v>0.12</v>
      </c>
      <c r="J34" s="86">
        <f>ROUND(((SUM(BF131:BF302))*I34),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6">
        <f>ROUND((SUM(BG131:BG302)),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6">
        <f>ROUND((SUM(BH131:BH302)),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6">
        <f>ROUND((SUM(BI131:BI302)),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125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50" t="str">
        <f>E7</f>
        <v>Revitalizace veřejného prostranství s parkovištěm u Kláštera, ul. Dobrovského, Vrchlabí</v>
      </c>
      <c r="F85" s="251"/>
      <c r="G85" s="251"/>
      <c r="H85" s="251"/>
      <c r="L85" s="32"/>
    </row>
    <row r="86" spans="2:47" s="1" customFormat="1" ht="12" customHeight="1" x14ac:dyDescent="0.2">
      <c r="B86" s="32"/>
      <c r="C86" s="27" t="s">
        <v>123</v>
      </c>
      <c r="L86" s="32"/>
    </row>
    <row r="87" spans="2:47" s="1" customFormat="1" ht="16.5" customHeight="1" x14ac:dyDescent="0.2">
      <c r="B87" s="32"/>
      <c r="E87" s="246" t="str">
        <f>E9</f>
        <v>SO 900 - Drobná architektura, mobiliář</v>
      </c>
      <c r="F87" s="249"/>
      <c r="G87" s="249"/>
      <c r="H87" s="249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45944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22</v>
      </c>
      <c r="F91" s="25" t="str">
        <f>E15</f>
        <v>Město Vrchlabí</v>
      </c>
      <c r="I91" s="27" t="s">
        <v>28</v>
      </c>
      <c r="J91" s="30" t="str">
        <f>E21</f>
        <v>Ing. Jan Chalupský</v>
      </c>
      <c r="L91" s="32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126</v>
      </c>
      <c r="D94" s="97"/>
      <c r="E94" s="97"/>
      <c r="F94" s="97"/>
      <c r="G94" s="97"/>
      <c r="H94" s="97"/>
      <c r="I94" s="97"/>
      <c r="J94" s="106" t="s">
        <v>127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128</v>
      </c>
      <c r="J96" s="66">
        <f>J131</f>
        <v>0</v>
      </c>
      <c r="L96" s="32"/>
      <c r="AU96" s="17" t="s">
        <v>129</v>
      </c>
    </row>
    <row r="97" spans="2:12" s="8" customFormat="1" ht="24.95" customHeight="1" x14ac:dyDescent="0.2">
      <c r="B97" s="108"/>
      <c r="D97" s="109" t="s">
        <v>130</v>
      </c>
      <c r="E97" s="110"/>
      <c r="F97" s="110"/>
      <c r="G97" s="110"/>
      <c r="H97" s="110"/>
      <c r="I97" s="110"/>
      <c r="J97" s="111">
        <f>J132</f>
        <v>0</v>
      </c>
      <c r="L97" s="108"/>
    </row>
    <row r="98" spans="2:12" s="9" customFormat="1" ht="19.899999999999999" customHeight="1" x14ac:dyDescent="0.2">
      <c r="B98" s="112"/>
      <c r="D98" s="113" t="s">
        <v>230</v>
      </c>
      <c r="E98" s="114"/>
      <c r="F98" s="114"/>
      <c r="G98" s="114"/>
      <c r="H98" s="114"/>
      <c r="I98" s="114"/>
      <c r="J98" s="115">
        <f>J133</f>
        <v>0</v>
      </c>
      <c r="L98" s="112"/>
    </row>
    <row r="99" spans="2:12" s="9" customFormat="1" ht="19.899999999999999" customHeight="1" x14ac:dyDescent="0.2">
      <c r="B99" s="112"/>
      <c r="D99" s="113" t="s">
        <v>503</v>
      </c>
      <c r="E99" s="114"/>
      <c r="F99" s="114"/>
      <c r="G99" s="114"/>
      <c r="H99" s="114"/>
      <c r="I99" s="114"/>
      <c r="J99" s="115">
        <f>J176</f>
        <v>0</v>
      </c>
      <c r="L99" s="112"/>
    </row>
    <row r="100" spans="2:12" s="9" customFormat="1" ht="19.899999999999999" customHeight="1" x14ac:dyDescent="0.2">
      <c r="B100" s="112"/>
      <c r="D100" s="113" t="s">
        <v>131</v>
      </c>
      <c r="E100" s="114"/>
      <c r="F100" s="114"/>
      <c r="G100" s="114"/>
      <c r="H100" s="114"/>
      <c r="I100" s="114"/>
      <c r="J100" s="115">
        <f>J218</f>
        <v>0</v>
      </c>
      <c r="L100" s="112"/>
    </row>
    <row r="101" spans="2:12" s="9" customFormat="1" ht="19.899999999999999" customHeight="1" x14ac:dyDescent="0.2">
      <c r="B101" s="112"/>
      <c r="D101" s="113" t="s">
        <v>2724</v>
      </c>
      <c r="E101" s="114"/>
      <c r="F101" s="114"/>
      <c r="G101" s="114"/>
      <c r="H101" s="114"/>
      <c r="I101" s="114"/>
      <c r="J101" s="115">
        <f>J231</f>
        <v>0</v>
      </c>
      <c r="L101" s="112"/>
    </row>
    <row r="102" spans="2:12" s="9" customFormat="1" ht="19.899999999999999" customHeight="1" x14ac:dyDescent="0.2">
      <c r="B102" s="112"/>
      <c r="D102" s="113" t="s">
        <v>2725</v>
      </c>
      <c r="E102" s="114"/>
      <c r="F102" s="114"/>
      <c r="G102" s="114"/>
      <c r="H102" s="114"/>
      <c r="I102" s="114"/>
      <c r="J102" s="115">
        <f>J246</f>
        <v>0</v>
      </c>
      <c r="L102" s="112"/>
    </row>
    <row r="103" spans="2:12" s="9" customFormat="1" ht="19.899999999999999" customHeight="1" x14ac:dyDescent="0.2">
      <c r="B103" s="112"/>
      <c r="D103" s="113" t="s">
        <v>2726</v>
      </c>
      <c r="E103" s="114"/>
      <c r="F103" s="114"/>
      <c r="G103" s="114"/>
      <c r="H103" s="114"/>
      <c r="I103" s="114"/>
      <c r="J103" s="115">
        <f>J251</f>
        <v>0</v>
      </c>
      <c r="L103" s="112"/>
    </row>
    <row r="104" spans="2:12" s="9" customFormat="1" ht="19.899999999999999" customHeight="1" x14ac:dyDescent="0.2">
      <c r="B104" s="112"/>
      <c r="D104" s="113" t="s">
        <v>2727</v>
      </c>
      <c r="E104" s="114"/>
      <c r="F104" s="114"/>
      <c r="G104" s="114"/>
      <c r="H104" s="114"/>
      <c r="I104" s="114"/>
      <c r="J104" s="115">
        <f>J256</f>
        <v>0</v>
      </c>
      <c r="L104" s="112"/>
    </row>
    <row r="105" spans="2:12" s="9" customFormat="1" ht="19.899999999999999" customHeight="1" x14ac:dyDescent="0.2">
      <c r="B105" s="112"/>
      <c r="D105" s="113" t="s">
        <v>2728</v>
      </c>
      <c r="E105" s="114"/>
      <c r="F105" s="114"/>
      <c r="G105" s="114"/>
      <c r="H105" s="114"/>
      <c r="I105" s="114"/>
      <c r="J105" s="115">
        <f>J269</f>
        <v>0</v>
      </c>
      <c r="L105" s="112"/>
    </row>
    <row r="106" spans="2:12" s="9" customFormat="1" ht="19.899999999999999" customHeight="1" x14ac:dyDescent="0.2">
      <c r="B106" s="112"/>
      <c r="D106" s="113" t="s">
        <v>2729</v>
      </c>
      <c r="E106" s="114"/>
      <c r="F106" s="114"/>
      <c r="G106" s="114"/>
      <c r="H106" s="114"/>
      <c r="I106" s="114"/>
      <c r="J106" s="115">
        <f>J274</f>
        <v>0</v>
      </c>
      <c r="L106" s="112"/>
    </row>
    <row r="107" spans="2:12" s="9" customFormat="1" ht="19.899999999999999" customHeight="1" x14ac:dyDescent="0.2">
      <c r="B107" s="112"/>
      <c r="D107" s="113" t="s">
        <v>2730</v>
      </c>
      <c r="E107" s="114"/>
      <c r="F107" s="114"/>
      <c r="G107" s="114"/>
      <c r="H107" s="114"/>
      <c r="I107" s="114"/>
      <c r="J107" s="115">
        <f>J281</f>
        <v>0</v>
      </c>
      <c r="L107" s="112"/>
    </row>
    <row r="108" spans="2:12" s="9" customFormat="1" ht="19.899999999999999" customHeight="1" x14ac:dyDescent="0.2">
      <c r="B108" s="112"/>
      <c r="D108" s="113" t="s">
        <v>2731</v>
      </c>
      <c r="E108" s="114"/>
      <c r="F108" s="114"/>
      <c r="G108" s="114"/>
      <c r="H108" s="114"/>
      <c r="I108" s="114"/>
      <c r="J108" s="115">
        <f>J286</f>
        <v>0</v>
      </c>
      <c r="L108" s="112"/>
    </row>
    <row r="109" spans="2:12" s="9" customFormat="1" ht="19.899999999999999" customHeight="1" x14ac:dyDescent="0.2">
      <c r="B109" s="112"/>
      <c r="D109" s="113" t="s">
        <v>506</v>
      </c>
      <c r="E109" s="114"/>
      <c r="F109" s="114"/>
      <c r="G109" s="114"/>
      <c r="H109" s="114"/>
      <c r="I109" s="114"/>
      <c r="J109" s="115">
        <f>J289</f>
        <v>0</v>
      </c>
      <c r="L109" s="112"/>
    </row>
    <row r="110" spans="2:12" s="8" customFormat="1" ht="24.95" customHeight="1" x14ac:dyDescent="0.2">
      <c r="B110" s="108"/>
      <c r="D110" s="109" t="s">
        <v>133</v>
      </c>
      <c r="E110" s="110"/>
      <c r="F110" s="110"/>
      <c r="G110" s="110"/>
      <c r="H110" s="110"/>
      <c r="I110" s="110"/>
      <c r="J110" s="111">
        <f>J292</f>
        <v>0</v>
      </c>
      <c r="L110" s="108"/>
    </row>
    <row r="111" spans="2:12" s="9" customFormat="1" ht="19.899999999999999" customHeight="1" x14ac:dyDescent="0.2">
      <c r="B111" s="112"/>
      <c r="D111" s="113" t="s">
        <v>2732</v>
      </c>
      <c r="E111" s="114"/>
      <c r="F111" s="114"/>
      <c r="G111" s="114"/>
      <c r="H111" s="114"/>
      <c r="I111" s="114"/>
      <c r="J111" s="115">
        <f>J293</f>
        <v>0</v>
      </c>
      <c r="L111" s="112"/>
    </row>
    <row r="112" spans="2:12" s="1" customFormat="1" ht="21.75" customHeight="1" x14ac:dyDescent="0.2">
      <c r="B112" s="32"/>
      <c r="L112" s="32"/>
    </row>
    <row r="113" spans="2:12" s="1" customFormat="1" ht="6.95" customHeight="1" x14ac:dyDescent="0.2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2"/>
    </row>
    <row r="117" spans="2:12" s="1" customFormat="1" ht="6.95" customHeight="1" x14ac:dyDescent="0.2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2"/>
    </row>
    <row r="118" spans="2:12" s="1" customFormat="1" ht="24.95" customHeight="1" x14ac:dyDescent="0.2">
      <c r="B118" s="32"/>
      <c r="C118" s="21" t="s">
        <v>136</v>
      </c>
      <c r="L118" s="32"/>
    </row>
    <row r="119" spans="2:12" s="1" customFormat="1" ht="6.95" customHeight="1" x14ac:dyDescent="0.2">
      <c r="B119" s="32"/>
      <c r="L119" s="32"/>
    </row>
    <row r="120" spans="2:12" s="1" customFormat="1" ht="12" customHeight="1" x14ac:dyDescent="0.2">
      <c r="B120" s="32"/>
      <c r="C120" s="27" t="s">
        <v>15</v>
      </c>
      <c r="L120" s="32"/>
    </row>
    <row r="121" spans="2:12" s="1" customFormat="1" ht="26.25" customHeight="1" x14ac:dyDescent="0.2">
      <c r="B121" s="32"/>
      <c r="E121" s="250" t="str">
        <f>E7</f>
        <v>Revitalizace veřejného prostranství s parkovištěm u Kláštera, ul. Dobrovského, Vrchlabí</v>
      </c>
      <c r="F121" s="251"/>
      <c r="G121" s="251"/>
      <c r="H121" s="251"/>
      <c r="L121" s="32"/>
    </row>
    <row r="122" spans="2:12" s="1" customFormat="1" ht="12" customHeight="1" x14ac:dyDescent="0.2">
      <c r="B122" s="32"/>
      <c r="C122" s="27" t="s">
        <v>123</v>
      </c>
      <c r="L122" s="32"/>
    </row>
    <row r="123" spans="2:12" s="1" customFormat="1" ht="16.5" customHeight="1" x14ac:dyDescent="0.2">
      <c r="B123" s="32"/>
      <c r="E123" s="246" t="str">
        <f>E9</f>
        <v>SO 900 - Drobná architektura, mobiliář</v>
      </c>
      <c r="F123" s="249"/>
      <c r="G123" s="249"/>
      <c r="H123" s="249"/>
      <c r="L123" s="32"/>
    </row>
    <row r="124" spans="2:12" s="1" customFormat="1" ht="6.95" customHeight="1" x14ac:dyDescent="0.2">
      <c r="B124" s="32"/>
      <c r="L124" s="32"/>
    </row>
    <row r="125" spans="2:12" s="1" customFormat="1" ht="12" customHeight="1" x14ac:dyDescent="0.2">
      <c r="B125" s="32"/>
      <c r="C125" s="27" t="s">
        <v>19</v>
      </c>
      <c r="F125" s="25" t="str">
        <f>F12</f>
        <v xml:space="preserve"> </v>
      </c>
      <c r="I125" s="27" t="s">
        <v>21</v>
      </c>
      <c r="J125" s="52">
        <f>IF(J12="","",J12)</f>
        <v>45944</v>
      </c>
      <c r="L125" s="32"/>
    </row>
    <row r="126" spans="2:12" s="1" customFormat="1" ht="6.95" customHeight="1" x14ac:dyDescent="0.2">
      <c r="B126" s="32"/>
      <c r="L126" s="32"/>
    </row>
    <row r="127" spans="2:12" s="1" customFormat="1" ht="15.2" customHeight="1" x14ac:dyDescent="0.2">
      <c r="B127" s="32"/>
      <c r="C127" s="27" t="s">
        <v>22</v>
      </c>
      <c r="F127" s="25" t="str">
        <f>E15</f>
        <v>Město Vrchlabí</v>
      </c>
      <c r="I127" s="27" t="s">
        <v>28</v>
      </c>
      <c r="J127" s="30" t="str">
        <f>E21</f>
        <v>Ing. Jan Chalupský</v>
      </c>
      <c r="L127" s="32"/>
    </row>
    <row r="128" spans="2:12" s="1" customFormat="1" ht="15.2" customHeight="1" x14ac:dyDescent="0.2">
      <c r="B128" s="32"/>
      <c r="C128" s="27" t="s">
        <v>26</v>
      </c>
      <c r="F128" s="25" t="str">
        <f>IF(E18="","",E18)</f>
        <v>Vyplň údaj</v>
      </c>
      <c r="I128" s="27" t="s">
        <v>31</v>
      </c>
      <c r="J128" s="30" t="str">
        <f>E24</f>
        <v xml:space="preserve"> </v>
      </c>
      <c r="L128" s="32"/>
    </row>
    <row r="129" spans="2:65" s="1" customFormat="1" ht="10.35" customHeight="1" x14ac:dyDescent="0.2">
      <c r="B129" s="32"/>
      <c r="L129" s="32"/>
    </row>
    <row r="130" spans="2:65" s="10" customFormat="1" ht="29.25" customHeight="1" x14ac:dyDescent="0.2">
      <c r="B130" s="116"/>
      <c r="C130" s="117" t="s">
        <v>137</v>
      </c>
      <c r="D130" s="118" t="s">
        <v>58</v>
      </c>
      <c r="E130" s="118" t="s">
        <v>54</v>
      </c>
      <c r="F130" s="118" t="s">
        <v>55</v>
      </c>
      <c r="G130" s="118" t="s">
        <v>138</v>
      </c>
      <c r="H130" s="118" t="s">
        <v>139</v>
      </c>
      <c r="I130" s="118" t="s">
        <v>140</v>
      </c>
      <c r="J130" s="119" t="s">
        <v>127</v>
      </c>
      <c r="K130" s="120" t="s">
        <v>141</v>
      </c>
      <c r="L130" s="116"/>
      <c r="M130" s="59" t="s">
        <v>1</v>
      </c>
      <c r="N130" s="60" t="s">
        <v>37</v>
      </c>
      <c r="O130" s="60" t="s">
        <v>142</v>
      </c>
      <c r="P130" s="60" t="s">
        <v>143</v>
      </c>
      <c r="Q130" s="60" t="s">
        <v>144</v>
      </c>
      <c r="R130" s="60" t="s">
        <v>145</v>
      </c>
      <c r="S130" s="60" t="s">
        <v>146</v>
      </c>
      <c r="T130" s="61" t="s">
        <v>147</v>
      </c>
    </row>
    <row r="131" spans="2:65" s="1" customFormat="1" ht="22.9" customHeight="1" x14ac:dyDescent="0.25">
      <c r="B131" s="32"/>
      <c r="C131" s="64" t="s">
        <v>148</v>
      </c>
      <c r="J131" s="121">
        <f>BK131</f>
        <v>0</v>
      </c>
      <c r="L131" s="32"/>
      <c r="M131" s="62"/>
      <c r="N131" s="53"/>
      <c r="O131" s="53"/>
      <c r="P131" s="122">
        <f>P132+P292</f>
        <v>0</v>
      </c>
      <c r="Q131" s="53"/>
      <c r="R131" s="122">
        <f>R132+R292</f>
        <v>21.862730240000001</v>
      </c>
      <c r="S131" s="53"/>
      <c r="T131" s="123">
        <f>T132+T292</f>
        <v>2.8000000000000003</v>
      </c>
      <c r="AT131" s="17" t="s">
        <v>72</v>
      </c>
      <c r="AU131" s="17" t="s">
        <v>129</v>
      </c>
      <c r="BK131" s="124">
        <f>BK132+BK292</f>
        <v>0</v>
      </c>
    </row>
    <row r="132" spans="2:65" s="11" customFormat="1" ht="25.9" customHeight="1" x14ac:dyDescent="0.2">
      <c r="B132" s="125"/>
      <c r="D132" s="126" t="s">
        <v>72</v>
      </c>
      <c r="E132" s="127" t="s">
        <v>149</v>
      </c>
      <c r="F132" s="127" t="s">
        <v>150</v>
      </c>
      <c r="I132" s="128"/>
      <c r="J132" s="129">
        <f>BK132</f>
        <v>0</v>
      </c>
      <c r="L132" s="125"/>
      <c r="M132" s="130"/>
      <c r="P132" s="131">
        <f>P133+P176+P218+P231+P246+P251+P256+P269+P274+P281+P286+P289</f>
        <v>0</v>
      </c>
      <c r="R132" s="131">
        <f>R133+R176+R218+R231+R246+R251+R256+R269+R274+R281+R286+R289</f>
        <v>21.862730240000001</v>
      </c>
      <c r="T132" s="132">
        <f>T133+T176+T218+T231+T246+T251+T256+T269+T274+T281+T286+T289</f>
        <v>0</v>
      </c>
      <c r="AR132" s="126" t="s">
        <v>81</v>
      </c>
      <c r="AT132" s="133" t="s">
        <v>72</v>
      </c>
      <c r="AU132" s="133" t="s">
        <v>73</v>
      </c>
      <c r="AY132" s="126" t="s">
        <v>151</v>
      </c>
      <c r="BK132" s="134">
        <f>BK133+BK176+BK218+BK231+BK246+BK251+BK256+BK269+BK274+BK281+BK286+BK289</f>
        <v>0</v>
      </c>
    </row>
    <row r="133" spans="2:65" s="11" customFormat="1" ht="22.9" customHeight="1" x14ac:dyDescent="0.2">
      <c r="B133" s="125"/>
      <c r="D133" s="126" t="s">
        <v>72</v>
      </c>
      <c r="E133" s="135" t="s">
        <v>81</v>
      </c>
      <c r="F133" s="135" t="s">
        <v>232</v>
      </c>
      <c r="I133" s="128"/>
      <c r="J133" s="136">
        <f>BK133</f>
        <v>0</v>
      </c>
      <c r="L133" s="125"/>
      <c r="M133" s="130"/>
      <c r="P133" s="131">
        <f>SUM(P134:P175)</f>
        <v>0</v>
      </c>
      <c r="R133" s="131">
        <f>SUM(R134:R175)</f>
        <v>0</v>
      </c>
      <c r="T133" s="132">
        <f>SUM(T134:T175)</f>
        <v>0</v>
      </c>
      <c r="AR133" s="126" t="s">
        <v>81</v>
      </c>
      <c r="AT133" s="133" t="s">
        <v>72</v>
      </c>
      <c r="AU133" s="133" t="s">
        <v>81</v>
      </c>
      <c r="AY133" s="126" t="s">
        <v>151</v>
      </c>
      <c r="BK133" s="134">
        <f>SUM(BK134:BK175)</f>
        <v>0</v>
      </c>
    </row>
    <row r="134" spans="2:65" s="1" customFormat="1" ht="33" customHeight="1" x14ac:dyDescent="0.2">
      <c r="B134" s="137"/>
      <c r="C134" s="138" t="s">
        <v>81</v>
      </c>
      <c r="D134" s="138" t="s">
        <v>154</v>
      </c>
      <c r="E134" s="139" t="s">
        <v>2733</v>
      </c>
      <c r="F134" s="140" t="s">
        <v>2734</v>
      </c>
      <c r="G134" s="141" t="s">
        <v>171</v>
      </c>
      <c r="H134" s="142">
        <v>12.96</v>
      </c>
      <c r="I134" s="143"/>
      <c r="J134" s="144">
        <f>ROUND(I134*H134,2)</f>
        <v>0</v>
      </c>
      <c r="K134" s="145"/>
      <c r="L134" s="32"/>
      <c r="M134" s="146" t="s">
        <v>1</v>
      </c>
      <c r="N134" s="147" t="s">
        <v>38</v>
      </c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AR134" s="150" t="s">
        <v>158</v>
      </c>
      <c r="AT134" s="150" t="s">
        <v>154</v>
      </c>
      <c r="AU134" s="150" t="s">
        <v>83</v>
      </c>
      <c r="AY134" s="17" t="s">
        <v>151</v>
      </c>
      <c r="BE134" s="151">
        <f>IF(N134="základní",J134,0)</f>
        <v>0</v>
      </c>
      <c r="BF134" s="151">
        <f>IF(N134="snížená",J134,0)</f>
        <v>0</v>
      </c>
      <c r="BG134" s="151">
        <f>IF(N134="zákl. přenesená",J134,0)</f>
        <v>0</v>
      </c>
      <c r="BH134" s="151">
        <f>IF(N134="sníž. přenesená",J134,0)</f>
        <v>0</v>
      </c>
      <c r="BI134" s="151">
        <f>IF(N134="nulová",J134,0)</f>
        <v>0</v>
      </c>
      <c r="BJ134" s="17" t="s">
        <v>81</v>
      </c>
      <c r="BK134" s="151">
        <f>ROUND(I134*H134,2)</f>
        <v>0</v>
      </c>
      <c r="BL134" s="17" t="s">
        <v>158</v>
      </c>
      <c r="BM134" s="150" t="s">
        <v>2735</v>
      </c>
    </row>
    <row r="135" spans="2:65" s="1" customFormat="1" ht="29.25" x14ac:dyDescent="0.2">
      <c r="B135" s="32"/>
      <c r="D135" s="152" t="s">
        <v>160</v>
      </c>
      <c r="F135" s="153" t="s">
        <v>2736</v>
      </c>
      <c r="I135" s="154"/>
      <c r="L135" s="32"/>
      <c r="M135" s="155"/>
      <c r="T135" s="56"/>
      <c r="AT135" s="17" t="s">
        <v>160</v>
      </c>
      <c r="AU135" s="17" t="s">
        <v>83</v>
      </c>
    </row>
    <row r="136" spans="2:65" s="14" customFormat="1" x14ac:dyDescent="0.2">
      <c r="B136" s="170"/>
      <c r="D136" s="152" t="s">
        <v>162</v>
      </c>
      <c r="E136" s="171" t="s">
        <v>1</v>
      </c>
      <c r="F136" s="172" t="s">
        <v>2737</v>
      </c>
      <c r="H136" s="171" t="s">
        <v>1</v>
      </c>
      <c r="I136" s="173"/>
      <c r="L136" s="170"/>
      <c r="M136" s="174"/>
      <c r="T136" s="175"/>
      <c r="AT136" s="171" t="s">
        <v>162</v>
      </c>
      <c r="AU136" s="171" t="s">
        <v>83</v>
      </c>
      <c r="AV136" s="14" t="s">
        <v>81</v>
      </c>
      <c r="AW136" s="14" t="s">
        <v>30</v>
      </c>
      <c r="AX136" s="14" t="s">
        <v>73</v>
      </c>
      <c r="AY136" s="171" t="s">
        <v>151</v>
      </c>
    </row>
    <row r="137" spans="2:65" s="14" customFormat="1" x14ac:dyDescent="0.2">
      <c r="B137" s="170"/>
      <c r="D137" s="152" t="s">
        <v>162</v>
      </c>
      <c r="E137" s="171" t="s">
        <v>1</v>
      </c>
      <c r="F137" s="172" t="s">
        <v>2738</v>
      </c>
      <c r="H137" s="171" t="s">
        <v>1</v>
      </c>
      <c r="I137" s="173"/>
      <c r="L137" s="170"/>
      <c r="M137" s="174"/>
      <c r="T137" s="175"/>
      <c r="AT137" s="171" t="s">
        <v>162</v>
      </c>
      <c r="AU137" s="171" t="s">
        <v>83</v>
      </c>
      <c r="AV137" s="14" t="s">
        <v>81</v>
      </c>
      <c r="AW137" s="14" t="s">
        <v>30</v>
      </c>
      <c r="AX137" s="14" t="s">
        <v>73</v>
      </c>
      <c r="AY137" s="171" t="s">
        <v>151</v>
      </c>
    </row>
    <row r="138" spans="2:65" s="12" customFormat="1" x14ac:dyDescent="0.2">
      <c r="B138" s="156"/>
      <c r="D138" s="152" t="s">
        <v>162</v>
      </c>
      <c r="E138" s="157" t="s">
        <v>1</v>
      </c>
      <c r="F138" s="158" t="s">
        <v>2739</v>
      </c>
      <c r="H138" s="159">
        <v>2.88</v>
      </c>
      <c r="I138" s="160"/>
      <c r="L138" s="156"/>
      <c r="M138" s="161"/>
      <c r="T138" s="162"/>
      <c r="AT138" s="157" t="s">
        <v>162</v>
      </c>
      <c r="AU138" s="157" t="s">
        <v>83</v>
      </c>
      <c r="AV138" s="12" t="s">
        <v>83</v>
      </c>
      <c r="AW138" s="12" t="s">
        <v>30</v>
      </c>
      <c r="AX138" s="12" t="s">
        <v>73</v>
      </c>
      <c r="AY138" s="157" t="s">
        <v>151</v>
      </c>
    </row>
    <row r="139" spans="2:65" s="14" customFormat="1" x14ac:dyDescent="0.2">
      <c r="B139" s="170"/>
      <c r="D139" s="152" t="s">
        <v>162</v>
      </c>
      <c r="E139" s="171" t="s">
        <v>1</v>
      </c>
      <c r="F139" s="172" t="s">
        <v>2740</v>
      </c>
      <c r="H139" s="171" t="s">
        <v>1</v>
      </c>
      <c r="I139" s="173"/>
      <c r="L139" s="170"/>
      <c r="M139" s="174"/>
      <c r="T139" s="175"/>
      <c r="AT139" s="171" t="s">
        <v>162</v>
      </c>
      <c r="AU139" s="171" t="s">
        <v>83</v>
      </c>
      <c r="AV139" s="14" t="s">
        <v>81</v>
      </c>
      <c r="AW139" s="14" t="s">
        <v>30</v>
      </c>
      <c r="AX139" s="14" t="s">
        <v>73</v>
      </c>
      <c r="AY139" s="171" t="s">
        <v>151</v>
      </c>
    </row>
    <row r="140" spans="2:65" s="12" customFormat="1" x14ac:dyDescent="0.2">
      <c r="B140" s="156"/>
      <c r="D140" s="152" t="s">
        <v>162</v>
      </c>
      <c r="E140" s="157" t="s">
        <v>1</v>
      </c>
      <c r="F140" s="158" t="s">
        <v>2741</v>
      </c>
      <c r="H140" s="159">
        <v>0.24</v>
      </c>
      <c r="I140" s="160"/>
      <c r="L140" s="156"/>
      <c r="M140" s="161"/>
      <c r="T140" s="162"/>
      <c r="AT140" s="157" t="s">
        <v>162</v>
      </c>
      <c r="AU140" s="157" t="s">
        <v>83</v>
      </c>
      <c r="AV140" s="12" t="s">
        <v>83</v>
      </c>
      <c r="AW140" s="12" t="s">
        <v>30</v>
      </c>
      <c r="AX140" s="12" t="s">
        <v>73</v>
      </c>
      <c r="AY140" s="157" t="s">
        <v>151</v>
      </c>
    </row>
    <row r="141" spans="2:65" s="14" customFormat="1" x14ac:dyDescent="0.2">
      <c r="B141" s="170"/>
      <c r="D141" s="152" t="s">
        <v>162</v>
      </c>
      <c r="E141" s="171" t="s">
        <v>1</v>
      </c>
      <c r="F141" s="172" t="s">
        <v>2742</v>
      </c>
      <c r="H141" s="171" t="s">
        <v>1</v>
      </c>
      <c r="I141" s="173"/>
      <c r="L141" s="170"/>
      <c r="M141" s="174"/>
      <c r="T141" s="175"/>
      <c r="AT141" s="171" t="s">
        <v>162</v>
      </c>
      <c r="AU141" s="171" t="s">
        <v>83</v>
      </c>
      <c r="AV141" s="14" t="s">
        <v>81</v>
      </c>
      <c r="AW141" s="14" t="s">
        <v>30</v>
      </c>
      <c r="AX141" s="14" t="s">
        <v>73</v>
      </c>
      <c r="AY141" s="171" t="s">
        <v>151</v>
      </c>
    </row>
    <row r="142" spans="2:65" s="12" customFormat="1" x14ac:dyDescent="0.2">
      <c r="B142" s="156"/>
      <c r="D142" s="152" t="s">
        <v>162</v>
      </c>
      <c r="E142" s="157" t="s">
        <v>1</v>
      </c>
      <c r="F142" s="158" t="s">
        <v>2743</v>
      </c>
      <c r="H142" s="159">
        <v>1.28</v>
      </c>
      <c r="I142" s="160"/>
      <c r="L142" s="156"/>
      <c r="M142" s="161"/>
      <c r="T142" s="162"/>
      <c r="AT142" s="157" t="s">
        <v>162</v>
      </c>
      <c r="AU142" s="157" t="s">
        <v>83</v>
      </c>
      <c r="AV142" s="12" t="s">
        <v>83</v>
      </c>
      <c r="AW142" s="12" t="s">
        <v>30</v>
      </c>
      <c r="AX142" s="12" t="s">
        <v>73</v>
      </c>
      <c r="AY142" s="157" t="s">
        <v>151</v>
      </c>
    </row>
    <row r="143" spans="2:65" s="14" customFormat="1" x14ac:dyDescent="0.2">
      <c r="B143" s="170"/>
      <c r="D143" s="152" t="s">
        <v>162</v>
      </c>
      <c r="E143" s="171" t="s">
        <v>1</v>
      </c>
      <c r="F143" s="172" t="s">
        <v>2744</v>
      </c>
      <c r="H143" s="171" t="s">
        <v>1</v>
      </c>
      <c r="I143" s="173"/>
      <c r="L143" s="170"/>
      <c r="M143" s="174"/>
      <c r="T143" s="175"/>
      <c r="AT143" s="171" t="s">
        <v>162</v>
      </c>
      <c r="AU143" s="171" t="s">
        <v>83</v>
      </c>
      <c r="AV143" s="14" t="s">
        <v>81</v>
      </c>
      <c r="AW143" s="14" t="s">
        <v>30</v>
      </c>
      <c r="AX143" s="14" t="s">
        <v>73</v>
      </c>
      <c r="AY143" s="171" t="s">
        <v>151</v>
      </c>
    </row>
    <row r="144" spans="2:65" s="12" customFormat="1" x14ac:dyDescent="0.2">
      <c r="B144" s="156"/>
      <c r="D144" s="152" t="s">
        <v>162</v>
      </c>
      <c r="E144" s="157" t="s">
        <v>1</v>
      </c>
      <c r="F144" s="158" t="s">
        <v>2745</v>
      </c>
      <c r="H144" s="159">
        <v>0.32</v>
      </c>
      <c r="I144" s="160"/>
      <c r="L144" s="156"/>
      <c r="M144" s="161"/>
      <c r="T144" s="162"/>
      <c r="AT144" s="157" t="s">
        <v>162</v>
      </c>
      <c r="AU144" s="157" t="s">
        <v>83</v>
      </c>
      <c r="AV144" s="12" t="s">
        <v>83</v>
      </c>
      <c r="AW144" s="12" t="s">
        <v>30</v>
      </c>
      <c r="AX144" s="12" t="s">
        <v>73</v>
      </c>
      <c r="AY144" s="157" t="s">
        <v>151</v>
      </c>
    </row>
    <row r="145" spans="2:65" s="14" customFormat="1" x14ac:dyDescent="0.2">
      <c r="B145" s="170"/>
      <c r="D145" s="152" t="s">
        <v>162</v>
      </c>
      <c r="E145" s="171" t="s">
        <v>1</v>
      </c>
      <c r="F145" s="172" t="s">
        <v>2746</v>
      </c>
      <c r="H145" s="171" t="s">
        <v>1</v>
      </c>
      <c r="I145" s="173"/>
      <c r="L145" s="170"/>
      <c r="M145" s="174"/>
      <c r="T145" s="175"/>
      <c r="AT145" s="171" t="s">
        <v>162</v>
      </c>
      <c r="AU145" s="171" t="s">
        <v>83</v>
      </c>
      <c r="AV145" s="14" t="s">
        <v>81</v>
      </c>
      <c r="AW145" s="14" t="s">
        <v>30</v>
      </c>
      <c r="AX145" s="14" t="s">
        <v>73</v>
      </c>
      <c r="AY145" s="171" t="s">
        <v>151</v>
      </c>
    </row>
    <row r="146" spans="2:65" s="12" customFormat="1" x14ac:dyDescent="0.2">
      <c r="B146" s="156"/>
      <c r="D146" s="152" t="s">
        <v>162</v>
      </c>
      <c r="E146" s="157" t="s">
        <v>1</v>
      </c>
      <c r="F146" s="158" t="s">
        <v>2747</v>
      </c>
      <c r="H146" s="159">
        <v>0.08</v>
      </c>
      <c r="I146" s="160"/>
      <c r="L146" s="156"/>
      <c r="M146" s="161"/>
      <c r="T146" s="162"/>
      <c r="AT146" s="157" t="s">
        <v>162</v>
      </c>
      <c r="AU146" s="157" t="s">
        <v>83</v>
      </c>
      <c r="AV146" s="12" t="s">
        <v>83</v>
      </c>
      <c r="AW146" s="12" t="s">
        <v>30</v>
      </c>
      <c r="AX146" s="12" t="s">
        <v>73</v>
      </c>
      <c r="AY146" s="157" t="s">
        <v>151</v>
      </c>
    </row>
    <row r="147" spans="2:65" s="14" customFormat="1" x14ac:dyDescent="0.2">
      <c r="B147" s="170"/>
      <c r="D147" s="152" t="s">
        <v>162</v>
      </c>
      <c r="E147" s="171" t="s">
        <v>1</v>
      </c>
      <c r="F147" s="172" t="s">
        <v>2748</v>
      </c>
      <c r="H147" s="171" t="s">
        <v>1</v>
      </c>
      <c r="I147" s="173"/>
      <c r="L147" s="170"/>
      <c r="M147" s="174"/>
      <c r="T147" s="175"/>
      <c r="AT147" s="171" t="s">
        <v>162</v>
      </c>
      <c r="AU147" s="171" t="s">
        <v>83</v>
      </c>
      <c r="AV147" s="14" t="s">
        <v>81</v>
      </c>
      <c r="AW147" s="14" t="s">
        <v>30</v>
      </c>
      <c r="AX147" s="14" t="s">
        <v>73</v>
      </c>
      <c r="AY147" s="171" t="s">
        <v>151</v>
      </c>
    </row>
    <row r="148" spans="2:65" s="12" customFormat="1" x14ac:dyDescent="0.2">
      <c r="B148" s="156"/>
      <c r="D148" s="152" t="s">
        <v>162</v>
      </c>
      <c r="E148" s="157" t="s">
        <v>1</v>
      </c>
      <c r="F148" s="158" t="s">
        <v>2749</v>
      </c>
      <c r="H148" s="159">
        <v>1.28</v>
      </c>
      <c r="I148" s="160"/>
      <c r="L148" s="156"/>
      <c r="M148" s="161"/>
      <c r="T148" s="162"/>
      <c r="AT148" s="157" t="s">
        <v>162</v>
      </c>
      <c r="AU148" s="157" t="s">
        <v>83</v>
      </c>
      <c r="AV148" s="12" t="s">
        <v>83</v>
      </c>
      <c r="AW148" s="12" t="s">
        <v>30</v>
      </c>
      <c r="AX148" s="12" t="s">
        <v>73</v>
      </c>
      <c r="AY148" s="157" t="s">
        <v>151</v>
      </c>
    </row>
    <row r="149" spans="2:65" s="14" customFormat="1" x14ac:dyDescent="0.2">
      <c r="B149" s="170"/>
      <c r="D149" s="152" t="s">
        <v>162</v>
      </c>
      <c r="E149" s="171" t="s">
        <v>1</v>
      </c>
      <c r="F149" s="172" t="s">
        <v>2750</v>
      </c>
      <c r="H149" s="171" t="s">
        <v>1</v>
      </c>
      <c r="I149" s="173"/>
      <c r="L149" s="170"/>
      <c r="M149" s="174"/>
      <c r="T149" s="175"/>
      <c r="AT149" s="171" t="s">
        <v>162</v>
      </c>
      <c r="AU149" s="171" t="s">
        <v>83</v>
      </c>
      <c r="AV149" s="14" t="s">
        <v>81</v>
      </c>
      <c r="AW149" s="14" t="s">
        <v>30</v>
      </c>
      <c r="AX149" s="14" t="s">
        <v>73</v>
      </c>
      <c r="AY149" s="171" t="s">
        <v>151</v>
      </c>
    </row>
    <row r="150" spans="2:65" s="12" customFormat="1" x14ac:dyDescent="0.2">
      <c r="B150" s="156"/>
      <c r="D150" s="152" t="s">
        <v>162</v>
      </c>
      <c r="E150" s="157" t="s">
        <v>1</v>
      </c>
      <c r="F150" s="158" t="s">
        <v>2751</v>
      </c>
      <c r="H150" s="159">
        <v>2.4</v>
      </c>
      <c r="I150" s="160"/>
      <c r="L150" s="156"/>
      <c r="M150" s="161"/>
      <c r="T150" s="162"/>
      <c r="AT150" s="157" t="s">
        <v>162</v>
      </c>
      <c r="AU150" s="157" t="s">
        <v>83</v>
      </c>
      <c r="AV150" s="12" t="s">
        <v>83</v>
      </c>
      <c r="AW150" s="12" t="s">
        <v>30</v>
      </c>
      <c r="AX150" s="12" t="s">
        <v>73</v>
      </c>
      <c r="AY150" s="157" t="s">
        <v>151</v>
      </c>
    </row>
    <row r="151" spans="2:65" s="14" customFormat="1" x14ac:dyDescent="0.2">
      <c r="B151" s="170"/>
      <c r="D151" s="152" t="s">
        <v>162</v>
      </c>
      <c r="E151" s="171" t="s">
        <v>1</v>
      </c>
      <c r="F151" s="172" t="s">
        <v>2752</v>
      </c>
      <c r="H151" s="171" t="s">
        <v>1</v>
      </c>
      <c r="I151" s="173"/>
      <c r="L151" s="170"/>
      <c r="M151" s="174"/>
      <c r="T151" s="175"/>
      <c r="AT151" s="171" t="s">
        <v>162</v>
      </c>
      <c r="AU151" s="171" t="s">
        <v>83</v>
      </c>
      <c r="AV151" s="14" t="s">
        <v>81</v>
      </c>
      <c r="AW151" s="14" t="s">
        <v>30</v>
      </c>
      <c r="AX151" s="14" t="s">
        <v>73</v>
      </c>
      <c r="AY151" s="171" t="s">
        <v>151</v>
      </c>
    </row>
    <row r="152" spans="2:65" s="12" customFormat="1" x14ac:dyDescent="0.2">
      <c r="B152" s="156"/>
      <c r="D152" s="152" t="s">
        <v>162</v>
      </c>
      <c r="E152" s="157" t="s">
        <v>1</v>
      </c>
      <c r="F152" s="158" t="s">
        <v>2753</v>
      </c>
      <c r="H152" s="159">
        <v>0.16</v>
      </c>
      <c r="I152" s="160"/>
      <c r="L152" s="156"/>
      <c r="M152" s="161"/>
      <c r="T152" s="162"/>
      <c r="AT152" s="157" t="s">
        <v>162</v>
      </c>
      <c r="AU152" s="157" t="s">
        <v>83</v>
      </c>
      <c r="AV152" s="12" t="s">
        <v>83</v>
      </c>
      <c r="AW152" s="12" t="s">
        <v>30</v>
      </c>
      <c r="AX152" s="12" t="s">
        <v>73</v>
      </c>
      <c r="AY152" s="157" t="s">
        <v>151</v>
      </c>
    </row>
    <row r="153" spans="2:65" s="15" customFormat="1" x14ac:dyDescent="0.2">
      <c r="B153" s="195"/>
      <c r="D153" s="152" t="s">
        <v>162</v>
      </c>
      <c r="E153" s="196" t="s">
        <v>1</v>
      </c>
      <c r="F153" s="197" t="s">
        <v>2754</v>
      </c>
      <c r="H153" s="198">
        <v>8.64</v>
      </c>
      <c r="I153" s="199"/>
      <c r="L153" s="195"/>
      <c r="M153" s="200"/>
      <c r="T153" s="201"/>
      <c r="AT153" s="196" t="s">
        <v>162</v>
      </c>
      <c r="AU153" s="196" t="s">
        <v>83</v>
      </c>
      <c r="AV153" s="15" t="s">
        <v>93</v>
      </c>
      <c r="AW153" s="15" t="s">
        <v>30</v>
      </c>
      <c r="AX153" s="15" t="s">
        <v>73</v>
      </c>
      <c r="AY153" s="196" t="s">
        <v>151</v>
      </c>
    </row>
    <row r="154" spans="2:65" s="12" customFormat="1" x14ac:dyDescent="0.2">
      <c r="B154" s="156"/>
      <c r="D154" s="152" t="s">
        <v>162</v>
      </c>
      <c r="E154" s="157" t="s">
        <v>1</v>
      </c>
      <c r="F154" s="158" t="s">
        <v>2755</v>
      </c>
      <c r="H154" s="159">
        <v>4.32</v>
      </c>
      <c r="I154" s="160"/>
      <c r="L154" s="156"/>
      <c r="M154" s="161"/>
      <c r="T154" s="162"/>
      <c r="AT154" s="157" t="s">
        <v>162</v>
      </c>
      <c r="AU154" s="157" t="s">
        <v>83</v>
      </c>
      <c r="AV154" s="12" t="s">
        <v>83</v>
      </c>
      <c r="AW154" s="12" t="s">
        <v>30</v>
      </c>
      <c r="AX154" s="12" t="s">
        <v>73</v>
      </c>
      <c r="AY154" s="157" t="s">
        <v>151</v>
      </c>
    </row>
    <row r="155" spans="2:65" s="13" customFormat="1" x14ac:dyDescent="0.2">
      <c r="B155" s="163"/>
      <c r="D155" s="152" t="s">
        <v>162</v>
      </c>
      <c r="E155" s="164" t="s">
        <v>1</v>
      </c>
      <c r="F155" s="165" t="s">
        <v>164</v>
      </c>
      <c r="H155" s="166">
        <v>12.96</v>
      </c>
      <c r="I155" s="167"/>
      <c r="L155" s="163"/>
      <c r="M155" s="168"/>
      <c r="T155" s="169"/>
      <c r="AT155" s="164" t="s">
        <v>162</v>
      </c>
      <c r="AU155" s="164" t="s">
        <v>83</v>
      </c>
      <c r="AV155" s="13" t="s">
        <v>158</v>
      </c>
      <c r="AW155" s="13" t="s">
        <v>30</v>
      </c>
      <c r="AX155" s="13" t="s">
        <v>81</v>
      </c>
      <c r="AY155" s="164" t="s">
        <v>151</v>
      </c>
    </row>
    <row r="156" spans="2:65" s="1" customFormat="1" ht="37.9" customHeight="1" x14ac:dyDescent="0.2">
      <c r="B156" s="137"/>
      <c r="C156" s="138" t="s">
        <v>83</v>
      </c>
      <c r="D156" s="138" t="s">
        <v>154</v>
      </c>
      <c r="E156" s="139" t="s">
        <v>533</v>
      </c>
      <c r="F156" s="140" t="s">
        <v>534</v>
      </c>
      <c r="G156" s="141" t="s">
        <v>171</v>
      </c>
      <c r="H156" s="142">
        <v>8.32</v>
      </c>
      <c r="I156" s="143"/>
      <c r="J156" s="144">
        <f>ROUND(I156*H156,2)</f>
        <v>0</v>
      </c>
      <c r="K156" s="145"/>
      <c r="L156" s="32"/>
      <c r="M156" s="146" t="s">
        <v>1</v>
      </c>
      <c r="N156" s="147" t="s">
        <v>38</v>
      </c>
      <c r="P156" s="148">
        <f>O156*H156</f>
        <v>0</v>
      </c>
      <c r="Q156" s="148">
        <v>0</v>
      </c>
      <c r="R156" s="148">
        <f>Q156*H156</f>
        <v>0</v>
      </c>
      <c r="S156" s="148">
        <v>0</v>
      </c>
      <c r="T156" s="149">
        <f>S156*H156</f>
        <v>0</v>
      </c>
      <c r="AR156" s="150" t="s">
        <v>158</v>
      </c>
      <c r="AT156" s="150" t="s">
        <v>154</v>
      </c>
      <c r="AU156" s="150" t="s">
        <v>83</v>
      </c>
      <c r="AY156" s="17" t="s">
        <v>151</v>
      </c>
      <c r="BE156" s="151">
        <f>IF(N156="základní",J156,0)</f>
        <v>0</v>
      </c>
      <c r="BF156" s="151">
        <f>IF(N156="snížená",J156,0)</f>
        <v>0</v>
      </c>
      <c r="BG156" s="151">
        <f>IF(N156="zákl. přenesená",J156,0)</f>
        <v>0</v>
      </c>
      <c r="BH156" s="151">
        <f>IF(N156="sníž. přenesená",J156,0)</f>
        <v>0</v>
      </c>
      <c r="BI156" s="151">
        <f>IF(N156="nulová",J156,0)</f>
        <v>0</v>
      </c>
      <c r="BJ156" s="17" t="s">
        <v>81</v>
      </c>
      <c r="BK156" s="151">
        <f>ROUND(I156*H156,2)</f>
        <v>0</v>
      </c>
      <c r="BL156" s="17" t="s">
        <v>158</v>
      </c>
      <c r="BM156" s="150" t="s">
        <v>2756</v>
      </c>
    </row>
    <row r="157" spans="2:65" s="1" customFormat="1" ht="39" x14ac:dyDescent="0.2">
      <c r="B157" s="32"/>
      <c r="D157" s="152" t="s">
        <v>160</v>
      </c>
      <c r="F157" s="153" t="s">
        <v>1361</v>
      </c>
      <c r="I157" s="154"/>
      <c r="L157" s="32"/>
      <c r="M157" s="155"/>
      <c r="T157" s="56"/>
      <c r="AT157" s="17" t="s">
        <v>160</v>
      </c>
      <c r="AU157" s="17" t="s">
        <v>83</v>
      </c>
    </row>
    <row r="158" spans="2:65" s="12" customFormat="1" x14ac:dyDescent="0.2">
      <c r="B158" s="156"/>
      <c r="D158" s="152" t="s">
        <v>162</v>
      </c>
      <c r="E158" s="157" t="s">
        <v>1</v>
      </c>
      <c r="F158" s="158" t="s">
        <v>2757</v>
      </c>
      <c r="H158" s="159">
        <v>8.32</v>
      </c>
      <c r="I158" s="160"/>
      <c r="L158" s="156"/>
      <c r="M158" s="161"/>
      <c r="T158" s="162"/>
      <c r="AT158" s="157" t="s">
        <v>162</v>
      </c>
      <c r="AU158" s="157" t="s">
        <v>83</v>
      </c>
      <c r="AV158" s="12" t="s">
        <v>83</v>
      </c>
      <c r="AW158" s="12" t="s">
        <v>30</v>
      </c>
      <c r="AX158" s="12" t="s">
        <v>73</v>
      </c>
      <c r="AY158" s="157" t="s">
        <v>151</v>
      </c>
    </row>
    <row r="159" spans="2:65" s="13" customFormat="1" x14ac:dyDescent="0.2">
      <c r="B159" s="163"/>
      <c r="D159" s="152" t="s">
        <v>162</v>
      </c>
      <c r="E159" s="164" t="s">
        <v>1</v>
      </c>
      <c r="F159" s="165" t="s">
        <v>164</v>
      </c>
      <c r="H159" s="166">
        <v>8.32</v>
      </c>
      <c r="I159" s="167"/>
      <c r="L159" s="163"/>
      <c r="M159" s="168"/>
      <c r="T159" s="169"/>
      <c r="AT159" s="164" t="s">
        <v>162</v>
      </c>
      <c r="AU159" s="164" t="s">
        <v>83</v>
      </c>
      <c r="AV159" s="13" t="s">
        <v>158</v>
      </c>
      <c r="AW159" s="13" t="s">
        <v>30</v>
      </c>
      <c r="AX159" s="13" t="s">
        <v>81</v>
      </c>
      <c r="AY159" s="164" t="s">
        <v>151</v>
      </c>
    </row>
    <row r="160" spans="2:65" s="1" customFormat="1" ht="37.9" customHeight="1" x14ac:dyDescent="0.2">
      <c r="B160" s="137"/>
      <c r="C160" s="138" t="s">
        <v>93</v>
      </c>
      <c r="D160" s="138" t="s">
        <v>154</v>
      </c>
      <c r="E160" s="139" t="s">
        <v>544</v>
      </c>
      <c r="F160" s="140" t="s">
        <v>545</v>
      </c>
      <c r="G160" s="141" t="s">
        <v>171</v>
      </c>
      <c r="H160" s="142">
        <v>41.6</v>
      </c>
      <c r="I160" s="143"/>
      <c r="J160" s="144">
        <f>ROUND(I160*H160,2)</f>
        <v>0</v>
      </c>
      <c r="K160" s="145"/>
      <c r="L160" s="32"/>
      <c r="M160" s="146" t="s">
        <v>1</v>
      </c>
      <c r="N160" s="147" t="s">
        <v>38</v>
      </c>
      <c r="P160" s="148">
        <f>O160*H160</f>
        <v>0</v>
      </c>
      <c r="Q160" s="148">
        <v>0</v>
      </c>
      <c r="R160" s="148">
        <f>Q160*H160</f>
        <v>0</v>
      </c>
      <c r="S160" s="148">
        <v>0</v>
      </c>
      <c r="T160" s="149">
        <f>S160*H160</f>
        <v>0</v>
      </c>
      <c r="AR160" s="150" t="s">
        <v>158</v>
      </c>
      <c r="AT160" s="150" t="s">
        <v>154</v>
      </c>
      <c r="AU160" s="150" t="s">
        <v>83</v>
      </c>
      <c r="AY160" s="17" t="s">
        <v>151</v>
      </c>
      <c r="BE160" s="151">
        <f>IF(N160="základní",J160,0)</f>
        <v>0</v>
      </c>
      <c r="BF160" s="151">
        <f>IF(N160="snížená",J160,0)</f>
        <v>0</v>
      </c>
      <c r="BG160" s="151">
        <f>IF(N160="zákl. přenesená",J160,0)</f>
        <v>0</v>
      </c>
      <c r="BH160" s="151">
        <f>IF(N160="sníž. přenesená",J160,0)</f>
        <v>0</v>
      </c>
      <c r="BI160" s="151">
        <f>IF(N160="nulová",J160,0)</f>
        <v>0</v>
      </c>
      <c r="BJ160" s="17" t="s">
        <v>81</v>
      </c>
      <c r="BK160" s="151">
        <f>ROUND(I160*H160,2)</f>
        <v>0</v>
      </c>
      <c r="BL160" s="17" t="s">
        <v>158</v>
      </c>
      <c r="BM160" s="150" t="s">
        <v>2758</v>
      </c>
    </row>
    <row r="161" spans="2:65" s="1" customFormat="1" ht="48.75" x14ac:dyDescent="0.2">
      <c r="B161" s="32"/>
      <c r="D161" s="152" t="s">
        <v>160</v>
      </c>
      <c r="F161" s="153" t="s">
        <v>1363</v>
      </c>
      <c r="I161" s="154"/>
      <c r="L161" s="32"/>
      <c r="M161" s="155"/>
      <c r="T161" s="56"/>
      <c r="AT161" s="17" t="s">
        <v>160</v>
      </c>
      <c r="AU161" s="17" t="s">
        <v>83</v>
      </c>
    </row>
    <row r="162" spans="2:65" s="12" customFormat="1" x14ac:dyDescent="0.2">
      <c r="B162" s="156"/>
      <c r="D162" s="152" t="s">
        <v>162</v>
      </c>
      <c r="E162" s="157" t="s">
        <v>1</v>
      </c>
      <c r="F162" s="158" t="s">
        <v>2759</v>
      </c>
      <c r="H162" s="159">
        <v>41.6</v>
      </c>
      <c r="I162" s="160"/>
      <c r="L162" s="156"/>
      <c r="M162" s="161"/>
      <c r="T162" s="162"/>
      <c r="AT162" s="157" t="s">
        <v>162</v>
      </c>
      <c r="AU162" s="157" t="s">
        <v>83</v>
      </c>
      <c r="AV162" s="12" t="s">
        <v>83</v>
      </c>
      <c r="AW162" s="12" t="s">
        <v>30</v>
      </c>
      <c r="AX162" s="12" t="s">
        <v>81</v>
      </c>
      <c r="AY162" s="157" t="s">
        <v>151</v>
      </c>
    </row>
    <row r="163" spans="2:65" s="1" customFormat="1" ht="24.2" customHeight="1" x14ac:dyDescent="0.2">
      <c r="B163" s="137"/>
      <c r="C163" s="138" t="s">
        <v>158</v>
      </c>
      <c r="D163" s="138" t="s">
        <v>154</v>
      </c>
      <c r="E163" s="139" t="s">
        <v>558</v>
      </c>
      <c r="F163" s="140" t="s">
        <v>559</v>
      </c>
      <c r="G163" s="141" t="s">
        <v>171</v>
      </c>
      <c r="H163" s="142">
        <v>8.32</v>
      </c>
      <c r="I163" s="143"/>
      <c r="J163" s="144">
        <f>ROUND(I163*H163,2)</f>
        <v>0</v>
      </c>
      <c r="K163" s="145"/>
      <c r="L163" s="32"/>
      <c r="M163" s="146" t="s">
        <v>1</v>
      </c>
      <c r="N163" s="147" t="s">
        <v>38</v>
      </c>
      <c r="P163" s="148">
        <f>O163*H163</f>
        <v>0</v>
      </c>
      <c r="Q163" s="148">
        <v>0</v>
      </c>
      <c r="R163" s="148">
        <f>Q163*H163</f>
        <v>0</v>
      </c>
      <c r="S163" s="148">
        <v>0</v>
      </c>
      <c r="T163" s="149">
        <f>S163*H163</f>
        <v>0</v>
      </c>
      <c r="AR163" s="150" t="s">
        <v>158</v>
      </c>
      <c r="AT163" s="150" t="s">
        <v>154</v>
      </c>
      <c r="AU163" s="150" t="s">
        <v>83</v>
      </c>
      <c r="AY163" s="17" t="s">
        <v>151</v>
      </c>
      <c r="BE163" s="151">
        <f>IF(N163="základní",J163,0)</f>
        <v>0</v>
      </c>
      <c r="BF163" s="151">
        <f>IF(N163="snížená",J163,0)</f>
        <v>0</v>
      </c>
      <c r="BG163" s="151">
        <f>IF(N163="zákl. přenesená",J163,0)</f>
        <v>0</v>
      </c>
      <c r="BH163" s="151">
        <f>IF(N163="sníž. přenesená",J163,0)</f>
        <v>0</v>
      </c>
      <c r="BI163" s="151">
        <f>IF(N163="nulová",J163,0)</f>
        <v>0</v>
      </c>
      <c r="BJ163" s="17" t="s">
        <v>81</v>
      </c>
      <c r="BK163" s="151">
        <f>ROUND(I163*H163,2)</f>
        <v>0</v>
      </c>
      <c r="BL163" s="17" t="s">
        <v>158</v>
      </c>
      <c r="BM163" s="150" t="s">
        <v>2760</v>
      </c>
    </row>
    <row r="164" spans="2:65" s="1" customFormat="1" ht="29.25" x14ac:dyDescent="0.2">
      <c r="B164" s="32"/>
      <c r="D164" s="152" t="s">
        <v>160</v>
      </c>
      <c r="F164" s="153" t="s">
        <v>2761</v>
      </c>
      <c r="I164" s="154"/>
      <c r="L164" s="32"/>
      <c r="M164" s="155"/>
      <c r="T164" s="56"/>
      <c r="AT164" s="17" t="s">
        <v>160</v>
      </c>
      <c r="AU164" s="17" t="s">
        <v>83</v>
      </c>
    </row>
    <row r="165" spans="2:65" s="12" customFormat="1" x14ac:dyDescent="0.2">
      <c r="B165" s="156"/>
      <c r="D165" s="152" t="s">
        <v>162</v>
      </c>
      <c r="E165" s="157" t="s">
        <v>1</v>
      </c>
      <c r="F165" s="158" t="s">
        <v>2762</v>
      </c>
      <c r="H165" s="159">
        <v>8.32</v>
      </c>
      <c r="I165" s="160"/>
      <c r="L165" s="156"/>
      <c r="M165" s="161"/>
      <c r="T165" s="162"/>
      <c r="AT165" s="157" t="s">
        <v>162</v>
      </c>
      <c r="AU165" s="157" t="s">
        <v>83</v>
      </c>
      <c r="AV165" s="12" t="s">
        <v>83</v>
      </c>
      <c r="AW165" s="12" t="s">
        <v>30</v>
      </c>
      <c r="AX165" s="12" t="s">
        <v>73</v>
      </c>
      <c r="AY165" s="157" t="s">
        <v>151</v>
      </c>
    </row>
    <row r="166" spans="2:65" s="13" customFormat="1" x14ac:dyDescent="0.2">
      <c r="B166" s="163"/>
      <c r="D166" s="152" t="s">
        <v>162</v>
      </c>
      <c r="E166" s="164" t="s">
        <v>1</v>
      </c>
      <c r="F166" s="165" t="s">
        <v>164</v>
      </c>
      <c r="H166" s="166">
        <v>8.32</v>
      </c>
      <c r="I166" s="167"/>
      <c r="L166" s="163"/>
      <c r="M166" s="168"/>
      <c r="T166" s="169"/>
      <c r="AT166" s="164" t="s">
        <v>162</v>
      </c>
      <c r="AU166" s="164" t="s">
        <v>83</v>
      </c>
      <c r="AV166" s="13" t="s">
        <v>158</v>
      </c>
      <c r="AW166" s="13" t="s">
        <v>30</v>
      </c>
      <c r="AX166" s="13" t="s">
        <v>81</v>
      </c>
      <c r="AY166" s="164" t="s">
        <v>151</v>
      </c>
    </row>
    <row r="167" spans="2:65" s="1" customFormat="1" ht="33" customHeight="1" x14ac:dyDescent="0.2">
      <c r="B167" s="137"/>
      <c r="C167" s="138" t="s">
        <v>184</v>
      </c>
      <c r="D167" s="138" t="s">
        <v>154</v>
      </c>
      <c r="E167" s="139" t="s">
        <v>581</v>
      </c>
      <c r="F167" s="140" t="s">
        <v>582</v>
      </c>
      <c r="G167" s="141" t="s">
        <v>181</v>
      </c>
      <c r="H167" s="142">
        <v>14.976000000000001</v>
      </c>
      <c r="I167" s="143"/>
      <c r="J167" s="144">
        <f>ROUND(I167*H167,2)</f>
        <v>0</v>
      </c>
      <c r="K167" s="145"/>
      <c r="L167" s="32"/>
      <c r="M167" s="146" t="s">
        <v>1</v>
      </c>
      <c r="N167" s="147" t="s">
        <v>38</v>
      </c>
      <c r="P167" s="148">
        <f>O167*H167</f>
        <v>0</v>
      </c>
      <c r="Q167" s="148">
        <v>0</v>
      </c>
      <c r="R167" s="148">
        <f>Q167*H167</f>
        <v>0</v>
      </c>
      <c r="S167" s="148">
        <v>0</v>
      </c>
      <c r="T167" s="149">
        <f>S167*H167</f>
        <v>0</v>
      </c>
      <c r="AR167" s="150" t="s">
        <v>158</v>
      </c>
      <c r="AT167" s="150" t="s">
        <v>154</v>
      </c>
      <c r="AU167" s="150" t="s">
        <v>83</v>
      </c>
      <c r="AY167" s="17" t="s">
        <v>151</v>
      </c>
      <c r="BE167" s="151">
        <f>IF(N167="základní",J167,0)</f>
        <v>0</v>
      </c>
      <c r="BF167" s="151">
        <f>IF(N167="snížená",J167,0)</f>
        <v>0</v>
      </c>
      <c r="BG167" s="151">
        <f>IF(N167="zákl. přenesená",J167,0)</f>
        <v>0</v>
      </c>
      <c r="BH167" s="151">
        <f>IF(N167="sníž. přenesená",J167,0)</f>
        <v>0</v>
      </c>
      <c r="BI167" s="151">
        <f>IF(N167="nulová",J167,0)</f>
        <v>0</v>
      </c>
      <c r="BJ167" s="17" t="s">
        <v>81</v>
      </c>
      <c r="BK167" s="151">
        <f>ROUND(I167*H167,2)</f>
        <v>0</v>
      </c>
      <c r="BL167" s="17" t="s">
        <v>158</v>
      </c>
      <c r="BM167" s="150" t="s">
        <v>2763</v>
      </c>
    </row>
    <row r="168" spans="2:65" s="1" customFormat="1" ht="29.25" x14ac:dyDescent="0.2">
      <c r="B168" s="32"/>
      <c r="D168" s="152" t="s">
        <v>160</v>
      </c>
      <c r="F168" s="153" t="s">
        <v>1370</v>
      </c>
      <c r="I168" s="154"/>
      <c r="L168" s="32"/>
      <c r="M168" s="155"/>
      <c r="T168" s="56"/>
      <c r="AT168" s="17" t="s">
        <v>160</v>
      </c>
      <c r="AU168" s="17" t="s">
        <v>83</v>
      </c>
    </row>
    <row r="169" spans="2:65" s="12" customFormat="1" x14ac:dyDescent="0.2">
      <c r="B169" s="156"/>
      <c r="D169" s="152" t="s">
        <v>162</v>
      </c>
      <c r="E169" s="157" t="s">
        <v>1</v>
      </c>
      <c r="F169" s="158" t="s">
        <v>2764</v>
      </c>
      <c r="H169" s="159">
        <v>14.976000000000001</v>
      </c>
      <c r="I169" s="160"/>
      <c r="L169" s="156"/>
      <c r="M169" s="161"/>
      <c r="T169" s="162"/>
      <c r="AT169" s="157" t="s">
        <v>162</v>
      </c>
      <c r="AU169" s="157" t="s">
        <v>83</v>
      </c>
      <c r="AV169" s="12" t="s">
        <v>83</v>
      </c>
      <c r="AW169" s="12" t="s">
        <v>30</v>
      </c>
      <c r="AX169" s="12" t="s">
        <v>73</v>
      </c>
      <c r="AY169" s="157" t="s">
        <v>151</v>
      </c>
    </row>
    <row r="170" spans="2:65" s="13" customFormat="1" x14ac:dyDescent="0.2">
      <c r="B170" s="163"/>
      <c r="D170" s="152" t="s">
        <v>162</v>
      </c>
      <c r="E170" s="164" t="s">
        <v>1</v>
      </c>
      <c r="F170" s="165" t="s">
        <v>164</v>
      </c>
      <c r="H170" s="166">
        <v>14.976000000000001</v>
      </c>
      <c r="I170" s="167"/>
      <c r="L170" s="163"/>
      <c r="M170" s="168"/>
      <c r="T170" s="169"/>
      <c r="AT170" s="164" t="s">
        <v>162</v>
      </c>
      <c r="AU170" s="164" t="s">
        <v>83</v>
      </c>
      <c r="AV170" s="13" t="s">
        <v>158</v>
      </c>
      <c r="AW170" s="13" t="s">
        <v>30</v>
      </c>
      <c r="AX170" s="13" t="s">
        <v>81</v>
      </c>
      <c r="AY170" s="164" t="s">
        <v>151</v>
      </c>
    </row>
    <row r="171" spans="2:65" s="1" customFormat="1" ht="24.2" customHeight="1" x14ac:dyDescent="0.2">
      <c r="B171" s="137"/>
      <c r="C171" s="138" t="s">
        <v>189</v>
      </c>
      <c r="D171" s="138" t="s">
        <v>154</v>
      </c>
      <c r="E171" s="139" t="s">
        <v>1372</v>
      </c>
      <c r="F171" s="140" t="s">
        <v>1373</v>
      </c>
      <c r="G171" s="141" t="s">
        <v>171</v>
      </c>
      <c r="H171" s="142">
        <v>4.6399999999999997</v>
      </c>
      <c r="I171" s="143"/>
      <c r="J171" s="144">
        <f>ROUND(I171*H171,2)</f>
        <v>0</v>
      </c>
      <c r="K171" s="145"/>
      <c r="L171" s="32"/>
      <c r="M171" s="146" t="s">
        <v>1</v>
      </c>
      <c r="N171" s="147" t="s">
        <v>38</v>
      </c>
      <c r="P171" s="148">
        <f>O171*H171</f>
        <v>0</v>
      </c>
      <c r="Q171" s="148">
        <v>0</v>
      </c>
      <c r="R171" s="148">
        <f>Q171*H171</f>
        <v>0</v>
      </c>
      <c r="S171" s="148">
        <v>0</v>
      </c>
      <c r="T171" s="149">
        <f>S171*H171</f>
        <v>0</v>
      </c>
      <c r="AR171" s="150" t="s">
        <v>158</v>
      </c>
      <c r="AT171" s="150" t="s">
        <v>154</v>
      </c>
      <c r="AU171" s="150" t="s">
        <v>83</v>
      </c>
      <c r="AY171" s="17" t="s">
        <v>151</v>
      </c>
      <c r="BE171" s="151">
        <f>IF(N171="základní",J171,0)</f>
        <v>0</v>
      </c>
      <c r="BF171" s="151">
        <f>IF(N171="snížená",J171,0)</f>
        <v>0</v>
      </c>
      <c r="BG171" s="151">
        <f>IF(N171="zákl. přenesená",J171,0)</f>
        <v>0</v>
      </c>
      <c r="BH171" s="151">
        <f>IF(N171="sníž. přenesená",J171,0)</f>
        <v>0</v>
      </c>
      <c r="BI171" s="151">
        <f>IF(N171="nulová",J171,0)</f>
        <v>0</v>
      </c>
      <c r="BJ171" s="17" t="s">
        <v>81</v>
      </c>
      <c r="BK171" s="151">
        <f>ROUND(I171*H171,2)</f>
        <v>0</v>
      </c>
      <c r="BL171" s="17" t="s">
        <v>158</v>
      </c>
      <c r="BM171" s="150" t="s">
        <v>2765</v>
      </c>
    </row>
    <row r="172" spans="2:65" s="1" customFormat="1" ht="29.25" x14ac:dyDescent="0.2">
      <c r="B172" s="32"/>
      <c r="D172" s="152" t="s">
        <v>160</v>
      </c>
      <c r="F172" s="153" t="s">
        <v>1375</v>
      </c>
      <c r="I172" s="154"/>
      <c r="L172" s="32"/>
      <c r="M172" s="155"/>
      <c r="T172" s="56"/>
      <c r="AT172" s="17" t="s">
        <v>160</v>
      </c>
      <c r="AU172" s="17" t="s">
        <v>83</v>
      </c>
    </row>
    <row r="173" spans="2:65" s="14" customFormat="1" x14ac:dyDescent="0.2">
      <c r="B173" s="170"/>
      <c r="D173" s="152" t="s">
        <v>162</v>
      </c>
      <c r="E173" s="171" t="s">
        <v>1</v>
      </c>
      <c r="F173" s="172" t="s">
        <v>2766</v>
      </c>
      <c r="H173" s="171" t="s">
        <v>1</v>
      </c>
      <c r="I173" s="173"/>
      <c r="L173" s="170"/>
      <c r="M173" s="174"/>
      <c r="T173" s="175"/>
      <c r="AT173" s="171" t="s">
        <v>162</v>
      </c>
      <c r="AU173" s="171" t="s">
        <v>83</v>
      </c>
      <c r="AV173" s="14" t="s">
        <v>81</v>
      </c>
      <c r="AW173" s="14" t="s">
        <v>30</v>
      </c>
      <c r="AX173" s="14" t="s">
        <v>73</v>
      </c>
      <c r="AY173" s="171" t="s">
        <v>151</v>
      </c>
    </row>
    <row r="174" spans="2:65" s="12" customFormat="1" x14ac:dyDescent="0.2">
      <c r="B174" s="156"/>
      <c r="D174" s="152" t="s">
        <v>162</v>
      </c>
      <c r="E174" s="157" t="s">
        <v>1</v>
      </c>
      <c r="F174" s="158" t="s">
        <v>2767</v>
      </c>
      <c r="H174" s="159">
        <v>4.6399999999999997</v>
      </c>
      <c r="I174" s="160"/>
      <c r="L174" s="156"/>
      <c r="M174" s="161"/>
      <c r="T174" s="162"/>
      <c r="AT174" s="157" t="s">
        <v>162</v>
      </c>
      <c r="AU174" s="157" t="s">
        <v>83</v>
      </c>
      <c r="AV174" s="12" t="s">
        <v>83</v>
      </c>
      <c r="AW174" s="12" t="s">
        <v>30</v>
      </c>
      <c r="AX174" s="12" t="s">
        <v>73</v>
      </c>
      <c r="AY174" s="157" t="s">
        <v>151</v>
      </c>
    </row>
    <row r="175" spans="2:65" s="13" customFormat="1" x14ac:dyDescent="0.2">
      <c r="B175" s="163"/>
      <c r="D175" s="152" t="s">
        <v>162</v>
      </c>
      <c r="E175" s="164" t="s">
        <v>1</v>
      </c>
      <c r="F175" s="165" t="s">
        <v>164</v>
      </c>
      <c r="H175" s="166">
        <v>4.6399999999999997</v>
      </c>
      <c r="I175" s="167"/>
      <c r="L175" s="163"/>
      <c r="M175" s="168"/>
      <c r="T175" s="169"/>
      <c r="AT175" s="164" t="s">
        <v>162</v>
      </c>
      <c r="AU175" s="164" t="s">
        <v>83</v>
      </c>
      <c r="AV175" s="13" t="s">
        <v>158</v>
      </c>
      <c r="AW175" s="13" t="s">
        <v>30</v>
      </c>
      <c r="AX175" s="13" t="s">
        <v>81</v>
      </c>
      <c r="AY175" s="164" t="s">
        <v>151</v>
      </c>
    </row>
    <row r="176" spans="2:65" s="11" customFormat="1" ht="22.9" customHeight="1" x14ac:dyDescent="0.2">
      <c r="B176" s="125"/>
      <c r="D176" s="126" t="s">
        <v>72</v>
      </c>
      <c r="E176" s="135" t="s">
        <v>83</v>
      </c>
      <c r="F176" s="135" t="s">
        <v>615</v>
      </c>
      <c r="I176" s="128"/>
      <c r="J176" s="136">
        <f>BK176</f>
        <v>0</v>
      </c>
      <c r="L176" s="125"/>
      <c r="M176" s="130"/>
      <c r="P176" s="131">
        <f>SUM(P177:P217)</f>
        <v>0</v>
      </c>
      <c r="R176" s="131">
        <f>SUM(R177:R217)</f>
        <v>21.862730240000001</v>
      </c>
      <c r="T176" s="132">
        <f>SUM(T177:T217)</f>
        <v>0</v>
      </c>
      <c r="AR176" s="126" t="s">
        <v>81</v>
      </c>
      <c r="AT176" s="133" t="s">
        <v>72</v>
      </c>
      <c r="AU176" s="133" t="s">
        <v>81</v>
      </c>
      <c r="AY176" s="126" t="s">
        <v>151</v>
      </c>
      <c r="BK176" s="134">
        <f>SUM(BK177:BK217)</f>
        <v>0</v>
      </c>
    </row>
    <row r="177" spans="2:65" s="1" customFormat="1" ht="24.2" customHeight="1" x14ac:dyDescent="0.2">
      <c r="B177" s="137"/>
      <c r="C177" s="138" t="s">
        <v>195</v>
      </c>
      <c r="D177" s="138" t="s">
        <v>154</v>
      </c>
      <c r="E177" s="139" t="s">
        <v>2768</v>
      </c>
      <c r="F177" s="140" t="s">
        <v>2769</v>
      </c>
      <c r="G177" s="141" t="s">
        <v>171</v>
      </c>
      <c r="H177" s="142">
        <v>8.32</v>
      </c>
      <c r="I177" s="143"/>
      <c r="J177" s="144">
        <f>ROUND(I177*H177,2)</f>
        <v>0</v>
      </c>
      <c r="K177" s="145"/>
      <c r="L177" s="32"/>
      <c r="M177" s="146" t="s">
        <v>1</v>
      </c>
      <c r="N177" s="147" t="s">
        <v>38</v>
      </c>
      <c r="P177" s="148">
        <f>O177*H177</f>
        <v>0</v>
      </c>
      <c r="Q177" s="148">
        <v>2.5018699999999998</v>
      </c>
      <c r="R177" s="148">
        <f>Q177*H177</f>
        <v>20.8155584</v>
      </c>
      <c r="S177" s="148">
        <v>0</v>
      </c>
      <c r="T177" s="149">
        <f>S177*H177</f>
        <v>0</v>
      </c>
      <c r="AR177" s="150" t="s">
        <v>158</v>
      </c>
      <c r="AT177" s="150" t="s">
        <v>154</v>
      </c>
      <c r="AU177" s="150" t="s">
        <v>83</v>
      </c>
      <c r="AY177" s="17" t="s">
        <v>151</v>
      </c>
      <c r="BE177" s="151">
        <f>IF(N177="základní",J177,0)</f>
        <v>0</v>
      </c>
      <c r="BF177" s="151">
        <f>IF(N177="snížená",J177,0)</f>
        <v>0</v>
      </c>
      <c r="BG177" s="151">
        <f>IF(N177="zákl. přenesená",J177,0)</f>
        <v>0</v>
      </c>
      <c r="BH177" s="151">
        <f>IF(N177="sníž. přenesená",J177,0)</f>
        <v>0</v>
      </c>
      <c r="BI177" s="151">
        <f>IF(N177="nulová",J177,0)</f>
        <v>0</v>
      </c>
      <c r="BJ177" s="17" t="s">
        <v>81</v>
      </c>
      <c r="BK177" s="151">
        <f>ROUND(I177*H177,2)</f>
        <v>0</v>
      </c>
      <c r="BL177" s="17" t="s">
        <v>158</v>
      </c>
      <c r="BM177" s="150" t="s">
        <v>2770</v>
      </c>
    </row>
    <row r="178" spans="2:65" s="1" customFormat="1" ht="19.5" x14ac:dyDescent="0.2">
      <c r="B178" s="32"/>
      <c r="D178" s="152" t="s">
        <v>160</v>
      </c>
      <c r="F178" s="153" t="s">
        <v>2771</v>
      </c>
      <c r="I178" s="154"/>
      <c r="L178" s="32"/>
      <c r="M178" s="155"/>
      <c r="T178" s="56"/>
      <c r="AT178" s="17" t="s">
        <v>160</v>
      </c>
      <c r="AU178" s="17" t="s">
        <v>83</v>
      </c>
    </row>
    <row r="179" spans="2:65" s="14" customFormat="1" x14ac:dyDescent="0.2">
      <c r="B179" s="170"/>
      <c r="D179" s="152" t="s">
        <v>162</v>
      </c>
      <c r="E179" s="171" t="s">
        <v>1</v>
      </c>
      <c r="F179" s="172" t="s">
        <v>2737</v>
      </c>
      <c r="H179" s="171" t="s">
        <v>1</v>
      </c>
      <c r="I179" s="173"/>
      <c r="L179" s="170"/>
      <c r="M179" s="174"/>
      <c r="T179" s="175"/>
      <c r="AT179" s="171" t="s">
        <v>162</v>
      </c>
      <c r="AU179" s="171" t="s">
        <v>83</v>
      </c>
      <c r="AV179" s="14" t="s">
        <v>81</v>
      </c>
      <c r="AW179" s="14" t="s">
        <v>30</v>
      </c>
      <c r="AX179" s="14" t="s">
        <v>73</v>
      </c>
      <c r="AY179" s="171" t="s">
        <v>151</v>
      </c>
    </row>
    <row r="180" spans="2:65" s="14" customFormat="1" x14ac:dyDescent="0.2">
      <c r="B180" s="170"/>
      <c r="D180" s="152" t="s">
        <v>162</v>
      </c>
      <c r="E180" s="171" t="s">
        <v>1</v>
      </c>
      <c r="F180" s="172" t="s">
        <v>2738</v>
      </c>
      <c r="H180" s="171" t="s">
        <v>1</v>
      </c>
      <c r="I180" s="173"/>
      <c r="L180" s="170"/>
      <c r="M180" s="174"/>
      <c r="T180" s="175"/>
      <c r="AT180" s="171" t="s">
        <v>162</v>
      </c>
      <c r="AU180" s="171" t="s">
        <v>83</v>
      </c>
      <c r="AV180" s="14" t="s">
        <v>81</v>
      </c>
      <c r="AW180" s="14" t="s">
        <v>30</v>
      </c>
      <c r="AX180" s="14" t="s">
        <v>73</v>
      </c>
      <c r="AY180" s="171" t="s">
        <v>151</v>
      </c>
    </row>
    <row r="181" spans="2:65" s="12" customFormat="1" x14ac:dyDescent="0.2">
      <c r="B181" s="156"/>
      <c r="D181" s="152" t="s">
        <v>162</v>
      </c>
      <c r="E181" s="157" t="s">
        <v>1</v>
      </c>
      <c r="F181" s="158" t="s">
        <v>2739</v>
      </c>
      <c r="H181" s="159">
        <v>2.88</v>
      </c>
      <c r="I181" s="160"/>
      <c r="L181" s="156"/>
      <c r="M181" s="161"/>
      <c r="T181" s="162"/>
      <c r="AT181" s="157" t="s">
        <v>162</v>
      </c>
      <c r="AU181" s="157" t="s">
        <v>83</v>
      </c>
      <c r="AV181" s="12" t="s">
        <v>83</v>
      </c>
      <c r="AW181" s="12" t="s">
        <v>30</v>
      </c>
      <c r="AX181" s="12" t="s">
        <v>73</v>
      </c>
      <c r="AY181" s="157" t="s">
        <v>151</v>
      </c>
    </row>
    <row r="182" spans="2:65" s="14" customFormat="1" x14ac:dyDescent="0.2">
      <c r="B182" s="170"/>
      <c r="D182" s="152" t="s">
        <v>162</v>
      </c>
      <c r="E182" s="171" t="s">
        <v>1</v>
      </c>
      <c r="F182" s="172" t="s">
        <v>2740</v>
      </c>
      <c r="H182" s="171" t="s">
        <v>1</v>
      </c>
      <c r="I182" s="173"/>
      <c r="L182" s="170"/>
      <c r="M182" s="174"/>
      <c r="T182" s="175"/>
      <c r="AT182" s="171" t="s">
        <v>162</v>
      </c>
      <c r="AU182" s="171" t="s">
        <v>83</v>
      </c>
      <c r="AV182" s="14" t="s">
        <v>81</v>
      </c>
      <c r="AW182" s="14" t="s">
        <v>30</v>
      </c>
      <c r="AX182" s="14" t="s">
        <v>73</v>
      </c>
      <c r="AY182" s="171" t="s">
        <v>151</v>
      </c>
    </row>
    <row r="183" spans="2:65" s="12" customFormat="1" x14ac:dyDescent="0.2">
      <c r="B183" s="156"/>
      <c r="D183" s="152" t="s">
        <v>162</v>
      </c>
      <c r="E183" s="157" t="s">
        <v>1</v>
      </c>
      <c r="F183" s="158" t="s">
        <v>2741</v>
      </c>
      <c r="H183" s="159">
        <v>0.24</v>
      </c>
      <c r="I183" s="160"/>
      <c r="L183" s="156"/>
      <c r="M183" s="161"/>
      <c r="T183" s="162"/>
      <c r="AT183" s="157" t="s">
        <v>162</v>
      </c>
      <c r="AU183" s="157" t="s">
        <v>83</v>
      </c>
      <c r="AV183" s="12" t="s">
        <v>83</v>
      </c>
      <c r="AW183" s="12" t="s">
        <v>30</v>
      </c>
      <c r="AX183" s="12" t="s">
        <v>73</v>
      </c>
      <c r="AY183" s="157" t="s">
        <v>151</v>
      </c>
    </row>
    <row r="184" spans="2:65" s="14" customFormat="1" x14ac:dyDescent="0.2">
      <c r="B184" s="170"/>
      <c r="D184" s="152" t="s">
        <v>162</v>
      </c>
      <c r="E184" s="171" t="s">
        <v>1</v>
      </c>
      <c r="F184" s="172" t="s">
        <v>2742</v>
      </c>
      <c r="H184" s="171" t="s">
        <v>1</v>
      </c>
      <c r="I184" s="173"/>
      <c r="L184" s="170"/>
      <c r="M184" s="174"/>
      <c r="T184" s="175"/>
      <c r="AT184" s="171" t="s">
        <v>162</v>
      </c>
      <c r="AU184" s="171" t="s">
        <v>83</v>
      </c>
      <c r="AV184" s="14" t="s">
        <v>81</v>
      </c>
      <c r="AW184" s="14" t="s">
        <v>30</v>
      </c>
      <c r="AX184" s="14" t="s">
        <v>73</v>
      </c>
      <c r="AY184" s="171" t="s">
        <v>151</v>
      </c>
    </row>
    <row r="185" spans="2:65" s="12" customFormat="1" x14ac:dyDescent="0.2">
      <c r="B185" s="156"/>
      <c r="D185" s="152" t="s">
        <v>162</v>
      </c>
      <c r="E185" s="157" t="s">
        <v>1</v>
      </c>
      <c r="F185" s="158" t="s">
        <v>2743</v>
      </c>
      <c r="H185" s="159">
        <v>1.28</v>
      </c>
      <c r="I185" s="160"/>
      <c r="L185" s="156"/>
      <c r="M185" s="161"/>
      <c r="T185" s="162"/>
      <c r="AT185" s="157" t="s">
        <v>162</v>
      </c>
      <c r="AU185" s="157" t="s">
        <v>83</v>
      </c>
      <c r="AV185" s="12" t="s">
        <v>83</v>
      </c>
      <c r="AW185" s="12" t="s">
        <v>30</v>
      </c>
      <c r="AX185" s="12" t="s">
        <v>73</v>
      </c>
      <c r="AY185" s="157" t="s">
        <v>151</v>
      </c>
    </row>
    <row r="186" spans="2:65" s="14" customFormat="1" x14ac:dyDescent="0.2">
      <c r="B186" s="170"/>
      <c r="D186" s="152" t="s">
        <v>162</v>
      </c>
      <c r="E186" s="171" t="s">
        <v>1</v>
      </c>
      <c r="F186" s="172" t="s">
        <v>2746</v>
      </c>
      <c r="H186" s="171" t="s">
        <v>1</v>
      </c>
      <c r="I186" s="173"/>
      <c r="L186" s="170"/>
      <c r="M186" s="174"/>
      <c r="T186" s="175"/>
      <c r="AT186" s="171" t="s">
        <v>162</v>
      </c>
      <c r="AU186" s="171" t="s">
        <v>83</v>
      </c>
      <c r="AV186" s="14" t="s">
        <v>81</v>
      </c>
      <c r="AW186" s="14" t="s">
        <v>30</v>
      </c>
      <c r="AX186" s="14" t="s">
        <v>73</v>
      </c>
      <c r="AY186" s="171" t="s">
        <v>151</v>
      </c>
    </row>
    <row r="187" spans="2:65" s="12" customFormat="1" x14ac:dyDescent="0.2">
      <c r="B187" s="156"/>
      <c r="D187" s="152" t="s">
        <v>162</v>
      </c>
      <c r="E187" s="157" t="s">
        <v>1</v>
      </c>
      <c r="F187" s="158" t="s">
        <v>2747</v>
      </c>
      <c r="H187" s="159">
        <v>0.08</v>
      </c>
      <c r="I187" s="160"/>
      <c r="L187" s="156"/>
      <c r="M187" s="161"/>
      <c r="T187" s="162"/>
      <c r="AT187" s="157" t="s">
        <v>162</v>
      </c>
      <c r="AU187" s="157" t="s">
        <v>83</v>
      </c>
      <c r="AV187" s="12" t="s">
        <v>83</v>
      </c>
      <c r="AW187" s="12" t="s">
        <v>30</v>
      </c>
      <c r="AX187" s="12" t="s">
        <v>73</v>
      </c>
      <c r="AY187" s="157" t="s">
        <v>151</v>
      </c>
    </row>
    <row r="188" spans="2:65" s="14" customFormat="1" x14ac:dyDescent="0.2">
      <c r="B188" s="170"/>
      <c r="D188" s="152" t="s">
        <v>162</v>
      </c>
      <c r="E188" s="171" t="s">
        <v>1</v>
      </c>
      <c r="F188" s="172" t="s">
        <v>2748</v>
      </c>
      <c r="H188" s="171" t="s">
        <v>1</v>
      </c>
      <c r="I188" s="173"/>
      <c r="L188" s="170"/>
      <c r="M188" s="174"/>
      <c r="T188" s="175"/>
      <c r="AT188" s="171" t="s">
        <v>162</v>
      </c>
      <c r="AU188" s="171" t="s">
        <v>83</v>
      </c>
      <c r="AV188" s="14" t="s">
        <v>81</v>
      </c>
      <c r="AW188" s="14" t="s">
        <v>30</v>
      </c>
      <c r="AX188" s="14" t="s">
        <v>73</v>
      </c>
      <c r="AY188" s="171" t="s">
        <v>151</v>
      </c>
    </row>
    <row r="189" spans="2:65" s="12" customFormat="1" x14ac:dyDescent="0.2">
      <c r="B189" s="156"/>
      <c r="D189" s="152" t="s">
        <v>162</v>
      </c>
      <c r="E189" s="157" t="s">
        <v>1</v>
      </c>
      <c r="F189" s="158" t="s">
        <v>2749</v>
      </c>
      <c r="H189" s="159">
        <v>1.28</v>
      </c>
      <c r="I189" s="160"/>
      <c r="L189" s="156"/>
      <c r="M189" s="161"/>
      <c r="T189" s="162"/>
      <c r="AT189" s="157" t="s">
        <v>162</v>
      </c>
      <c r="AU189" s="157" t="s">
        <v>83</v>
      </c>
      <c r="AV189" s="12" t="s">
        <v>83</v>
      </c>
      <c r="AW189" s="12" t="s">
        <v>30</v>
      </c>
      <c r="AX189" s="12" t="s">
        <v>73</v>
      </c>
      <c r="AY189" s="157" t="s">
        <v>151</v>
      </c>
    </row>
    <row r="190" spans="2:65" s="14" customFormat="1" x14ac:dyDescent="0.2">
      <c r="B190" s="170"/>
      <c r="D190" s="152" t="s">
        <v>162</v>
      </c>
      <c r="E190" s="171" t="s">
        <v>1</v>
      </c>
      <c r="F190" s="172" t="s">
        <v>2750</v>
      </c>
      <c r="H190" s="171" t="s">
        <v>1</v>
      </c>
      <c r="I190" s="173"/>
      <c r="L190" s="170"/>
      <c r="M190" s="174"/>
      <c r="T190" s="175"/>
      <c r="AT190" s="171" t="s">
        <v>162</v>
      </c>
      <c r="AU190" s="171" t="s">
        <v>83</v>
      </c>
      <c r="AV190" s="14" t="s">
        <v>81</v>
      </c>
      <c r="AW190" s="14" t="s">
        <v>30</v>
      </c>
      <c r="AX190" s="14" t="s">
        <v>73</v>
      </c>
      <c r="AY190" s="171" t="s">
        <v>151</v>
      </c>
    </row>
    <row r="191" spans="2:65" s="12" customFormat="1" x14ac:dyDescent="0.2">
      <c r="B191" s="156"/>
      <c r="D191" s="152" t="s">
        <v>162</v>
      </c>
      <c r="E191" s="157" t="s">
        <v>1</v>
      </c>
      <c r="F191" s="158" t="s">
        <v>2751</v>
      </c>
      <c r="H191" s="159">
        <v>2.4</v>
      </c>
      <c r="I191" s="160"/>
      <c r="L191" s="156"/>
      <c r="M191" s="161"/>
      <c r="T191" s="162"/>
      <c r="AT191" s="157" t="s">
        <v>162</v>
      </c>
      <c r="AU191" s="157" t="s">
        <v>83</v>
      </c>
      <c r="AV191" s="12" t="s">
        <v>83</v>
      </c>
      <c r="AW191" s="12" t="s">
        <v>30</v>
      </c>
      <c r="AX191" s="12" t="s">
        <v>73</v>
      </c>
      <c r="AY191" s="157" t="s">
        <v>151</v>
      </c>
    </row>
    <row r="192" spans="2:65" s="14" customFormat="1" x14ac:dyDescent="0.2">
      <c r="B192" s="170"/>
      <c r="D192" s="152" t="s">
        <v>162</v>
      </c>
      <c r="E192" s="171" t="s">
        <v>1</v>
      </c>
      <c r="F192" s="172" t="s">
        <v>2752</v>
      </c>
      <c r="H192" s="171" t="s">
        <v>1</v>
      </c>
      <c r="I192" s="173"/>
      <c r="L192" s="170"/>
      <c r="M192" s="174"/>
      <c r="T192" s="175"/>
      <c r="AT192" s="171" t="s">
        <v>162</v>
      </c>
      <c r="AU192" s="171" t="s">
        <v>83</v>
      </c>
      <c r="AV192" s="14" t="s">
        <v>81</v>
      </c>
      <c r="AW192" s="14" t="s">
        <v>30</v>
      </c>
      <c r="AX192" s="14" t="s">
        <v>73</v>
      </c>
      <c r="AY192" s="171" t="s">
        <v>151</v>
      </c>
    </row>
    <row r="193" spans="2:65" s="12" customFormat="1" x14ac:dyDescent="0.2">
      <c r="B193" s="156"/>
      <c r="D193" s="152" t="s">
        <v>162</v>
      </c>
      <c r="E193" s="157" t="s">
        <v>1</v>
      </c>
      <c r="F193" s="158" t="s">
        <v>2753</v>
      </c>
      <c r="H193" s="159">
        <v>0.16</v>
      </c>
      <c r="I193" s="160"/>
      <c r="L193" s="156"/>
      <c r="M193" s="161"/>
      <c r="T193" s="162"/>
      <c r="AT193" s="157" t="s">
        <v>162</v>
      </c>
      <c r="AU193" s="157" t="s">
        <v>83</v>
      </c>
      <c r="AV193" s="12" t="s">
        <v>83</v>
      </c>
      <c r="AW193" s="12" t="s">
        <v>30</v>
      </c>
      <c r="AX193" s="12" t="s">
        <v>73</v>
      </c>
      <c r="AY193" s="157" t="s">
        <v>151</v>
      </c>
    </row>
    <row r="194" spans="2:65" s="13" customFormat="1" x14ac:dyDescent="0.2">
      <c r="B194" s="163"/>
      <c r="D194" s="152" t="s">
        <v>162</v>
      </c>
      <c r="E194" s="164" t="s">
        <v>1</v>
      </c>
      <c r="F194" s="165" t="s">
        <v>164</v>
      </c>
      <c r="H194" s="166">
        <v>8.32</v>
      </c>
      <c r="I194" s="167"/>
      <c r="L194" s="163"/>
      <c r="M194" s="168"/>
      <c r="T194" s="169"/>
      <c r="AT194" s="164" t="s">
        <v>162</v>
      </c>
      <c r="AU194" s="164" t="s">
        <v>83</v>
      </c>
      <c r="AV194" s="13" t="s">
        <v>158</v>
      </c>
      <c r="AW194" s="13" t="s">
        <v>30</v>
      </c>
      <c r="AX194" s="13" t="s">
        <v>81</v>
      </c>
      <c r="AY194" s="164" t="s">
        <v>151</v>
      </c>
    </row>
    <row r="195" spans="2:65" s="1" customFormat="1" ht="16.5" customHeight="1" x14ac:dyDescent="0.2">
      <c r="B195" s="137"/>
      <c r="C195" s="138" t="s">
        <v>204</v>
      </c>
      <c r="D195" s="138" t="s">
        <v>154</v>
      </c>
      <c r="E195" s="139" t="s">
        <v>2772</v>
      </c>
      <c r="F195" s="140" t="s">
        <v>2773</v>
      </c>
      <c r="G195" s="141" t="s">
        <v>157</v>
      </c>
      <c r="H195" s="142">
        <v>62.4</v>
      </c>
      <c r="I195" s="143"/>
      <c r="J195" s="144">
        <f>ROUND(I195*H195,2)</f>
        <v>0</v>
      </c>
      <c r="K195" s="145"/>
      <c r="L195" s="32"/>
      <c r="M195" s="146" t="s">
        <v>1</v>
      </c>
      <c r="N195" s="147" t="s">
        <v>38</v>
      </c>
      <c r="P195" s="148">
        <f>O195*H195</f>
        <v>0</v>
      </c>
      <c r="Q195" s="148">
        <v>2.64E-3</v>
      </c>
      <c r="R195" s="148">
        <f>Q195*H195</f>
        <v>0.16473599999999999</v>
      </c>
      <c r="S195" s="148">
        <v>0</v>
      </c>
      <c r="T195" s="149">
        <f>S195*H195</f>
        <v>0</v>
      </c>
      <c r="AR195" s="150" t="s">
        <v>158</v>
      </c>
      <c r="AT195" s="150" t="s">
        <v>154</v>
      </c>
      <c r="AU195" s="150" t="s">
        <v>83</v>
      </c>
      <c r="AY195" s="17" t="s">
        <v>151</v>
      </c>
      <c r="BE195" s="151">
        <f>IF(N195="základní",J195,0)</f>
        <v>0</v>
      </c>
      <c r="BF195" s="151">
        <f>IF(N195="snížená",J195,0)</f>
        <v>0</v>
      </c>
      <c r="BG195" s="151">
        <f>IF(N195="zákl. přenesená",J195,0)</f>
        <v>0</v>
      </c>
      <c r="BH195" s="151">
        <f>IF(N195="sníž. přenesená",J195,0)</f>
        <v>0</v>
      </c>
      <c r="BI195" s="151">
        <f>IF(N195="nulová",J195,0)</f>
        <v>0</v>
      </c>
      <c r="BJ195" s="17" t="s">
        <v>81</v>
      </c>
      <c r="BK195" s="151">
        <f>ROUND(I195*H195,2)</f>
        <v>0</v>
      </c>
      <c r="BL195" s="17" t="s">
        <v>158</v>
      </c>
      <c r="BM195" s="150" t="s">
        <v>2774</v>
      </c>
    </row>
    <row r="196" spans="2:65" s="1" customFormat="1" x14ac:dyDescent="0.2">
      <c r="B196" s="32"/>
      <c r="D196" s="152" t="s">
        <v>160</v>
      </c>
      <c r="F196" s="153" t="s">
        <v>2775</v>
      </c>
      <c r="I196" s="154"/>
      <c r="L196" s="32"/>
      <c r="M196" s="155"/>
      <c r="T196" s="56"/>
      <c r="AT196" s="17" t="s">
        <v>160</v>
      </c>
      <c r="AU196" s="17" t="s">
        <v>83</v>
      </c>
    </row>
    <row r="197" spans="2:65" s="14" customFormat="1" x14ac:dyDescent="0.2">
      <c r="B197" s="170"/>
      <c r="D197" s="152" t="s">
        <v>162</v>
      </c>
      <c r="E197" s="171" t="s">
        <v>1</v>
      </c>
      <c r="F197" s="172" t="s">
        <v>2737</v>
      </c>
      <c r="H197" s="171" t="s">
        <v>1</v>
      </c>
      <c r="I197" s="173"/>
      <c r="L197" s="170"/>
      <c r="M197" s="174"/>
      <c r="T197" s="175"/>
      <c r="AT197" s="171" t="s">
        <v>162</v>
      </c>
      <c r="AU197" s="171" t="s">
        <v>83</v>
      </c>
      <c r="AV197" s="14" t="s">
        <v>81</v>
      </c>
      <c r="AW197" s="14" t="s">
        <v>30</v>
      </c>
      <c r="AX197" s="14" t="s">
        <v>73</v>
      </c>
      <c r="AY197" s="171" t="s">
        <v>151</v>
      </c>
    </row>
    <row r="198" spans="2:65" s="14" customFormat="1" x14ac:dyDescent="0.2">
      <c r="B198" s="170"/>
      <c r="D198" s="152" t="s">
        <v>162</v>
      </c>
      <c r="E198" s="171" t="s">
        <v>1</v>
      </c>
      <c r="F198" s="172" t="s">
        <v>2738</v>
      </c>
      <c r="H198" s="171" t="s">
        <v>1</v>
      </c>
      <c r="I198" s="173"/>
      <c r="L198" s="170"/>
      <c r="M198" s="174"/>
      <c r="T198" s="175"/>
      <c r="AT198" s="171" t="s">
        <v>162</v>
      </c>
      <c r="AU198" s="171" t="s">
        <v>83</v>
      </c>
      <c r="AV198" s="14" t="s">
        <v>81</v>
      </c>
      <c r="AW198" s="14" t="s">
        <v>30</v>
      </c>
      <c r="AX198" s="14" t="s">
        <v>73</v>
      </c>
      <c r="AY198" s="171" t="s">
        <v>151</v>
      </c>
    </row>
    <row r="199" spans="2:65" s="12" customFormat="1" x14ac:dyDescent="0.2">
      <c r="B199" s="156"/>
      <c r="D199" s="152" t="s">
        <v>162</v>
      </c>
      <c r="E199" s="157" t="s">
        <v>1</v>
      </c>
      <c r="F199" s="158" t="s">
        <v>2776</v>
      </c>
      <c r="H199" s="159">
        <v>28.8</v>
      </c>
      <c r="I199" s="160"/>
      <c r="L199" s="156"/>
      <c r="M199" s="161"/>
      <c r="T199" s="162"/>
      <c r="AT199" s="157" t="s">
        <v>162</v>
      </c>
      <c r="AU199" s="157" t="s">
        <v>83</v>
      </c>
      <c r="AV199" s="12" t="s">
        <v>83</v>
      </c>
      <c r="AW199" s="12" t="s">
        <v>30</v>
      </c>
      <c r="AX199" s="12" t="s">
        <v>73</v>
      </c>
      <c r="AY199" s="157" t="s">
        <v>151</v>
      </c>
    </row>
    <row r="200" spans="2:65" s="14" customFormat="1" x14ac:dyDescent="0.2">
      <c r="B200" s="170"/>
      <c r="D200" s="152" t="s">
        <v>162</v>
      </c>
      <c r="E200" s="171" t="s">
        <v>1</v>
      </c>
      <c r="F200" s="172" t="s">
        <v>2740</v>
      </c>
      <c r="H200" s="171" t="s">
        <v>1</v>
      </c>
      <c r="I200" s="173"/>
      <c r="L200" s="170"/>
      <c r="M200" s="174"/>
      <c r="T200" s="175"/>
      <c r="AT200" s="171" t="s">
        <v>162</v>
      </c>
      <c r="AU200" s="171" t="s">
        <v>83</v>
      </c>
      <c r="AV200" s="14" t="s">
        <v>81</v>
      </c>
      <c r="AW200" s="14" t="s">
        <v>30</v>
      </c>
      <c r="AX200" s="14" t="s">
        <v>73</v>
      </c>
      <c r="AY200" s="171" t="s">
        <v>151</v>
      </c>
    </row>
    <row r="201" spans="2:65" s="12" customFormat="1" x14ac:dyDescent="0.2">
      <c r="B201" s="156"/>
      <c r="D201" s="152" t="s">
        <v>162</v>
      </c>
      <c r="E201" s="157" t="s">
        <v>1</v>
      </c>
      <c r="F201" s="158" t="s">
        <v>2777</v>
      </c>
      <c r="H201" s="159">
        <v>2.4</v>
      </c>
      <c r="I201" s="160"/>
      <c r="L201" s="156"/>
      <c r="M201" s="161"/>
      <c r="T201" s="162"/>
      <c r="AT201" s="157" t="s">
        <v>162</v>
      </c>
      <c r="AU201" s="157" t="s">
        <v>83</v>
      </c>
      <c r="AV201" s="12" t="s">
        <v>83</v>
      </c>
      <c r="AW201" s="12" t="s">
        <v>30</v>
      </c>
      <c r="AX201" s="12" t="s">
        <v>73</v>
      </c>
      <c r="AY201" s="157" t="s">
        <v>151</v>
      </c>
    </row>
    <row r="202" spans="2:65" s="14" customFormat="1" x14ac:dyDescent="0.2">
      <c r="B202" s="170"/>
      <c r="D202" s="152" t="s">
        <v>162</v>
      </c>
      <c r="E202" s="171" t="s">
        <v>1</v>
      </c>
      <c r="F202" s="172" t="s">
        <v>2742</v>
      </c>
      <c r="H202" s="171" t="s">
        <v>1</v>
      </c>
      <c r="I202" s="173"/>
      <c r="L202" s="170"/>
      <c r="M202" s="174"/>
      <c r="T202" s="175"/>
      <c r="AT202" s="171" t="s">
        <v>162</v>
      </c>
      <c r="AU202" s="171" t="s">
        <v>83</v>
      </c>
      <c r="AV202" s="14" t="s">
        <v>81</v>
      </c>
      <c r="AW202" s="14" t="s">
        <v>30</v>
      </c>
      <c r="AX202" s="14" t="s">
        <v>73</v>
      </c>
      <c r="AY202" s="171" t="s">
        <v>151</v>
      </c>
    </row>
    <row r="203" spans="2:65" s="12" customFormat="1" x14ac:dyDescent="0.2">
      <c r="B203" s="156"/>
      <c r="D203" s="152" t="s">
        <v>162</v>
      </c>
      <c r="E203" s="157" t="s">
        <v>1</v>
      </c>
      <c r="F203" s="158" t="s">
        <v>2778</v>
      </c>
      <c r="H203" s="159">
        <v>12.8</v>
      </c>
      <c r="I203" s="160"/>
      <c r="L203" s="156"/>
      <c r="M203" s="161"/>
      <c r="T203" s="162"/>
      <c r="AT203" s="157" t="s">
        <v>162</v>
      </c>
      <c r="AU203" s="157" t="s">
        <v>83</v>
      </c>
      <c r="AV203" s="12" t="s">
        <v>83</v>
      </c>
      <c r="AW203" s="12" t="s">
        <v>30</v>
      </c>
      <c r="AX203" s="12" t="s">
        <v>73</v>
      </c>
      <c r="AY203" s="157" t="s">
        <v>151</v>
      </c>
    </row>
    <row r="204" spans="2:65" s="14" customFormat="1" x14ac:dyDescent="0.2">
      <c r="B204" s="170"/>
      <c r="D204" s="152" t="s">
        <v>162</v>
      </c>
      <c r="E204" s="171" t="s">
        <v>1</v>
      </c>
      <c r="F204" s="172" t="s">
        <v>2746</v>
      </c>
      <c r="H204" s="171" t="s">
        <v>1</v>
      </c>
      <c r="I204" s="173"/>
      <c r="L204" s="170"/>
      <c r="M204" s="174"/>
      <c r="T204" s="175"/>
      <c r="AT204" s="171" t="s">
        <v>162</v>
      </c>
      <c r="AU204" s="171" t="s">
        <v>83</v>
      </c>
      <c r="AV204" s="14" t="s">
        <v>81</v>
      </c>
      <c r="AW204" s="14" t="s">
        <v>30</v>
      </c>
      <c r="AX204" s="14" t="s">
        <v>73</v>
      </c>
      <c r="AY204" s="171" t="s">
        <v>151</v>
      </c>
    </row>
    <row r="205" spans="2:65" s="12" customFormat="1" x14ac:dyDescent="0.2">
      <c r="B205" s="156"/>
      <c r="D205" s="152" t="s">
        <v>162</v>
      </c>
      <c r="E205" s="157" t="s">
        <v>1</v>
      </c>
      <c r="F205" s="158" t="s">
        <v>2779</v>
      </c>
      <c r="H205" s="159">
        <v>0.8</v>
      </c>
      <c r="I205" s="160"/>
      <c r="L205" s="156"/>
      <c r="M205" s="161"/>
      <c r="T205" s="162"/>
      <c r="AT205" s="157" t="s">
        <v>162</v>
      </c>
      <c r="AU205" s="157" t="s">
        <v>83</v>
      </c>
      <c r="AV205" s="12" t="s">
        <v>83</v>
      </c>
      <c r="AW205" s="12" t="s">
        <v>30</v>
      </c>
      <c r="AX205" s="12" t="s">
        <v>73</v>
      </c>
      <c r="AY205" s="157" t="s">
        <v>151</v>
      </c>
    </row>
    <row r="206" spans="2:65" s="14" customFormat="1" x14ac:dyDescent="0.2">
      <c r="B206" s="170"/>
      <c r="D206" s="152" t="s">
        <v>162</v>
      </c>
      <c r="E206" s="171" t="s">
        <v>1</v>
      </c>
      <c r="F206" s="172" t="s">
        <v>2748</v>
      </c>
      <c r="H206" s="171" t="s">
        <v>1</v>
      </c>
      <c r="I206" s="173"/>
      <c r="L206" s="170"/>
      <c r="M206" s="174"/>
      <c r="T206" s="175"/>
      <c r="AT206" s="171" t="s">
        <v>162</v>
      </c>
      <c r="AU206" s="171" t="s">
        <v>83</v>
      </c>
      <c r="AV206" s="14" t="s">
        <v>81</v>
      </c>
      <c r="AW206" s="14" t="s">
        <v>30</v>
      </c>
      <c r="AX206" s="14" t="s">
        <v>73</v>
      </c>
      <c r="AY206" s="171" t="s">
        <v>151</v>
      </c>
    </row>
    <row r="207" spans="2:65" s="12" customFormat="1" x14ac:dyDescent="0.2">
      <c r="B207" s="156"/>
      <c r="D207" s="152" t="s">
        <v>162</v>
      </c>
      <c r="E207" s="157" t="s">
        <v>1</v>
      </c>
      <c r="F207" s="158" t="s">
        <v>2780</v>
      </c>
      <c r="H207" s="159">
        <v>6.4</v>
      </c>
      <c r="I207" s="160"/>
      <c r="L207" s="156"/>
      <c r="M207" s="161"/>
      <c r="T207" s="162"/>
      <c r="AT207" s="157" t="s">
        <v>162</v>
      </c>
      <c r="AU207" s="157" t="s">
        <v>83</v>
      </c>
      <c r="AV207" s="12" t="s">
        <v>83</v>
      </c>
      <c r="AW207" s="12" t="s">
        <v>30</v>
      </c>
      <c r="AX207" s="12" t="s">
        <v>73</v>
      </c>
      <c r="AY207" s="157" t="s">
        <v>151</v>
      </c>
    </row>
    <row r="208" spans="2:65" s="14" customFormat="1" x14ac:dyDescent="0.2">
      <c r="B208" s="170"/>
      <c r="D208" s="152" t="s">
        <v>162</v>
      </c>
      <c r="E208" s="171" t="s">
        <v>1</v>
      </c>
      <c r="F208" s="172" t="s">
        <v>2750</v>
      </c>
      <c r="H208" s="171" t="s">
        <v>1</v>
      </c>
      <c r="I208" s="173"/>
      <c r="L208" s="170"/>
      <c r="M208" s="174"/>
      <c r="T208" s="175"/>
      <c r="AT208" s="171" t="s">
        <v>162</v>
      </c>
      <c r="AU208" s="171" t="s">
        <v>83</v>
      </c>
      <c r="AV208" s="14" t="s">
        <v>81</v>
      </c>
      <c r="AW208" s="14" t="s">
        <v>30</v>
      </c>
      <c r="AX208" s="14" t="s">
        <v>73</v>
      </c>
      <c r="AY208" s="171" t="s">
        <v>151</v>
      </c>
    </row>
    <row r="209" spans="2:65" s="12" customFormat="1" x14ac:dyDescent="0.2">
      <c r="B209" s="156"/>
      <c r="D209" s="152" t="s">
        <v>162</v>
      </c>
      <c r="E209" s="157" t="s">
        <v>1</v>
      </c>
      <c r="F209" s="158" t="s">
        <v>2781</v>
      </c>
      <c r="H209" s="159">
        <v>9.6</v>
      </c>
      <c r="I209" s="160"/>
      <c r="L209" s="156"/>
      <c r="M209" s="161"/>
      <c r="T209" s="162"/>
      <c r="AT209" s="157" t="s">
        <v>162</v>
      </c>
      <c r="AU209" s="157" t="s">
        <v>83</v>
      </c>
      <c r="AV209" s="12" t="s">
        <v>83</v>
      </c>
      <c r="AW209" s="12" t="s">
        <v>30</v>
      </c>
      <c r="AX209" s="12" t="s">
        <v>73</v>
      </c>
      <c r="AY209" s="157" t="s">
        <v>151</v>
      </c>
    </row>
    <row r="210" spans="2:65" s="14" customFormat="1" x14ac:dyDescent="0.2">
      <c r="B210" s="170"/>
      <c r="D210" s="152" t="s">
        <v>162</v>
      </c>
      <c r="E210" s="171" t="s">
        <v>1</v>
      </c>
      <c r="F210" s="172" t="s">
        <v>2752</v>
      </c>
      <c r="H210" s="171" t="s">
        <v>1</v>
      </c>
      <c r="I210" s="173"/>
      <c r="L210" s="170"/>
      <c r="M210" s="174"/>
      <c r="T210" s="175"/>
      <c r="AT210" s="171" t="s">
        <v>162</v>
      </c>
      <c r="AU210" s="171" t="s">
        <v>83</v>
      </c>
      <c r="AV210" s="14" t="s">
        <v>81</v>
      </c>
      <c r="AW210" s="14" t="s">
        <v>30</v>
      </c>
      <c r="AX210" s="14" t="s">
        <v>73</v>
      </c>
      <c r="AY210" s="171" t="s">
        <v>151</v>
      </c>
    </row>
    <row r="211" spans="2:65" s="12" customFormat="1" x14ac:dyDescent="0.2">
      <c r="B211" s="156"/>
      <c r="D211" s="152" t="s">
        <v>162</v>
      </c>
      <c r="E211" s="157" t="s">
        <v>1</v>
      </c>
      <c r="F211" s="158" t="s">
        <v>2782</v>
      </c>
      <c r="H211" s="159">
        <v>1.6</v>
      </c>
      <c r="I211" s="160"/>
      <c r="L211" s="156"/>
      <c r="M211" s="161"/>
      <c r="T211" s="162"/>
      <c r="AT211" s="157" t="s">
        <v>162</v>
      </c>
      <c r="AU211" s="157" t="s">
        <v>83</v>
      </c>
      <c r="AV211" s="12" t="s">
        <v>83</v>
      </c>
      <c r="AW211" s="12" t="s">
        <v>30</v>
      </c>
      <c r="AX211" s="12" t="s">
        <v>73</v>
      </c>
      <c r="AY211" s="157" t="s">
        <v>151</v>
      </c>
    </row>
    <row r="212" spans="2:65" s="13" customFormat="1" x14ac:dyDescent="0.2">
      <c r="B212" s="163"/>
      <c r="D212" s="152" t="s">
        <v>162</v>
      </c>
      <c r="E212" s="164" t="s">
        <v>1</v>
      </c>
      <c r="F212" s="165" t="s">
        <v>164</v>
      </c>
      <c r="H212" s="166">
        <v>62.4</v>
      </c>
      <c r="I212" s="167"/>
      <c r="L212" s="163"/>
      <c r="M212" s="168"/>
      <c r="T212" s="169"/>
      <c r="AT212" s="164" t="s">
        <v>162</v>
      </c>
      <c r="AU212" s="164" t="s">
        <v>83</v>
      </c>
      <c r="AV212" s="13" t="s">
        <v>158</v>
      </c>
      <c r="AW212" s="13" t="s">
        <v>30</v>
      </c>
      <c r="AX212" s="13" t="s">
        <v>81</v>
      </c>
      <c r="AY212" s="164" t="s">
        <v>151</v>
      </c>
    </row>
    <row r="213" spans="2:65" s="1" customFormat="1" ht="16.5" customHeight="1" x14ac:dyDescent="0.2">
      <c r="B213" s="137"/>
      <c r="C213" s="138" t="s">
        <v>152</v>
      </c>
      <c r="D213" s="138" t="s">
        <v>154</v>
      </c>
      <c r="E213" s="139" t="s">
        <v>2783</v>
      </c>
      <c r="F213" s="140" t="s">
        <v>2784</v>
      </c>
      <c r="G213" s="141" t="s">
        <v>157</v>
      </c>
      <c r="H213" s="142">
        <v>62.4</v>
      </c>
      <c r="I213" s="143"/>
      <c r="J213" s="144">
        <f>ROUND(I213*H213,2)</f>
        <v>0</v>
      </c>
      <c r="K213" s="145"/>
      <c r="L213" s="32"/>
      <c r="M213" s="146" t="s">
        <v>1</v>
      </c>
      <c r="N213" s="147" t="s">
        <v>38</v>
      </c>
      <c r="P213" s="148">
        <f>O213*H213</f>
        <v>0</v>
      </c>
      <c r="Q213" s="148">
        <v>0</v>
      </c>
      <c r="R213" s="148">
        <f>Q213*H213</f>
        <v>0</v>
      </c>
      <c r="S213" s="148">
        <v>0</v>
      </c>
      <c r="T213" s="149">
        <f>S213*H213</f>
        <v>0</v>
      </c>
      <c r="AR213" s="150" t="s">
        <v>158</v>
      </c>
      <c r="AT213" s="150" t="s">
        <v>154</v>
      </c>
      <c r="AU213" s="150" t="s">
        <v>83</v>
      </c>
      <c r="AY213" s="17" t="s">
        <v>151</v>
      </c>
      <c r="BE213" s="151">
        <f>IF(N213="základní",J213,0)</f>
        <v>0</v>
      </c>
      <c r="BF213" s="151">
        <f>IF(N213="snížená",J213,0)</f>
        <v>0</v>
      </c>
      <c r="BG213" s="151">
        <f>IF(N213="zákl. přenesená",J213,0)</f>
        <v>0</v>
      </c>
      <c r="BH213" s="151">
        <f>IF(N213="sníž. přenesená",J213,0)</f>
        <v>0</v>
      </c>
      <c r="BI213" s="151">
        <f>IF(N213="nulová",J213,0)</f>
        <v>0</v>
      </c>
      <c r="BJ213" s="17" t="s">
        <v>81</v>
      </c>
      <c r="BK213" s="151">
        <f>ROUND(I213*H213,2)</f>
        <v>0</v>
      </c>
      <c r="BL213" s="17" t="s">
        <v>158</v>
      </c>
      <c r="BM213" s="150" t="s">
        <v>2785</v>
      </c>
    </row>
    <row r="214" spans="2:65" s="1" customFormat="1" x14ac:dyDescent="0.2">
      <c r="B214" s="32"/>
      <c r="D214" s="152" t="s">
        <v>160</v>
      </c>
      <c r="F214" s="153" t="s">
        <v>2786</v>
      </c>
      <c r="I214" s="154"/>
      <c r="L214" s="32"/>
      <c r="M214" s="155"/>
      <c r="T214" s="56"/>
      <c r="AT214" s="17" t="s">
        <v>160</v>
      </c>
      <c r="AU214" s="17" t="s">
        <v>83</v>
      </c>
    </row>
    <row r="215" spans="2:65" s="1" customFormat="1" ht="21.75" customHeight="1" x14ac:dyDescent="0.2">
      <c r="B215" s="137"/>
      <c r="C215" s="138" t="s">
        <v>217</v>
      </c>
      <c r="D215" s="138" t="s">
        <v>154</v>
      </c>
      <c r="E215" s="139" t="s">
        <v>2787</v>
      </c>
      <c r="F215" s="140" t="s">
        <v>2788</v>
      </c>
      <c r="G215" s="141" t="s">
        <v>181</v>
      </c>
      <c r="H215" s="142">
        <v>0.83199999999999996</v>
      </c>
      <c r="I215" s="143"/>
      <c r="J215" s="144">
        <f>ROUND(I215*H215,2)</f>
        <v>0</v>
      </c>
      <c r="K215" s="145"/>
      <c r="L215" s="32"/>
      <c r="M215" s="146" t="s">
        <v>1</v>
      </c>
      <c r="N215" s="147" t="s">
        <v>38</v>
      </c>
      <c r="P215" s="148">
        <f>O215*H215</f>
        <v>0</v>
      </c>
      <c r="Q215" s="148">
        <v>1.0606199999999999</v>
      </c>
      <c r="R215" s="148">
        <f>Q215*H215</f>
        <v>0.88243583999999986</v>
      </c>
      <c r="S215" s="148">
        <v>0</v>
      </c>
      <c r="T215" s="149">
        <f>S215*H215</f>
        <v>0</v>
      </c>
      <c r="AR215" s="150" t="s">
        <v>158</v>
      </c>
      <c r="AT215" s="150" t="s">
        <v>154</v>
      </c>
      <c r="AU215" s="150" t="s">
        <v>83</v>
      </c>
      <c r="AY215" s="17" t="s">
        <v>151</v>
      </c>
      <c r="BE215" s="151">
        <f>IF(N215="základní",J215,0)</f>
        <v>0</v>
      </c>
      <c r="BF215" s="151">
        <f>IF(N215="snížená",J215,0)</f>
        <v>0</v>
      </c>
      <c r="BG215" s="151">
        <f>IF(N215="zákl. přenesená",J215,0)</f>
        <v>0</v>
      </c>
      <c r="BH215" s="151">
        <f>IF(N215="sníž. přenesená",J215,0)</f>
        <v>0</v>
      </c>
      <c r="BI215" s="151">
        <f>IF(N215="nulová",J215,0)</f>
        <v>0</v>
      </c>
      <c r="BJ215" s="17" t="s">
        <v>81</v>
      </c>
      <c r="BK215" s="151">
        <f>ROUND(I215*H215,2)</f>
        <v>0</v>
      </c>
      <c r="BL215" s="17" t="s">
        <v>158</v>
      </c>
      <c r="BM215" s="150" t="s">
        <v>2789</v>
      </c>
    </row>
    <row r="216" spans="2:65" s="1" customFormat="1" x14ac:dyDescent="0.2">
      <c r="B216" s="32"/>
      <c r="D216" s="152" t="s">
        <v>160</v>
      </c>
      <c r="F216" s="153" t="s">
        <v>2790</v>
      </c>
      <c r="I216" s="154"/>
      <c r="L216" s="32"/>
      <c r="M216" s="155"/>
      <c r="T216" s="56"/>
      <c r="AT216" s="17" t="s">
        <v>160</v>
      </c>
      <c r="AU216" s="17" t="s">
        <v>83</v>
      </c>
    </row>
    <row r="217" spans="2:65" s="12" customFormat="1" x14ac:dyDescent="0.2">
      <c r="B217" s="156"/>
      <c r="D217" s="152" t="s">
        <v>162</v>
      </c>
      <c r="E217" s="157" t="s">
        <v>1</v>
      </c>
      <c r="F217" s="158" t="s">
        <v>2791</v>
      </c>
      <c r="H217" s="159">
        <v>0.83199999999999996</v>
      </c>
      <c r="I217" s="160"/>
      <c r="L217" s="156"/>
      <c r="M217" s="161"/>
      <c r="T217" s="162"/>
      <c r="AT217" s="157" t="s">
        <v>162</v>
      </c>
      <c r="AU217" s="157" t="s">
        <v>83</v>
      </c>
      <c r="AV217" s="12" t="s">
        <v>83</v>
      </c>
      <c r="AW217" s="12" t="s">
        <v>30</v>
      </c>
      <c r="AX217" s="12" t="s">
        <v>81</v>
      </c>
      <c r="AY217" s="157" t="s">
        <v>151</v>
      </c>
    </row>
    <row r="218" spans="2:65" s="11" customFormat="1" ht="22.9" customHeight="1" x14ac:dyDescent="0.2">
      <c r="B218" s="125"/>
      <c r="D218" s="126" t="s">
        <v>72</v>
      </c>
      <c r="E218" s="135" t="s">
        <v>152</v>
      </c>
      <c r="F218" s="135" t="s">
        <v>153</v>
      </c>
      <c r="I218" s="128"/>
      <c r="J218" s="136">
        <f>BK218</f>
        <v>0</v>
      </c>
      <c r="L218" s="125"/>
      <c r="M218" s="130"/>
      <c r="P218" s="131">
        <f>SUM(P219:P230)</f>
        <v>0</v>
      </c>
      <c r="R218" s="131">
        <f>SUM(R219:R230)</f>
        <v>0</v>
      </c>
      <c r="T218" s="132">
        <f>SUM(T219:T230)</f>
        <v>0</v>
      </c>
      <c r="AR218" s="126" t="s">
        <v>81</v>
      </c>
      <c r="AT218" s="133" t="s">
        <v>72</v>
      </c>
      <c r="AU218" s="133" t="s">
        <v>81</v>
      </c>
      <c r="AY218" s="126" t="s">
        <v>151</v>
      </c>
      <c r="BK218" s="134">
        <f>SUM(BK219:BK230)</f>
        <v>0</v>
      </c>
    </row>
    <row r="219" spans="2:65" s="1" customFormat="1" ht="16.5" customHeight="1" x14ac:dyDescent="0.2">
      <c r="B219" s="137"/>
      <c r="C219" s="138" t="s">
        <v>279</v>
      </c>
      <c r="D219" s="138" t="s">
        <v>154</v>
      </c>
      <c r="E219" s="139" t="s">
        <v>2792</v>
      </c>
      <c r="F219" s="140" t="s">
        <v>2793</v>
      </c>
      <c r="G219" s="141" t="s">
        <v>372</v>
      </c>
      <c r="H219" s="142">
        <v>18</v>
      </c>
      <c r="I219" s="143"/>
      <c r="J219" s="144">
        <f>ROUND(I219*H219,2)</f>
        <v>0</v>
      </c>
      <c r="K219" s="145"/>
      <c r="L219" s="32"/>
      <c r="M219" s="146" t="s">
        <v>1</v>
      </c>
      <c r="N219" s="147" t="s">
        <v>38</v>
      </c>
      <c r="P219" s="148">
        <f>O219*H219</f>
        <v>0</v>
      </c>
      <c r="Q219" s="148">
        <v>0</v>
      </c>
      <c r="R219" s="148">
        <f>Q219*H219</f>
        <v>0</v>
      </c>
      <c r="S219" s="148">
        <v>0</v>
      </c>
      <c r="T219" s="149">
        <f>S219*H219</f>
        <v>0</v>
      </c>
      <c r="AR219" s="150" t="s">
        <v>158</v>
      </c>
      <c r="AT219" s="150" t="s">
        <v>154</v>
      </c>
      <c r="AU219" s="150" t="s">
        <v>83</v>
      </c>
      <c r="AY219" s="17" t="s">
        <v>151</v>
      </c>
      <c r="BE219" s="151">
        <f>IF(N219="základní",J219,0)</f>
        <v>0</v>
      </c>
      <c r="BF219" s="151">
        <f>IF(N219="snížená",J219,0)</f>
        <v>0</v>
      </c>
      <c r="BG219" s="151">
        <f>IF(N219="zákl. přenesená",J219,0)</f>
        <v>0</v>
      </c>
      <c r="BH219" s="151">
        <f>IF(N219="sníž. přenesená",J219,0)</f>
        <v>0</v>
      </c>
      <c r="BI219" s="151">
        <f>IF(N219="nulová",J219,0)</f>
        <v>0</v>
      </c>
      <c r="BJ219" s="17" t="s">
        <v>81</v>
      </c>
      <c r="BK219" s="151">
        <f>ROUND(I219*H219,2)</f>
        <v>0</v>
      </c>
      <c r="BL219" s="17" t="s">
        <v>158</v>
      </c>
      <c r="BM219" s="150" t="s">
        <v>2794</v>
      </c>
    </row>
    <row r="220" spans="2:65" s="1" customFormat="1" x14ac:dyDescent="0.2">
      <c r="B220" s="32"/>
      <c r="D220" s="152" t="s">
        <v>160</v>
      </c>
      <c r="F220" s="153" t="s">
        <v>2793</v>
      </c>
      <c r="I220" s="154"/>
      <c r="L220" s="32"/>
      <c r="M220" s="155"/>
      <c r="T220" s="56"/>
      <c r="AT220" s="17" t="s">
        <v>160</v>
      </c>
      <c r="AU220" s="17" t="s">
        <v>83</v>
      </c>
    </row>
    <row r="221" spans="2:65" s="1" customFormat="1" ht="16.5" customHeight="1" x14ac:dyDescent="0.2">
      <c r="B221" s="137"/>
      <c r="C221" s="138" t="s">
        <v>8</v>
      </c>
      <c r="D221" s="138" t="s">
        <v>154</v>
      </c>
      <c r="E221" s="139" t="s">
        <v>2795</v>
      </c>
      <c r="F221" s="140" t="s">
        <v>2796</v>
      </c>
      <c r="G221" s="141" t="s">
        <v>372</v>
      </c>
      <c r="H221" s="142">
        <v>3</v>
      </c>
      <c r="I221" s="143"/>
      <c r="J221" s="144">
        <f>ROUND(I221*H221,2)</f>
        <v>0</v>
      </c>
      <c r="K221" s="145"/>
      <c r="L221" s="32"/>
      <c r="M221" s="146" t="s">
        <v>1</v>
      </c>
      <c r="N221" s="147" t="s">
        <v>38</v>
      </c>
      <c r="P221" s="148">
        <f>O221*H221</f>
        <v>0</v>
      </c>
      <c r="Q221" s="148">
        <v>0</v>
      </c>
      <c r="R221" s="148">
        <f>Q221*H221</f>
        <v>0</v>
      </c>
      <c r="S221" s="148">
        <v>0</v>
      </c>
      <c r="T221" s="149">
        <f>S221*H221</f>
        <v>0</v>
      </c>
      <c r="AR221" s="150" t="s">
        <v>158</v>
      </c>
      <c r="AT221" s="150" t="s">
        <v>154</v>
      </c>
      <c r="AU221" s="150" t="s">
        <v>83</v>
      </c>
      <c r="AY221" s="17" t="s">
        <v>151</v>
      </c>
      <c r="BE221" s="151">
        <f>IF(N221="základní",J221,0)</f>
        <v>0</v>
      </c>
      <c r="BF221" s="151">
        <f>IF(N221="snížená",J221,0)</f>
        <v>0</v>
      </c>
      <c r="BG221" s="151">
        <f>IF(N221="zákl. přenesená",J221,0)</f>
        <v>0</v>
      </c>
      <c r="BH221" s="151">
        <f>IF(N221="sníž. přenesená",J221,0)</f>
        <v>0</v>
      </c>
      <c r="BI221" s="151">
        <f>IF(N221="nulová",J221,0)</f>
        <v>0</v>
      </c>
      <c r="BJ221" s="17" t="s">
        <v>81</v>
      </c>
      <c r="BK221" s="151">
        <f>ROUND(I221*H221,2)</f>
        <v>0</v>
      </c>
      <c r="BL221" s="17" t="s">
        <v>158</v>
      </c>
      <c r="BM221" s="150" t="s">
        <v>2797</v>
      </c>
    </row>
    <row r="222" spans="2:65" s="1" customFormat="1" x14ac:dyDescent="0.2">
      <c r="B222" s="32"/>
      <c r="D222" s="152" t="s">
        <v>160</v>
      </c>
      <c r="F222" s="153" t="s">
        <v>2796</v>
      </c>
      <c r="I222" s="154"/>
      <c r="L222" s="32"/>
      <c r="M222" s="155"/>
      <c r="T222" s="56"/>
      <c r="AT222" s="17" t="s">
        <v>160</v>
      </c>
      <c r="AU222" s="17" t="s">
        <v>83</v>
      </c>
    </row>
    <row r="223" spans="2:65" s="1" customFormat="1" ht="16.5" customHeight="1" x14ac:dyDescent="0.2">
      <c r="B223" s="137"/>
      <c r="C223" s="138" t="s">
        <v>287</v>
      </c>
      <c r="D223" s="138" t="s">
        <v>154</v>
      </c>
      <c r="E223" s="139" t="s">
        <v>2798</v>
      </c>
      <c r="F223" s="140" t="s">
        <v>2799</v>
      </c>
      <c r="G223" s="141" t="s">
        <v>372</v>
      </c>
      <c r="H223" s="142">
        <v>8</v>
      </c>
      <c r="I223" s="143"/>
      <c r="J223" s="144">
        <f>ROUND(I223*H223,2)</f>
        <v>0</v>
      </c>
      <c r="K223" s="145"/>
      <c r="L223" s="32"/>
      <c r="M223" s="146" t="s">
        <v>1</v>
      </c>
      <c r="N223" s="147" t="s">
        <v>38</v>
      </c>
      <c r="P223" s="148">
        <f>O223*H223</f>
        <v>0</v>
      </c>
      <c r="Q223" s="148">
        <v>0</v>
      </c>
      <c r="R223" s="148">
        <f>Q223*H223</f>
        <v>0</v>
      </c>
      <c r="S223" s="148">
        <v>0</v>
      </c>
      <c r="T223" s="149">
        <f>S223*H223</f>
        <v>0</v>
      </c>
      <c r="AR223" s="150" t="s">
        <v>158</v>
      </c>
      <c r="AT223" s="150" t="s">
        <v>154</v>
      </c>
      <c r="AU223" s="150" t="s">
        <v>83</v>
      </c>
      <c r="AY223" s="17" t="s">
        <v>151</v>
      </c>
      <c r="BE223" s="151">
        <f>IF(N223="základní",J223,0)</f>
        <v>0</v>
      </c>
      <c r="BF223" s="151">
        <f>IF(N223="snížená",J223,0)</f>
        <v>0</v>
      </c>
      <c r="BG223" s="151">
        <f>IF(N223="zákl. přenesená",J223,0)</f>
        <v>0</v>
      </c>
      <c r="BH223" s="151">
        <f>IF(N223="sníž. přenesená",J223,0)</f>
        <v>0</v>
      </c>
      <c r="BI223" s="151">
        <f>IF(N223="nulová",J223,0)</f>
        <v>0</v>
      </c>
      <c r="BJ223" s="17" t="s">
        <v>81</v>
      </c>
      <c r="BK223" s="151">
        <f>ROUND(I223*H223,2)</f>
        <v>0</v>
      </c>
      <c r="BL223" s="17" t="s">
        <v>158</v>
      </c>
      <c r="BM223" s="150" t="s">
        <v>2800</v>
      </c>
    </row>
    <row r="224" spans="2:65" s="1" customFormat="1" x14ac:dyDescent="0.2">
      <c r="B224" s="32"/>
      <c r="D224" s="152" t="s">
        <v>160</v>
      </c>
      <c r="F224" s="153" t="s">
        <v>2799</v>
      </c>
      <c r="I224" s="154"/>
      <c r="L224" s="32"/>
      <c r="M224" s="155"/>
      <c r="T224" s="56"/>
      <c r="AT224" s="17" t="s">
        <v>160</v>
      </c>
      <c r="AU224" s="17" t="s">
        <v>83</v>
      </c>
    </row>
    <row r="225" spans="2:65" s="1" customFormat="1" ht="16.5" customHeight="1" x14ac:dyDescent="0.2">
      <c r="B225" s="137"/>
      <c r="C225" s="138" t="s">
        <v>293</v>
      </c>
      <c r="D225" s="138" t="s">
        <v>154</v>
      </c>
      <c r="E225" s="139" t="s">
        <v>2801</v>
      </c>
      <c r="F225" s="140" t="s">
        <v>2802</v>
      </c>
      <c r="G225" s="141" t="s">
        <v>372</v>
      </c>
      <c r="H225" s="142">
        <v>1</v>
      </c>
      <c r="I225" s="143"/>
      <c r="J225" s="144">
        <f>ROUND(I225*H225,2)</f>
        <v>0</v>
      </c>
      <c r="K225" s="145"/>
      <c r="L225" s="32"/>
      <c r="M225" s="146" t="s">
        <v>1</v>
      </c>
      <c r="N225" s="147" t="s">
        <v>38</v>
      </c>
      <c r="P225" s="148">
        <f>O225*H225</f>
        <v>0</v>
      </c>
      <c r="Q225" s="148">
        <v>0</v>
      </c>
      <c r="R225" s="148">
        <f>Q225*H225</f>
        <v>0</v>
      </c>
      <c r="S225" s="148">
        <v>0</v>
      </c>
      <c r="T225" s="149">
        <f>S225*H225</f>
        <v>0</v>
      </c>
      <c r="AR225" s="150" t="s">
        <v>158</v>
      </c>
      <c r="AT225" s="150" t="s">
        <v>154</v>
      </c>
      <c r="AU225" s="150" t="s">
        <v>83</v>
      </c>
      <c r="AY225" s="17" t="s">
        <v>151</v>
      </c>
      <c r="BE225" s="151">
        <f>IF(N225="základní",J225,0)</f>
        <v>0</v>
      </c>
      <c r="BF225" s="151">
        <f>IF(N225="snížená",J225,0)</f>
        <v>0</v>
      </c>
      <c r="BG225" s="151">
        <f>IF(N225="zákl. přenesená",J225,0)</f>
        <v>0</v>
      </c>
      <c r="BH225" s="151">
        <f>IF(N225="sníž. přenesená",J225,0)</f>
        <v>0</v>
      </c>
      <c r="BI225" s="151">
        <f>IF(N225="nulová",J225,0)</f>
        <v>0</v>
      </c>
      <c r="BJ225" s="17" t="s">
        <v>81</v>
      </c>
      <c r="BK225" s="151">
        <f>ROUND(I225*H225,2)</f>
        <v>0</v>
      </c>
      <c r="BL225" s="17" t="s">
        <v>158</v>
      </c>
      <c r="BM225" s="150" t="s">
        <v>2803</v>
      </c>
    </row>
    <row r="226" spans="2:65" s="1" customFormat="1" x14ac:dyDescent="0.2">
      <c r="B226" s="32"/>
      <c r="D226" s="152" t="s">
        <v>160</v>
      </c>
      <c r="F226" s="153" t="s">
        <v>2802</v>
      </c>
      <c r="I226" s="154"/>
      <c r="L226" s="32"/>
      <c r="M226" s="155"/>
      <c r="T226" s="56"/>
      <c r="AT226" s="17" t="s">
        <v>160</v>
      </c>
      <c r="AU226" s="17" t="s">
        <v>83</v>
      </c>
    </row>
    <row r="227" spans="2:65" s="1" customFormat="1" ht="24.2" customHeight="1" x14ac:dyDescent="0.2">
      <c r="B227" s="137"/>
      <c r="C227" s="138">
        <v>15</v>
      </c>
      <c r="D227" s="138" t="s">
        <v>154</v>
      </c>
      <c r="E227" s="139" t="s">
        <v>2805</v>
      </c>
      <c r="F227" s="140" t="s">
        <v>2806</v>
      </c>
      <c r="G227" s="141" t="s">
        <v>372</v>
      </c>
      <c r="H227" s="142">
        <v>9</v>
      </c>
      <c r="I227" s="143"/>
      <c r="J227" s="144">
        <f>ROUND(I227*H227,2)</f>
        <v>0</v>
      </c>
      <c r="K227" s="145"/>
      <c r="L227" s="32"/>
      <c r="M227" s="146" t="s">
        <v>1</v>
      </c>
      <c r="N227" s="147" t="s">
        <v>38</v>
      </c>
      <c r="P227" s="148">
        <f>O227*H227</f>
        <v>0</v>
      </c>
      <c r="Q227" s="148">
        <v>0</v>
      </c>
      <c r="R227" s="148">
        <f>Q227*H227</f>
        <v>0</v>
      </c>
      <c r="S227" s="148">
        <v>0</v>
      </c>
      <c r="T227" s="149">
        <f>S227*H227</f>
        <v>0</v>
      </c>
      <c r="AR227" s="150" t="s">
        <v>158</v>
      </c>
      <c r="AT227" s="150" t="s">
        <v>154</v>
      </c>
      <c r="AU227" s="150" t="s">
        <v>83</v>
      </c>
      <c r="AY227" s="17" t="s">
        <v>151</v>
      </c>
      <c r="BE227" s="151">
        <f>IF(N227="základní",J227,0)</f>
        <v>0</v>
      </c>
      <c r="BF227" s="151">
        <f>IF(N227="snížená",J227,0)</f>
        <v>0</v>
      </c>
      <c r="BG227" s="151">
        <f>IF(N227="zákl. přenesená",J227,0)</f>
        <v>0</v>
      </c>
      <c r="BH227" s="151">
        <f>IF(N227="sníž. přenesená",J227,0)</f>
        <v>0</v>
      </c>
      <c r="BI227" s="151">
        <f>IF(N227="nulová",J227,0)</f>
        <v>0</v>
      </c>
      <c r="BJ227" s="17" t="s">
        <v>81</v>
      </c>
      <c r="BK227" s="151">
        <f>ROUND(I227*H227,2)</f>
        <v>0</v>
      </c>
      <c r="BL227" s="17" t="s">
        <v>158</v>
      </c>
      <c r="BM227" s="150" t="s">
        <v>2807</v>
      </c>
    </row>
    <row r="228" spans="2:65" s="1" customFormat="1" x14ac:dyDescent="0.2">
      <c r="B228" s="32"/>
      <c r="D228" s="152" t="s">
        <v>160</v>
      </c>
      <c r="F228" s="153" t="s">
        <v>2806</v>
      </c>
      <c r="I228" s="154"/>
      <c r="L228" s="32"/>
      <c r="M228" s="155"/>
      <c r="T228" s="56"/>
      <c r="AT228" s="17" t="s">
        <v>160</v>
      </c>
      <c r="AU228" s="17" t="s">
        <v>83</v>
      </c>
    </row>
    <row r="229" spans="2:65" s="1" customFormat="1" ht="21.75" customHeight="1" x14ac:dyDescent="0.2">
      <c r="B229" s="137"/>
      <c r="C229" s="138">
        <v>16</v>
      </c>
      <c r="D229" s="138" t="s">
        <v>154</v>
      </c>
      <c r="E229" s="139" t="s">
        <v>2808</v>
      </c>
      <c r="F229" s="140" t="s">
        <v>2809</v>
      </c>
      <c r="G229" s="141" t="s">
        <v>372</v>
      </c>
      <c r="H229" s="142">
        <v>9</v>
      </c>
      <c r="I229" s="143"/>
      <c r="J229" s="144">
        <f>ROUND(I229*H229,2)</f>
        <v>0</v>
      </c>
      <c r="K229" s="145"/>
      <c r="L229" s="32"/>
      <c r="M229" s="146" t="s">
        <v>1</v>
      </c>
      <c r="N229" s="147" t="s">
        <v>38</v>
      </c>
      <c r="P229" s="148">
        <f>O229*H229</f>
        <v>0</v>
      </c>
      <c r="Q229" s="148">
        <v>0</v>
      </c>
      <c r="R229" s="148">
        <f>Q229*H229</f>
        <v>0</v>
      </c>
      <c r="S229" s="148">
        <v>0</v>
      </c>
      <c r="T229" s="149">
        <f>S229*H229</f>
        <v>0</v>
      </c>
      <c r="AR229" s="150" t="s">
        <v>158</v>
      </c>
      <c r="AT229" s="150" t="s">
        <v>154</v>
      </c>
      <c r="AU229" s="150" t="s">
        <v>83</v>
      </c>
      <c r="AY229" s="17" t="s">
        <v>151</v>
      </c>
      <c r="BE229" s="151">
        <f>IF(N229="základní",J229,0)</f>
        <v>0</v>
      </c>
      <c r="BF229" s="151">
        <f>IF(N229="snížená",J229,0)</f>
        <v>0</v>
      </c>
      <c r="BG229" s="151">
        <f>IF(N229="zákl. přenesená",J229,0)</f>
        <v>0</v>
      </c>
      <c r="BH229" s="151">
        <f>IF(N229="sníž. přenesená",J229,0)</f>
        <v>0</v>
      </c>
      <c r="BI229" s="151">
        <f>IF(N229="nulová",J229,0)</f>
        <v>0</v>
      </c>
      <c r="BJ229" s="17" t="s">
        <v>81</v>
      </c>
      <c r="BK229" s="151">
        <f>ROUND(I229*H229,2)</f>
        <v>0</v>
      </c>
      <c r="BL229" s="17" t="s">
        <v>158</v>
      </c>
      <c r="BM229" s="150" t="s">
        <v>2810</v>
      </c>
    </row>
    <row r="230" spans="2:65" s="1" customFormat="1" x14ac:dyDescent="0.2">
      <c r="B230" s="32"/>
      <c r="D230" s="152" t="s">
        <v>160</v>
      </c>
      <c r="F230" s="153" t="s">
        <v>2809</v>
      </c>
      <c r="I230" s="154"/>
      <c r="L230" s="32"/>
      <c r="M230" s="155"/>
      <c r="T230" s="56"/>
      <c r="AT230" s="17" t="s">
        <v>160</v>
      </c>
      <c r="AU230" s="17" t="s">
        <v>83</v>
      </c>
    </row>
    <row r="231" spans="2:65" s="11" customFormat="1" ht="22.9" customHeight="1" x14ac:dyDescent="0.2">
      <c r="B231" s="125"/>
      <c r="D231" s="126" t="s">
        <v>72</v>
      </c>
      <c r="E231" s="135" t="s">
        <v>165</v>
      </c>
      <c r="F231" s="135" t="s">
        <v>2811</v>
      </c>
      <c r="I231" s="128"/>
      <c r="J231" s="136">
        <f>BK231</f>
        <v>0</v>
      </c>
      <c r="L231" s="125"/>
      <c r="M231" s="130"/>
      <c r="P231" s="131">
        <f>SUM(P232:P245)</f>
        <v>0</v>
      </c>
      <c r="R231" s="131">
        <f>SUM(R232:R245)</f>
        <v>0</v>
      </c>
      <c r="T231" s="132">
        <f>SUM(T232:T245)</f>
        <v>0</v>
      </c>
      <c r="AR231" s="126" t="s">
        <v>81</v>
      </c>
      <c r="AT231" s="133" t="s">
        <v>72</v>
      </c>
      <c r="AU231" s="133" t="s">
        <v>81</v>
      </c>
      <c r="AY231" s="126" t="s">
        <v>151</v>
      </c>
      <c r="BK231" s="134">
        <f>SUM(BK232:BK245)</f>
        <v>0</v>
      </c>
    </row>
    <row r="232" spans="2:65" s="1" customFormat="1" ht="66.75" customHeight="1" x14ac:dyDescent="0.2">
      <c r="B232" s="137"/>
      <c r="C232" s="138">
        <v>17</v>
      </c>
      <c r="D232" s="138" t="s">
        <v>154</v>
      </c>
      <c r="E232" s="139" t="s">
        <v>2812</v>
      </c>
      <c r="F232" s="140" t="s">
        <v>2813</v>
      </c>
      <c r="G232" s="141" t="s">
        <v>372</v>
      </c>
      <c r="H232" s="142">
        <v>1</v>
      </c>
      <c r="I232" s="143"/>
      <c r="J232" s="144">
        <f>ROUND(I232*H232,2)</f>
        <v>0</v>
      </c>
      <c r="K232" s="145"/>
      <c r="L232" s="32"/>
      <c r="M232" s="146" t="s">
        <v>1</v>
      </c>
      <c r="N232" s="147" t="s">
        <v>38</v>
      </c>
      <c r="P232" s="148">
        <f>O232*H232</f>
        <v>0</v>
      </c>
      <c r="Q232" s="148">
        <v>0</v>
      </c>
      <c r="R232" s="148">
        <f>Q232*H232</f>
        <v>0</v>
      </c>
      <c r="S232" s="148">
        <v>0</v>
      </c>
      <c r="T232" s="149">
        <f>S232*H232</f>
        <v>0</v>
      </c>
      <c r="AR232" s="150" t="s">
        <v>158</v>
      </c>
      <c r="AT232" s="150" t="s">
        <v>154</v>
      </c>
      <c r="AU232" s="150" t="s">
        <v>83</v>
      </c>
      <c r="AY232" s="17" t="s">
        <v>151</v>
      </c>
      <c r="BE232" s="151">
        <f>IF(N232="základní",J232,0)</f>
        <v>0</v>
      </c>
      <c r="BF232" s="151">
        <f>IF(N232="snížená",J232,0)</f>
        <v>0</v>
      </c>
      <c r="BG232" s="151">
        <f>IF(N232="zákl. přenesená",J232,0)</f>
        <v>0</v>
      </c>
      <c r="BH232" s="151">
        <f>IF(N232="sníž. přenesená",J232,0)</f>
        <v>0</v>
      </c>
      <c r="BI232" s="151">
        <f>IF(N232="nulová",J232,0)</f>
        <v>0</v>
      </c>
      <c r="BJ232" s="17" t="s">
        <v>81</v>
      </c>
      <c r="BK232" s="151">
        <f>ROUND(I232*H232,2)</f>
        <v>0</v>
      </c>
      <c r="BL232" s="17" t="s">
        <v>158</v>
      </c>
      <c r="BM232" s="150" t="s">
        <v>2814</v>
      </c>
    </row>
    <row r="233" spans="2:65" s="1" customFormat="1" ht="58.5" x14ac:dyDescent="0.2">
      <c r="B233" s="32"/>
      <c r="D233" s="152" t="s">
        <v>160</v>
      </c>
      <c r="F233" s="153" t="s">
        <v>2815</v>
      </c>
      <c r="I233" s="154"/>
      <c r="L233" s="32"/>
      <c r="M233" s="155"/>
      <c r="T233" s="56"/>
      <c r="AT233" s="17" t="s">
        <v>160</v>
      </c>
      <c r="AU233" s="17" t="s">
        <v>83</v>
      </c>
    </row>
    <row r="234" spans="2:65" s="1" customFormat="1" ht="24.2" customHeight="1" x14ac:dyDescent="0.2">
      <c r="B234" s="137"/>
      <c r="C234" s="138">
        <v>18</v>
      </c>
      <c r="D234" s="138" t="s">
        <v>154</v>
      </c>
      <c r="E234" s="139" t="s">
        <v>2816</v>
      </c>
      <c r="F234" s="140" t="s">
        <v>2817</v>
      </c>
      <c r="G234" s="141" t="s">
        <v>372</v>
      </c>
      <c r="H234" s="142">
        <v>1</v>
      </c>
      <c r="I234" s="143"/>
      <c r="J234" s="144">
        <f>ROUND(I234*H234,2)</f>
        <v>0</v>
      </c>
      <c r="K234" s="145"/>
      <c r="L234" s="32"/>
      <c r="M234" s="146" t="s">
        <v>1</v>
      </c>
      <c r="N234" s="147" t="s">
        <v>38</v>
      </c>
      <c r="P234" s="148">
        <f>O234*H234</f>
        <v>0</v>
      </c>
      <c r="Q234" s="148">
        <v>0</v>
      </c>
      <c r="R234" s="148">
        <f>Q234*H234</f>
        <v>0</v>
      </c>
      <c r="S234" s="148">
        <v>0</v>
      </c>
      <c r="T234" s="149">
        <f>S234*H234</f>
        <v>0</v>
      </c>
      <c r="AR234" s="150" t="s">
        <v>158</v>
      </c>
      <c r="AT234" s="150" t="s">
        <v>154</v>
      </c>
      <c r="AU234" s="150" t="s">
        <v>83</v>
      </c>
      <c r="AY234" s="17" t="s">
        <v>151</v>
      </c>
      <c r="BE234" s="151">
        <f>IF(N234="základní",J234,0)</f>
        <v>0</v>
      </c>
      <c r="BF234" s="151">
        <f>IF(N234="snížená",J234,0)</f>
        <v>0</v>
      </c>
      <c r="BG234" s="151">
        <f>IF(N234="zákl. přenesená",J234,0)</f>
        <v>0</v>
      </c>
      <c r="BH234" s="151">
        <f>IF(N234="sníž. přenesená",J234,0)</f>
        <v>0</v>
      </c>
      <c r="BI234" s="151">
        <f>IF(N234="nulová",J234,0)</f>
        <v>0</v>
      </c>
      <c r="BJ234" s="17" t="s">
        <v>81</v>
      </c>
      <c r="BK234" s="151">
        <f>ROUND(I234*H234,2)</f>
        <v>0</v>
      </c>
      <c r="BL234" s="17" t="s">
        <v>158</v>
      </c>
      <c r="BM234" s="150" t="s">
        <v>2818</v>
      </c>
    </row>
    <row r="235" spans="2:65" s="1" customFormat="1" ht="19.5" x14ac:dyDescent="0.2">
      <c r="B235" s="32"/>
      <c r="D235" s="152" t="s">
        <v>160</v>
      </c>
      <c r="F235" s="153" t="s">
        <v>2817</v>
      </c>
      <c r="I235" s="154"/>
      <c r="L235" s="32"/>
      <c r="M235" s="155"/>
      <c r="T235" s="56"/>
      <c r="AT235" s="17" t="s">
        <v>160</v>
      </c>
      <c r="AU235" s="17" t="s">
        <v>83</v>
      </c>
    </row>
    <row r="236" spans="2:65" s="1" customFormat="1" ht="55.5" customHeight="1" x14ac:dyDescent="0.2">
      <c r="B236" s="137"/>
      <c r="C236" s="138">
        <v>19</v>
      </c>
      <c r="D236" s="138" t="s">
        <v>154</v>
      </c>
      <c r="E236" s="139" t="s">
        <v>2819</v>
      </c>
      <c r="F236" s="140" t="s">
        <v>2820</v>
      </c>
      <c r="G236" s="141" t="s">
        <v>372</v>
      </c>
      <c r="H236" s="142">
        <v>1</v>
      </c>
      <c r="I236" s="143"/>
      <c r="J236" s="144">
        <f>ROUND(I236*H236,2)</f>
        <v>0</v>
      </c>
      <c r="K236" s="145"/>
      <c r="L236" s="32"/>
      <c r="M236" s="146" t="s">
        <v>1</v>
      </c>
      <c r="N236" s="147" t="s">
        <v>38</v>
      </c>
      <c r="P236" s="148">
        <f>O236*H236</f>
        <v>0</v>
      </c>
      <c r="Q236" s="148">
        <v>0</v>
      </c>
      <c r="R236" s="148">
        <f>Q236*H236</f>
        <v>0</v>
      </c>
      <c r="S236" s="148">
        <v>0</v>
      </c>
      <c r="T236" s="149">
        <f>S236*H236</f>
        <v>0</v>
      </c>
      <c r="AR236" s="150" t="s">
        <v>158</v>
      </c>
      <c r="AT236" s="150" t="s">
        <v>154</v>
      </c>
      <c r="AU236" s="150" t="s">
        <v>83</v>
      </c>
      <c r="AY236" s="17" t="s">
        <v>151</v>
      </c>
      <c r="BE236" s="151">
        <f>IF(N236="základní",J236,0)</f>
        <v>0</v>
      </c>
      <c r="BF236" s="151">
        <f>IF(N236="snížená",J236,0)</f>
        <v>0</v>
      </c>
      <c r="BG236" s="151">
        <f>IF(N236="zákl. přenesená",J236,0)</f>
        <v>0</v>
      </c>
      <c r="BH236" s="151">
        <f>IF(N236="sníž. přenesená",J236,0)</f>
        <v>0</v>
      </c>
      <c r="BI236" s="151">
        <f>IF(N236="nulová",J236,0)</f>
        <v>0</v>
      </c>
      <c r="BJ236" s="17" t="s">
        <v>81</v>
      </c>
      <c r="BK236" s="151">
        <f>ROUND(I236*H236,2)</f>
        <v>0</v>
      </c>
      <c r="BL236" s="17" t="s">
        <v>158</v>
      </c>
      <c r="BM236" s="150" t="s">
        <v>2821</v>
      </c>
    </row>
    <row r="237" spans="2:65" s="1" customFormat="1" ht="39" x14ac:dyDescent="0.2">
      <c r="B237" s="32"/>
      <c r="D237" s="152" t="s">
        <v>160</v>
      </c>
      <c r="F237" s="153" t="s">
        <v>2820</v>
      </c>
      <c r="I237" s="154"/>
      <c r="L237" s="32"/>
      <c r="M237" s="155"/>
      <c r="T237" s="56"/>
      <c r="AT237" s="17" t="s">
        <v>160</v>
      </c>
      <c r="AU237" s="17" t="s">
        <v>83</v>
      </c>
    </row>
    <row r="238" spans="2:65" s="1" customFormat="1" ht="24.2" customHeight="1" x14ac:dyDescent="0.2">
      <c r="B238" s="137"/>
      <c r="C238" s="138">
        <v>20</v>
      </c>
      <c r="D238" s="138" t="s">
        <v>154</v>
      </c>
      <c r="E238" s="139" t="s">
        <v>2822</v>
      </c>
      <c r="F238" s="140" t="s">
        <v>2823</v>
      </c>
      <c r="G238" s="141" t="s">
        <v>372</v>
      </c>
      <c r="H238" s="142">
        <v>1</v>
      </c>
      <c r="I238" s="143"/>
      <c r="J238" s="144">
        <f>ROUND(I238*H238,2)</f>
        <v>0</v>
      </c>
      <c r="K238" s="145"/>
      <c r="L238" s="32"/>
      <c r="M238" s="146" t="s">
        <v>1</v>
      </c>
      <c r="N238" s="147" t="s">
        <v>38</v>
      </c>
      <c r="P238" s="148">
        <f>O238*H238</f>
        <v>0</v>
      </c>
      <c r="Q238" s="148">
        <v>0</v>
      </c>
      <c r="R238" s="148">
        <f>Q238*H238</f>
        <v>0</v>
      </c>
      <c r="S238" s="148">
        <v>0</v>
      </c>
      <c r="T238" s="149">
        <f>S238*H238</f>
        <v>0</v>
      </c>
      <c r="AR238" s="150" t="s">
        <v>158</v>
      </c>
      <c r="AT238" s="150" t="s">
        <v>154</v>
      </c>
      <c r="AU238" s="150" t="s">
        <v>83</v>
      </c>
      <c r="AY238" s="17" t="s">
        <v>151</v>
      </c>
      <c r="BE238" s="151">
        <f>IF(N238="základní",J238,0)</f>
        <v>0</v>
      </c>
      <c r="BF238" s="151">
        <f>IF(N238="snížená",J238,0)</f>
        <v>0</v>
      </c>
      <c r="BG238" s="151">
        <f>IF(N238="zákl. přenesená",J238,0)</f>
        <v>0</v>
      </c>
      <c r="BH238" s="151">
        <f>IF(N238="sníž. přenesená",J238,0)</f>
        <v>0</v>
      </c>
      <c r="BI238" s="151">
        <f>IF(N238="nulová",J238,0)</f>
        <v>0</v>
      </c>
      <c r="BJ238" s="17" t="s">
        <v>81</v>
      </c>
      <c r="BK238" s="151">
        <f>ROUND(I238*H238,2)</f>
        <v>0</v>
      </c>
      <c r="BL238" s="17" t="s">
        <v>158</v>
      </c>
      <c r="BM238" s="150" t="s">
        <v>2824</v>
      </c>
    </row>
    <row r="239" spans="2:65" s="1" customFormat="1" ht="19.5" x14ac:dyDescent="0.2">
      <c r="B239" s="32"/>
      <c r="D239" s="152" t="s">
        <v>160</v>
      </c>
      <c r="F239" s="153" t="s">
        <v>2823</v>
      </c>
      <c r="I239" s="154"/>
      <c r="L239" s="32"/>
      <c r="M239" s="155"/>
      <c r="T239" s="56"/>
      <c r="AT239" s="17" t="s">
        <v>160</v>
      </c>
      <c r="AU239" s="17" t="s">
        <v>83</v>
      </c>
    </row>
    <row r="240" spans="2:65" s="1" customFormat="1" ht="55.5" customHeight="1" x14ac:dyDescent="0.2">
      <c r="B240" s="137"/>
      <c r="C240" s="138">
        <v>21</v>
      </c>
      <c r="D240" s="138" t="s">
        <v>154</v>
      </c>
      <c r="E240" s="139" t="s">
        <v>2825</v>
      </c>
      <c r="F240" s="140" t="s">
        <v>2826</v>
      </c>
      <c r="G240" s="141" t="s">
        <v>372</v>
      </c>
      <c r="H240" s="142">
        <v>1</v>
      </c>
      <c r="I240" s="143"/>
      <c r="J240" s="144">
        <f>ROUND(I240*H240,2)</f>
        <v>0</v>
      </c>
      <c r="K240" s="145"/>
      <c r="L240" s="32"/>
      <c r="M240" s="146" t="s">
        <v>1</v>
      </c>
      <c r="N240" s="147" t="s">
        <v>38</v>
      </c>
      <c r="P240" s="148">
        <f>O240*H240</f>
        <v>0</v>
      </c>
      <c r="Q240" s="148">
        <v>0</v>
      </c>
      <c r="R240" s="148">
        <f>Q240*H240</f>
        <v>0</v>
      </c>
      <c r="S240" s="148">
        <v>0</v>
      </c>
      <c r="T240" s="149">
        <f>S240*H240</f>
        <v>0</v>
      </c>
      <c r="AR240" s="150" t="s">
        <v>158</v>
      </c>
      <c r="AT240" s="150" t="s">
        <v>154</v>
      </c>
      <c r="AU240" s="150" t="s">
        <v>83</v>
      </c>
      <c r="AY240" s="17" t="s">
        <v>151</v>
      </c>
      <c r="BE240" s="151">
        <f>IF(N240="základní",J240,0)</f>
        <v>0</v>
      </c>
      <c r="BF240" s="151">
        <f>IF(N240="snížená",J240,0)</f>
        <v>0</v>
      </c>
      <c r="BG240" s="151">
        <f>IF(N240="zákl. přenesená",J240,0)</f>
        <v>0</v>
      </c>
      <c r="BH240" s="151">
        <f>IF(N240="sníž. přenesená",J240,0)</f>
        <v>0</v>
      </c>
      <c r="BI240" s="151">
        <f>IF(N240="nulová",J240,0)</f>
        <v>0</v>
      </c>
      <c r="BJ240" s="17" t="s">
        <v>81</v>
      </c>
      <c r="BK240" s="151">
        <f>ROUND(I240*H240,2)</f>
        <v>0</v>
      </c>
      <c r="BL240" s="17" t="s">
        <v>158</v>
      </c>
      <c r="BM240" s="150" t="s">
        <v>2827</v>
      </c>
    </row>
    <row r="241" spans="2:65" s="1" customFormat="1" ht="39" x14ac:dyDescent="0.2">
      <c r="B241" s="32"/>
      <c r="D241" s="152" t="s">
        <v>160</v>
      </c>
      <c r="F241" s="153" t="s">
        <v>2826</v>
      </c>
      <c r="I241" s="154"/>
      <c r="L241" s="32"/>
      <c r="M241" s="155"/>
      <c r="T241" s="56"/>
      <c r="AT241" s="17" t="s">
        <v>160</v>
      </c>
      <c r="AU241" s="17" t="s">
        <v>83</v>
      </c>
    </row>
    <row r="242" spans="2:65" s="1" customFormat="1" ht="16.5" customHeight="1" x14ac:dyDescent="0.2">
      <c r="B242" s="137"/>
      <c r="C242" s="138">
        <v>22</v>
      </c>
      <c r="D242" s="138" t="s">
        <v>154</v>
      </c>
      <c r="E242" s="139" t="s">
        <v>2828</v>
      </c>
      <c r="F242" s="140" t="s">
        <v>2829</v>
      </c>
      <c r="G242" s="141" t="s">
        <v>372</v>
      </c>
      <c r="H242" s="142">
        <v>1</v>
      </c>
      <c r="I242" s="143"/>
      <c r="J242" s="144">
        <f>ROUND(I242*H242,2)</f>
        <v>0</v>
      </c>
      <c r="K242" s="145"/>
      <c r="L242" s="32"/>
      <c r="M242" s="146" t="s">
        <v>1</v>
      </c>
      <c r="N242" s="147" t="s">
        <v>38</v>
      </c>
      <c r="P242" s="148">
        <f>O242*H242</f>
        <v>0</v>
      </c>
      <c r="Q242" s="148">
        <v>0</v>
      </c>
      <c r="R242" s="148">
        <f>Q242*H242</f>
        <v>0</v>
      </c>
      <c r="S242" s="148">
        <v>0</v>
      </c>
      <c r="T242" s="149">
        <f>S242*H242</f>
        <v>0</v>
      </c>
      <c r="AR242" s="150" t="s">
        <v>158</v>
      </c>
      <c r="AT242" s="150" t="s">
        <v>154</v>
      </c>
      <c r="AU242" s="150" t="s">
        <v>83</v>
      </c>
      <c r="AY242" s="17" t="s">
        <v>151</v>
      </c>
      <c r="BE242" s="151">
        <f>IF(N242="základní",J242,0)</f>
        <v>0</v>
      </c>
      <c r="BF242" s="151">
        <f>IF(N242="snížená",J242,0)</f>
        <v>0</v>
      </c>
      <c r="BG242" s="151">
        <f>IF(N242="zákl. přenesená",J242,0)</f>
        <v>0</v>
      </c>
      <c r="BH242" s="151">
        <f>IF(N242="sníž. přenesená",J242,0)</f>
        <v>0</v>
      </c>
      <c r="BI242" s="151">
        <f>IF(N242="nulová",J242,0)</f>
        <v>0</v>
      </c>
      <c r="BJ242" s="17" t="s">
        <v>81</v>
      </c>
      <c r="BK242" s="151">
        <f>ROUND(I242*H242,2)</f>
        <v>0</v>
      </c>
      <c r="BL242" s="17" t="s">
        <v>158</v>
      </c>
      <c r="BM242" s="150" t="s">
        <v>2830</v>
      </c>
    </row>
    <row r="243" spans="2:65" s="1" customFormat="1" x14ac:dyDescent="0.2">
      <c r="B243" s="32"/>
      <c r="D243" s="152" t="s">
        <v>160</v>
      </c>
      <c r="F243" s="153" t="s">
        <v>2829</v>
      </c>
      <c r="I243" s="154"/>
      <c r="L243" s="32"/>
      <c r="M243" s="155"/>
      <c r="T243" s="56"/>
      <c r="AT243" s="17" t="s">
        <v>160</v>
      </c>
      <c r="AU243" s="17" t="s">
        <v>83</v>
      </c>
    </row>
    <row r="244" spans="2:65" s="1" customFormat="1" ht="49.15" customHeight="1" x14ac:dyDescent="0.2">
      <c r="B244" s="137"/>
      <c r="C244" s="138">
        <v>23</v>
      </c>
      <c r="D244" s="138" t="s">
        <v>154</v>
      </c>
      <c r="E244" s="139" t="s">
        <v>2831</v>
      </c>
      <c r="F244" s="140" t="s">
        <v>2832</v>
      </c>
      <c r="G244" s="141" t="s">
        <v>372</v>
      </c>
      <c r="H244" s="142">
        <v>1</v>
      </c>
      <c r="I244" s="143"/>
      <c r="J244" s="144">
        <f>ROUND(I244*H244,2)</f>
        <v>0</v>
      </c>
      <c r="K244" s="145"/>
      <c r="L244" s="32"/>
      <c r="M244" s="146" t="s">
        <v>1</v>
      </c>
      <c r="N244" s="147" t="s">
        <v>38</v>
      </c>
      <c r="P244" s="148">
        <f>O244*H244</f>
        <v>0</v>
      </c>
      <c r="Q244" s="148">
        <v>0</v>
      </c>
      <c r="R244" s="148">
        <f>Q244*H244</f>
        <v>0</v>
      </c>
      <c r="S244" s="148">
        <v>0</v>
      </c>
      <c r="T244" s="149">
        <f>S244*H244</f>
        <v>0</v>
      </c>
      <c r="AR244" s="150" t="s">
        <v>158</v>
      </c>
      <c r="AT244" s="150" t="s">
        <v>154</v>
      </c>
      <c r="AU244" s="150" t="s">
        <v>83</v>
      </c>
      <c r="AY244" s="17" t="s">
        <v>151</v>
      </c>
      <c r="BE244" s="151">
        <f>IF(N244="základní",J244,0)</f>
        <v>0</v>
      </c>
      <c r="BF244" s="151">
        <f>IF(N244="snížená",J244,0)</f>
        <v>0</v>
      </c>
      <c r="BG244" s="151">
        <f>IF(N244="zákl. přenesená",J244,0)</f>
        <v>0</v>
      </c>
      <c r="BH244" s="151">
        <f>IF(N244="sníž. přenesená",J244,0)</f>
        <v>0</v>
      </c>
      <c r="BI244" s="151">
        <f>IF(N244="nulová",J244,0)</f>
        <v>0</v>
      </c>
      <c r="BJ244" s="17" t="s">
        <v>81</v>
      </c>
      <c r="BK244" s="151">
        <f>ROUND(I244*H244,2)</f>
        <v>0</v>
      </c>
      <c r="BL244" s="17" t="s">
        <v>158</v>
      </c>
      <c r="BM244" s="150" t="s">
        <v>2833</v>
      </c>
    </row>
    <row r="245" spans="2:65" s="1" customFormat="1" ht="29.25" x14ac:dyDescent="0.2">
      <c r="B245" s="32"/>
      <c r="D245" s="152" t="s">
        <v>160</v>
      </c>
      <c r="F245" s="153" t="s">
        <v>2832</v>
      </c>
      <c r="I245" s="154"/>
      <c r="L245" s="32"/>
      <c r="M245" s="155"/>
      <c r="T245" s="56"/>
      <c r="AT245" s="17" t="s">
        <v>160</v>
      </c>
      <c r="AU245" s="17" t="s">
        <v>83</v>
      </c>
    </row>
    <row r="246" spans="2:65" s="11" customFormat="1" ht="22.9" customHeight="1" x14ac:dyDescent="0.2">
      <c r="B246" s="125"/>
      <c r="D246" s="126" t="s">
        <v>72</v>
      </c>
      <c r="E246" s="135" t="s">
        <v>2795</v>
      </c>
      <c r="F246" s="135" t="s">
        <v>2834</v>
      </c>
      <c r="I246" s="128"/>
      <c r="J246" s="136">
        <f>BK246</f>
        <v>0</v>
      </c>
      <c r="L246" s="125"/>
      <c r="M246" s="130"/>
      <c r="P246" s="131">
        <f>SUM(P247:P250)</f>
        <v>0</v>
      </c>
      <c r="R246" s="131">
        <f>SUM(R247:R250)</f>
        <v>0</v>
      </c>
      <c r="T246" s="132">
        <f>SUM(T247:T250)</f>
        <v>0</v>
      </c>
      <c r="AR246" s="126" t="s">
        <v>81</v>
      </c>
      <c r="AT246" s="133" t="s">
        <v>72</v>
      </c>
      <c r="AU246" s="133" t="s">
        <v>81</v>
      </c>
      <c r="AY246" s="126" t="s">
        <v>151</v>
      </c>
      <c r="BK246" s="134">
        <f>SUM(BK247:BK250)</f>
        <v>0</v>
      </c>
    </row>
    <row r="247" spans="2:65" s="1" customFormat="1" ht="66.75" customHeight="1" x14ac:dyDescent="0.2">
      <c r="B247" s="137"/>
      <c r="C247" s="138">
        <v>24</v>
      </c>
      <c r="D247" s="138" t="s">
        <v>154</v>
      </c>
      <c r="E247" s="139" t="s">
        <v>2835</v>
      </c>
      <c r="F247" s="140" t="s">
        <v>2836</v>
      </c>
      <c r="G247" s="141" t="s">
        <v>372</v>
      </c>
      <c r="H247" s="142">
        <v>1</v>
      </c>
      <c r="I247" s="143"/>
      <c r="J247" s="144">
        <f>ROUND(I247*H247,2)</f>
        <v>0</v>
      </c>
      <c r="K247" s="145"/>
      <c r="L247" s="32"/>
      <c r="M247" s="146" t="s">
        <v>1</v>
      </c>
      <c r="N247" s="147" t="s">
        <v>38</v>
      </c>
      <c r="P247" s="148">
        <f>O247*H247</f>
        <v>0</v>
      </c>
      <c r="Q247" s="148">
        <v>0</v>
      </c>
      <c r="R247" s="148">
        <f>Q247*H247</f>
        <v>0</v>
      </c>
      <c r="S247" s="148">
        <v>0</v>
      </c>
      <c r="T247" s="149">
        <f>S247*H247</f>
        <v>0</v>
      </c>
      <c r="AR247" s="150" t="s">
        <v>158</v>
      </c>
      <c r="AT247" s="150" t="s">
        <v>154</v>
      </c>
      <c r="AU247" s="150" t="s">
        <v>83</v>
      </c>
      <c r="AY247" s="17" t="s">
        <v>151</v>
      </c>
      <c r="BE247" s="151">
        <f>IF(N247="základní",J247,0)</f>
        <v>0</v>
      </c>
      <c r="BF247" s="151">
        <f>IF(N247="snížená",J247,0)</f>
        <v>0</v>
      </c>
      <c r="BG247" s="151">
        <f>IF(N247="zákl. přenesená",J247,0)</f>
        <v>0</v>
      </c>
      <c r="BH247" s="151">
        <f>IF(N247="sníž. přenesená",J247,0)</f>
        <v>0</v>
      </c>
      <c r="BI247" s="151">
        <f>IF(N247="nulová",J247,0)</f>
        <v>0</v>
      </c>
      <c r="BJ247" s="17" t="s">
        <v>81</v>
      </c>
      <c r="BK247" s="151">
        <f>ROUND(I247*H247,2)</f>
        <v>0</v>
      </c>
      <c r="BL247" s="17" t="s">
        <v>158</v>
      </c>
      <c r="BM247" s="150" t="s">
        <v>2837</v>
      </c>
    </row>
    <row r="248" spans="2:65" s="1" customFormat="1" ht="39" x14ac:dyDescent="0.2">
      <c r="B248" s="32"/>
      <c r="D248" s="152" t="s">
        <v>160</v>
      </c>
      <c r="F248" s="153" t="s">
        <v>2836</v>
      </c>
      <c r="I248" s="154"/>
      <c r="L248" s="32"/>
      <c r="M248" s="155"/>
      <c r="T248" s="56"/>
      <c r="AT248" s="17" t="s">
        <v>160</v>
      </c>
      <c r="AU248" s="17" t="s">
        <v>83</v>
      </c>
    </row>
    <row r="249" spans="2:65" s="1" customFormat="1" ht="55.5" customHeight="1" x14ac:dyDescent="0.2">
      <c r="B249" s="137"/>
      <c r="C249" s="138">
        <v>25</v>
      </c>
      <c r="D249" s="138" t="s">
        <v>154</v>
      </c>
      <c r="E249" s="139" t="s">
        <v>2838</v>
      </c>
      <c r="F249" s="140" t="s">
        <v>2839</v>
      </c>
      <c r="G249" s="141" t="s">
        <v>372</v>
      </c>
      <c r="H249" s="142">
        <v>1</v>
      </c>
      <c r="I249" s="143"/>
      <c r="J249" s="144">
        <f>ROUND(I249*H249,2)</f>
        <v>0</v>
      </c>
      <c r="K249" s="145"/>
      <c r="L249" s="32"/>
      <c r="M249" s="146" t="s">
        <v>1</v>
      </c>
      <c r="N249" s="147" t="s">
        <v>38</v>
      </c>
      <c r="P249" s="148">
        <f>O249*H249</f>
        <v>0</v>
      </c>
      <c r="Q249" s="148">
        <v>0</v>
      </c>
      <c r="R249" s="148">
        <f>Q249*H249</f>
        <v>0</v>
      </c>
      <c r="S249" s="148">
        <v>0</v>
      </c>
      <c r="T249" s="149">
        <f>S249*H249</f>
        <v>0</v>
      </c>
      <c r="AR249" s="150" t="s">
        <v>158</v>
      </c>
      <c r="AT249" s="150" t="s">
        <v>154</v>
      </c>
      <c r="AU249" s="150" t="s">
        <v>83</v>
      </c>
      <c r="AY249" s="17" t="s">
        <v>151</v>
      </c>
      <c r="BE249" s="151">
        <f>IF(N249="základní",J249,0)</f>
        <v>0</v>
      </c>
      <c r="BF249" s="151">
        <f>IF(N249="snížená",J249,0)</f>
        <v>0</v>
      </c>
      <c r="BG249" s="151">
        <f>IF(N249="zákl. přenesená",J249,0)</f>
        <v>0</v>
      </c>
      <c r="BH249" s="151">
        <f>IF(N249="sníž. přenesená",J249,0)</f>
        <v>0</v>
      </c>
      <c r="BI249" s="151">
        <f>IF(N249="nulová",J249,0)</f>
        <v>0</v>
      </c>
      <c r="BJ249" s="17" t="s">
        <v>81</v>
      </c>
      <c r="BK249" s="151">
        <f>ROUND(I249*H249,2)</f>
        <v>0</v>
      </c>
      <c r="BL249" s="17" t="s">
        <v>158</v>
      </c>
      <c r="BM249" s="150" t="s">
        <v>2840</v>
      </c>
    </row>
    <row r="250" spans="2:65" s="1" customFormat="1" ht="29.25" x14ac:dyDescent="0.2">
      <c r="B250" s="32"/>
      <c r="D250" s="152" t="s">
        <v>160</v>
      </c>
      <c r="F250" s="153" t="s">
        <v>2839</v>
      </c>
      <c r="I250" s="154"/>
      <c r="L250" s="32"/>
      <c r="M250" s="155"/>
      <c r="T250" s="56"/>
      <c r="AT250" s="17" t="s">
        <v>160</v>
      </c>
      <c r="AU250" s="17" t="s">
        <v>83</v>
      </c>
    </row>
    <row r="251" spans="2:65" s="11" customFormat="1" ht="22.9" customHeight="1" x14ac:dyDescent="0.2">
      <c r="B251" s="125"/>
      <c r="D251" s="126" t="s">
        <v>72</v>
      </c>
      <c r="E251" s="135" t="s">
        <v>2798</v>
      </c>
      <c r="F251" s="135" t="s">
        <v>2841</v>
      </c>
      <c r="I251" s="128"/>
      <c r="J251" s="136">
        <f>BK251</f>
        <v>0</v>
      </c>
      <c r="L251" s="125"/>
      <c r="M251" s="130"/>
      <c r="P251" s="131">
        <f>SUM(P252:P255)</f>
        <v>0</v>
      </c>
      <c r="R251" s="131">
        <f>SUM(R252:R255)</f>
        <v>0</v>
      </c>
      <c r="T251" s="132">
        <f>SUM(T252:T255)</f>
        <v>0</v>
      </c>
      <c r="AR251" s="126" t="s">
        <v>81</v>
      </c>
      <c r="AT251" s="133" t="s">
        <v>72</v>
      </c>
      <c r="AU251" s="133" t="s">
        <v>81</v>
      </c>
      <c r="AY251" s="126" t="s">
        <v>151</v>
      </c>
      <c r="BK251" s="134">
        <f>SUM(BK252:BK255)</f>
        <v>0</v>
      </c>
    </row>
    <row r="252" spans="2:65" s="1" customFormat="1" ht="66.75" customHeight="1" x14ac:dyDescent="0.2">
      <c r="B252" s="137"/>
      <c r="C252" s="138">
        <v>26</v>
      </c>
      <c r="D252" s="138" t="s">
        <v>154</v>
      </c>
      <c r="E252" s="139" t="s">
        <v>2842</v>
      </c>
      <c r="F252" s="140" t="s">
        <v>2836</v>
      </c>
      <c r="G252" s="141" t="s">
        <v>372</v>
      </c>
      <c r="H252" s="142">
        <v>1</v>
      </c>
      <c r="I252" s="143"/>
      <c r="J252" s="144">
        <f>ROUND(I252*H252,2)</f>
        <v>0</v>
      </c>
      <c r="K252" s="145"/>
      <c r="L252" s="32"/>
      <c r="M252" s="146" t="s">
        <v>1</v>
      </c>
      <c r="N252" s="147" t="s">
        <v>38</v>
      </c>
      <c r="P252" s="148">
        <f>O252*H252</f>
        <v>0</v>
      </c>
      <c r="Q252" s="148">
        <v>0</v>
      </c>
      <c r="R252" s="148">
        <f>Q252*H252</f>
        <v>0</v>
      </c>
      <c r="S252" s="148">
        <v>0</v>
      </c>
      <c r="T252" s="149">
        <f>S252*H252</f>
        <v>0</v>
      </c>
      <c r="AR252" s="150" t="s">
        <v>158</v>
      </c>
      <c r="AT252" s="150" t="s">
        <v>154</v>
      </c>
      <c r="AU252" s="150" t="s">
        <v>83</v>
      </c>
      <c r="AY252" s="17" t="s">
        <v>151</v>
      </c>
      <c r="BE252" s="151">
        <f>IF(N252="základní",J252,0)</f>
        <v>0</v>
      </c>
      <c r="BF252" s="151">
        <f>IF(N252="snížená",J252,0)</f>
        <v>0</v>
      </c>
      <c r="BG252" s="151">
        <f>IF(N252="zákl. přenesená",J252,0)</f>
        <v>0</v>
      </c>
      <c r="BH252" s="151">
        <f>IF(N252="sníž. přenesená",J252,0)</f>
        <v>0</v>
      </c>
      <c r="BI252" s="151">
        <f>IF(N252="nulová",J252,0)</f>
        <v>0</v>
      </c>
      <c r="BJ252" s="17" t="s">
        <v>81</v>
      </c>
      <c r="BK252" s="151">
        <f>ROUND(I252*H252,2)</f>
        <v>0</v>
      </c>
      <c r="BL252" s="17" t="s">
        <v>158</v>
      </c>
      <c r="BM252" s="150" t="s">
        <v>2843</v>
      </c>
    </row>
    <row r="253" spans="2:65" s="1" customFormat="1" ht="39" x14ac:dyDescent="0.2">
      <c r="B253" s="32"/>
      <c r="D253" s="152" t="s">
        <v>160</v>
      </c>
      <c r="F253" s="153" t="s">
        <v>2836</v>
      </c>
      <c r="I253" s="154"/>
      <c r="L253" s="32"/>
      <c r="M253" s="155"/>
      <c r="T253" s="56"/>
      <c r="AT253" s="17" t="s">
        <v>160</v>
      </c>
      <c r="AU253" s="17" t="s">
        <v>83</v>
      </c>
    </row>
    <row r="254" spans="2:65" s="1" customFormat="1" ht="55.5" customHeight="1" x14ac:dyDescent="0.2">
      <c r="B254" s="137"/>
      <c r="C254" s="138">
        <v>27</v>
      </c>
      <c r="D254" s="138" t="s">
        <v>154</v>
      </c>
      <c r="E254" s="139" t="s">
        <v>2844</v>
      </c>
      <c r="F254" s="140" t="s">
        <v>2839</v>
      </c>
      <c r="G254" s="141" t="s">
        <v>372</v>
      </c>
      <c r="H254" s="142">
        <v>1</v>
      </c>
      <c r="I254" s="143"/>
      <c r="J254" s="144">
        <f>ROUND(I254*H254,2)</f>
        <v>0</v>
      </c>
      <c r="K254" s="145"/>
      <c r="L254" s="32"/>
      <c r="M254" s="146" t="s">
        <v>1</v>
      </c>
      <c r="N254" s="147" t="s">
        <v>38</v>
      </c>
      <c r="P254" s="148">
        <f>O254*H254</f>
        <v>0</v>
      </c>
      <c r="Q254" s="148">
        <v>0</v>
      </c>
      <c r="R254" s="148">
        <f>Q254*H254</f>
        <v>0</v>
      </c>
      <c r="S254" s="148">
        <v>0</v>
      </c>
      <c r="T254" s="149">
        <f>S254*H254</f>
        <v>0</v>
      </c>
      <c r="AR254" s="150" t="s">
        <v>158</v>
      </c>
      <c r="AT254" s="150" t="s">
        <v>154</v>
      </c>
      <c r="AU254" s="150" t="s">
        <v>83</v>
      </c>
      <c r="AY254" s="17" t="s">
        <v>151</v>
      </c>
      <c r="BE254" s="151">
        <f>IF(N254="základní",J254,0)</f>
        <v>0</v>
      </c>
      <c r="BF254" s="151">
        <f>IF(N254="snížená",J254,0)</f>
        <v>0</v>
      </c>
      <c r="BG254" s="151">
        <f>IF(N254="zákl. přenesená",J254,0)</f>
        <v>0</v>
      </c>
      <c r="BH254" s="151">
        <f>IF(N254="sníž. přenesená",J254,0)</f>
        <v>0</v>
      </c>
      <c r="BI254" s="151">
        <f>IF(N254="nulová",J254,0)</f>
        <v>0</v>
      </c>
      <c r="BJ254" s="17" t="s">
        <v>81</v>
      </c>
      <c r="BK254" s="151">
        <f>ROUND(I254*H254,2)</f>
        <v>0</v>
      </c>
      <c r="BL254" s="17" t="s">
        <v>158</v>
      </c>
      <c r="BM254" s="150" t="s">
        <v>2845</v>
      </c>
    </row>
    <row r="255" spans="2:65" s="1" customFormat="1" ht="29.25" x14ac:dyDescent="0.2">
      <c r="B255" s="32"/>
      <c r="D255" s="152" t="s">
        <v>160</v>
      </c>
      <c r="F255" s="153" t="s">
        <v>2839</v>
      </c>
      <c r="I255" s="154"/>
      <c r="L255" s="32"/>
      <c r="M255" s="155"/>
      <c r="T255" s="56"/>
      <c r="AT255" s="17" t="s">
        <v>160</v>
      </c>
      <c r="AU255" s="17" t="s">
        <v>83</v>
      </c>
    </row>
    <row r="256" spans="2:65" s="11" customFormat="1" ht="22.9" customHeight="1" x14ac:dyDescent="0.2">
      <c r="B256" s="125"/>
      <c r="D256" s="126" t="s">
        <v>72</v>
      </c>
      <c r="E256" s="135" t="s">
        <v>2801</v>
      </c>
      <c r="F256" s="135" t="s">
        <v>2846</v>
      </c>
      <c r="I256" s="128"/>
      <c r="J256" s="136">
        <f>BK256</f>
        <v>0</v>
      </c>
      <c r="L256" s="125"/>
      <c r="M256" s="130"/>
      <c r="P256" s="131">
        <f>SUM(P257:P268)</f>
        <v>0</v>
      </c>
      <c r="R256" s="131">
        <f>SUM(R257:R268)</f>
        <v>0</v>
      </c>
      <c r="T256" s="132">
        <f>SUM(T257:T268)</f>
        <v>0</v>
      </c>
      <c r="AR256" s="126" t="s">
        <v>81</v>
      </c>
      <c r="AT256" s="133" t="s">
        <v>72</v>
      </c>
      <c r="AU256" s="133" t="s">
        <v>81</v>
      </c>
      <c r="AY256" s="126" t="s">
        <v>151</v>
      </c>
      <c r="BK256" s="134">
        <f>SUM(BK257:BK268)</f>
        <v>0</v>
      </c>
    </row>
    <row r="257" spans="2:65" s="1" customFormat="1" ht="78" customHeight="1" x14ac:dyDescent="0.2">
      <c r="B257" s="137"/>
      <c r="C257" s="138">
        <v>28</v>
      </c>
      <c r="D257" s="138" t="s">
        <v>154</v>
      </c>
      <c r="E257" s="139" t="s">
        <v>2847</v>
      </c>
      <c r="F257" s="140" t="s">
        <v>2848</v>
      </c>
      <c r="G257" s="141" t="s">
        <v>372</v>
      </c>
      <c r="H257" s="142">
        <v>1</v>
      </c>
      <c r="I257" s="143"/>
      <c r="J257" s="144">
        <f>ROUND(I257*H257,2)</f>
        <v>0</v>
      </c>
      <c r="K257" s="145"/>
      <c r="L257" s="32"/>
      <c r="M257" s="146" t="s">
        <v>1</v>
      </c>
      <c r="N257" s="147" t="s">
        <v>38</v>
      </c>
      <c r="P257" s="148">
        <f>O257*H257</f>
        <v>0</v>
      </c>
      <c r="Q257" s="148">
        <v>0</v>
      </c>
      <c r="R257" s="148">
        <f>Q257*H257</f>
        <v>0</v>
      </c>
      <c r="S257" s="148">
        <v>0</v>
      </c>
      <c r="T257" s="149">
        <f>S257*H257</f>
        <v>0</v>
      </c>
      <c r="AR257" s="150" t="s">
        <v>158</v>
      </c>
      <c r="AT257" s="150" t="s">
        <v>154</v>
      </c>
      <c r="AU257" s="150" t="s">
        <v>83</v>
      </c>
      <c r="AY257" s="17" t="s">
        <v>151</v>
      </c>
      <c r="BE257" s="151">
        <f>IF(N257="základní",J257,0)</f>
        <v>0</v>
      </c>
      <c r="BF257" s="151">
        <f>IF(N257="snížená",J257,0)</f>
        <v>0</v>
      </c>
      <c r="BG257" s="151">
        <f>IF(N257="zákl. přenesená",J257,0)</f>
        <v>0</v>
      </c>
      <c r="BH257" s="151">
        <f>IF(N257="sníž. přenesená",J257,0)</f>
        <v>0</v>
      </c>
      <c r="BI257" s="151">
        <f>IF(N257="nulová",J257,0)</f>
        <v>0</v>
      </c>
      <c r="BJ257" s="17" t="s">
        <v>81</v>
      </c>
      <c r="BK257" s="151">
        <f>ROUND(I257*H257,2)</f>
        <v>0</v>
      </c>
      <c r="BL257" s="17" t="s">
        <v>158</v>
      </c>
      <c r="BM257" s="150" t="s">
        <v>2849</v>
      </c>
    </row>
    <row r="258" spans="2:65" s="1" customFormat="1" ht="48.75" x14ac:dyDescent="0.2">
      <c r="B258" s="32"/>
      <c r="D258" s="152" t="s">
        <v>160</v>
      </c>
      <c r="F258" s="153" t="s">
        <v>2850</v>
      </c>
      <c r="I258" s="154"/>
      <c r="L258" s="32"/>
      <c r="M258" s="155"/>
      <c r="T258" s="56"/>
      <c r="AT258" s="17" t="s">
        <v>160</v>
      </c>
      <c r="AU258" s="17" t="s">
        <v>83</v>
      </c>
    </row>
    <row r="259" spans="2:65" s="1" customFormat="1" ht="24.2" customHeight="1" x14ac:dyDescent="0.2">
      <c r="B259" s="137"/>
      <c r="C259" s="138">
        <v>29</v>
      </c>
      <c r="D259" s="138" t="s">
        <v>154</v>
      </c>
      <c r="E259" s="139" t="s">
        <v>2851</v>
      </c>
      <c r="F259" s="140" t="s">
        <v>2852</v>
      </c>
      <c r="G259" s="141" t="s">
        <v>372</v>
      </c>
      <c r="H259" s="142">
        <v>1</v>
      </c>
      <c r="I259" s="143"/>
      <c r="J259" s="144">
        <f>ROUND(I259*H259,2)</f>
        <v>0</v>
      </c>
      <c r="K259" s="145"/>
      <c r="L259" s="32"/>
      <c r="M259" s="146" t="s">
        <v>1</v>
      </c>
      <c r="N259" s="147" t="s">
        <v>38</v>
      </c>
      <c r="P259" s="148">
        <f>O259*H259</f>
        <v>0</v>
      </c>
      <c r="Q259" s="148">
        <v>0</v>
      </c>
      <c r="R259" s="148">
        <f>Q259*H259</f>
        <v>0</v>
      </c>
      <c r="S259" s="148">
        <v>0</v>
      </c>
      <c r="T259" s="149">
        <f>S259*H259</f>
        <v>0</v>
      </c>
      <c r="AR259" s="150" t="s">
        <v>158</v>
      </c>
      <c r="AT259" s="150" t="s">
        <v>154</v>
      </c>
      <c r="AU259" s="150" t="s">
        <v>83</v>
      </c>
      <c r="AY259" s="17" t="s">
        <v>151</v>
      </c>
      <c r="BE259" s="151">
        <f>IF(N259="základní",J259,0)</f>
        <v>0</v>
      </c>
      <c r="BF259" s="151">
        <f>IF(N259="snížená",J259,0)</f>
        <v>0</v>
      </c>
      <c r="BG259" s="151">
        <f>IF(N259="zákl. přenesená",J259,0)</f>
        <v>0</v>
      </c>
      <c r="BH259" s="151">
        <f>IF(N259="sníž. přenesená",J259,0)</f>
        <v>0</v>
      </c>
      <c r="BI259" s="151">
        <f>IF(N259="nulová",J259,0)</f>
        <v>0</v>
      </c>
      <c r="BJ259" s="17" t="s">
        <v>81</v>
      </c>
      <c r="BK259" s="151">
        <f>ROUND(I259*H259,2)</f>
        <v>0</v>
      </c>
      <c r="BL259" s="17" t="s">
        <v>158</v>
      </c>
      <c r="BM259" s="150" t="s">
        <v>2853</v>
      </c>
    </row>
    <row r="260" spans="2:65" s="1" customFormat="1" ht="19.5" x14ac:dyDescent="0.2">
      <c r="B260" s="32"/>
      <c r="D260" s="152" t="s">
        <v>160</v>
      </c>
      <c r="F260" s="153" t="s">
        <v>2852</v>
      </c>
      <c r="I260" s="154"/>
      <c r="L260" s="32"/>
      <c r="M260" s="155"/>
      <c r="T260" s="56"/>
      <c r="AT260" s="17" t="s">
        <v>160</v>
      </c>
      <c r="AU260" s="17" t="s">
        <v>83</v>
      </c>
    </row>
    <row r="261" spans="2:65" s="1" customFormat="1" ht="49.15" customHeight="1" x14ac:dyDescent="0.2">
      <c r="B261" s="137"/>
      <c r="C261" s="138">
        <v>30</v>
      </c>
      <c r="D261" s="138" t="s">
        <v>154</v>
      </c>
      <c r="E261" s="139" t="s">
        <v>2854</v>
      </c>
      <c r="F261" s="140" t="s">
        <v>2855</v>
      </c>
      <c r="G261" s="141" t="s">
        <v>372</v>
      </c>
      <c r="H261" s="142">
        <v>1</v>
      </c>
      <c r="I261" s="143"/>
      <c r="J261" s="144">
        <f>ROUND(I261*H261,2)</f>
        <v>0</v>
      </c>
      <c r="K261" s="145"/>
      <c r="L261" s="32"/>
      <c r="M261" s="146" t="s">
        <v>1</v>
      </c>
      <c r="N261" s="147" t="s">
        <v>38</v>
      </c>
      <c r="P261" s="148">
        <f>O261*H261</f>
        <v>0</v>
      </c>
      <c r="Q261" s="148">
        <v>0</v>
      </c>
      <c r="R261" s="148">
        <f>Q261*H261</f>
        <v>0</v>
      </c>
      <c r="S261" s="148">
        <v>0</v>
      </c>
      <c r="T261" s="149">
        <f>S261*H261</f>
        <v>0</v>
      </c>
      <c r="AR261" s="150" t="s">
        <v>158</v>
      </c>
      <c r="AT261" s="150" t="s">
        <v>154</v>
      </c>
      <c r="AU261" s="150" t="s">
        <v>83</v>
      </c>
      <c r="AY261" s="17" t="s">
        <v>151</v>
      </c>
      <c r="BE261" s="151">
        <f>IF(N261="základní",J261,0)</f>
        <v>0</v>
      </c>
      <c r="BF261" s="151">
        <f>IF(N261="snížená",J261,0)</f>
        <v>0</v>
      </c>
      <c r="BG261" s="151">
        <f>IF(N261="zákl. přenesená",J261,0)</f>
        <v>0</v>
      </c>
      <c r="BH261" s="151">
        <f>IF(N261="sníž. přenesená",J261,0)</f>
        <v>0</v>
      </c>
      <c r="BI261" s="151">
        <f>IF(N261="nulová",J261,0)</f>
        <v>0</v>
      </c>
      <c r="BJ261" s="17" t="s">
        <v>81</v>
      </c>
      <c r="BK261" s="151">
        <f>ROUND(I261*H261,2)</f>
        <v>0</v>
      </c>
      <c r="BL261" s="17" t="s">
        <v>158</v>
      </c>
      <c r="BM261" s="150" t="s">
        <v>2856</v>
      </c>
    </row>
    <row r="262" spans="2:65" s="1" customFormat="1" ht="29.25" x14ac:dyDescent="0.2">
      <c r="B262" s="32"/>
      <c r="D262" s="152" t="s">
        <v>160</v>
      </c>
      <c r="F262" s="153" t="s">
        <v>2855</v>
      </c>
      <c r="I262" s="154"/>
      <c r="L262" s="32"/>
      <c r="M262" s="155"/>
      <c r="T262" s="56"/>
      <c r="AT262" s="17" t="s">
        <v>160</v>
      </c>
      <c r="AU262" s="17" t="s">
        <v>83</v>
      </c>
    </row>
    <row r="263" spans="2:65" s="1" customFormat="1" ht="62.65" customHeight="1" x14ac:dyDescent="0.2">
      <c r="B263" s="137"/>
      <c r="C263" s="138">
        <v>31</v>
      </c>
      <c r="D263" s="138" t="s">
        <v>154</v>
      </c>
      <c r="E263" s="139" t="s">
        <v>2857</v>
      </c>
      <c r="F263" s="140" t="s">
        <v>2858</v>
      </c>
      <c r="G263" s="141" t="s">
        <v>372</v>
      </c>
      <c r="H263" s="142">
        <v>1</v>
      </c>
      <c r="I263" s="143"/>
      <c r="J263" s="144">
        <f>ROUND(I263*H263,2)</f>
        <v>0</v>
      </c>
      <c r="K263" s="145"/>
      <c r="L263" s="32"/>
      <c r="M263" s="146" t="s">
        <v>1</v>
      </c>
      <c r="N263" s="147" t="s">
        <v>38</v>
      </c>
      <c r="P263" s="148">
        <f>O263*H263</f>
        <v>0</v>
      </c>
      <c r="Q263" s="148">
        <v>0</v>
      </c>
      <c r="R263" s="148">
        <f>Q263*H263</f>
        <v>0</v>
      </c>
      <c r="S263" s="148">
        <v>0</v>
      </c>
      <c r="T263" s="149">
        <f>S263*H263</f>
        <v>0</v>
      </c>
      <c r="AR263" s="150" t="s">
        <v>158</v>
      </c>
      <c r="AT263" s="150" t="s">
        <v>154</v>
      </c>
      <c r="AU263" s="150" t="s">
        <v>83</v>
      </c>
      <c r="AY263" s="17" t="s">
        <v>151</v>
      </c>
      <c r="BE263" s="151">
        <f>IF(N263="základní",J263,0)</f>
        <v>0</v>
      </c>
      <c r="BF263" s="151">
        <f>IF(N263="snížená",J263,0)</f>
        <v>0</v>
      </c>
      <c r="BG263" s="151">
        <f>IF(N263="zákl. přenesená",J263,0)</f>
        <v>0</v>
      </c>
      <c r="BH263" s="151">
        <f>IF(N263="sníž. přenesená",J263,0)</f>
        <v>0</v>
      </c>
      <c r="BI263" s="151">
        <f>IF(N263="nulová",J263,0)</f>
        <v>0</v>
      </c>
      <c r="BJ263" s="17" t="s">
        <v>81</v>
      </c>
      <c r="BK263" s="151">
        <f>ROUND(I263*H263,2)</f>
        <v>0</v>
      </c>
      <c r="BL263" s="17" t="s">
        <v>158</v>
      </c>
      <c r="BM263" s="150" t="s">
        <v>2859</v>
      </c>
    </row>
    <row r="264" spans="2:65" s="1" customFormat="1" ht="39" x14ac:dyDescent="0.2">
      <c r="B264" s="32"/>
      <c r="D264" s="152" t="s">
        <v>160</v>
      </c>
      <c r="F264" s="153" t="s">
        <v>2858</v>
      </c>
      <c r="I264" s="154"/>
      <c r="L264" s="32"/>
      <c r="M264" s="155"/>
      <c r="T264" s="56"/>
      <c r="AT264" s="17" t="s">
        <v>160</v>
      </c>
      <c r="AU264" s="17" t="s">
        <v>83</v>
      </c>
    </row>
    <row r="265" spans="2:65" s="1" customFormat="1" ht="49.15" customHeight="1" x14ac:dyDescent="0.2">
      <c r="B265" s="137"/>
      <c r="C265" s="138">
        <v>32</v>
      </c>
      <c r="D265" s="138" t="s">
        <v>154</v>
      </c>
      <c r="E265" s="139" t="s">
        <v>2860</v>
      </c>
      <c r="F265" s="140" t="s">
        <v>2861</v>
      </c>
      <c r="G265" s="141" t="s">
        <v>372</v>
      </c>
      <c r="H265" s="142">
        <v>1</v>
      </c>
      <c r="I265" s="143"/>
      <c r="J265" s="144">
        <f>ROUND(I265*H265,2)</f>
        <v>0</v>
      </c>
      <c r="K265" s="145"/>
      <c r="L265" s="32"/>
      <c r="M265" s="146" t="s">
        <v>1</v>
      </c>
      <c r="N265" s="147" t="s">
        <v>38</v>
      </c>
      <c r="P265" s="148">
        <f>O265*H265</f>
        <v>0</v>
      </c>
      <c r="Q265" s="148">
        <v>0</v>
      </c>
      <c r="R265" s="148">
        <f>Q265*H265</f>
        <v>0</v>
      </c>
      <c r="S265" s="148">
        <v>0</v>
      </c>
      <c r="T265" s="149">
        <f>S265*H265</f>
        <v>0</v>
      </c>
      <c r="AR265" s="150" t="s">
        <v>158</v>
      </c>
      <c r="AT265" s="150" t="s">
        <v>154</v>
      </c>
      <c r="AU265" s="150" t="s">
        <v>83</v>
      </c>
      <c r="AY265" s="17" t="s">
        <v>151</v>
      </c>
      <c r="BE265" s="151">
        <f>IF(N265="základní",J265,0)</f>
        <v>0</v>
      </c>
      <c r="BF265" s="151">
        <f>IF(N265="snížená",J265,0)</f>
        <v>0</v>
      </c>
      <c r="BG265" s="151">
        <f>IF(N265="zákl. přenesená",J265,0)</f>
        <v>0</v>
      </c>
      <c r="BH265" s="151">
        <f>IF(N265="sníž. přenesená",J265,0)</f>
        <v>0</v>
      </c>
      <c r="BI265" s="151">
        <f>IF(N265="nulová",J265,0)</f>
        <v>0</v>
      </c>
      <c r="BJ265" s="17" t="s">
        <v>81</v>
      </c>
      <c r="BK265" s="151">
        <f>ROUND(I265*H265,2)</f>
        <v>0</v>
      </c>
      <c r="BL265" s="17" t="s">
        <v>158</v>
      </c>
      <c r="BM265" s="150" t="s">
        <v>2862</v>
      </c>
    </row>
    <row r="266" spans="2:65" s="1" customFormat="1" ht="29.25" x14ac:dyDescent="0.2">
      <c r="B266" s="32"/>
      <c r="D266" s="152" t="s">
        <v>160</v>
      </c>
      <c r="F266" s="153" t="s">
        <v>2861</v>
      </c>
      <c r="I266" s="154"/>
      <c r="L266" s="32"/>
      <c r="M266" s="155"/>
      <c r="T266" s="56"/>
      <c r="AT266" s="17" t="s">
        <v>160</v>
      </c>
      <c r="AU266" s="17" t="s">
        <v>83</v>
      </c>
    </row>
    <row r="267" spans="2:65" s="1" customFormat="1" ht="37.9" customHeight="1" x14ac:dyDescent="0.2">
      <c r="B267" s="137"/>
      <c r="C267" s="138">
        <v>33</v>
      </c>
      <c r="D267" s="138" t="s">
        <v>154</v>
      </c>
      <c r="E267" s="139" t="s">
        <v>2863</v>
      </c>
      <c r="F267" s="140" t="s">
        <v>2864</v>
      </c>
      <c r="G267" s="141" t="s">
        <v>372</v>
      </c>
      <c r="H267" s="142">
        <v>1</v>
      </c>
      <c r="I267" s="143"/>
      <c r="J267" s="144">
        <f>ROUND(I267*H267,2)</f>
        <v>0</v>
      </c>
      <c r="K267" s="145"/>
      <c r="L267" s="32"/>
      <c r="M267" s="146" t="s">
        <v>1</v>
      </c>
      <c r="N267" s="147" t="s">
        <v>38</v>
      </c>
      <c r="P267" s="148">
        <f>O267*H267</f>
        <v>0</v>
      </c>
      <c r="Q267" s="148">
        <v>0</v>
      </c>
      <c r="R267" s="148">
        <f>Q267*H267</f>
        <v>0</v>
      </c>
      <c r="S267" s="148">
        <v>0</v>
      </c>
      <c r="T267" s="149">
        <f>S267*H267</f>
        <v>0</v>
      </c>
      <c r="AR267" s="150" t="s">
        <v>158</v>
      </c>
      <c r="AT267" s="150" t="s">
        <v>154</v>
      </c>
      <c r="AU267" s="150" t="s">
        <v>83</v>
      </c>
      <c r="AY267" s="17" t="s">
        <v>151</v>
      </c>
      <c r="BE267" s="151">
        <f>IF(N267="základní",J267,0)</f>
        <v>0</v>
      </c>
      <c r="BF267" s="151">
        <f>IF(N267="snížená",J267,0)</f>
        <v>0</v>
      </c>
      <c r="BG267" s="151">
        <f>IF(N267="zákl. přenesená",J267,0)</f>
        <v>0</v>
      </c>
      <c r="BH267" s="151">
        <f>IF(N267="sníž. přenesená",J267,0)</f>
        <v>0</v>
      </c>
      <c r="BI267" s="151">
        <f>IF(N267="nulová",J267,0)</f>
        <v>0</v>
      </c>
      <c r="BJ267" s="17" t="s">
        <v>81</v>
      </c>
      <c r="BK267" s="151">
        <f>ROUND(I267*H267,2)</f>
        <v>0</v>
      </c>
      <c r="BL267" s="17" t="s">
        <v>158</v>
      </c>
      <c r="BM267" s="150" t="s">
        <v>2865</v>
      </c>
    </row>
    <row r="268" spans="2:65" s="1" customFormat="1" ht="29.25" x14ac:dyDescent="0.2">
      <c r="B268" s="32"/>
      <c r="D268" s="152" t="s">
        <v>160</v>
      </c>
      <c r="F268" s="153" t="s">
        <v>2864</v>
      </c>
      <c r="I268" s="154"/>
      <c r="L268" s="32"/>
      <c r="M268" s="155"/>
      <c r="T268" s="56"/>
      <c r="AT268" s="17" t="s">
        <v>160</v>
      </c>
      <c r="AU268" s="17" t="s">
        <v>83</v>
      </c>
    </row>
    <row r="269" spans="2:65" s="11" customFormat="1" ht="22.9" customHeight="1" x14ac:dyDescent="0.2">
      <c r="B269" s="125"/>
      <c r="D269" s="126" t="s">
        <v>72</v>
      </c>
      <c r="E269" s="135" t="s">
        <v>2866</v>
      </c>
      <c r="F269" s="135" t="s">
        <v>2867</v>
      </c>
      <c r="I269" s="128"/>
      <c r="J269" s="136">
        <f>BK269</f>
        <v>0</v>
      </c>
      <c r="L269" s="125"/>
      <c r="M269" s="130"/>
      <c r="P269" s="131">
        <f>SUM(P270:P273)</f>
        <v>0</v>
      </c>
      <c r="R269" s="131">
        <f>SUM(R270:R273)</f>
        <v>0</v>
      </c>
      <c r="T269" s="132">
        <f>SUM(T270:T273)</f>
        <v>0</v>
      </c>
      <c r="AR269" s="126" t="s">
        <v>81</v>
      </c>
      <c r="AT269" s="133" t="s">
        <v>72</v>
      </c>
      <c r="AU269" s="133" t="s">
        <v>81</v>
      </c>
      <c r="AY269" s="126" t="s">
        <v>151</v>
      </c>
      <c r="BK269" s="134">
        <f>SUM(BK270:BK273)</f>
        <v>0</v>
      </c>
    </row>
    <row r="270" spans="2:65" s="1" customFormat="1" ht="76.349999999999994" customHeight="1" x14ac:dyDescent="0.2">
      <c r="B270" s="137"/>
      <c r="C270" s="138">
        <v>34</v>
      </c>
      <c r="D270" s="138" t="s">
        <v>154</v>
      </c>
      <c r="E270" s="139" t="s">
        <v>2868</v>
      </c>
      <c r="F270" s="140" t="s">
        <v>2869</v>
      </c>
      <c r="G270" s="141" t="s">
        <v>372</v>
      </c>
      <c r="H270" s="142">
        <v>2</v>
      </c>
      <c r="I270" s="143"/>
      <c r="J270" s="144">
        <f>ROUND(I270*H270,2)</f>
        <v>0</v>
      </c>
      <c r="K270" s="145"/>
      <c r="L270" s="32"/>
      <c r="M270" s="146" t="s">
        <v>1</v>
      </c>
      <c r="N270" s="147" t="s">
        <v>38</v>
      </c>
      <c r="P270" s="148">
        <f>O270*H270</f>
        <v>0</v>
      </c>
      <c r="Q270" s="148">
        <v>0</v>
      </c>
      <c r="R270" s="148">
        <f>Q270*H270</f>
        <v>0</v>
      </c>
      <c r="S270" s="148">
        <v>0</v>
      </c>
      <c r="T270" s="149">
        <f>S270*H270</f>
        <v>0</v>
      </c>
      <c r="AR270" s="150" t="s">
        <v>158</v>
      </c>
      <c r="AT270" s="150" t="s">
        <v>154</v>
      </c>
      <c r="AU270" s="150" t="s">
        <v>83</v>
      </c>
      <c r="AY270" s="17" t="s">
        <v>151</v>
      </c>
      <c r="BE270" s="151">
        <f>IF(N270="základní",J270,0)</f>
        <v>0</v>
      </c>
      <c r="BF270" s="151">
        <f>IF(N270="snížená",J270,0)</f>
        <v>0</v>
      </c>
      <c r="BG270" s="151">
        <f>IF(N270="zákl. přenesená",J270,0)</f>
        <v>0</v>
      </c>
      <c r="BH270" s="151">
        <f>IF(N270="sníž. přenesená",J270,0)</f>
        <v>0</v>
      </c>
      <c r="BI270" s="151">
        <f>IF(N270="nulová",J270,0)</f>
        <v>0</v>
      </c>
      <c r="BJ270" s="17" t="s">
        <v>81</v>
      </c>
      <c r="BK270" s="151">
        <f>ROUND(I270*H270,2)</f>
        <v>0</v>
      </c>
      <c r="BL270" s="17" t="s">
        <v>158</v>
      </c>
      <c r="BM270" s="150" t="s">
        <v>2870</v>
      </c>
    </row>
    <row r="271" spans="2:65" s="1" customFormat="1" ht="48.75" x14ac:dyDescent="0.2">
      <c r="B271" s="32"/>
      <c r="D271" s="152" t="s">
        <v>160</v>
      </c>
      <c r="F271" s="153" t="s">
        <v>2871</v>
      </c>
      <c r="I271" s="154"/>
      <c r="L271" s="32"/>
      <c r="M271" s="155"/>
      <c r="T271" s="56"/>
      <c r="AT271" s="17" t="s">
        <v>160</v>
      </c>
      <c r="AU271" s="17" t="s">
        <v>83</v>
      </c>
    </row>
    <row r="272" spans="2:65" s="1" customFormat="1" ht="33" customHeight="1" x14ac:dyDescent="0.2">
      <c r="B272" s="137"/>
      <c r="C272" s="138">
        <v>35</v>
      </c>
      <c r="D272" s="138" t="s">
        <v>154</v>
      </c>
      <c r="E272" s="139" t="s">
        <v>2872</v>
      </c>
      <c r="F272" s="140" t="s">
        <v>2873</v>
      </c>
      <c r="G272" s="141" t="s">
        <v>372</v>
      </c>
      <c r="H272" s="142">
        <v>2</v>
      </c>
      <c r="I272" s="143"/>
      <c r="J272" s="144">
        <f>ROUND(I272*H272,2)</f>
        <v>0</v>
      </c>
      <c r="K272" s="145"/>
      <c r="L272" s="32"/>
      <c r="M272" s="146" t="s">
        <v>1</v>
      </c>
      <c r="N272" s="147" t="s">
        <v>38</v>
      </c>
      <c r="P272" s="148">
        <f>O272*H272</f>
        <v>0</v>
      </c>
      <c r="Q272" s="148">
        <v>0</v>
      </c>
      <c r="R272" s="148">
        <f>Q272*H272</f>
        <v>0</v>
      </c>
      <c r="S272" s="148">
        <v>0</v>
      </c>
      <c r="T272" s="149">
        <f>S272*H272</f>
        <v>0</v>
      </c>
      <c r="AR272" s="150" t="s">
        <v>158</v>
      </c>
      <c r="AT272" s="150" t="s">
        <v>154</v>
      </c>
      <c r="AU272" s="150" t="s">
        <v>83</v>
      </c>
      <c r="AY272" s="17" t="s">
        <v>151</v>
      </c>
      <c r="BE272" s="151">
        <f>IF(N272="základní",J272,0)</f>
        <v>0</v>
      </c>
      <c r="BF272" s="151">
        <f>IF(N272="snížená",J272,0)</f>
        <v>0</v>
      </c>
      <c r="BG272" s="151">
        <f>IF(N272="zákl. přenesená",J272,0)</f>
        <v>0</v>
      </c>
      <c r="BH272" s="151">
        <f>IF(N272="sníž. přenesená",J272,0)</f>
        <v>0</v>
      </c>
      <c r="BI272" s="151">
        <f>IF(N272="nulová",J272,0)</f>
        <v>0</v>
      </c>
      <c r="BJ272" s="17" t="s">
        <v>81</v>
      </c>
      <c r="BK272" s="151">
        <f>ROUND(I272*H272,2)</f>
        <v>0</v>
      </c>
      <c r="BL272" s="17" t="s">
        <v>158</v>
      </c>
      <c r="BM272" s="150" t="s">
        <v>2874</v>
      </c>
    </row>
    <row r="273" spans="2:65" s="1" customFormat="1" ht="19.5" x14ac:dyDescent="0.2">
      <c r="B273" s="32"/>
      <c r="D273" s="152" t="s">
        <v>160</v>
      </c>
      <c r="F273" s="153" t="s">
        <v>2873</v>
      </c>
      <c r="I273" s="154"/>
      <c r="L273" s="32"/>
      <c r="M273" s="155"/>
      <c r="T273" s="56"/>
      <c r="AT273" s="17" t="s">
        <v>160</v>
      </c>
      <c r="AU273" s="17" t="s">
        <v>83</v>
      </c>
    </row>
    <row r="274" spans="2:65" s="11" customFormat="1" ht="22.9" customHeight="1" x14ac:dyDescent="0.2">
      <c r="B274" s="125"/>
      <c r="D274" s="126" t="s">
        <v>72</v>
      </c>
      <c r="E274" s="135" t="s">
        <v>2875</v>
      </c>
      <c r="F274" s="135" t="s">
        <v>2876</v>
      </c>
      <c r="I274" s="128"/>
      <c r="J274" s="136">
        <f>BK274</f>
        <v>0</v>
      </c>
      <c r="L274" s="125"/>
      <c r="M274" s="130"/>
      <c r="P274" s="131">
        <f>SUM(P275:P280)</f>
        <v>0</v>
      </c>
      <c r="R274" s="131">
        <f>SUM(R275:R280)</f>
        <v>0</v>
      </c>
      <c r="T274" s="132">
        <f>SUM(T275:T280)</f>
        <v>0</v>
      </c>
      <c r="AR274" s="126" t="s">
        <v>81</v>
      </c>
      <c r="AT274" s="133" t="s">
        <v>72</v>
      </c>
      <c r="AU274" s="133" t="s">
        <v>81</v>
      </c>
      <c r="AY274" s="126" t="s">
        <v>151</v>
      </c>
      <c r="BK274" s="134">
        <f>SUM(BK275:BK280)</f>
        <v>0</v>
      </c>
    </row>
    <row r="275" spans="2:65" s="1" customFormat="1" ht="44.25" customHeight="1" x14ac:dyDescent="0.2">
      <c r="B275" s="137"/>
      <c r="C275" s="138">
        <v>36</v>
      </c>
      <c r="D275" s="138" t="s">
        <v>154</v>
      </c>
      <c r="E275" s="139" t="s">
        <v>2877</v>
      </c>
      <c r="F275" s="140" t="s">
        <v>2878</v>
      </c>
      <c r="G275" s="141" t="s">
        <v>372</v>
      </c>
      <c r="H275" s="142">
        <v>2</v>
      </c>
      <c r="I275" s="143"/>
      <c r="J275" s="144">
        <f>ROUND(I275*H275,2)</f>
        <v>0</v>
      </c>
      <c r="K275" s="145"/>
      <c r="L275" s="32"/>
      <c r="M275" s="146" t="s">
        <v>1</v>
      </c>
      <c r="N275" s="147" t="s">
        <v>38</v>
      </c>
      <c r="P275" s="148">
        <f>O275*H275</f>
        <v>0</v>
      </c>
      <c r="Q275" s="148">
        <v>0</v>
      </c>
      <c r="R275" s="148">
        <f>Q275*H275</f>
        <v>0</v>
      </c>
      <c r="S275" s="148">
        <v>0</v>
      </c>
      <c r="T275" s="149">
        <f>S275*H275</f>
        <v>0</v>
      </c>
      <c r="AR275" s="150" t="s">
        <v>158</v>
      </c>
      <c r="AT275" s="150" t="s">
        <v>154</v>
      </c>
      <c r="AU275" s="150" t="s">
        <v>83</v>
      </c>
      <c r="AY275" s="17" t="s">
        <v>151</v>
      </c>
      <c r="BE275" s="151">
        <f>IF(N275="základní",J275,0)</f>
        <v>0</v>
      </c>
      <c r="BF275" s="151">
        <f>IF(N275="snížená",J275,0)</f>
        <v>0</v>
      </c>
      <c r="BG275" s="151">
        <f>IF(N275="zákl. přenesená",J275,0)</f>
        <v>0</v>
      </c>
      <c r="BH275" s="151">
        <f>IF(N275="sníž. přenesená",J275,0)</f>
        <v>0</v>
      </c>
      <c r="BI275" s="151">
        <f>IF(N275="nulová",J275,0)</f>
        <v>0</v>
      </c>
      <c r="BJ275" s="17" t="s">
        <v>81</v>
      </c>
      <c r="BK275" s="151">
        <f>ROUND(I275*H275,2)</f>
        <v>0</v>
      </c>
      <c r="BL275" s="17" t="s">
        <v>158</v>
      </c>
      <c r="BM275" s="150" t="s">
        <v>2879</v>
      </c>
    </row>
    <row r="276" spans="2:65" s="1" customFormat="1" ht="29.25" x14ac:dyDescent="0.2">
      <c r="B276" s="32"/>
      <c r="D276" s="152" t="s">
        <v>160</v>
      </c>
      <c r="F276" s="153" t="s">
        <v>2878</v>
      </c>
      <c r="I276" s="154"/>
      <c r="L276" s="32"/>
      <c r="M276" s="155"/>
      <c r="T276" s="56"/>
      <c r="AT276" s="17" t="s">
        <v>160</v>
      </c>
      <c r="AU276" s="17" t="s">
        <v>83</v>
      </c>
    </row>
    <row r="277" spans="2:65" s="1" customFormat="1" ht="37.9" customHeight="1" x14ac:dyDescent="0.2">
      <c r="B277" s="137"/>
      <c r="C277" s="138">
        <v>37</v>
      </c>
      <c r="D277" s="138" t="s">
        <v>154</v>
      </c>
      <c r="E277" s="139" t="s">
        <v>2880</v>
      </c>
      <c r="F277" s="140" t="s">
        <v>2881</v>
      </c>
      <c r="G277" s="141" t="s">
        <v>372</v>
      </c>
      <c r="H277" s="142">
        <v>2</v>
      </c>
      <c r="I277" s="143"/>
      <c r="J277" s="144">
        <f>ROUND(I277*H277,2)</f>
        <v>0</v>
      </c>
      <c r="K277" s="145"/>
      <c r="L277" s="32"/>
      <c r="M277" s="146" t="s">
        <v>1</v>
      </c>
      <c r="N277" s="147" t="s">
        <v>38</v>
      </c>
      <c r="P277" s="148">
        <f>O277*H277</f>
        <v>0</v>
      </c>
      <c r="Q277" s="148">
        <v>0</v>
      </c>
      <c r="R277" s="148">
        <f>Q277*H277</f>
        <v>0</v>
      </c>
      <c r="S277" s="148">
        <v>0</v>
      </c>
      <c r="T277" s="149">
        <f>S277*H277</f>
        <v>0</v>
      </c>
      <c r="AR277" s="150" t="s">
        <v>158</v>
      </c>
      <c r="AT277" s="150" t="s">
        <v>154</v>
      </c>
      <c r="AU277" s="150" t="s">
        <v>83</v>
      </c>
      <c r="AY277" s="17" t="s">
        <v>151</v>
      </c>
      <c r="BE277" s="151">
        <f>IF(N277="základní",J277,0)</f>
        <v>0</v>
      </c>
      <c r="BF277" s="151">
        <f>IF(N277="snížená",J277,0)</f>
        <v>0</v>
      </c>
      <c r="BG277" s="151">
        <f>IF(N277="zákl. přenesená",J277,0)</f>
        <v>0</v>
      </c>
      <c r="BH277" s="151">
        <f>IF(N277="sníž. přenesená",J277,0)</f>
        <v>0</v>
      </c>
      <c r="BI277" s="151">
        <f>IF(N277="nulová",J277,0)</f>
        <v>0</v>
      </c>
      <c r="BJ277" s="17" t="s">
        <v>81</v>
      </c>
      <c r="BK277" s="151">
        <f>ROUND(I277*H277,2)</f>
        <v>0</v>
      </c>
      <c r="BL277" s="17" t="s">
        <v>158</v>
      </c>
      <c r="BM277" s="150" t="s">
        <v>2882</v>
      </c>
    </row>
    <row r="278" spans="2:65" s="1" customFormat="1" ht="19.5" x14ac:dyDescent="0.2">
      <c r="B278" s="32"/>
      <c r="D278" s="152" t="s">
        <v>160</v>
      </c>
      <c r="F278" s="153" t="s">
        <v>2881</v>
      </c>
      <c r="I278" s="154"/>
      <c r="L278" s="32"/>
      <c r="M278" s="155"/>
      <c r="T278" s="56"/>
      <c r="AT278" s="17" t="s">
        <v>160</v>
      </c>
      <c r="AU278" s="17" t="s">
        <v>83</v>
      </c>
    </row>
    <row r="279" spans="2:65" s="1" customFormat="1" ht="24.2" customHeight="1" x14ac:dyDescent="0.2">
      <c r="B279" s="137"/>
      <c r="C279" s="138">
        <v>38</v>
      </c>
      <c r="D279" s="138" t="s">
        <v>154</v>
      </c>
      <c r="E279" s="139" t="s">
        <v>2883</v>
      </c>
      <c r="F279" s="140" t="s">
        <v>2884</v>
      </c>
      <c r="G279" s="141" t="s">
        <v>372</v>
      </c>
      <c r="H279" s="142">
        <v>2</v>
      </c>
      <c r="I279" s="143"/>
      <c r="J279" s="144">
        <f>ROUND(I279*H279,2)</f>
        <v>0</v>
      </c>
      <c r="K279" s="145"/>
      <c r="L279" s="32"/>
      <c r="M279" s="146" t="s">
        <v>1</v>
      </c>
      <c r="N279" s="147" t="s">
        <v>38</v>
      </c>
      <c r="P279" s="148">
        <f>O279*H279</f>
        <v>0</v>
      </c>
      <c r="Q279" s="148">
        <v>0</v>
      </c>
      <c r="R279" s="148">
        <f>Q279*H279</f>
        <v>0</v>
      </c>
      <c r="S279" s="148">
        <v>0</v>
      </c>
      <c r="T279" s="149">
        <f>S279*H279</f>
        <v>0</v>
      </c>
      <c r="AR279" s="150" t="s">
        <v>158</v>
      </c>
      <c r="AT279" s="150" t="s">
        <v>154</v>
      </c>
      <c r="AU279" s="150" t="s">
        <v>83</v>
      </c>
      <c r="AY279" s="17" t="s">
        <v>151</v>
      </c>
      <c r="BE279" s="151">
        <f>IF(N279="základní",J279,0)</f>
        <v>0</v>
      </c>
      <c r="BF279" s="151">
        <f>IF(N279="snížená",J279,0)</f>
        <v>0</v>
      </c>
      <c r="BG279" s="151">
        <f>IF(N279="zákl. přenesená",J279,0)</f>
        <v>0</v>
      </c>
      <c r="BH279" s="151">
        <f>IF(N279="sníž. přenesená",J279,0)</f>
        <v>0</v>
      </c>
      <c r="BI279" s="151">
        <f>IF(N279="nulová",J279,0)</f>
        <v>0</v>
      </c>
      <c r="BJ279" s="17" t="s">
        <v>81</v>
      </c>
      <c r="BK279" s="151">
        <f>ROUND(I279*H279,2)</f>
        <v>0</v>
      </c>
      <c r="BL279" s="17" t="s">
        <v>158</v>
      </c>
      <c r="BM279" s="150" t="s">
        <v>2885</v>
      </c>
    </row>
    <row r="280" spans="2:65" s="1" customFormat="1" ht="19.5" x14ac:dyDescent="0.2">
      <c r="B280" s="32"/>
      <c r="D280" s="152" t="s">
        <v>160</v>
      </c>
      <c r="F280" s="153" t="s">
        <v>2884</v>
      </c>
      <c r="I280" s="154"/>
      <c r="L280" s="32"/>
      <c r="M280" s="155"/>
      <c r="T280" s="56"/>
      <c r="AT280" s="17" t="s">
        <v>160</v>
      </c>
      <c r="AU280" s="17" t="s">
        <v>83</v>
      </c>
    </row>
    <row r="281" spans="2:65" s="11" customFormat="1" ht="22.9" customHeight="1" x14ac:dyDescent="0.2">
      <c r="B281" s="125"/>
      <c r="D281" s="126" t="s">
        <v>72</v>
      </c>
      <c r="E281" s="135" t="s">
        <v>2804</v>
      </c>
      <c r="F281" s="135" t="s">
        <v>2886</v>
      </c>
      <c r="I281" s="128"/>
      <c r="J281" s="136">
        <f>BK281</f>
        <v>0</v>
      </c>
      <c r="L281" s="125"/>
      <c r="M281" s="130"/>
      <c r="P281" s="131">
        <f>SUM(P282:P285)</f>
        <v>0</v>
      </c>
      <c r="R281" s="131">
        <f>SUM(R282:R285)</f>
        <v>0</v>
      </c>
      <c r="T281" s="132">
        <f>SUM(T282:T285)</f>
        <v>0</v>
      </c>
      <c r="AR281" s="126" t="s">
        <v>81</v>
      </c>
      <c r="AT281" s="133" t="s">
        <v>72</v>
      </c>
      <c r="AU281" s="133" t="s">
        <v>81</v>
      </c>
      <c r="AY281" s="126" t="s">
        <v>151</v>
      </c>
      <c r="BK281" s="134">
        <f>SUM(BK282:BK285)</f>
        <v>0</v>
      </c>
    </row>
    <row r="282" spans="2:65" s="1" customFormat="1" ht="33" customHeight="1" x14ac:dyDescent="0.2">
      <c r="B282" s="137"/>
      <c r="C282" s="138">
        <v>39</v>
      </c>
      <c r="D282" s="138" t="s">
        <v>154</v>
      </c>
      <c r="E282" s="139" t="s">
        <v>2887</v>
      </c>
      <c r="F282" s="140" t="s">
        <v>2888</v>
      </c>
      <c r="G282" s="141" t="s">
        <v>372</v>
      </c>
      <c r="H282" s="142">
        <v>2</v>
      </c>
      <c r="I282" s="143"/>
      <c r="J282" s="144">
        <f>ROUND(I282*H282,2)</f>
        <v>0</v>
      </c>
      <c r="K282" s="145"/>
      <c r="L282" s="32"/>
      <c r="M282" s="146" t="s">
        <v>1</v>
      </c>
      <c r="N282" s="147" t="s">
        <v>38</v>
      </c>
      <c r="P282" s="148">
        <f>O282*H282</f>
        <v>0</v>
      </c>
      <c r="Q282" s="148">
        <v>0</v>
      </c>
      <c r="R282" s="148">
        <f>Q282*H282</f>
        <v>0</v>
      </c>
      <c r="S282" s="148">
        <v>0</v>
      </c>
      <c r="T282" s="149">
        <f>S282*H282</f>
        <v>0</v>
      </c>
      <c r="AR282" s="150" t="s">
        <v>158</v>
      </c>
      <c r="AT282" s="150" t="s">
        <v>154</v>
      </c>
      <c r="AU282" s="150" t="s">
        <v>83</v>
      </c>
      <c r="AY282" s="17" t="s">
        <v>151</v>
      </c>
      <c r="BE282" s="151">
        <f>IF(N282="základní",J282,0)</f>
        <v>0</v>
      </c>
      <c r="BF282" s="151">
        <f>IF(N282="snížená",J282,0)</f>
        <v>0</v>
      </c>
      <c r="BG282" s="151">
        <f>IF(N282="zákl. přenesená",J282,0)</f>
        <v>0</v>
      </c>
      <c r="BH282" s="151">
        <f>IF(N282="sníž. přenesená",J282,0)</f>
        <v>0</v>
      </c>
      <c r="BI282" s="151">
        <f>IF(N282="nulová",J282,0)</f>
        <v>0</v>
      </c>
      <c r="BJ282" s="17" t="s">
        <v>81</v>
      </c>
      <c r="BK282" s="151">
        <f>ROUND(I282*H282,2)</f>
        <v>0</v>
      </c>
      <c r="BL282" s="17" t="s">
        <v>158</v>
      </c>
      <c r="BM282" s="150" t="s">
        <v>2889</v>
      </c>
    </row>
    <row r="283" spans="2:65" s="1" customFormat="1" ht="19.5" x14ac:dyDescent="0.2">
      <c r="B283" s="32"/>
      <c r="D283" s="152" t="s">
        <v>160</v>
      </c>
      <c r="F283" s="153" t="s">
        <v>2888</v>
      </c>
      <c r="I283" s="154"/>
      <c r="L283" s="32"/>
      <c r="M283" s="155"/>
      <c r="T283" s="56"/>
      <c r="AT283" s="17" t="s">
        <v>160</v>
      </c>
      <c r="AU283" s="17" t="s">
        <v>83</v>
      </c>
    </row>
    <row r="284" spans="2:65" s="1" customFormat="1" ht="33" customHeight="1" x14ac:dyDescent="0.2">
      <c r="B284" s="137"/>
      <c r="C284" s="138">
        <v>40</v>
      </c>
      <c r="D284" s="138" t="s">
        <v>154</v>
      </c>
      <c r="E284" s="139" t="s">
        <v>2890</v>
      </c>
      <c r="F284" s="140" t="s">
        <v>2891</v>
      </c>
      <c r="G284" s="141" t="s">
        <v>372</v>
      </c>
      <c r="H284" s="142">
        <v>2</v>
      </c>
      <c r="I284" s="143"/>
      <c r="J284" s="144">
        <f>ROUND(I284*H284,2)</f>
        <v>0</v>
      </c>
      <c r="K284" s="145"/>
      <c r="L284" s="32"/>
      <c r="M284" s="146" t="s">
        <v>1</v>
      </c>
      <c r="N284" s="147" t="s">
        <v>38</v>
      </c>
      <c r="P284" s="148">
        <f>O284*H284</f>
        <v>0</v>
      </c>
      <c r="Q284" s="148">
        <v>0</v>
      </c>
      <c r="R284" s="148">
        <f>Q284*H284</f>
        <v>0</v>
      </c>
      <c r="S284" s="148">
        <v>0</v>
      </c>
      <c r="T284" s="149">
        <f>S284*H284</f>
        <v>0</v>
      </c>
      <c r="AR284" s="150" t="s">
        <v>158</v>
      </c>
      <c r="AT284" s="150" t="s">
        <v>154</v>
      </c>
      <c r="AU284" s="150" t="s">
        <v>83</v>
      </c>
      <c r="AY284" s="17" t="s">
        <v>151</v>
      </c>
      <c r="BE284" s="151">
        <f>IF(N284="základní",J284,0)</f>
        <v>0</v>
      </c>
      <c r="BF284" s="151">
        <f>IF(N284="snížená",J284,0)</f>
        <v>0</v>
      </c>
      <c r="BG284" s="151">
        <f>IF(N284="zákl. přenesená",J284,0)</f>
        <v>0</v>
      </c>
      <c r="BH284" s="151">
        <f>IF(N284="sníž. přenesená",J284,0)</f>
        <v>0</v>
      </c>
      <c r="BI284" s="151">
        <f>IF(N284="nulová",J284,0)</f>
        <v>0</v>
      </c>
      <c r="BJ284" s="17" t="s">
        <v>81</v>
      </c>
      <c r="BK284" s="151">
        <f>ROUND(I284*H284,2)</f>
        <v>0</v>
      </c>
      <c r="BL284" s="17" t="s">
        <v>158</v>
      </c>
      <c r="BM284" s="150" t="s">
        <v>2892</v>
      </c>
    </row>
    <row r="285" spans="2:65" s="1" customFormat="1" ht="19.5" x14ac:dyDescent="0.2">
      <c r="B285" s="32"/>
      <c r="D285" s="152" t="s">
        <v>160</v>
      </c>
      <c r="F285" s="153" t="s">
        <v>2891</v>
      </c>
      <c r="I285" s="154"/>
      <c r="L285" s="32"/>
      <c r="M285" s="155"/>
      <c r="T285" s="56"/>
      <c r="AT285" s="17" t="s">
        <v>160</v>
      </c>
      <c r="AU285" s="17" t="s">
        <v>83</v>
      </c>
    </row>
    <row r="286" spans="2:65" s="11" customFormat="1" ht="22.9" customHeight="1" x14ac:dyDescent="0.2">
      <c r="B286" s="125"/>
      <c r="D286" s="126" t="s">
        <v>72</v>
      </c>
      <c r="E286" s="135" t="s">
        <v>2893</v>
      </c>
      <c r="F286" s="135" t="s">
        <v>2894</v>
      </c>
      <c r="I286" s="128"/>
      <c r="J286" s="136">
        <f>BK286</f>
        <v>0</v>
      </c>
      <c r="L286" s="125"/>
      <c r="M286" s="130"/>
      <c r="P286" s="131">
        <f>SUM(P287:P288)</f>
        <v>0</v>
      </c>
      <c r="R286" s="131">
        <f>SUM(R287:R288)</f>
        <v>0</v>
      </c>
      <c r="T286" s="132">
        <f>SUM(T287:T288)</f>
        <v>0</v>
      </c>
      <c r="AR286" s="126" t="s">
        <v>81</v>
      </c>
      <c r="AT286" s="133" t="s">
        <v>72</v>
      </c>
      <c r="AU286" s="133" t="s">
        <v>81</v>
      </c>
      <c r="AY286" s="126" t="s">
        <v>151</v>
      </c>
      <c r="BK286" s="134">
        <f>SUM(BK287:BK288)</f>
        <v>0</v>
      </c>
    </row>
    <row r="287" spans="2:65" s="1" customFormat="1" ht="37.9" customHeight="1" x14ac:dyDescent="0.2">
      <c r="B287" s="137"/>
      <c r="C287" s="138">
        <v>41</v>
      </c>
      <c r="D287" s="138" t="s">
        <v>154</v>
      </c>
      <c r="E287" s="139" t="s">
        <v>2895</v>
      </c>
      <c r="F287" s="140" t="s">
        <v>2896</v>
      </c>
      <c r="G287" s="141" t="s">
        <v>1562</v>
      </c>
      <c r="H287" s="142">
        <v>1</v>
      </c>
      <c r="I287" s="143"/>
      <c r="J287" s="144">
        <f>ROUND(I287*H287,2)</f>
        <v>0</v>
      </c>
      <c r="K287" s="145"/>
      <c r="L287" s="32"/>
      <c r="M287" s="146" t="s">
        <v>1</v>
      </c>
      <c r="N287" s="147" t="s">
        <v>38</v>
      </c>
      <c r="P287" s="148">
        <f>O287*H287</f>
        <v>0</v>
      </c>
      <c r="Q287" s="148">
        <v>0</v>
      </c>
      <c r="R287" s="148">
        <f>Q287*H287</f>
        <v>0</v>
      </c>
      <c r="S287" s="148">
        <v>0</v>
      </c>
      <c r="T287" s="149">
        <f>S287*H287</f>
        <v>0</v>
      </c>
      <c r="AR287" s="150" t="s">
        <v>158</v>
      </c>
      <c r="AT287" s="150" t="s">
        <v>154</v>
      </c>
      <c r="AU287" s="150" t="s">
        <v>83</v>
      </c>
      <c r="AY287" s="17" t="s">
        <v>151</v>
      </c>
      <c r="BE287" s="151">
        <f>IF(N287="základní",J287,0)</f>
        <v>0</v>
      </c>
      <c r="BF287" s="151">
        <f>IF(N287="snížená",J287,0)</f>
        <v>0</v>
      </c>
      <c r="BG287" s="151">
        <f>IF(N287="zákl. přenesená",J287,0)</f>
        <v>0</v>
      </c>
      <c r="BH287" s="151">
        <f>IF(N287="sníž. přenesená",J287,0)</f>
        <v>0</v>
      </c>
      <c r="BI287" s="151">
        <f>IF(N287="nulová",J287,0)</f>
        <v>0</v>
      </c>
      <c r="BJ287" s="17" t="s">
        <v>81</v>
      </c>
      <c r="BK287" s="151">
        <f>ROUND(I287*H287,2)</f>
        <v>0</v>
      </c>
      <c r="BL287" s="17" t="s">
        <v>158</v>
      </c>
      <c r="BM287" s="150" t="s">
        <v>2897</v>
      </c>
    </row>
    <row r="288" spans="2:65" s="1" customFormat="1" ht="19.5" x14ac:dyDescent="0.2">
      <c r="B288" s="32"/>
      <c r="D288" s="152" t="s">
        <v>160</v>
      </c>
      <c r="F288" s="153" t="s">
        <v>2896</v>
      </c>
      <c r="I288" s="154"/>
      <c r="L288" s="32"/>
      <c r="M288" s="155"/>
      <c r="T288" s="56"/>
      <c r="AT288" s="17" t="s">
        <v>160</v>
      </c>
      <c r="AU288" s="17" t="s">
        <v>83</v>
      </c>
    </row>
    <row r="289" spans="2:65" s="11" customFormat="1" ht="22.9" customHeight="1" x14ac:dyDescent="0.2">
      <c r="B289" s="125"/>
      <c r="D289" s="126" t="s">
        <v>72</v>
      </c>
      <c r="E289" s="135" t="s">
        <v>1252</v>
      </c>
      <c r="F289" s="135" t="s">
        <v>1253</v>
      </c>
      <c r="I289" s="128"/>
      <c r="J289" s="136">
        <f>BK289</f>
        <v>0</v>
      </c>
      <c r="L289" s="125"/>
      <c r="M289" s="130"/>
      <c r="P289" s="131">
        <f>SUM(P290:P291)</f>
        <v>0</v>
      </c>
      <c r="R289" s="131">
        <f>SUM(R290:R291)</f>
        <v>0</v>
      </c>
      <c r="T289" s="132">
        <f>SUM(T290:T291)</f>
        <v>0</v>
      </c>
      <c r="AR289" s="126" t="s">
        <v>81</v>
      </c>
      <c r="AT289" s="133" t="s">
        <v>72</v>
      </c>
      <c r="AU289" s="133" t="s">
        <v>81</v>
      </c>
      <c r="AY289" s="126" t="s">
        <v>151</v>
      </c>
      <c r="BK289" s="134">
        <f>SUM(BK290:BK291)</f>
        <v>0</v>
      </c>
    </row>
    <row r="290" spans="2:65" s="1" customFormat="1" ht="16.5" customHeight="1" x14ac:dyDescent="0.2">
      <c r="B290" s="137"/>
      <c r="C290" s="138">
        <v>42</v>
      </c>
      <c r="D290" s="138" t="s">
        <v>154</v>
      </c>
      <c r="E290" s="139" t="s">
        <v>1691</v>
      </c>
      <c r="F290" s="140" t="s">
        <v>1692</v>
      </c>
      <c r="G290" s="141" t="s">
        <v>181</v>
      </c>
      <c r="H290" s="142">
        <v>21.863</v>
      </c>
      <c r="I290" s="143"/>
      <c r="J290" s="144">
        <f>ROUND(I290*H290,2)</f>
        <v>0</v>
      </c>
      <c r="K290" s="145"/>
      <c r="L290" s="32"/>
      <c r="M290" s="146" t="s">
        <v>1</v>
      </c>
      <c r="N290" s="147" t="s">
        <v>38</v>
      </c>
      <c r="P290" s="148">
        <f>O290*H290</f>
        <v>0</v>
      </c>
      <c r="Q290" s="148">
        <v>0</v>
      </c>
      <c r="R290" s="148">
        <f>Q290*H290</f>
        <v>0</v>
      </c>
      <c r="S290" s="148">
        <v>0</v>
      </c>
      <c r="T290" s="149">
        <f>S290*H290</f>
        <v>0</v>
      </c>
      <c r="AR290" s="150" t="s">
        <v>158</v>
      </c>
      <c r="AT290" s="150" t="s">
        <v>154</v>
      </c>
      <c r="AU290" s="150" t="s">
        <v>83</v>
      </c>
      <c r="AY290" s="17" t="s">
        <v>151</v>
      </c>
      <c r="BE290" s="151">
        <f>IF(N290="základní",J290,0)</f>
        <v>0</v>
      </c>
      <c r="BF290" s="151">
        <f>IF(N290="snížená",J290,0)</f>
        <v>0</v>
      </c>
      <c r="BG290" s="151">
        <f>IF(N290="zákl. přenesená",J290,0)</f>
        <v>0</v>
      </c>
      <c r="BH290" s="151">
        <f>IF(N290="sníž. přenesená",J290,0)</f>
        <v>0</v>
      </c>
      <c r="BI290" s="151">
        <f>IF(N290="nulová",J290,0)</f>
        <v>0</v>
      </c>
      <c r="BJ290" s="17" t="s">
        <v>81</v>
      </c>
      <c r="BK290" s="151">
        <f>ROUND(I290*H290,2)</f>
        <v>0</v>
      </c>
      <c r="BL290" s="17" t="s">
        <v>158</v>
      </c>
      <c r="BM290" s="150" t="s">
        <v>2898</v>
      </c>
    </row>
    <row r="291" spans="2:65" s="1" customFormat="1" ht="39" x14ac:dyDescent="0.2">
      <c r="B291" s="32"/>
      <c r="D291" s="152" t="s">
        <v>160</v>
      </c>
      <c r="F291" s="153" t="s">
        <v>1694</v>
      </c>
      <c r="I291" s="154"/>
      <c r="L291" s="32"/>
      <c r="M291" s="155"/>
      <c r="T291" s="56"/>
      <c r="AT291" s="17" t="s">
        <v>160</v>
      </c>
      <c r="AU291" s="17" t="s">
        <v>83</v>
      </c>
    </row>
    <row r="292" spans="2:65" s="11" customFormat="1" ht="25.9" customHeight="1" x14ac:dyDescent="0.2">
      <c r="B292" s="125"/>
      <c r="D292" s="126" t="s">
        <v>72</v>
      </c>
      <c r="E292" s="127" t="s">
        <v>200</v>
      </c>
      <c r="F292" s="127" t="s">
        <v>201</v>
      </c>
      <c r="I292" s="128"/>
      <c r="J292" s="129">
        <f>BK292</f>
        <v>0</v>
      </c>
      <c r="L292" s="125"/>
      <c r="M292" s="130"/>
      <c r="P292" s="131">
        <f>P293</f>
        <v>0</v>
      </c>
      <c r="R292" s="131">
        <f>R293</f>
        <v>0</v>
      </c>
      <c r="T292" s="132">
        <f>T293</f>
        <v>2.8000000000000003</v>
      </c>
      <c r="AR292" s="126" t="s">
        <v>83</v>
      </c>
      <c r="AT292" s="133" t="s">
        <v>72</v>
      </c>
      <c r="AU292" s="133" t="s">
        <v>73</v>
      </c>
      <c r="AY292" s="126" t="s">
        <v>151</v>
      </c>
      <c r="BK292" s="134">
        <f>BK293</f>
        <v>0</v>
      </c>
    </row>
    <row r="293" spans="2:65" s="11" customFormat="1" ht="22.9" customHeight="1" x14ac:dyDescent="0.2">
      <c r="B293" s="125"/>
      <c r="D293" s="126" t="s">
        <v>72</v>
      </c>
      <c r="E293" s="135" t="s">
        <v>2899</v>
      </c>
      <c r="F293" s="135" t="s">
        <v>2900</v>
      </c>
      <c r="I293" s="128"/>
      <c r="J293" s="136">
        <f>BK293</f>
        <v>0</v>
      </c>
      <c r="L293" s="125"/>
      <c r="M293" s="130"/>
      <c r="P293" s="131">
        <f>SUM(P294:P302)</f>
        <v>0</v>
      </c>
      <c r="R293" s="131">
        <f>SUM(R294:R302)</f>
        <v>0</v>
      </c>
      <c r="T293" s="132">
        <f>SUM(T294:T302)</f>
        <v>2.8000000000000003</v>
      </c>
      <c r="AR293" s="126" t="s">
        <v>83</v>
      </c>
      <c r="AT293" s="133" t="s">
        <v>72</v>
      </c>
      <c r="AU293" s="133" t="s">
        <v>81</v>
      </c>
      <c r="AY293" s="126" t="s">
        <v>151</v>
      </c>
      <c r="BK293" s="134">
        <f>SUM(BK294:BK302)</f>
        <v>0</v>
      </c>
    </row>
    <row r="294" spans="2:65" s="1" customFormat="1" ht="16.5" customHeight="1" x14ac:dyDescent="0.2">
      <c r="B294" s="137"/>
      <c r="C294" s="138">
        <v>43</v>
      </c>
      <c r="D294" s="138" t="s">
        <v>154</v>
      </c>
      <c r="E294" s="139" t="s">
        <v>2901</v>
      </c>
      <c r="F294" s="140" t="s">
        <v>2902</v>
      </c>
      <c r="G294" s="141" t="s">
        <v>167</v>
      </c>
      <c r="H294" s="142">
        <v>175</v>
      </c>
      <c r="I294" s="143"/>
      <c r="J294" s="144">
        <f>ROUND(I294*H294,2)</f>
        <v>0</v>
      </c>
      <c r="K294" s="145"/>
      <c r="L294" s="32"/>
      <c r="M294" s="146" t="s">
        <v>1</v>
      </c>
      <c r="N294" s="147" t="s">
        <v>38</v>
      </c>
      <c r="P294" s="148">
        <f>O294*H294</f>
        <v>0</v>
      </c>
      <c r="Q294" s="148">
        <v>0</v>
      </c>
      <c r="R294" s="148">
        <f>Q294*H294</f>
        <v>0</v>
      </c>
      <c r="S294" s="148">
        <v>0</v>
      </c>
      <c r="T294" s="149">
        <f>S294*H294</f>
        <v>0</v>
      </c>
      <c r="AR294" s="150" t="s">
        <v>207</v>
      </c>
      <c r="AT294" s="150" t="s">
        <v>154</v>
      </c>
      <c r="AU294" s="150" t="s">
        <v>83</v>
      </c>
      <c r="AY294" s="17" t="s">
        <v>151</v>
      </c>
      <c r="BE294" s="151">
        <f>IF(N294="základní",J294,0)</f>
        <v>0</v>
      </c>
      <c r="BF294" s="151">
        <f>IF(N294="snížená",J294,0)</f>
        <v>0</v>
      </c>
      <c r="BG294" s="151">
        <f>IF(N294="zákl. přenesená",J294,0)</f>
        <v>0</v>
      </c>
      <c r="BH294" s="151">
        <f>IF(N294="sníž. přenesená",J294,0)</f>
        <v>0</v>
      </c>
      <c r="BI294" s="151">
        <f>IF(N294="nulová",J294,0)</f>
        <v>0</v>
      </c>
      <c r="BJ294" s="17" t="s">
        <v>81</v>
      </c>
      <c r="BK294" s="151">
        <f>ROUND(I294*H294,2)</f>
        <v>0</v>
      </c>
      <c r="BL294" s="17" t="s">
        <v>207</v>
      </c>
      <c r="BM294" s="150" t="s">
        <v>2903</v>
      </c>
    </row>
    <row r="295" spans="2:65" s="1" customFormat="1" x14ac:dyDescent="0.2">
      <c r="B295" s="32"/>
      <c r="D295" s="152" t="s">
        <v>160</v>
      </c>
      <c r="F295" s="153" t="s">
        <v>2902</v>
      </c>
      <c r="I295" s="154"/>
      <c r="L295" s="32"/>
      <c r="M295" s="155"/>
      <c r="T295" s="56"/>
      <c r="AT295" s="17" t="s">
        <v>160</v>
      </c>
      <c r="AU295" s="17" t="s">
        <v>83</v>
      </c>
    </row>
    <row r="296" spans="2:65" s="14" customFormat="1" x14ac:dyDescent="0.2">
      <c r="B296" s="170"/>
      <c r="D296" s="152" t="s">
        <v>162</v>
      </c>
      <c r="E296" s="171" t="s">
        <v>1</v>
      </c>
      <c r="F296" s="172" t="s">
        <v>2904</v>
      </c>
      <c r="H296" s="171" t="s">
        <v>1</v>
      </c>
      <c r="I296" s="173"/>
      <c r="L296" s="170"/>
      <c r="M296" s="174"/>
      <c r="T296" s="175"/>
      <c r="AT296" s="171" t="s">
        <v>162</v>
      </c>
      <c r="AU296" s="171" t="s">
        <v>83</v>
      </c>
      <c r="AV296" s="14" t="s">
        <v>81</v>
      </c>
      <c r="AW296" s="14" t="s">
        <v>30</v>
      </c>
      <c r="AX296" s="14" t="s">
        <v>73</v>
      </c>
      <c r="AY296" s="171" t="s">
        <v>151</v>
      </c>
    </row>
    <row r="297" spans="2:65" s="12" customFormat="1" x14ac:dyDescent="0.2">
      <c r="B297" s="156"/>
      <c r="D297" s="152" t="s">
        <v>162</v>
      </c>
      <c r="E297" s="157" t="s">
        <v>1</v>
      </c>
      <c r="F297" s="158" t="s">
        <v>1284</v>
      </c>
      <c r="H297" s="159">
        <v>175</v>
      </c>
      <c r="I297" s="160"/>
      <c r="L297" s="156"/>
      <c r="M297" s="161"/>
      <c r="T297" s="162"/>
      <c r="AT297" s="157" t="s">
        <v>162</v>
      </c>
      <c r="AU297" s="157" t="s">
        <v>83</v>
      </c>
      <c r="AV297" s="12" t="s">
        <v>83</v>
      </c>
      <c r="AW297" s="12" t="s">
        <v>30</v>
      </c>
      <c r="AX297" s="12" t="s">
        <v>73</v>
      </c>
      <c r="AY297" s="157" t="s">
        <v>151</v>
      </c>
    </row>
    <row r="298" spans="2:65" s="13" customFormat="1" x14ac:dyDescent="0.2">
      <c r="B298" s="163"/>
      <c r="D298" s="152" t="s">
        <v>162</v>
      </c>
      <c r="E298" s="164" t="s">
        <v>1</v>
      </c>
      <c r="F298" s="165" t="s">
        <v>164</v>
      </c>
      <c r="H298" s="166">
        <v>175</v>
      </c>
      <c r="I298" s="167"/>
      <c r="L298" s="163"/>
      <c r="M298" s="168"/>
      <c r="T298" s="169"/>
      <c r="AT298" s="164" t="s">
        <v>162</v>
      </c>
      <c r="AU298" s="164" t="s">
        <v>83</v>
      </c>
      <c r="AV298" s="13" t="s">
        <v>158</v>
      </c>
      <c r="AW298" s="13" t="s">
        <v>30</v>
      </c>
      <c r="AX298" s="13" t="s">
        <v>81</v>
      </c>
      <c r="AY298" s="164" t="s">
        <v>151</v>
      </c>
    </row>
    <row r="299" spans="2:65" s="1" customFormat="1" ht="24.2" customHeight="1" x14ac:dyDescent="0.2">
      <c r="B299" s="137"/>
      <c r="C299" s="138">
        <v>44</v>
      </c>
      <c r="D299" s="138" t="s">
        <v>154</v>
      </c>
      <c r="E299" s="139" t="s">
        <v>2905</v>
      </c>
      <c r="F299" s="140" t="s">
        <v>2906</v>
      </c>
      <c r="G299" s="141" t="s">
        <v>167</v>
      </c>
      <c r="H299" s="142">
        <v>175</v>
      </c>
      <c r="I299" s="143"/>
      <c r="J299" s="144">
        <f>ROUND(I299*H299,2)</f>
        <v>0</v>
      </c>
      <c r="K299" s="145"/>
      <c r="L299" s="32"/>
      <c r="M299" s="146" t="s">
        <v>1</v>
      </c>
      <c r="N299" s="147" t="s">
        <v>38</v>
      </c>
      <c r="P299" s="148">
        <f>O299*H299</f>
        <v>0</v>
      </c>
      <c r="Q299" s="148">
        <v>0</v>
      </c>
      <c r="R299" s="148">
        <f>Q299*H299</f>
        <v>0</v>
      </c>
      <c r="S299" s="148">
        <v>1.6E-2</v>
      </c>
      <c r="T299" s="149">
        <f>S299*H299</f>
        <v>2.8000000000000003</v>
      </c>
      <c r="AR299" s="150" t="s">
        <v>207</v>
      </c>
      <c r="AT299" s="150" t="s">
        <v>154</v>
      </c>
      <c r="AU299" s="150" t="s">
        <v>83</v>
      </c>
      <c r="AY299" s="17" t="s">
        <v>151</v>
      </c>
      <c r="BE299" s="151">
        <f>IF(N299="základní",J299,0)</f>
        <v>0</v>
      </c>
      <c r="BF299" s="151">
        <f>IF(N299="snížená",J299,0)</f>
        <v>0</v>
      </c>
      <c r="BG299" s="151">
        <f>IF(N299="zákl. přenesená",J299,0)</f>
        <v>0</v>
      </c>
      <c r="BH299" s="151">
        <f>IF(N299="sníž. přenesená",J299,0)</f>
        <v>0</v>
      </c>
      <c r="BI299" s="151">
        <f>IF(N299="nulová",J299,0)</f>
        <v>0</v>
      </c>
      <c r="BJ299" s="17" t="s">
        <v>81</v>
      </c>
      <c r="BK299" s="151">
        <f>ROUND(I299*H299,2)</f>
        <v>0</v>
      </c>
      <c r="BL299" s="17" t="s">
        <v>207</v>
      </c>
      <c r="BM299" s="150" t="s">
        <v>2907</v>
      </c>
    </row>
    <row r="300" spans="2:65" s="1" customFormat="1" ht="19.5" x14ac:dyDescent="0.2">
      <c r="B300" s="32"/>
      <c r="D300" s="152" t="s">
        <v>160</v>
      </c>
      <c r="F300" s="153" t="s">
        <v>2908</v>
      </c>
      <c r="I300" s="154"/>
      <c r="L300" s="32"/>
      <c r="M300" s="155"/>
      <c r="T300" s="56"/>
      <c r="AT300" s="17" t="s">
        <v>160</v>
      </c>
      <c r="AU300" s="17" t="s">
        <v>83</v>
      </c>
    </row>
    <row r="301" spans="2:65" s="1" customFormat="1" ht="24.2" customHeight="1" x14ac:dyDescent="0.2">
      <c r="B301" s="137"/>
      <c r="C301" s="138">
        <v>45</v>
      </c>
      <c r="D301" s="138" t="s">
        <v>154</v>
      </c>
      <c r="E301" s="139" t="s">
        <v>2909</v>
      </c>
      <c r="F301" s="140" t="s">
        <v>2910</v>
      </c>
      <c r="G301" s="141" t="s">
        <v>1710</v>
      </c>
      <c r="H301" s="193"/>
      <c r="I301" s="143"/>
      <c r="J301" s="144">
        <f>ROUND(I301*H301,2)</f>
        <v>0</v>
      </c>
      <c r="K301" s="145"/>
      <c r="L301" s="32"/>
      <c r="M301" s="146" t="s">
        <v>1</v>
      </c>
      <c r="N301" s="147" t="s">
        <v>38</v>
      </c>
      <c r="P301" s="148">
        <f>O301*H301</f>
        <v>0</v>
      </c>
      <c r="Q301" s="148">
        <v>0</v>
      </c>
      <c r="R301" s="148">
        <f>Q301*H301</f>
        <v>0</v>
      </c>
      <c r="S301" s="148">
        <v>0</v>
      </c>
      <c r="T301" s="149">
        <f>S301*H301</f>
        <v>0</v>
      </c>
      <c r="AR301" s="150" t="s">
        <v>207</v>
      </c>
      <c r="AT301" s="150" t="s">
        <v>154</v>
      </c>
      <c r="AU301" s="150" t="s">
        <v>83</v>
      </c>
      <c r="AY301" s="17" t="s">
        <v>151</v>
      </c>
      <c r="BE301" s="151">
        <f>IF(N301="základní",J301,0)</f>
        <v>0</v>
      </c>
      <c r="BF301" s="151">
        <f>IF(N301="snížená",J301,0)</f>
        <v>0</v>
      </c>
      <c r="BG301" s="151">
        <f>IF(N301="zákl. přenesená",J301,0)</f>
        <v>0</v>
      </c>
      <c r="BH301" s="151">
        <f>IF(N301="sníž. přenesená",J301,0)</f>
        <v>0</v>
      </c>
      <c r="BI301" s="151">
        <f>IF(N301="nulová",J301,0)</f>
        <v>0</v>
      </c>
      <c r="BJ301" s="17" t="s">
        <v>81</v>
      </c>
      <c r="BK301" s="151">
        <f>ROUND(I301*H301,2)</f>
        <v>0</v>
      </c>
      <c r="BL301" s="17" t="s">
        <v>207</v>
      </c>
      <c r="BM301" s="150" t="s">
        <v>2911</v>
      </c>
    </row>
    <row r="302" spans="2:65" s="1" customFormat="1" ht="29.25" x14ac:dyDescent="0.2">
      <c r="B302" s="32"/>
      <c r="D302" s="152" t="s">
        <v>160</v>
      </c>
      <c r="F302" s="153" t="s">
        <v>2912</v>
      </c>
      <c r="I302" s="154"/>
      <c r="L302" s="32"/>
      <c r="M302" s="176"/>
      <c r="N302" s="177"/>
      <c r="O302" s="177"/>
      <c r="P302" s="177"/>
      <c r="Q302" s="177"/>
      <c r="R302" s="177"/>
      <c r="S302" s="177"/>
      <c r="T302" s="178"/>
      <c r="AT302" s="17" t="s">
        <v>160</v>
      </c>
      <c r="AU302" s="17" t="s">
        <v>83</v>
      </c>
    </row>
    <row r="303" spans="2:65" s="1" customFormat="1" ht="6.95" customHeight="1" x14ac:dyDescent="0.2">
      <c r="B303" s="44"/>
      <c r="C303" s="45"/>
      <c r="D303" s="45"/>
      <c r="E303" s="45"/>
      <c r="F303" s="45"/>
      <c r="G303" s="45"/>
      <c r="H303" s="45"/>
      <c r="I303" s="45"/>
      <c r="J303" s="45"/>
      <c r="K303" s="45"/>
      <c r="L303" s="32"/>
    </row>
  </sheetData>
  <autoFilter ref="C130:K302" xr:uid="{00000000-0009-0000-0000-00000A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60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121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 x14ac:dyDescent="0.2">
      <c r="B4" s="20"/>
      <c r="D4" s="21" t="s">
        <v>122</v>
      </c>
      <c r="L4" s="20"/>
      <c r="M4" s="93" t="s">
        <v>10</v>
      </c>
      <c r="AT4" s="17" t="s">
        <v>3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0" t="str">
        <f>'Rekapitulace stavby'!K6</f>
        <v>Revitalizace veřejného prostranství s parkovištěm u Kláštera, ul. Dobrovského, Vrchlabí</v>
      </c>
      <c r="F7" s="251"/>
      <c r="G7" s="251"/>
      <c r="H7" s="251"/>
      <c r="L7" s="20"/>
    </row>
    <row r="8" spans="2:46" s="1" customFormat="1" ht="12" customHeight="1" x14ac:dyDescent="0.2">
      <c r="B8" s="32"/>
      <c r="D8" s="27" t="s">
        <v>123</v>
      </c>
      <c r="L8" s="32"/>
    </row>
    <row r="9" spans="2:46" s="1" customFormat="1" ht="16.5" customHeight="1" x14ac:dyDescent="0.2">
      <c r="B9" s="32"/>
      <c r="E9" s="246" t="s">
        <v>510</v>
      </c>
      <c r="F9" s="249"/>
      <c r="G9" s="249"/>
      <c r="H9" s="249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45944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23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52" t="str">
        <f>'Rekapitulace stavby'!E14</f>
        <v>Vyplň údaj</v>
      </c>
      <c r="F18" s="236"/>
      <c r="G18" s="236"/>
      <c r="H18" s="23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31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32</v>
      </c>
      <c r="L26" s="32"/>
    </row>
    <row r="27" spans="2:12" s="7" customFormat="1" ht="16.5" customHeight="1" x14ac:dyDescent="0.2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33</v>
      </c>
      <c r="J30" s="66">
        <f>ROUND(J121,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5" t="s">
        <v>37</v>
      </c>
      <c r="E33" s="27" t="s">
        <v>38</v>
      </c>
      <c r="F33" s="86">
        <f>ROUND((SUM(BE121:BE159)),  2)</f>
        <v>0</v>
      </c>
      <c r="I33" s="96">
        <v>0.21</v>
      </c>
      <c r="J33" s="86">
        <f>ROUND(((SUM(BE121:BE159))*I33),  2)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6">
        <f>ROUND((SUM(BF121:BF159)),  2)</f>
        <v>0</v>
      </c>
      <c r="I34" s="96">
        <v>0.12</v>
      </c>
      <c r="J34" s="86">
        <f>ROUND(((SUM(BF121:BF159))*I34),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6">
        <f>ROUND((SUM(BG121:BG159)),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6">
        <f>ROUND((SUM(BH121:BH159)),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6">
        <f>ROUND((SUM(BI121:BI159)),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125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50" t="str">
        <f>E7</f>
        <v>Revitalizace veřejného prostranství s parkovištěm u Kláštera, ul. Dobrovského, Vrchlabí</v>
      </c>
      <c r="F85" s="251"/>
      <c r="G85" s="251"/>
      <c r="H85" s="251"/>
      <c r="L85" s="32"/>
    </row>
    <row r="86" spans="2:47" s="1" customFormat="1" ht="12" customHeight="1" x14ac:dyDescent="0.2">
      <c r="B86" s="32"/>
      <c r="C86" s="27" t="s">
        <v>123</v>
      </c>
      <c r="L86" s="32"/>
    </row>
    <row r="87" spans="2:47" s="1" customFormat="1" ht="16.5" customHeight="1" x14ac:dyDescent="0.2">
      <c r="B87" s="32"/>
      <c r="E87" s="246" t="str">
        <f>E9</f>
        <v>VRN - Vedlejší rozpočtové náklady</v>
      </c>
      <c r="F87" s="249"/>
      <c r="G87" s="249"/>
      <c r="H87" s="249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45944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22</v>
      </c>
      <c r="F91" s="25" t="str">
        <f>E15</f>
        <v>Město Vrchlabí</v>
      </c>
      <c r="I91" s="27" t="s">
        <v>28</v>
      </c>
      <c r="J91" s="30" t="str">
        <f>E21</f>
        <v>Ing. Jan Chalupský</v>
      </c>
      <c r="L91" s="32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126</v>
      </c>
      <c r="D94" s="97"/>
      <c r="E94" s="97"/>
      <c r="F94" s="97"/>
      <c r="G94" s="97"/>
      <c r="H94" s="97"/>
      <c r="I94" s="97"/>
      <c r="J94" s="106" t="s">
        <v>127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128</v>
      </c>
      <c r="J96" s="66">
        <f>J121</f>
        <v>0</v>
      </c>
      <c r="L96" s="32"/>
      <c r="AU96" s="17" t="s">
        <v>129</v>
      </c>
    </row>
    <row r="97" spans="2:12" s="8" customFormat="1" ht="24.95" customHeight="1" x14ac:dyDescent="0.2">
      <c r="B97" s="108"/>
      <c r="D97" s="109" t="s">
        <v>510</v>
      </c>
      <c r="E97" s="110"/>
      <c r="F97" s="110"/>
      <c r="G97" s="110"/>
      <c r="H97" s="110"/>
      <c r="I97" s="110"/>
      <c r="J97" s="111">
        <f>J122</f>
        <v>0</v>
      </c>
      <c r="L97" s="108"/>
    </row>
    <row r="98" spans="2:12" s="9" customFormat="1" ht="19.899999999999999" customHeight="1" x14ac:dyDescent="0.2">
      <c r="B98" s="112"/>
      <c r="D98" s="113" t="s">
        <v>2913</v>
      </c>
      <c r="E98" s="114"/>
      <c r="F98" s="114"/>
      <c r="G98" s="114"/>
      <c r="H98" s="114"/>
      <c r="I98" s="114"/>
      <c r="J98" s="115">
        <f>J123</f>
        <v>0</v>
      </c>
      <c r="L98" s="112"/>
    </row>
    <row r="99" spans="2:12" s="9" customFormat="1" ht="19.899999999999999" customHeight="1" x14ac:dyDescent="0.2">
      <c r="B99" s="112"/>
      <c r="D99" s="113" t="s">
        <v>2914</v>
      </c>
      <c r="E99" s="114"/>
      <c r="F99" s="114"/>
      <c r="G99" s="114"/>
      <c r="H99" s="114"/>
      <c r="I99" s="114"/>
      <c r="J99" s="115">
        <f>J136</f>
        <v>0</v>
      </c>
      <c r="L99" s="112"/>
    </row>
    <row r="100" spans="2:12" s="9" customFormat="1" ht="19.899999999999999" customHeight="1" x14ac:dyDescent="0.2">
      <c r="B100" s="112"/>
      <c r="D100" s="113" t="s">
        <v>511</v>
      </c>
      <c r="E100" s="114"/>
      <c r="F100" s="114"/>
      <c r="G100" s="114"/>
      <c r="H100" s="114"/>
      <c r="I100" s="114"/>
      <c r="J100" s="115">
        <f>J150</f>
        <v>0</v>
      </c>
      <c r="L100" s="112"/>
    </row>
    <row r="101" spans="2:12" s="9" customFormat="1" ht="19.899999999999999" customHeight="1" x14ac:dyDescent="0.2">
      <c r="B101" s="112"/>
      <c r="D101" s="113" t="s">
        <v>2915</v>
      </c>
      <c r="E101" s="114"/>
      <c r="F101" s="114"/>
      <c r="G101" s="114"/>
      <c r="H101" s="114"/>
      <c r="I101" s="114"/>
      <c r="J101" s="115">
        <f>J157</f>
        <v>0</v>
      </c>
      <c r="L101" s="112"/>
    </row>
    <row r="102" spans="2:12" s="1" customFormat="1" ht="21.75" customHeight="1" x14ac:dyDescent="0.2">
      <c r="B102" s="32"/>
      <c r="L102" s="32"/>
    </row>
    <row r="103" spans="2:12" s="1" customFormat="1" ht="6.95" customHeight="1" x14ac:dyDescent="0.2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 x14ac:dyDescent="0.2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 x14ac:dyDescent="0.2">
      <c r="B108" s="32"/>
      <c r="C108" s="21" t="s">
        <v>136</v>
      </c>
      <c r="L108" s="32"/>
    </row>
    <row r="109" spans="2:12" s="1" customFormat="1" ht="6.95" customHeight="1" x14ac:dyDescent="0.2">
      <c r="B109" s="32"/>
      <c r="L109" s="32"/>
    </row>
    <row r="110" spans="2:12" s="1" customFormat="1" ht="12" customHeight="1" x14ac:dyDescent="0.2">
      <c r="B110" s="32"/>
      <c r="C110" s="27" t="s">
        <v>15</v>
      </c>
      <c r="L110" s="32"/>
    </row>
    <row r="111" spans="2:12" s="1" customFormat="1" ht="26.25" customHeight="1" x14ac:dyDescent="0.2">
      <c r="B111" s="32"/>
      <c r="E111" s="250" t="str">
        <f>E7</f>
        <v>Revitalizace veřejného prostranství s parkovištěm u Kláštera, ul. Dobrovského, Vrchlabí</v>
      </c>
      <c r="F111" s="251"/>
      <c r="G111" s="251"/>
      <c r="H111" s="251"/>
      <c r="L111" s="32"/>
    </row>
    <row r="112" spans="2:12" s="1" customFormat="1" ht="12" customHeight="1" x14ac:dyDescent="0.2">
      <c r="B112" s="32"/>
      <c r="C112" s="27" t="s">
        <v>123</v>
      </c>
      <c r="L112" s="32"/>
    </row>
    <row r="113" spans="2:65" s="1" customFormat="1" ht="16.5" customHeight="1" x14ac:dyDescent="0.2">
      <c r="B113" s="32"/>
      <c r="E113" s="246" t="str">
        <f>E9</f>
        <v>VRN - Vedlejší rozpočtové náklady</v>
      </c>
      <c r="F113" s="249"/>
      <c r="G113" s="249"/>
      <c r="H113" s="249"/>
      <c r="L113" s="32"/>
    </row>
    <row r="114" spans="2:65" s="1" customFormat="1" ht="6.95" customHeight="1" x14ac:dyDescent="0.2">
      <c r="B114" s="32"/>
      <c r="L114" s="32"/>
    </row>
    <row r="115" spans="2:65" s="1" customFormat="1" ht="12" customHeight="1" x14ac:dyDescent="0.2">
      <c r="B115" s="32"/>
      <c r="C115" s="27" t="s">
        <v>19</v>
      </c>
      <c r="F115" s="25" t="str">
        <f>F12</f>
        <v xml:space="preserve"> </v>
      </c>
      <c r="I115" s="27" t="s">
        <v>21</v>
      </c>
      <c r="J115" s="52">
        <f>IF(J12="","",J12)</f>
        <v>45944</v>
      </c>
      <c r="L115" s="32"/>
    </row>
    <row r="116" spans="2:65" s="1" customFormat="1" ht="6.95" customHeight="1" x14ac:dyDescent="0.2">
      <c r="B116" s="32"/>
      <c r="L116" s="32"/>
    </row>
    <row r="117" spans="2:65" s="1" customFormat="1" ht="15.2" customHeight="1" x14ac:dyDescent="0.2">
      <c r="B117" s="32"/>
      <c r="C117" s="27" t="s">
        <v>22</v>
      </c>
      <c r="F117" s="25" t="str">
        <f>E15</f>
        <v>Město Vrchlabí</v>
      </c>
      <c r="I117" s="27" t="s">
        <v>28</v>
      </c>
      <c r="J117" s="30" t="str">
        <f>E21</f>
        <v>Ing. Jan Chalupský</v>
      </c>
      <c r="L117" s="32"/>
    </row>
    <row r="118" spans="2:65" s="1" customFormat="1" ht="15.2" customHeight="1" x14ac:dyDescent="0.2">
      <c r="B118" s="32"/>
      <c r="C118" s="27" t="s">
        <v>26</v>
      </c>
      <c r="F118" s="25" t="str">
        <f>IF(E18="","",E18)</f>
        <v>Vyplň údaj</v>
      </c>
      <c r="I118" s="27" t="s">
        <v>31</v>
      </c>
      <c r="J118" s="30" t="str">
        <f>E24</f>
        <v xml:space="preserve"> </v>
      </c>
      <c r="L118" s="32"/>
    </row>
    <row r="119" spans="2:65" s="1" customFormat="1" ht="10.35" customHeight="1" x14ac:dyDescent="0.2">
      <c r="B119" s="32"/>
      <c r="L119" s="32"/>
    </row>
    <row r="120" spans="2:65" s="10" customFormat="1" ht="29.25" customHeight="1" x14ac:dyDescent="0.2">
      <c r="B120" s="116"/>
      <c r="C120" s="117" t="s">
        <v>137</v>
      </c>
      <c r="D120" s="118" t="s">
        <v>58</v>
      </c>
      <c r="E120" s="118" t="s">
        <v>54</v>
      </c>
      <c r="F120" s="118" t="s">
        <v>55</v>
      </c>
      <c r="G120" s="118" t="s">
        <v>138</v>
      </c>
      <c r="H120" s="118" t="s">
        <v>139</v>
      </c>
      <c r="I120" s="118" t="s">
        <v>140</v>
      </c>
      <c r="J120" s="119" t="s">
        <v>127</v>
      </c>
      <c r="K120" s="120" t="s">
        <v>141</v>
      </c>
      <c r="L120" s="116"/>
      <c r="M120" s="59" t="s">
        <v>1</v>
      </c>
      <c r="N120" s="60" t="s">
        <v>37</v>
      </c>
      <c r="O120" s="60" t="s">
        <v>142</v>
      </c>
      <c r="P120" s="60" t="s">
        <v>143</v>
      </c>
      <c r="Q120" s="60" t="s">
        <v>144</v>
      </c>
      <c r="R120" s="60" t="s">
        <v>145</v>
      </c>
      <c r="S120" s="60" t="s">
        <v>146</v>
      </c>
      <c r="T120" s="61" t="s">
        <v>147</v>
      </c>
    </row>
    <row r="121" spans="2:65" s="1" customFormat="1" ht="22.9" customHeight="1" x14ac:dyDescent="0.25">
      <c r="B121" s="32"/>
      <c r="C121" s="64" t="s">
        <v>148</v>
      </c>
      <c r="J121" s="121">
        <f>BK121</f>
        <v>0</v>
      </c>
      <c r="L121" s="32"/>
      <c r="M121" s="62"/>
      <c r="N121" s="53"/>
      <c r="O121" s="53"/>
      <c r="P121" s="122">
        <f>P122</f>
        <v>0</v>
      </c>
      <c r="Q121" s="53"/>
      <c r="R121" s="122">
        <f>R122</f>
        <v>0</v>
      </c>
      <c r="S121" s="53"/>
      <c r="T121" s="123">
        <f>T122</f>
        <v>0</v>
      </c>
      <c r="AT121" s="17" t="s">
        <v>72</v>
      </c>
      <c r="AU121" s="17" t="s">
        <v>129</v>
      </c>
      <c r="BK121" s="124">
        <f>BK122</f>
        <v>0</v>
      </c>
    </row>
    <row r="122" spans="2:65" s="11" customFormat="1" ht="25.9" customHeight="1" x14ac:dyDescent="0.2">
      <c r="B122" s="125"/>
      <c r="D122" s="126" t="s">
        <v>72</v>
      </c>
      <c r="E122" s="127" t="s">
        <v>119</v>
      </c>
      <c r="F122" s="127" t="s">
        <v>120</v>
      </c>
      <c r="I122" s="128"/>
      <c r="J122" s="129">
        <f>BK122</f>
        <v>0</v>
      </c>
      <c r="L122" s="125"/>
      <c r="M122" s="130"/>
      <c r="P122" s="131">
        <f>P123+P136+P150+P157</f>
        <v>0</v>
      </c>
      <c r="R122" s="131">
        <f>R123+R136+R150+R157</f>
        <v>0</v>
      </c>
      <c r="T122" s="132">
        <f>T123+T136+T150+T157</f>
        <v>0</v>
      </c>
      <c r="AR122" s="126" t="s">
        <v>184</v>
      </c>
      <c r="AT122" s="133" t="s">
        <v>72</v>
      </c>
      <c r="AU122" s="133" t="s">
        <v>73</v>
      </c>
      <c r="AY122" s="126" t="s">
        <v>151</v>
      </c>
      <c r="BK122" s="134">
        <f>BK123+BK136+BK150+BK157</f>
        <v>0</v>
      </c>
    </row>
    <row r="123" spans="2:65" s="11" customFormat="1" ht="22.9" customHeight="1" x14ac:dyDescent="0.2">
      <c r="B123" s="125"/>
      <c r="D123" s="126" t="s">
        <v>72</v>
      </c>
      <c r="E123" s="135" t="s">
        <v>2916</v>
      </c>
      <c r="F123" s="135" t="s">
        <v>2917</v>
      </c>
      <c r="I123" s="128"/>
      <c r="J123" s="136">
        <f>BK123</f>
        <v>0</v>
      </c>
      <c r="L123" s="125"/>
      <c r="M123" s="130"/>
      <c r="P123" s="131">
        <f>SUM(P124:P135)</f>
        <v>0</v>
      </c>
      <c r="R123" s="131">
        <f>SUM(R124:R135)</f>
        <v>0</v>
      </c>
      <c r="T123" s="132">
        <f>SUM(T124:T135)</f>
        <v>0</v>
      </c>
      <c r="AR123" s="126" t="s">
        <v>184</v>
      </c>
      <c r="AT123" s="133" t="s">
        <v>72</v>
      </c>
      <c r="AU123" s="133" t="s">
        <v>81</v>
      </c>
      <c r="AY123" s="126" t="s">
        <v>151</v>
      </c>
      <c r="BK123" s="134">
        <f>SUM(BK124:BK135)</f>
        <v>0</v>
      </c>
    </row>
    <row r="124" spans="2:65" s="1" customFormat="1" ht="16.5" customHeight="1" x14ac:dyDescent="0.2">
      <c r="B124" s="137"/>
      <c r="C124" s="138" t="s">
        <v>81</v>
      </c>
      <c r="D124" s="138" t="s">
        <v>154</v>
      </c>
      <c r="E124" s="139" t="s">
        <v>2918</v>
      </c>
      <c r="F124" s="140" t="s">
        <v>2919</v>
      </c>
      <c r="G124" s="141" t="s">
        <v>1562</v>
      </c>
      <c r="H124" s="142">
        <v>1</v>
      </c>
      <c r="I124" s="143"/>
      <c r="J124" s="144">
        <f>ROUND(I124*H124,2)</f>
        <v>0</v>
      </c>
      <c r="K124" s="145"/>
      <c r="L124" s="32"/>
      <c r="M124" s="146" t="s">
        <v>1</v>
      </c>
      <c r="N124" s="147" t="s">
        <v>38</v>
      </c>
      <c r="P124" s="148">
        <f>O124*H124</f>
        <v>0</v>
      </c>
      <c r="Q124" s="148">
        <v>0</v>
      </c>
      <c r="R124" s="148">
        <f>Q124*H124</f>
        <v>0</v>
      </c>
      <c r="S124" s="148">
        <v>0</v>
      </c>
      <c r="T124" s="149">
        <f>S124*H124</f>
        <v>0</v>
      </c>
      <c r="AR124" s="150" t="s">
        <v>1287</v>
      </c>
      <c r="AT124" s="150" t="s">
        <v>154</v>
      </c>
      <c r="AU124" s="150" t="s">
        <v>83</v>
      </c>
      <c r="AY124" s="17" t="s">
        <v>151</v>
      </c>
      <c r="BE124" s="151">
        <f>IF(N124="základní",J124,0)</f>
        <v>0</v>
      </c>
      <c r="BF124" s="151">
        <f>IF(N124="snížená",J124,0)</f>
        <v>0</v>
      </c>
      <c r="BG124" s="151">
        <f>IF(N124="zákl. přenesená",J124,0)</f>
        <v>0</v>
      </c>
      <c r="BH124" s="151">
        <f>IF(N124="sníž. přenesená",J124,0)</f>
        <v>0</v>
      </c>
      <c r="BI124" s="151">
        <f>IF(N124="nulová",J124,0)</f>
        <v>0</v>
      </c>
      <c r="BJ124" s="17" t="s">
        <v>81</v>
      </c>
      <c r="BK124" s="151">
        <f>ROUND(I124*H124,2)</f>
        <v>0</v>
      </c>
      <c r="BL124" s="17" t="s">
        <v>1287</v>
      </c>
      <c r="BM124" s="150" t="s">
        <v>2920</v>
      </c>
    </row>
    <row r="125" spans="2:65" s="1" customFormat="1" x14ac:dyDescent="0.2">
      <c r="B125" s="32"/>
      <c r="D125" s="152" t="s">
        <v>160</v>
      </c>
      <c r="F125" s="153" t="s">
        <v>2919</v>
      </c>
      <c r="I125" s="154"/>
      <c r="L125" s="32"/>
      <c r="M125" s="155"/>
      <c r="T125" s="56"/>
      <c r="AT125" s="17" t="s">
        <v>160</v>
      </c>
      <c r="AU125" s="17" t="s">
        <v>83</v>
      </c>
    </row>
    <row r="126" spans="2:65" s="1" customFormat="1" ht="16.5" customHeight="1" x14ac:dyDescent="0.2">
      <c r="B126" s="137"/>
      <c r="C126" s="138" t="s">
        <v>83</v>
      </c>
      <c r="D126" s="138" t="s">
        <v>154</v>
      </c>
      <c r="E126" s="139" t="s">
        <v>2921</v>
      </c>
      <c r="F126" s="140" t="s">
        <v>2922</v>
      </c>
      <c r="G126" s="141" t="s">
        <v>1562</v>
      </c>
      <c r="H126" s="142">
        <v>1</v>
      </c>
      <c r="I126" s="143"/>
      <c r="J126" s="144">
        <f>ROUND(I126*H126,2)</f>
        <v>0</v>
      </c>
      <c r="K126" s="145"/>
      <c r="L126" s="32"/>
      <c r="M126" s="146" t="s">
        <v>1</v>
      </c>
      <c r="N126" s="147" t="s">
        <v>38</v>
      </c>
      <c r="P126" s="148">
        <f>O126*H126</f>
        <v>0</v>
      </c>
      <c r="Q126" s="148">
        <v>0</v>
      </c>
      <c r="R126" s="148">
        <f>Q126*H126</f>
        <v>0</v>
      </c>
      <c r="S126" s="148">
        <v>0</v>
      </c>
      <c r="T126" s="149">
        <f>S126*H126</f>
        <v>0</v>
      </c>
      <c r="AR126" s="150" t="s">
        <v>1287</v>
      </c>
      <c r="AT126" s="150" t="s">
        <v>154</v>
      </c>
      <c r="AU126" s="150" t="s">
        <v>83</v>
      </c>
      <c r="AY126" s="17" t="s">
        <v>151</v>
      </c>
      <c r="BE126" s="151">
        <f>IF(N126="základní",J126,0)</f>
        <v>0</v>
      </c>
      <c r="BF126" s="151">
        <f>IF(N126="snížená",J126,0)</f>
        <v>0</v>
      </c>
      <c r="BG126" s="151">
        <f>IF(N126="zákl. přenesená",J126,0)</f>
        <v>0</v>
      </c>
      <c r="BH126" s="151">
        <f>IF(N126="sníž. přenesená",J126,0)</f>
        <v>0</v>
      </c>
      <c r="BI126" s="151">
        <f>IF(N126="nulová",J126,0)</f>
        <v>0</v>
      </c>
      <c r="BJ126" s="17" t="s">
        <v>81</v>
      </c>
      <c r="BK126" s="151">
        <f>ROUND(I126*H126,2)</f>
        <v>0</v>
      </c>
      <c r="BL126" s="17" t="s">
        <v>1287</v>
      </c>
      <c r="BM126" s="150" t="s">
        <v>2923</v>
      </c>
    </row>
    <row r="127" spans="2:65" s="1" customFormat="1" x14ac:dyDescent="0.2">
      <c r="B127" s="32"/>
      <c r="D127" s="152" t="s">
        <v>160</v>
      </c>
      <c r="F127" s="153" t="s">
        <v>2922</v>
      </c>
      <c r="I127" s="154"/>
      <c r="L127" s="32"/>
      <c r="M127" s="155"/>
      <c r="T127" s="56"/>
      <c r="AT127" s="17" t="s">
        <v>160</v>
      </c>
      <c r="AU127" s="17" t="s">
        <v>83</v>
      </c>
    </row>
    <row r="128" spans="2:65" s="1" customFormat="1" ht="16.5" customHeight="1" x14ac:dyDescent="0.2">
      <c r="B128" s="137"/>
      <c r="C128" s="138" t="s">
        <v>93</v>
      </c>
      <c r="D128" s="138" t="s">
        <v>154</v>
      </c>
      <c r="E128" s="139" t="s">
        <v>2924</v>
      </c>
      <c r="F128" s="140" t="s">
        <v>2925</v>
      </c>
      <c r="G128" s="141" t="s">
        <v>1562</v>
      </c>
      <c r="H128" s="142">
        <v>1</v>
      </c>
      <c r="I128" s="143"/>
      <c r="J128" s="144">
        <f>ROUND(I128*H128,2)</f>
        <v>0</v>
      </c>
      <c r="K128" s="145"/>
      <c r="L128" s="32"/>
      <c r="M128" s="146" t="s">
        <v>1</v>
      </c>
      <c r="N128" s="147" t="s">
        <v>38</v>
      </c>
      <c r="P128" s="148">
        <f>O128*H128</f>
        <v>0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AR128" s="150" t="s">
        <v>1287</v>
      </c>
      <c r="AT128" s="150" t="s">
        <v>154</v>
      </c>
      <c r="AU128" s="150" t="s">
        <v>83</v>
      </c>
      <c r="AY128" s="17" t="s">
        <v>151</v>
      </c>
      <c r="BE128" s="151">
        <f>IF(N128="základní",J128,0)</f>
        <v>0</v>
      </c>
      <c r="BF128" s="151">
        <f>IF(N128="snížená",J128,0)</f>
        <v>0</v>
      </c>
      <c r="BG128" s="151">
        <f>IF(N128="zákl. přenesená",J128,0)</f>
        <v>0</v>
      </c>
      <c r="BH128" s="151">
        <f>IF(N128="sníž. přenesená",J128,0)</f>
        <v>0</v>
      </c>
      <c r="BI128" s="151">
        <f>IF(N128="nulová",J128,0)</f>
        <v>0</v>
      </c>
      <c r="BJ128" s="17" t="s">
        <v>81</v>
      </c>
      <c r="BK128" s="151">
        <f>ROUND(I128*H128,2)</f>
        <v>0</v>
      </c>
      <c r="BL128" s="17" t="s">
        <v>1287</v>
      </c>
      <c r="BM128" s="150" t="s">
        <v>2926</v>
      </c>
    </row>
    <row r="129" spans="2:65" s="1" customFormat="1" x14ac:dyDescent="0.2">
      <c r="B129" s="32"/>
      <c r="D129" s="152" t="s">
        <v>160</v>
      </c>
      <c r="F129" s="153" t="s">
        <v>2925</v>
      </c>
      <c r="I129" s="154"/>
      <c r="L129" s="32"/>
      <c r="M129" s="155"/>
      <c r="T129" s="56"/>
      <c r="AT129" s="17" t="s">
        <v>160</v>
      </c>
      <c r="AU129" s="17" t="s">
        <v>83</v>
      </c>
    </row>
    <row r="130" spans="2:65" s="1" customFormat="1" ht="16.5" customHeight="1" x14ac:dyDescent="0.2">
      <c r="B130" s="137"/>
      <c r="C130" s="138" t="s">
        <v>158</v>
      </c>
      <c r="D130" s="138" t="s">
        <v>154</v>
      </c>
      <c r="E130" s="139" t="s">
        <v>2927</v>
      </c>
      <c r="F130" s="140" t="s">
        <v>2928</v>
      </c>
      <c r="G130" s="141" t="s">
        <v>1562</v>
      </c>
      <c r="H130" s="142">
        <v>1</v>
      </c>
      <c r="I130" s="143"/>
      <c r="J130" s="144">
        <f>ROUND(I130*H130,2)</f>
        <v>0</v>
      </c>
      <c r="K130" s="145"/>
      <c r="L130" s="32"/>
      <c r="M130" s="146" t="s">
        <v>1</v>
      </c>
      <c r="N130" s="147" t="s">
        <v>38</v>
      </c>
      <c r="P130" s="148">
        <f>O130*H130</f>
        <v>0</v>
      </c>
      <c r="Q130" s="148">
        <v>0</v>
      </c>
      <c r="R130" s="148">
        <f>Q130*H130</f>
        <v>0</v>
      </c>
      <c r="S130" s="148">
        <v>0</v>
      </c>
      <c r="T130" s="149">
        <f>S130*H130</f>
        <v>0</v>
      </c>
      <c r="AR130" s="150" t="s">
        <v>1287</v>
      </c>
      <c r="AT130" s="150" t="s">
        <v>154</v>
      </c>
      <c r="AU130" s="150" t="s">
        <v>83</v>
      </c>
      <c r="AY130" s="17" t="s">
        <v>151</v>
      </c>
      <c r="BE130" s="151">
        <f>IF(N130="základní",J130,0)</f>
        <v>0</v>
      </c>
      <c r="BF130" s="151">
        <f>IF(N130="snížená",J130,0)</f>
        <v>0</v>
      </c>
      <c r="BG130" s="151">
        <f>IF(N130="zákl. přenesená",J130,0)</f>
        <v>0</v>
      </c>
      <c r="BH130" s="151">
        <f>IF(N130="sníž. přenesená",J130,0)</f>
        <v>0</v>
      </c>
      <c r="BI130" s="151">
        <f>IF(N130="nulová",J130,0)</f>
        <v>0</v>
      </c>
      <c r="BJ130" s="17" t="s">
        <v>81</v>
      </c>
      <c r="BK130" s="151">
        <f>ROUND(I130*H130,2)</f>
        <v>0</v>
      </c>
      <c r="BL130" s="17" t="s">
        <v>1287</v>
      </c>
      <c r="BM130" s="150" t="s">
        <v>2929</v>
      </c>
    </row>
    <row r="131" spans="2:65" s="1" customFormat="1" x14ac:dyDescent="0.2">
      <c r="B131" s="32"/>
      <c r="D131" s="152" t="s">
        <v>160</v>
      </c>
      <c r="F131" s="153" t="s">
        <v>2928</v>
      </c>
      <c r="I131" s="154"/>
      <c r="L131" s="32"/>
      <c r="M131" s="155"/>
      <c r="T131" s="56"/>
      <c r="AT131" s="17" t="s">
        <v>160</v>
      </c>
      <c r="AU131" s="17" t="s">
        <v>83</v>
      </c>
    </row>
    <row r="132" spans="2:65" s="1" customFormat="1" ht="16.5" customHeight="1" x14ac:dyDescent="0.2">
      <c r="B132" s="137"/>
      <c r="C132" s="138" t="s">
        <v>184</v>
      </c>
      <c r="D132" s="138" t="s">
        <v>154</v>
      </c>
      <c r="E132" s="139" t="s">
        <v>2930</v>
      </c>
      <c r="F132" s="140" t="s">
        <v>2931</v>
      </c>
      <c r="G132" s="141" t="s">
        <v>1562</v>
      </c>
      <c r="H132" s="142">
        <v>1</v>
      </c>
      <c r="I132" s="143"/>
      <c r="J132" s="144">
        <f>ROUND(I132*H132,2)</f>
        <v>0</v>
      </c>
      <c r="K132" s="145"/>
      <c r="L132" s="32"/>
      <c r="M132" s="146" t="s">
        <v>1</v>
      </c>
      <c r="N132" s="147" t="s">
        <v>38</v>
      </c>
      <c r="P132" s="148">
        <f>O132*H132</f>
        <v>0</v>
      </c>
      <c r="Q132" s="148">
        <v>0</v>
      </c>
      <c r="R132" s="148">
        <f>Q132*H132</f>
        <v>0</v>
      </c>
      <c r="S132" s="148">
        <v>0</v>
      </c>
      <c r="T132" s="149">
        <f>S132*H132</f>
        <v>0</v>
      </c>
      <c r="AR132" s="150" t="s">
        <v>1287</v>
      </c>
      <c r="AT132" s="150" t="s">
        <v>154</v>
      </c>
      <c r="AU132" s="150" t="s">
        <v>83</v>
      </c>
      <c r="AY132" s="17" t="s">
        <v>151</v>
      </c>
      <c r="BE132" s="151">
        <f>IF(N132="základní",J132,0)</f>
        <v>0</v>
      </c>
      <c r="BF132" s="151">
        <f>IF(N132="snížená",J132,0)</f>
        <v>0</v>
      </c>
      <c r="BG132" s="151">
        <f>IF(N132="zákl. přenesená",J132,0)</f>
        <v>0</v>
      </c>
      <c r="BH132" s="151">
        <f>IF(N132="sníž. přenesená",J132,0)</f>
        <v>0</v>
      </c>
      <c r="BI132" s="151">
        <f>IF(N132="nulová",J132,0)</f>
        <v>0</v>
      </c>
      <c r="BJ132" s="17" t="s">
        <v>81</v>
      </c>
      <c r="BK132" s="151">
        <f>ROUND(I132*H132,2)</f>
        <v>0</v>
      </c>
      <c r="BL132" s="17" t="s">
        <v>1287</v>
      </c>
      <c r="BM132" s="150" t="s">
        <v>2932</v>
      </c>
    </row>
    <row r="133" spans="2:65" s="1" customFormat="1" x14ac:dyDescent="0.2">
      <c r="B133" s="32"/>
      <c r="D133" s="152" t="s">
        <v>160</v>
      </c>
      <c r="F133" s="153" t="s">
        <v>2931</v>
      </c>
      <c r="I133" s="154"/>
      <c r="L133" s="32"/>
      <c r="M133" s="155"/>
      <c r="T133" s="56"/>
      <c r="AT133" s="17" t="s">
        <v>160</v>
      </c>
      <c r="AU133" s="17" t="s">
        <v>83</v>
      </c>
    </row>
    <row r="134" spans="2:65" s="1" customFormat="1" ht="16.5" customHeight="1" x14ac:dyDescent="0.2">
      <c r="B134" s="137"/>
      <c r="C134" s="138" t="s">
        <v>189</v>
      </c>
      <c r="D134" s="138" t="s">
        <v>154</v>
      </c>
      <c r="E134" s="139" t="s">
        <v>2933</v>
      </c>
      <c r="F134" s="140" t="s">
        <v>2934</v>
      </c>
      <c r="G134" s="141" t="s">
        <v>1562</v>
      </c>
      <c r="H134" s="142">
        <v>1</v>
      </c>
      <c r="I134" s="143"/>
      <c r="J134" s="144">
        <f>ROUND(I134*H134,2)</f>
        <v>0</v>
      </c>
      <c r="K134" s="145"/>
      <c r="L134" s="32"/>
      <c r="M134" s="146" t="s">
        <v>1</v>
      </c>
      <c r="N134" s="147" t="s">
        <v>38</v>
      </c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AR134" s="150" t="s">
        <v>1287</v>
      </c>
      <c r="AT134" s="150" t="s">
        <v>154</v>
      </c>
      <c r="AU134" s="150" t="s">
        <v>83</v>
      </c>
      <c r="AY134" s="17" t="s">
        <v>151</v>
      </c>
      <c r="BE134" s="151">
        <f>IF(N134="základní",J134,0)</f>
        <v>0</v>
      </c>
      <c r="BF134" s="151">
        <f>IF(N134="snížená",J134,0)</f>
        <v>0</v>
      </c>
      <c r="BG134" s="151">
        <f>IF(N134="zákl. přenesená",J134,0)</f>
        <v>0</v>
      </c>
      <c r="BH134" s="151">
        <f>IF(N134="sníž. přenesená",J134,0)</f>
        <v>0</v>
      </c>
      <c r="BI134" s="151">
        <f>IF(N134="nulová",J134,0)</f>
        <v>0</v>
      </c>
      <c r="BJ134" s="17" t="s">
        <v>81</v>
      </c>
      <c r="BK134" s="151">
        <f>ROUND(I134*H134,2)</f>
        <v>0</v>
      </c>
      <c r="BL134" s="17" t="s">
        <v>1287</v>
      </c>
      <c r="BM134" s="150" t="s">
        <v>2935</v>
      </c>
    </row>
    <row r="135" spans="2:65" s="1" customFormat="1" x14ac:dyDescent="0.2">
      <c r="B135" s="32"/>
      <c r="D135" s="152" t="s">
        <v>160</v>
      </c>
      <c r="F135" s="153" t="s">
        <v>2934</v>
      </c>
      <c r="I135" s="154"/>
      <c r="L135" s="32"/>
      <c r="M135" s="155"/>
      <c r="T135" s="56"/>
      <c r="AT135" s="17" t="s">
        <v>160</v>
      </c>
      <c r="AU135" s="17" t="s">
        <v>83</v>
      </c>
    </row>
    <row r="136" spans="2:65" s="11" customFormat="1" ht="22.9" customHeight="1" x14ac:dyDescent="0.2">
      <c r="B136" s="125"/>
      <c r="D136" s="126" t="s">
        <v>72</v>
      </c>
      <c r="E136" s="135" t="s">
        <v>2936</v>
      </c>
      <c r="F136" s="135" t="s">
        <v>2937</v>
      </c>
      <c r="I136" s="128"/>
      <c r="J136" s="136">
        <f>BK136</f>
        <v>0</v>
      </c>
      <c r="L136" s="125"/>
      <c r="M136" s="130"/>
      <c r="P136" s="131">
        <f>SUM(P137:P149)</f>
        <v>0</v>
      </c>
      <c r="R136" s="131">
        <f>SUM(R137:R149)</f>
        <v>0</v>
      </c>
      <c r="T136" s="132">
        <f>SUM(T137:T149)</f>
        <v>0</v>
      </c>
      <c r="AR136" s="126" t="s">
        <v>184</v>
      </c>
      <c r="AT136" s="133" t="s">
        <v>72</v>
      </c>
      <c r="AU136" s="133" t="s">
        <v>81</v>
      </c>
      <c r="AY136" s="126" t="s">
        <v>151</v>
      </c>
      <c r="BK136" s="134">
        <f>SUM(BK137:BK149)</f>
        <v>0</v>
      </c>
    </row>
    <row r="137" spans="2:65" s="1" customFormat="1" ht="16.5" customHeight="1" x14ac:dyDescent="0.2">
      <c r="B137" s="137"/>
      <c r="C137" s="138" t="s">
        <v>195</v>
      </c>
      <c r="D137" s="138" t="s">
        <v>154</v>
      </c>
      <c r="E137" s="139" t="s">
        <v>2938</v>
      </c>
      <c r="F137" s="140" t="s">
        <v>2937</v>
      </c>
      <c r="G137" s="141" t="s">
        <v>1562</v>
      </c>
      <c r="H137" s="142">
        <v>2</v>
      </c>
      <c r="I137" s="143"/>
      <c r="J137" s="144">
        <f>ROUND(I137*H137,2)</f>
        <v>0</v>
      </c>
      <c r="K137" s="145"/>
      <c r="L137" s="32"/>
      <c r="M137" s="146" t="s">
        <v>1</v>
      </c>
      <c r="N137" s="147" t="s">
        <v>38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AR137" s="150" t="s">
        <v>1287</v>
      </c>
      <c r="AT137" s="150" t="s">
        <v>154</v>
      </c>
      <c r="AU137" s="150" t="s">
        <v>83</v>
      </c>
      <c r="AY137" s="17" t="s">
        <v>151</v>
      </c>
      <c r="BE137" s="151">
        <f>IF(N137="základní",J137,0)</f>
        <v>0</v>
      </c>
      <c r="BF137" s="151">
        <f>IF(N137="snížená",J137,0)</f>
        <v>0</v>
      </c>
      <c r="BG137" s="151">
        <f>IF(N137="zákl. přenesená",J137,0)</f>
        <v>0</v>
      </c>
      <c r="BH137" s="151">
        <f>IF(N137="sníž. přenesená",J137,0)</f>
        <v>0</v>
      </c>
      <c r="BI137" s="151">
        <f>IF(N137="nulová",J137,0)</f>
        <v>0</v>
      </c>
      <c r="BJ137" s="17" t="s">
        <v>81</v>
      </c>
      <c r="BK137" s="151">
        <f>ROUND(I137*H137,2)</f>
        <v>0</v>
      </c>
      <c r="BL137" s="17" t="s">
        <v>1287</v>
      </c>
      <c r="BM137" s="150" t="s">
        <v>2939</v>
      </c>
    </row>
    <row r="138" spans="2:65" s="1" customFormat="1" x14ac:dyDescent="0.2">
      <c r="B138" s="32"/>
      <c r="D138" s="152" t="s">
        <v>160</v>
      </c>
      <c r="F138" s="153" t="s">
        <v>2937</v>
      </c>
      <c r="I138" s="154"/>
      <c r="L138" s="32"/>
      <c r="M138" s="155"/>
      <c r="T138" s="56"/>
      <c r="AT138" s="17" t="s">
        <v>160</v>
      </c>
      <c r="AU138" s="17" t="s">
        <v>83</v>
      </c>
    </row>
    <row r="139" spans="2:65" s="1" customFormat="1" ht="21.75" customHeight="1" x14ac:dyDescent="0.2">
      <c r="B139" s="137"/>
      <c r="C139" s="138" t="s">
        <v>204</v>
      </c>
      <c r="D139" s="138" t="s">
        <v>154</v>
      </c>
      <c r="E139" s="139" t="s">
        <v>2940</v>
      </c>
      <c r="F139" s="140" t="s">
        <v>2941</v>
      </c>
      <c r="G139" s="141" t="s">
        <v>1562</v>
      </c>
      <c r="H139" s="142">
        <v>1</v>
      </c>
      <c r="I139" s="143"/>
      <c r="J139" s="144">
        <f>ROUND(I139*H139,2)</f>
        <v>0</v>
      </c>
      <c r="K139" s="145"/>
      <c r="L139" s="32"/>
      <c r="M139" s="146" t="s">
        <v>1</v>
      </c>
      <c r="N139" s="147" t="s">
        <v>38</v>
      </c>
      <c r="P139" s="148">
        <f>O139*H139</f>
        <v>0</v>
      </c>
      <c r="Q139" s="148">
        <v>0</v>
      </c>
      <c r="R139" s="148">
        <f>Q139*H139</f>
        <v>0</v>
      </c>
      <c r="S139" s="148">
        <v>0</v>
      </c>
      <c r="T139" s="149">
        <f>S139*H139</f>
        <v>0</v>
      </c>
      <c r="AR139" s="150" t="s">
        <v>1287</v>
      </c>
      <c r="AT139" s="150" t="s">
        <v>154</v>
      </c>
      <c r="AU139" s="150" t="s">
        <v>83</v>
      </c>
      <c r="AY139" s="17" t="s">
        <v>151</v>
      </c>
      <c r="BE139" s="151">
        <f>IF(N139="základní",J139,0)</f>
        <v>0</v>
      </c>
      <c r="BF139" s="151">
        <f>IF(N139="snížená",J139,0)</f>
        <v>0</v>
      </c>
      <c r="BG139" s="151">
        <f>IF(N139="zákl. přenesená",J139,0)</f>
        <v>0</v>
      </c>
      <c r="BH139" s="151">
        <f>IF(N139="sníž. přenesená",J139,0)</f>
        <v>0</v>
      </c>
      <c r="BI139" s="151">
        <f>IF(N139="nulová",J139,0)</f>
        <v>0</v>
      </c>
      <c r="BJ139" s="17" t="s">
        <v>81</v>
      </c>
      <c r="BK139" s="151">
        <f>ROUND(I139*H139,2)</f>
        <v>0</v>
      </c>
      <c r="BL139" s="17" t="s">
        <v>1287</v>
      </c>
      <c r="BM139" s="150" t="s">
        <v>2942</v>
      </c>
    </row>
    <row r="140" spans="2:65" s="1" customFormat="1" x14ac:dyDescent="0.2">
      <c r="B140" s="32"/>
      <c r="D140" s="152" t="s">
        <v>160</v>
      </c>
      <c r="F140" s="153" t="s">
        <v>2941</v>
      </c>
      <c r="I140" s="154"/>
      <c r="L140" s="32"/>
      <c r="M140" s="155"/>
      <c r="T140" s="56"/>
      <c r="AT140" s="17" t="s">
        <v>160</v>
      </c>
      <c r="AU140" s="17" t="s">
        <v>83</v>
      </c>
    </row>
    <row r="141" spans="2:65" s="14" customFormat="1" x14ac:dyDescent="0.2">
      <c r="B141" s="170"/>
      <c r="D141" s="152" t="s">
        <v>162</v>
      </c>
      <c r="E141" s="171" t="s">
        <v>1</v>
      </c>
      <c r="F141" s="172" t="s">
        <v>2943</v>
      </c>
      <c r="H141" s="171" t="s">
        <v>1</v>
      </c>
      <c r="I141" s="173"/>
      <c r="L141" s="170"/>
      <c r="M141" s="174"/>
      <c r="T141" s="175"/>
      <c r="AT141" s="171" t="s">
        <v>162</v>
      </c>
      <c r="AU141" s="171" t="s">
        <v>83</v>
      </c>
      <c r="AV141" s="14" t="s">
        <v>81</v>
      </c>
      <c r="AW141" s="14" t="s">
        <v>30</v>
      </c>
      <c r="AX141" s="14" t="s">
        <v>73</v>
      </c>
      <c r="AY141" s="171" t="s">
        <v>151</v>
      </c>
    </row>
    <row r="142" spans="2:65" s="12" customFormat="1" x14ac:dyDescent="0.2">
      <c r="B142" s="156"/>
      <c r="D142" s="152" t="s">
        <v>162</v>
      </c>
      <c r="E142" s="157" t="s">
        <v>1</v>
      </c>
      <c r="F142" s="158" t="s">
        <v>81</v>
      </c>
      <c r="H142" s="159">
        <v>1</v>
      </c>
      <c r="I142" s="160"/>
      <c r="L142" s="156"/>
      <c r="M142" s="161"/>
      <c r="T142" s="162"/>
      <c r="AT142" s="157" t="s">
        <v>162</v>
      </c>
      <c r="AU142" s="157" t="s">
        <v>83</v>
      </c>
      <c r="AV142" s="12" t="s">
        <v>83</v>
      </c>
      <c r="AW142" s="12" t="s">
        <v>30</v>
      </c>
      <c r="AX142" s="12" t="s">
        <v>73</v>
      </c>
      <c r="AY142" s="157" t="s">
        <v>151</v>
      </c>
    </row>
    <row r="143" spans="2:65" s="13" customFormat="1" x14ac:dyDescent="0.2">
      <c r="B143" s="163"/>
      <c r="D143" s="152" t="s">
        <v>162</v>
      </c>
      <c r="E143" s="164" t="s">
        <v>1</v>
      </c>
      <c r="F143" s="165" t="s">
        <v>164</v>
      </c>
      <c r="H143" s="166">
        <v>1</v>
      </c>
      <c r="I143" s="167"/>
      <c r="L143" s="163"/>
      <c r="M143" s="168"/>
      <c r="T143" s="169"/>
      <c r="AT143" s="164" t="s">
        <v>162</v>
      </c>
      <c r="AU143" s="164" t="s">
        <v>83</v>
      </c>
      <c r="AV143" s="13" t="s">
        <v>158</v>
      </c>
      <c r="AW143" s="13" t="s">
        <v>30</v>
      </c>
      <c r="AX143" s="13" t="s">
        <v>81</v>
      </c>
      <c r="AY143" s="164" t="s">
        <v>151</v>
      </c>
    </row>
    <row r="144" spans="2:65" s="1" customFormat="1" ht="16.5" customHeight="1" x14ac:dyDescent="0.2">
      <c r="B144" s="137"/>
      <c r="C144" s="138" t="s">
        <v>152</v>
      </c>
      <c r="D144" s="138" t="s">
        <v>154</v>
      </c>
      <c r="E144" s="139" t="s">
        <v>2944</v>
      </c>
      <c r="F144" s="140" t="s">
        <v>2945</v>
      </c>
      <c r="G144" s="141" t="s">
        <v>1562</v>
      </c>
      <c r="H144" s="142">
        <v>1</v>
      </c>
      <c r="I144" s="143"/>
      <c r="J144" s="144">
        <f>ROUND(I144*H144,2)</f>
        <v>0</v>
      </c>
      <c r="K144" s="145"/>
      <c r="L144" s="32"/>
      <c r="M144" s="146" t="s">
        <v>1</v>
      </c>
      <c r="N144" s="147" t="s">
        <v>38</v>
      </c>
      <c r="P144" s="148">
        <f>O144*H144</f>
        <v>0</v>
      </c>
      <c r="Q144" s="148">
        <v>0</v>
      </c>
      <c r="R144" s="148">
        <f>Q144*H144</f>
        <v>0</v>
      </c>
      <c r="S144" s="148">
        <v>0</v>
      </c>
      <c r="T144" s="149">
        <f>S144*H144</f>
        <v>0</v>
      </c>
      <c r="AR144" s="150" t="s">
        <v>1287</v>
      </c>
      <c r="AT144" s="150" t="s">
        <v>154</v>
      </c>
      <c r="AU144" s="150" t="s">
        <v>83</v>
      </c>
      <c r="AY144" s="17" t="s">
        <v>151</v>
      </c>
      <c r="BE144" s="151">
        <f>IF(N144="základní",J144,0)</f>
        <v>0</v>
      </c>
      <c r="BF144" s="151">
        <f>IF(N144="snížená",J144,0)</f>
        <v>0</v>
      </c>
      <c r="BG144" s="151">
        <f>IF(N144="zákl. přenesená",J144,0)</f>
        <v>0</v>
      </c>
      <c r="BH144" s="151">
        <f>IF(N144="sníž. přenesená",J144,0)</f>
        <v>0</v>
      </c>
      <c r="BI144" s="151">
        <f>IF(N144="nulová",J144,0)</f>
        <v>0</v>
      </c>
      <c r="BJ144" s="17" t="s">
        <v>81</v>
      </c>
      <c r="BK144" s="151">
        <f>ROUND(I144*H144,2)</f>
        <v>0</v>
      </c>
      <c r="BL144" s="17" t="s">
        <v>1287</v>
      </c>
      <c r="BM144" s="150" t="s">
        <v>2946</v>
      </c>
    </row>
    <row r="145" spans="2:65" s="1" customFormat="1" x14ac:dyDescent="0.2">
      <c r="B145" s="32"/>
      <c r="D145" s="152" t="s">
        <v>160</v>
      </c>
      <c r="F145" s="153" t="s">
        <v>2945</v>
      </c>
      <c r="I145" s="154"/>
      <c r="L145" s="32"/>
      <c r="M145" s="155"/>
      <c r="T145" s="56"/>
      <c r="AT145" s="17" t="s">
        <v>160</v>
      </c>
      <c r="AU145" s="17" t="s">
        <v>83</v>
      </c>
    </row>
    <row r="146" spans="2:65" s="1" customFormat="1" ht="24.2" customHeight="1" x14ac:dyDescent="0.2">
      <c r="B146" s="137"/>
      <c r="C146" s="138" t="s">
        <v>217</v>
      </c>
      <c r="D146" s="138" t="s">
        <v>154</v>
      </c>
      <c r="E146" s="139" t="s">
        <v>2947</v>
      </c>
      <c r="F146" s="140" t="s">
        <v>2948</v>
      </c>
      <c r="G146" s="141" t="s">
        <v>1562</v>
      </c>
      <c r="H146" s="142">
        <v>1</v>
      </c>
      <c r="I146" s="143"/>
      <c r="J146" s="144">
        <f>ROUND(I146*H146,2)</f>
        <v>0</v>
      </c>
      <c r="K146" s="145"/>
      <c r="L146" s="32"/>
      <c r="M146" s="146" t="s">
        <v>1</v>
      </c>
      <c r="N146" s="147" t="s">
        <v>38</v>
      </c>
      <c r="P146" s="148">
        <f>O146*H146</f>
        <v>0</v>
      </c>
      <c r="Q146" s="148">
        <v>0</v>
      </c>
      <c r="R146" s="148">
        <f>Q146*H146</f>
        <v>0</v>
      </c>
      <c r="S146" s="148">
        <v>0</v>
      </c>
      <c r="T146" s="149">
        <f>S146*H146</f>
        <v>0</v>
      </c>
      <c r="AR146" s="150" t="s">
        <v>1287</v>
      </c>
      <c r="AT146" s="150" t="s">
        <v>154</v>
      </c>
      <c r="AU146" s="150" t="s">
        <v>83</v>
      </c>
      <c r="AY146" s="17" t="s">
        <v>151</v>
      </c>
      <c r="BE146" s="151">
        <f>IF(N146="základní",J146,0)</f>
        <v>0</v>
      </c>
      <c r="BF146" s="151">
        <f>IF(N146="snížená",J146,0)</f>
        <v>0</v>
      </c>
      <c r="BG146" s="151">
        <f>IF(N146="zákl. přenesená",J146,0)</f>
        <v>0</v>
      </c>
      <c r="BH146" s="151">
        <f>IF(N146="sníž. přenesená",J146,0)</f>
        <v>0</v>
      </c>
      <c r="BI146" s="151">
        <f>IF(N146="nulová",J146,0)</f>
        <v>0</v>
      </c>
      <c r="BJ146" s="17" t="s">
        <v>81</v>
      </c>
      <c r="BK146" s="151">
        <f>ROUND(I146*H146,2)</f>
        <v>0</v>
      </c>
      <c r="BL146" s="17" t="s">
        <v>1287</v>
      </c>
      <c r="BM146" s="150" t="s">
        <v>2949</v>
      </c>
    </row>
    <row r="147" spans="2:65" s="1" customFormat="1" x14ac:dyDescent="0.2">
      <c r="B147" s="32"/>
      <c r="D147" s="152" t="s">
        <v>160</v>
      </c>
      <c r="F147" s="153" t="s">
        <v>2948</v>
      </c>
      <c r="I147" s="154"/>
      <c r="L147" s="32"/>
      <c r="M147" s="155"/>
      <c r="T147" s="56"/>
      <c r="AT147" s="17" t="s">
        <v>160</v>
      </c>
      <c r="AU147" s="17" t="s">
        <v>83</v>
      </c>
    </row>
    <row r="148" spans="2:65" s="1" customFormat="1" ht="16.5" customHeight="1" x14ac:dyDescent="0.2">
      <c r="B148" s="137"/>
      <c r="C148" s="138" t="s">
        <v>279</v>
      </c>
      <c r="D148" s="138" t="s">
        <v>154</v>
      </c>
      <c r="E148" s="139" t="s">
        <v>2950</v>
      </c>
      <c r="F148" s="140" t="s">
        <v>2951</v>
      </c>
      <c r="G148" s="141" t="s">
        <v>1562</v>
      </c>
      <c r="H148" s="142">
        <v>1</v>
      </c>
      <c r="I148" s="143"/>
      <c r="J148" s="144">
        <f>ROUND(I148*H148,2)</f>
        <v>0</v>
      </c>
      <c r="K148" s="145"/>
      <c r="L148" s="32"/>
      <c r="M148" s="146" t="s">
        <v>1</v>
      </c>
      <c r="N148" s="147" t="s">
        <v>38</v>
      </c>
      <c r="P148" s="148">
        <f>O148*H148</f>
        <v>0</v>
      </c>
      <c r="Q148" s="148">
        <v>0</v>
      </c>
      <c r="R148" s="148">
        <f>Q148*H148</f>
        <v>0</v>
      </c>
      <c r="S148" s="148">
        <v>0</v>
      </c>
      <c r="T148" s="149">
        <f>S148*H148</f>
        <v>0</v>
      </c>
      <c r="AR148" s="150" t="s">
        <v>1287</v>
      </c>
      <c r="AT148" s="150" t="s">
        <v>154</v>
      </c>
      <c r="AU148" s="150" t="s">
        <v>83</v>
      </c>
      <c r="AY148" s="17" t="s">
        <v>151</v>
      </c>
      <c r="BE148" s="151">
        <f>IF(N148="základní",J148,0)</f>
        <v>0</v>
      </c>
      <c r="BF148" s="151">
        <f>IF(N148="snížená",J148,0)</f>
        <v>0</v>
      </c>
      <c r="BG148" s="151">
        <f>IF(N148="zákl. přenesená",J148,0)</f>
        <v>0</v>
      </c>
      <c r="BH148" s="151">
        <f>IF(N148="sníž. přenesená",J148,0)</f>
        <v>0</v>
      </c>
      <c r="BI148" s="151">
        <f>IF(N148="nulová",J148,0)</f>
        <v>0</v>
      </c>
      <c r="BJ148" s="17" t="s">
        <v>81</v>
      </c>
      <c r="BK148" s="151">
        <f>ROUND(I148*H148,2)</f>
        <v>0</v>
      </c>
      <c r="BL148" s="17" t="s">
        <v>1287</v>
      </c>
      <c r="BM148" s="150" t="s">
        <v>2952</v>
      </c>
    </row>
    <row r="149" spans="2:65" s="1" customFormat="1" x14ac:dyDescent="0.2">
      <c r="B149" s="32"/>
      <c r="D149" s="152" t="s">
        <v>160</v>
      </c>
      <c r="F149" s="153" t="s">
        <v>2951</v>
      </c>
      <c r="I149" s="154"/>
      <c r="L149" s="32"/>
      <c r="M149" s="155"/>
      <c r="T149" s="56"/>
      <c r="AT149" s="17" t="s">
        <v>160</v>
      </c>
      <c r="AU149" s="17" t="s">
        <v>83</v>
      </c>
    </row>
    <row r="150" spans="2:65" s="11" customFormat="1" ht="22.9" customHeight="1" x14ac:dyDescent="0.2">
      <c r="B150" s="125"/>
      <c r="D150" s="126" t="s">
        <v>72</v>
      </c>
      <c r="E150" s="135" t="s">
        <v>1282</v>
      </c>
      <c r="F150" s="135" t="s">
        <v>1283</v>
      </c>
      <c r="I150" s="128"/>
      <c r="J150" s="136">
        <f>BK150</f>
        <v>0</v>
      </c>
      <c r="L150" s="125"/>
      <c r="M150" s="130"/>
      <c r="P150" s="131">
        <f>SUM(P151:P156)</f>
        <v>0</v>
      </c>
      <c r="R150" s="131">
        <f>SUM(R151:R156)</f>
        <v>0</v>
      </c>
      <c r="T150" s="132">
        <f>SUM(T151:T156)</f>
        <v>0</v>
      </c>
      <c r="AR150" s="126" t="s">
        <v>184</v>
      </c>
      <c r="AT150" s="133" t="s">
        <v>72</v>
      </c>
      <c r="AU150" s="133" t="s">
        <v>81</v>
      </c>
      <c r="AY150" s="126" t="s">
        <v>151</v>
      </c>
      <c r="BK150" s="134">
        <f>SUM(BK151:BK156)</f>
        <v>0</v>
      </c>
    </row>
    <row r="151" spans="2:65" s="1" customFormat="1" ht="16.5" customHeight="1" x14ac:dyDescent="0.2">
      <c r="B151" s="137"/>
      <c r="C151" s="138" t="s">
        <v>8</v>
      </c>
      <c r="D151" s="138" t="s">
        <v>154</v>
      </c>
      <c r="E151" s="139" t="s">
        <v>2953</v>
      </c>
      <c r="F151" s="140" t="s">
        <v>1283</v>
      </c>
      <c r="G151" s="141" t="s">
        <v>1562</v>
      </c>
      <c r="H151" s="142">
        <v>1</v>
      </c>
      <c r="I151" s="143"/>
      <c r="J151" s="144">
        <f>ROUND(I151*H151,2)</f>
        <v>0</v>
      </c>
      <c r="K151" s="145"/>
      <c r="L151" s="32"/>
      <c r="M151" s="146" t="s">
        <v>1</v>
      </c>
      <c r="N151" s="147" t="s">
        <v>38</v>
      </c>
      <c r="P151" s="148">
        <f>O151*H151</f>
        <v>0</v>
      </c>
      <c r="Q151" s="148">
        <v>0</v>
      </c>
      <c r="R151" s="148">
        <f>Q151*H151</f>
        <v>0</v>
      </c>
      <c r="S151" s="148">
        <v>0</v>
      </c>
      <c r="T151" s="149">
        <f>S151*H151</f>
        <v>0</v>
      </c>
      <c r="AR151" s="150" t="s">
        <v>1287</v>
      </c>
      <c r="AT151" s="150" t="s">
        <v>154</v>
      </c>
      <c r="AU151" s="150" t="s">
        <v>83</v>
      </c>
      <c r="AY151" s="17" t="s">
        <v>151</v>
      </c>
      <c r="BE151" s="151">
        <f>IF(N151="základní",J151,0)</f>
        <v>0</v>
      </c>
      <c r="BF151" s="151">
        <f>IF(N151="snížená",J151,0)</f>
        <v>0</v>
      </c>
      <c r="BG151" s="151">
        <f>IF(N151="zákl. přenesená",J151,0)</f>
        <v>0</v>
      </c>
      <c r="BH151" s="151">
        <f>IF(N151="sníž. přenesená",J151,0)</f>
        <v>0</v>
      </c>
      <c r="BI151" s="151">
        <f>IF(N151="nulová",J151,0)</f>
        <v>0</v>
      </c>
      <c r="BJ151" s="17" t="s">
        <v>81</v>
      </c>
      <c r="BK151" s="151">
        <f>ROUND(I151*H151,2)</f>
        <v>0</v>
      </c>
      <c r="BL151" s="17" t="s">
        <v>1287</v>
      </c>
      <c r="BM151" s="150" t="s">
        <v>2954</v>
      </c>
    </row>
    <row r="152" spans="2:65" s="1" customFormat="1" x14ac:dyDescent="0.2">
      <c r="B152" s="32"/>
      <c r="D152" s="152" t="s">
        <v>160</v>
      </c>
      <c r="F152" s="153" t="s">
        <v>1283</v>
      </c>
      <c r="I152" s="154"/>
      <c r="L152" s="32"/>
      <c r="M152" s="155"/>
      <c r="T152" s="56"/>
      <c r="AT152" s="17" t="s">
        <v>160</v>
      </c>
      <c r="AU152" s="17" t="s">
        <v>83</v>
      </c>
    </row>
    <row r="153" spans="2:65" s="1" customFormat="1" ht="16.5" customHeight="1" x14ac:dyDescent="0.2">
      <c r="B153" s="137"/>
      <c r="C153" s="138" t="s">
        <v>287</v>
      </c>
      <c r="D153" s="138" t="s">
        <v>154</v>
      </c>
      <c r="E153" s="139" t="s">
        <v>2955</v>
      </c>
      <c r="F153" s="140" t="s">
        <v>2956</v>
      </c>
      <c r="G153" s="141" t="s">
        <v>1562</v>
      </c>
      <c r="H153" s="142">
        <v>1</v>
      </c>
      <c r="I153" s="143"/>
      <c r="J153" s="144">
        <f>ROUND(I153*H153,2)</f>
        <v>0</v>
      </c>
      <c r="K153" s="145"/>
      <c r="L153" s="32"/>
      <c r="M153" s="146" t="s">
        <v>1</v>
      </c>
      <c r="N153" s="147" t="s">
        <v>38</v>
      </c>
      <c r="P153" s="148">
        <f>O153*H153</f>
        <v>0</v>
      </c>
      <c r="Q153" s="148">
        <v>0</v>
      </c>
      <c r="R153" s="148">
        <f>Q153*H153</f>
        <v>0</v>
      </c>
      <c r="S153" s="148">
        <v>0</v>
      </c>
      <c r="T153" s="149">
        <f>S153*H153</f>
        <v>0</v>
      </c>
      <c r="AR153" s="150" t="s">
        <v>1287</v>
      </c>
      <c r="AT153" s="150" t="s">
        <v>154</v>
      </c>
      <c r="AU153" s="150" t="s">
        <v>83</v>
      </c>
      <c r="AY153" s="17" t="s">
        <v>151</v>
      </c>
      <c r="BE153" s="151">
        <f>IF(N153="základní",J153,0)</f>
        <v>0</v>
      </c>
      <c r="BF153" s="151">
        <f>IF(N153="snížená",J153,0)</f>
        <v>0</v>
      </c>
      <c r="BG153" s="151">
        <f>IF(N153="zákl. přenesená",J153,0)</f>
        <v>0</v>
      </c>
      <c r="BH153" s="151">
        <f>IF(N153="sníž. přenesená",J153,0)</f>
        <v>0</v>
      </c>
      <c r="BI153" s="151">
        <f>IF(N153="nulová",J153,0)</f>
        <v>0</v>
      </c>
      <c r="BJ153" s="17" t="s">
        <v>81</v>
      </c>
      <c r="BK153" s="151">
        <f>ROUND(I153*H153,2)</f>
        <v>0</v>
      </c>
      <c r="BL153" s="17" t="s">
        <v>1287</v>
      </c>
      <c r="BM153" s="150" t="s">
        <v>2957</v>
      </c>
    </row>
    <row r="154" spans="2:65" s="1" customFormat="1" x14ac:dyDescent="0.2">
      <c r="B154" s="32"/>
      <c r="D154" s="152" t="s">
        <v>160</v>
      </c>
      <c r="F154" s="153" t="s">
        <v>2956</v>
      </c>
      <c r="I154" s="154"/>
      <c r="L154" s="32"/>
      <c r="M154" s="155"/>
      <c r="T154" s="56"/>
      <c r="AT154" s="17" t="s">
        <v>160</v>
      </c>
      <c r="AU154" s="17" t="s">
        <v>83</v>
      </c>
    </row>
    <row r="155" spans="2:65" s="1" customFormat="1" ht="16.5" customHeight="1" x14ac:dyDescent="0.2">
      <c r="B155" s="137"/>
      <c r="C155" s="138" t="s">
        <v>293</v>
      </c>
      <c r="D155" s="138" t="s">
        <v>154</v>
      </c>
      <c r="E155" s="139" t="s">
        <v>2958</v>
      </c>
      <c r="F155" s="140" t="s">
        <v>2959</v>
      </c>
      <c r="G155" s="141" t="s">
        <v>1562</v>
      </c>
      <c r="H155" s="142">
        <v>1</v>
      </c>
      <c r="I155" s="143"/>
      <c r="J155" s="144">
        <f>ROUND(I155*H155,2)</f>
        <v>0</v>
      </c>
      <c r="K155" s="145"/>
      <c r="L155" s="32"/>
      <c r="M155" s="146" t="s">
        <v>1</v>
      </c>
      <c r="N155" s="147" t="s">
        <v>38</v>
      </c>
      <c r="P155" s="148">
        <f>O155*H155</f>
        <v>0</v>
      </c>
      <c r="Q155" s="148">
        <v>0</v>
      </c>
      <c r="R155" s="148">
        <f>Q155*H155</f>
        <v>0</v>
      </c>
      <c r="S155" s="148">
        <v>0</v>
      </c>
      <c r="T155" s="149">
        <f>S155*H155</f>
        <v>0</v>
      </c>
      <c r="AR155" s="150" t="s">
        <v>1287</v>
      </c>
      <c r="AT155" s="150" t="s">
        <v>154</v>
      </c>
      <c r="AU155" s="150" t="s">
        <v>83</v>
      </c>
      <c r="AY155" s="17" t="s">
        <v>151</v>
      </c>
      <c r="BE155" s="151">
        <f>IF(N155="základní",J155,0)</f>
        <v>0</v>
      </c>
      <c r="BF155" s="151">
        <f>IF(N155="snížená",J155,0)</f>
        <v>0</v>
      </c>
      <c r="BG155" s="151">
        <f>IF(N155="zákl. přenesená",J155,0)</f>
        <v>0</v>
      </c>
      <c r="BH155" s="151">
        <f>IF(N155="sníž. přenesená",J155,0)</f>
        <v>0</v>
      </c>
      <c r="BI155" s="151">
        <f>IF(N155="nulová",J155,0)</f>
        <v>0</v>
      </c>
      <c r="BJ155" s="17" t="s">
        <v>81</v>
      </c>
      <c r="BK155" s="151">
        <f>ROUND(I155*H155,2)</f>
        <v>0</v>
      </c>
      <c r="BL155" s="17" t="s">
        <v>1287</v>
      </c>
      <c r="BM155" s="150" t="s">
        <v>2960</v>
      </c>
    </row>
    <row r="156" spans="2:65" s="1" customFormat="1" x14ac:dyDescent="0.2">
      <c r="B156" s="32"/>
      <c r="D156" s="152" t="s">
        <v>160</v>
      </c>
      <c r="F156" s="153" t="s">
        <v>2959</v>
      </c>
      <c r="I156" s="154"/>
      <c r="L156" s="32"/>
      <c r="M156" s="155"/>
      <c r="T156" s="56"/>
      <c r="AT156" s="17" t="s">
        <v>160</v>
      </c>
      <c r="AU156" s="17" t="s">
        <v>83</v>
      </c>
    </row>
    <row r="157" spans="2:65" s="11" customFormat="1" ht="22.9" customHeight="1" x14ac:dyDescent="0.2">
      <c r="B157" s="125"/>
      <c r="D157" s="126" t="s">
        <v>72</v>
      </c>
      <c r="E157" s="135" t="s">
        <v>2961</v>
      </c>
      <c r="F157" s="135" t="s">
        <v>2962</v>
      </c>
      <c r="I157" s="128"/>
      <c r="J157" s="136">
        <f>BK157</f>
        <v>0</v>
      </c>
      <c r="L157" s="125"/>
      <c r="M157" s="130"/>
      <c r="P157" s="131">
        <f>SUM(P158:P159)</f>
        <v>0</v>
      </c>
      <c r="R157" s="131">
        <f>SUM(R158:R159)</f>
        <v>0</v>
      </c>
      <c r="T157" s="132">
        <f>SUM(T158:T159)</f>
        <v>0</v>
      </c>
      <c r="AR157" s="126" t="s">
        <v>184</v>
      </c>
      <c r="AT157" s="133" t="s">
        <v>72</v>
      </c>
      <c r="AU157" s="133" t="s">
        <v>81</v>
      </c>
      <c r="AY157" s="126" t="s">
        <v>151</v>
      </c>
      <c r="BK157" s="134">
        <f>SUM(BK158:BK159)</f>
        <v>0</v>
      </c>
    </row>
    <row r="158" spans="2:65" s="1" customFormat="1" ht="16.5" customHeight="1" x14ac:dyDescent="0.2">
      <c r="B158" s="137"/>
      <c r="C158" s="138" t="s">
        <v>298</v>
      </c>
      <c r="D158" s="138" t="s">
        <v>154</v>
      </c>
      <c r="E158" s="139" t="s">
        <v>2963</v>
      </c>
      <c r="F158" s="140" t="s">
        <v>2962</v>
      </c>
      <c r="G158" s="141" t="s">
        <v>1562</v>
      </c>
      <c r="H158" s="142">
        <v>1</v>
      </c>
      <c r="I158" s="143"/>
      <c r="J158" s="144">
        <f>ROUND(I158*H158,2)</f>
        <v>0</v>
      </c>
      <c r="K158" s="145"/>
      <c r="L158" s="32"/>
      <c r="M158" s="146" t="s">
        <v>1</v>
      </c>
      <c r="N158" s="147" t="s">
        <v>38</v>
      </c>
      <c r="P158" s="148">
        <f>O158*H158</f>
        <v>0</v>
      </c>
      <c r="Q158" s="148">
        <v>0</v>
      </c>
      <c r="R158" s="148">
        <f>Q158*H158</f>
        <v>0</v>
      </c>
      <c r="S158" s="148">
        <v>0</v>
      </c>
      <c r="T158" s="149">
        <f>S158*H158</f>
        <v>0</v>
      </c>
      <c r="AR158" s="150" t="s">
        <v>1287</v>
      </c>
      <c r="AT158" s="150" t="s">
        <v>154</v>
      </c>
      <c r="AU158" s="150" t="s">
        <v>83</v>
      </c>
      <c r="AY158" s="17" t="s">
        <v>151</v>
      </c>
      <c r="BE158" s="151">
        <f>IF(N158="základní",J158,0)</f>
        <v>0</v>
      </c>
      <c r="BF158" s="151">
        <f>IF(N158="snížená",J158,0)</f>
        <v>0</v>
      </c>
      <c r="BG158" s="151">
        <f>IF(N158="zákl. přenesená",J158,0)</f>
        <v>0</v>
      </c>
      <c r="BH158" s="151">
        <f>IF(N158="sníž. přenesená",J158,0)</f>
        <v>0</v>
      </c>
      <c r="BI158" s="151">
        <f>IF(N158="nulová",J158,0)</f>
        <v>0</v>
      </c>
      <c r="BJ158" s="17" t="s">
        <v>81</v>
      </c>
      <c r="BK158" s="151">
        <f>ROUND(I158*H158,2)</f>
        <v>0</v>
      </c>
      <c r="BL158" s="17" t="s">
        <v>1287</v>
      </c>
      <c r="BM158" s="150" t="s">
        <v>2964</v>
      </c>
    </row>
    <row r="159" spans="2:65" s="1" customFormat="1" x14ac:dyDescent="0.2">
      <c r="B159" s="32"/>
      <c r="D159" s="152" t="s">
        <v>160</v>
      </c>
      <c r="F159" s="153" t="s">
        <v>2962</v>
      </c>
      <c r="I159" s="154"/>
      <c r="L159" s="32"/>
      <c r="M159" s="176"/>
      <c r="N159" s="177"/>
      <c r="O159" s="177"/>
      <c r="P159" s="177"/>
      <c r="Q159" s="177"/>
      <c r="R159" s="177"/>
      <c r="S159" s="177"/>
      <c r="T159" s="178"/>
      <c r="AT159" s="17" t="s">
        <v>160</v>
      </c>
      <c r="AU159" s="17" t="s">
        <v>83</v>
      </c>
    </row>
    <row r="160" spans="2:65" s="1" customFormat="1" ht="6.95" customHeight="1" x14ac:dyDescent="0.2"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32"/>
    </row>
  </sheetData>
  <autoFilter ref="C120:K159" xr:uid="{00000000-0009-0000-0000-00000B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8"/>
  <sheetViews>
    <sheetView showGridLines="0" workbookViewId="0">
      <selection activeCell="Y78" sqref="Y7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82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 x14ac:dyDescent="0.2">
      <c r="B4" s="20"/>
      <c r="D4" s="21" t="s">
        <v>122</v>
      </c>
      <c r="L4" s="20"/>
      <c r="M4" s="93" t="s">
        <v>10</v>
      </c>
      <c r="AT4" s="17" t="s">
        <v>3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0" t="str">
        <f>'Rekapitulace stavby'!K6</f>
        <v>Revitalizace veřejného prostranství s parkovištěm u Kláštera, ul. Dobrovského, Vrchlabí</v>
      </c>
      <c r="F7" s="251"/>
      <c r="G7" s="251"/>
      <c r="H7" s="251"/>
      <c r="L7" s="20"/>
    </row>
    <row r="8" spans="2:46" s="1" customFormat="1" ht="12" customHeight="1" x14ac:dyDescent="0.2">
      <c r="B8" s="32"/>
      <c r="D8" s="27" t="s">
        <v>123</v>
      </c>
      <c r="L8" s="32"/>
    </row>
    <row r="9" spans="2:46" s="1" customFormat="1" ht="30" customHeight="1" x14ac:dyDescent="0.2">
      <c r="B9" s="32"/>
      <c r="E9" s="246" t="s">
        <v>124</v>
      </c>
      <c r="F9" s="249"/>
      <c r="G9" s="249"/>
      <c r="H9" s="249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45944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23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52" t="str">
        <f>'Rekapitulace stavby'!E14</f>
        <v>Vyplň údaj</v>
      </c>
      <c r="F18" s="236"/>
      <c r="G18" s="236"/>
      <c r="H18" s="23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31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32</v>
      </c>
      <c r="L26" s="32"/>
    </row>
    <row r="27" spans="2:12" s="7" customFormat="1" ht="16.5" customHeight="1" x14ac:dyDescent="0.2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33</v>
      </c>
      <c r="J30" s="66">
        <f>ROUND(J122,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5" t="s">
        <v>37</v>
      </c>
      <c r="E33" s="27" t="s">
        <v>38</v>
      </c>
      <c r="F33" s="86">
        <f>ROUND((SUM(BE122:BE157)),  2)</f>
        <v>0</v>
      </c>
      <c r="I33" s="96">
        <v>0.21</v>
      </c>
      <c r="J33" s="86">
        <f>ROUND(((SUM(BE122:BE157))*I33),  2)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6">
        <f>ROUND((SUM(BF122:BF157)),  2)</f>
        <v>0</v>
      </c>
      <c r="I34" s="96">
        <v>0.12</v>
      </c>
      <c r="J34" s="86">
        <f>ROUND(((SUM(BF122:BF157))*I34),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6">
        <f>ROUND((SUM(BG122:BG157)),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6">
        <f>ROUND((SUM(BH122:BH157)),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6">
        <f>ROUND((SUM(BI122:BI157)),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125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50" t="str">
        <f>E7</f>
        <v>Revitalizace veřejného prostranství s parkovištěm u Kláštera, ul. Dobrovského, Vrchlabí</v>
      </c>
      <c r="F85" s="251"/>
      <c r="G85" s="251"/>
      <c r="H85" s="251"/>
      <c r="L85" s="32"/>
    </row>
    <row r="86" spans="2:47" s="1" customFormat="1" ht="12" customHeight="1" x14ac:dyDescent="0.2">
      <c r="B86" s="32"/>
      <c r="C86" s="27" t="s">
        <v>123</v>
      </c>
      <c r="L86" s="32"/>
    </row>
    <row r="87" spans="2:47" s="1" customFormat="1" ht="30" customHeight="1" x14ac:dyDescent="0.2">
      <c r="B87" s="32"/>
      <c r="E87" s="246" t="str">
        <f>E9</f>
        <v>SO 000 - Objekty příp. staveniště - odstranění garáže č.p. 1323</v>
      </c>
      <c r="F87" s="249"/>
      <c r="G87" s="249"/>
      <c r="H87" s="249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45944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22</v>
      </c>
      <c r="F91" s="25" t="str">
        <f>E15</f>
        <v>Město Vrchlabí</v>
      </c>
      <c r="I91" s="27" t="s">
        <v>28</v>
      </c>
      <c r="J91" s="30" t="str">
        <f>E21</f>
        <v>Ing. Jan Chalupský</v>
      </c>
      <c r="L91" s="32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126</v>
      </c>
      <c r="D94" s="97"/>
      <c r="E94" s="97"/>
      <c r="F94" s="97"/>
      <c r="G94" s="97"/>
      <c r="H94" s="97"/>
      <c r="I94" s="97"/>
      <c r="J94" s="106" t="s">
        <v>127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128</v>
      </c>
      <c r="J96" s="66">
        <f>J122</f>
        <v>0</v>
      </c>
      <c r="L96" s="32"/>
      <c r="AU96" s="17" t="s">
        <v>129</v>
      </c>
    </row>
    <row r="97" spans="2:12" s="8" customFormat="1" ht="24.95" customHeight="1" x14ac:dyDescent="0.2">
      <c r="B97" s="108"/>
      <c r="D97" s="109" t="s">
        <v>130</v>
      </c>
      <c r="E97" s="110"/>
      <c r="F97" s="110"/>
      <c r="G97" s="110"/>
      <c r="H97" s="110"/>
      <c r="I97" s="110"/>
      <c r="J97" s="111">
        <f>J123</f>
        <v>0</v>
      </c>
      <c r="L97" s="108"/>
    </row>
    <row r="98" spans="2:12" s="9" customFormat="1" ht="19.899999999999999" customHeight="1" x14ac:dyDescent="0.2">
      <c r="B98" s="112"/>
      <c r="D98" s="113" t="s">
        <v>131</v>
      </c>
      <c r="E98" s="114"/>
      <c r="F98" s="114"/>
      <c r="G98" s="114"/>
      <c r="H98" s="114"/>
      <c r="I98" s="114"/>
      <c r="J98" s="115">
        <f>J124</f>
        <v>0</v>
      </c>
      <c r="L98" s="112"/>
    </row>
    <row r="99" spans="2:12" s="9" customFormat="1" ht="19.899999999999999" customHeight="1" x14ac:dyDescent="0.2">
      <c r="B99" s="112"/>
      <c r="D99" s="113" t="s">
        <v>132</v>
      </c>
      <c r="E99" s="114"/>
      <c r="F99" s="114"/>
      <c r="G99" s="114"/>
      <c r="H99" s="114"/>
      <c r="I99" s="114"/>
      <c r="J99" s="115">
        <f>J137</f>
        <v>0</v>
      </c>
      <c r="L99" s="112"/>
    </row>
    <row r="100" spans="2:12" s="8" customFormat="1" ht="24.95" customHeight="1" x14ac:dyDescent="0.2">
      <c r="B100" s="108"/>
      <c r="D100" s="109" t="s">
        <v>133</v>
      </c>
      <c r="E100" s="110"/>
      <c r="F100" s="110"/>
      <c r="G100" s="110"/>
      <c r="H100" s="110"/>
      <c r="I100" s="110"/>
      <c r="J100" s="111">
        <f>J148</f>
        <v>0</v>
      </c>
      <c r="L100" s="108"/>
    </row>
    <row r="101" spans="2:12" s="9" customFormat="1" ht="19.899999999999999" customHeight="1" x14ac:dyDescent="0.2">
      <c r="B101" s="112"/>
      <c r="D101" s="113" t="s">
        <v>134</v>
      </c>
      <c r="E101" s="114"/>
      <c r="F101" s="114"/>
      <c r="G101" s="114"/>
      <c r="H101" s="114"/>
      <c r="I101" s="114"/>
      <c r="J101" s="115">
        <f>J149</f>
        <v>0</v>
      </c>
      <c r="L101" s="112"/>
    </row>
    <row r="102" spans="2:12" s="9" customFormat="1" ht="19.899999999999999" customHeight="1" x14ac:dyDescent="0.2">
      <c r="B102" s="112"/>
      <c r="D102" s="113" t="s">
        <v>135</v>
      </c>
      <c r="E102" s="114"/>
      <c r="F102" s="114"/>
      <c r="G102" s="114"/>
      <c r="H102" s="114"/>
      <c r="I102" s="114"/>
      <c r="J102" s="115">
        <f>J152</f>
        <v>0</v>
      </c>
      <c r="L102" s="112"/>
    </row>
    <row r="103" spans="2:12" s="1" customFormat="1" ht="21.75" customHeight="1" x14ac:dyDescent="0.2">
      <c r="B103" s="32"/>
      <c r="L103" s="32"/>
    </row>
    <row r="104" spans="2:12" s="1" customFormat="1" ht="6.95" customHeight="1" x14ac:dyDescent="0.2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 x14ac:dyDescent="0.2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 x14ac:dyDescent="0.2">
      <c r="B109" s="32"/>
      <c r="C109" s="21" t="s">
        <v>136</v>
      </c>
      <c r="L109" s="32"/>
    </row>
    <row r="110" spans="2:12" s="1" customFormat="1" ht="6.95" customHeight="1" x14ac:dyDescent="0.2">
      <c r="B110" s="32"/>
      <c r="L110" s="32"/>
    </row>
    <row r="111" spans="2:12" s="1" customFormat="1" ht="12" customHeight="1" x14ac:dyDescent="0.2">
      <c r="B111" s="32"/>
      <c r="C111" s="27" t="s">
        <v>15</v>
      </c>
      <c r="L111" s="32"/>
    </row>
    <row r="112" spans="2:12" s="1" customFormat="1" ht="26.25" customHeight="1" x14ac:dyDescent="0.2">
      <c r="B112" s="32"/>
      <c r="E112" s="250" t="str">
        <f>E7</f>
        <v>Revitalizace veřejného prostranství s parkovištěm u Kláštera, ul. Dobrovského, Vrchlabí</v>
      </c>
      <c r="F112" s="251"/>
      <c r="G112" s="251"/>
      <c r="H112" s="251"/>
      <c r="L112" s="32"/>
    </row>
    <row r="113" spans="2:65" s="1" customFormat="1" ht="12" customHeight="1" x14ac:dyDescent="0.2">
      <c r="B113" s="32"/>
      <c r="C113" s="27" t="s">
        <v>123</v>
      </c>
      <c r="L113" s="32"/>
    </row>
    <row r="114" spans="2:65" s="1" customFormat="1" ht="30" customHeight="1" x14ac:dyDescent="0.2">
      <c r="B114" s="32"/>
      <c r="E114" s="246" t="str">
        <f>E9</f>
        <v>SO 000 - Objekty příp. staveniště - odstranění garáže č.p. 1323</v>
      </c>
      <c r="F114" s="249"/>
      <c r="G114" s="249"/>
      <c r="H114" s="249"/>
      <c r="L114" s="32"/>
    </row>
    <row r="115" spans="2:65" s="1" customFormat="1" ht="6.95" customHeight="1" x14ac:dyDescent="0.2">
      <c r="B115" s="32"/>
      <c r="L115" s="32"/>
    </row>
    <row r="116" spans="2:65" s="1" customFormat="1" ht="12" customHeight="1" x14ac:dyDescent="0.2">
      <c r="B116" s="32"/>
      <c r="C116" s="27" t="s">
        <v>19</v>
      </c>
      <c r="F116" s="25" t="str">
        <f>F12</f>
        <v xml:space="preserve"> </v>
      </c>
      <c r="I116" s="27" t="s">
        <v>21</v>
      </c>
      <c r="J116" s="52">
        <f>IF(J12="","",J12)</f>
        <v>45944</v>
      </c>
      <c r="L116" s="32"/>
    </row>
    <row r="117" spans="2:65" s="1" customFormat="1" ht="6.95" customHeight="1" x14ac:dyDescent="0.2">
      <c r="B117" s="32"/>
      <c r="L117" s="32"/>
    </row>
    <row r="118" spans="2:65" s="1" customFormat="1" ht="15.2" customHeight="1" x14ac:dyDescent="0.2">
      <c r="B118" s="32"/>
      <c r="C118" s="27" t="s">
        <v>22</v>
      </c>
      <c r="F118" s="25" t="str">
        <f>E15</f>
        <v>Město Vrchlabí</v>
      </c>
      <c r="I118" s="27" t="s">
        <v>28</v>
      </c>
      <c r="J118" s="30" t="str">
        <f>E21</f>
        <v>Ing. Jan Chalupský</v>
      </c>
      <c r="L118" s="32"/>
    </row>
    <row r="119" spans="2:65" s="1" customFormat="1" ht="15.2" customHeight="1" x14ac:dyDescent="0.2">
      <c r="B119" s="32"/>
      <c r="C119" s="27" t="s">
        <v>26</v>
      </c>
      <c r="F119" s="25" t="str">
        <f>IF(E18="","",E18)</f>
        <v>Vyplň údaj</v>
      </c>
      <c r="I119" s="27" t="s">
        <v>31</v>
      </c>
      <c r="J119" s="30" t="str">
        <f>E24</f>
        <v xml:space="preserve"> </v>
      </c>
      <c r="L119" s="32"/>
    </row>
    <row r="120" spans="2:65" s="1" customFormat="1" ht="10.35" customHeight="1" x14ac:dyDescent="0.2">
      <c r="B120" s="32"/>
      <c r="L120" s="32"/>
    </row>
    <row r="121" spans="2:65" s="10" customFormat="1" ht="29.25" customHeight="1" x14ac:dyDescent="0.2">
      <c r="B121" s="116"/>
      <c r="C121" s="117" t="s">
        <v>137</v>
      </c>
      <c r="D121" s="118" t="s">
        <v>58</v>
      </c>
      <c r="E121" s="118" t="s">
        <v>54</v>
      </c>
      <c r="F121" s="118" t="s">
        <v>55</v>
      </c>
      <c r="G121" s="118" t="s">
        <v>138</v>
      </c>
      <c r="H121" s="118" t="s">
        <v>139</v>
      </c>
      <c r="I121" s="118" t="s">
        <v>140</v>
      </c>
      <c r="J121" s="119" t="s">
        <v>127</v>
      </c>
      <c r="K121" s="120" t="s">
        <v>141</v>
      </c>
      <c r="L121" s="116"/>
      <c r="M121" s="59" t="s">
        <v>1</v>
      </c>
      <c r="N121" s="60" t="s">
        <v>37</v>
      </c>
      <c r="O121" s="60" t="s">
        <v>142</v>
      </c>
      <c r="P121" s="60" t="s">
        <v>143</v>
      </c>
      <c r="Q121" s="60" t="s">
        <v>144</v>
      </c>
      <c r="R121" s="60" t="s">
        <v>145</v>
      </c>
      <c r="S121" s="60" t="s">
        <v>146</v>
      </c>
      <c r="T121" s="61" t="s">
        <v>147</v>
      </c>
    </row>
    <row r="122" spans="2:65" s="1" customFormat="1" ht="22.9" customHeight="1" x14ac:dyDescent="0.25">
      <c r="B122" s="32"/>
      <c r="C122" s="64" t="s">
        <v>148</v>
      </c>
      <c r="J122" s="121">
        <f>BK122</f>
        <v>0</v>
      </c>
      <c r="L122" s="32"/>
      <c r="M122" s="62"/>
      <c r="N122" s="53"/>
      <c r="O122" s="53"/>
      <c r="P122" s="122">
        <f>P123+P148</f>
        <v>0</v>
      </c>
      <c r="Q122" s="53"/>
      <c r="R122" s="122">
        <f>R123+R148</f>
        <v>0</v>
      </c>
      <c r="S122" s="53"/>
      <c r="T122" s="123">
        <f>T123+T148</f>
        <v>16.870436000000002</v>
      </c>
      <c r="AT122" s="17" t="s">
        <v>72</v>
      </c>
      <c r="AU122" s="17" t="s">
        <v>129</v>
      </c>
      <c r="BK122" s="124">
        <f>BK123+BK148</f>
        <v>0</v>
      </c>
    </row>
    <row r="123" spans="2:65" s="11" customFormat="1" ht="25.9" customHeight="1" x14ac:dyDescent="0.2">
      <c r="B123" s="125"/>
      <c r="D123" s="126" t="s">
        <v>72</v>
      </c>
      <c r="E123" s="127" t="s">
        <v>149</v>
      </c>
      <c r="F123" s="127" t="s">
        <v>150</v>
      </c>
      <c r="I123" s="128"/>
      <c r="J123" s="129">
        <f>BK123</f>
        <v>0</v>
      </c>
      <c r="L123" s="125"/>
      <c r="M123" s="130"/>
      <c r="P123" s="131">
        <f>P124+P137</f>
        <v>0</v>
      </c>
      <c r="R123" s="131">
        <f>R124+R137</f>
        <v>0</v>
      </c>
      <c r="T123" s="132">
        <f>T124+T137</f>
        <v>16.782</v>
      </c>
      <c r="AR123" s="126" t="s">
        <v>81</v>
      </c>
      <c r="AT123" s="133" t="s">
        <v>72</v>
      </c>
      <c r="AU123" s="133" t="s">
        <v>73</v>
      </c>
      <c r="AY123" s="126" t="s">
        <v>151</v>
      </c>
      <c r="BK123" s="134">
        <f>BK124+BK137</f>
        <v>0</v>
      </c>
    </row>
    <row r="124" spans="2:65" s="11" customFormat="1" ht="22.9" customHeight="1" x14ac:dyDescent="0.2">
      <c r="B124" s="125"/>
      <c r="D124" s="126" t="s">
        <v>72</v>
      </c>
      <c r="E124" s="135" t="s">
        <v>152</v>
      </c>
      <c r="F124" s="135" t="s">
        <v>153</v>
      </c>
      <c r="I124" s="128"/>
      <c r="J124" s="136">
        <f>BK124</f>
        <v>0</v>
      </c>
      <c r="L124" s="125"/>
      <c r="M124" s="130"/>
      <c r="P124" s="131">
        <f>SUM(P125:P136)</f>
        <v>0</v>
      </c>
      <c r="R124" s="131">
        <f>SUM(R125:R136)</f>
        <v>0</v>
      </c>
      <c r="T124" s="132">
        <f>SUM(T125:T136)</f>
        <v>16.782</v>
      </c>
      <c r="AR124" s="126" t="s">
        <v>81</v>
      </c>
      <c r="AT124" s="133" t="s">
        <v>72</v>
      </c>
      <c r="AU124" s="133" t="s">
        <v>81</v>
      </c>
      <c r="AY124" s="126" t="s">
        <v>151</v>
      </c>
      <c r="BK124" s="134">
        <f>SUM(BK125:BK136)</f>
        <v>0</v>
      </c>
    </row>
    <row r="125" spans="2:65" s="1" customFormat="1" ht="16.5" customHeight="1" x14ac:dyDescent="0.2">
      <c r="B125" s="137"/>
      <c r="C125" s="138" t="s">
        <v>81</v>
      </c>
      <c r="D125" s="138" t="s">
        <v>154</v>
      </c>
      <c r="E125" s="139" t="s">
        <v>155</v>
      </c>
      <c r="F125" s="140" t="s">
        <v>156</v>
      </c>
      <c r="G125" s="141" t="s">
        <v>157</v>
      </c>
      <c r="H125" s="142">
        <v>4.7</v>
      </c>
      <c r="I125" s="143"/>
      <c r="J125" s="144">
        <f>ROUND(I125*H125,2)</f>
        <v>0</v>
      </c>
      <c r="K125" s="145"/>
      <c r="L125" s="32"/>
      <c r="M125" s="146" t="s">
        <v>1</v>
      </c>
      <c r="N125" s="147" t="s">
        <v>38</v>
      </c>
      <c r="P125" s="148">
        <f>O125*H125</f>
        <v>0</v>
      </c>
      <c r="Q125" s="148">
        <v>0</v>
      </c>
      <c r="R125" s="148">
        <f>Q125*H125</f>
        <v>0</v>
      </c>
      <c r="S125" s="148">
        <v>0.06</v>
      </c>
      <c r="T125" s="149">
        <f>S125*H125</f>
        <v>0.28199999999999997</v>
      </c>
      <c r="AR125" s="150" t="s">
        <v>158</v>
      </c>
      <c r="AT125" s="150" t="s">
        <v>154</v>
      </c>
      <c r="AU125" s="150" t="s">
        <v>83</v>
      </c>
      <c r="AY125" s="17" t="s">
        <v>151</v>
      </c>
      <c r="BE125" s="151">
        <f>IF(N125="základní",J125,0)</f>
        <v>0</v>
      </c>
      <c r="BF125" s="151">
        <f>IF(N125="snížená",J125,0)</f>
        <v>0</v>
      </c>
      <c r="BG125" s="151">
        <f>IF(N125="zákl. přenesená",J125,0)</f>
        <v>0</v>
      </c>
      <c r="BH125" s="151">
        <f>IF(N125="sníž. přenesená",J125,0)</f>
        <v>0</v>
      </c>
      <c r="BI125" s="151">
        <f>IF(N125="nulová",J125,0)</f>
        <v>0</v>
      </c>
      <c r="BJ125" s="17" t="s">
        <v>81</v>
      </c>
      <c r="BK125" s="151">
        <f>ROUND(I125*H125,2)</f>
        <v>0</v>
      </c>
      <c r="BL125" s="17" t="s">
        <v>158</v>
      </c>
      <c r="BM125" s="150" t="s">
        <v>159</v>
      </c>
    </row>
    <row r="126" spans="2:65" s="1" customFormat="1" ht="29.25" x14ac:dyDescent="0.2">
      <c r="B126" s="32"/>
      <c r="D126" s="152" t="s">
        <v>160</v>
      </c>
      <c r="F126" s="153" t="s">
        <v>161</v>
      </c>
      <c r="I126" s="154"/>
      <c r="L126" s="32"/>
      <c r="M126" s="155"/>
      <c r="T126" s="56"/>
      <c r="AT126" s="17" t="s">
        <v>160</v>
      </c>
      <c r="AU126" s="17" t="s">
        <v>83</v>
      </c>
    </row>
    <row r="127" spans="2:65" s="12" customFormat="1" x14ac:dyDescent="0.2">
      <c r="B127" s="156"/>
      <c r="D127" s="152" t="s">
        <v>162</v>
      </c>
      <c r="E127" s="157" t="s">
        <v>1</v>
      </c>
      <c r="F127" s="158" t="s">
        <v>163</v>
      </c>
      <c r="H127" s="159">
        <v>4.7</v>
      </c>
      <c r="I127" s="160"/>
      <c r="L127" s="156"/>
      <c r="M127" s="161"/>
      <c r="T127" s="162"/>
      <c r="AT127" s="157" t="s">
        <v>162</v>
      </c>
      <c r="AU127" s="157" t="s">
        <v>83</v>
      </c>
      <c r="AV127" s="12" t="s">
        <v>83</v>
      </c>
      <c r="AW127" s="12" t="s">
        <v>30</v>
      </c>
      <c r="AX127" s="12" t="s">
        <v>73</v>
      </c>
      <c r="AY127" s="157" t="s">
        <v>151</v>
      </c>
    </row>
    <row r="128" spans="2:65" s="13" customFormat="1" x14ac:dyDescent="0.2">
      <c r="B128" s="163"/>
      <c r="D128" s="152" t="s">
        <v>162</v>
      </c>
      <c r="E128" s="164" t="s">
        <v>1</v>
      </c>
      <c r="F128" s="165" t="s">
        <v>164</v>
      </c>
      <c r="H128" s="166">
        <v>4.7</v>
      </c>
      <c r="I128" s="167"/>
      <c r="L128" s="163"/>
      <c r="M128" s="168"/>
      <c r="T128" s="169"/>
      <c r="AT128" s="164" t="s">
        <v>162</v>
      </c>
      <c r="AU128" s="164" t="s">
        <v>83</v>
      </c>
      <c r="AV128" s="13" t="s">
        <v>158</v>
      </c>
      <c r="AW128" s="13" t="s">
        <v>30</v>
      </c>
      <c r="AX128" s="13" t="s">
        <v>81</v>
      </c>
      <c r="AY128" s="164" t="s">
        <v>151</v>
      </c>
    </row>
    <row r="129" spans="2:65" s="1" customFormat="1" ht="16.5" customHeight="1" x14ac:dyDescent="0.2">
      <c r="B129" s="137"/>
      <c r="C129" s="138" t="s">
        <v>83</v>
      </c>
      <c r="D129" s="138" t="s">
        <v>154</v>
      </c>
      <c r="E129" s="139" t="s">
        <v>165</v>
      </c>
      <c r="F129" s="140" t="s">
        <v>166</v>
      </c>
      <c r="G129" s="141" t="s">
        <v>167</v>
      </c>
      <c r="H129" s="142">
        <v>1</v>
      </c>
      <c r="I129" s="143"/>
      <c r="J129" s="144">
        <f>ROUND(I129*H129,2)</f>
        <v>0</v>
      </c>
      <c r="K129" s="145"/>
      <c r="L129" s="32"/>
      <c r="M129" s="146" t="s">
        <v>1</v>
      </c>
      <c r="N129" s="147" t="s">
        <v>38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AR129" s="150" t="s">
        <v>158</v>
      </c>
      <c r="AT129" s="150" t="s">
        <v>154</v>
      </c>
      <c r="AU129" s="150" t="s">
        <v>83</v>
      </c>
      <c r="AY129" s="17" t="s">
        <v>151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7" t="s">
        <v>81</v>
      </c>
      <c r="BK129" s="151">
        <f>ROUND(I129*H129,2)</f>
        <v>0</v>
      </c>
      <c r="BL129" s="17" t="s">
        <v>158</v>
      </c>
      <c r="BM129" s="150" t="s">
        <v>168</v>
      </c>
    </row>
    <row r="130" spans="2:65" s="1" customFormat="1" x14ac:dyDescent="0.2">
      <c r="B130" s="32"/>
      <c r="D130" s="152" t="s">
        <v>160</v>
      </c>
      <c r="F130" s="153" t="s">
        <v>166</v>
      </c>
      <c r="I130" s="154"/>
      <c r="L130" s="32"/>
      <c r="M130" s="155"/>
      <c r="T130" s="56"/>
      <c r="AT130" s="17" t="s">
        <v>160</v>
      </c>
      <c r="AU130" s="17" t="s">
        <v>83</v>
      </c>
    </row>
    <row r="131" spans="2:65" s="1" customFormat="1" ht="24.2" customHeight="1" x14ac:dyDescent="0.2">
      <c r="B131" s="137"/>
      <c r="C131" s="138" t="s">
        <v>93</v>
      </c>
      <c r="D131" s="138" t="s">
        <v>154</v>
      </c>
      <c r="E131" s="139" t="s">
        <v>169</v>
      </c>
      <c r="F131" s="140" t="s">
        <v>170</v>
      </c>
      <c r="G131" s="141" t="s">
        <v>171</v>
      </c>
      <c r="H131" s="142">
        <v>55</v>
      </c>
      <c r="I131" s="143"/>
      <c r="J131" s="144">
        <f>ROUND(I131*H131,2)</f>
        <v>0</v>
      </c>
      <c r="K131" s="145"/>
      <c r="L131" s="32"/>
      <c r="M131" s="146" t="s">
        <v>1</v>
      </c>
      <c r="N131" s="147" t="s">
        <v>38</v>
      </c>
      <c r="P131" s="148">
        <f>O131*H131</f>
        <v>0</v>
      </c>
      <c r="Q131" s="148">
        <v>0</v>
      </c>
      <c r="R131" s="148">
        <f>Q131*H131</f>
        <v>0</v>
      </c>
      <c r="S131" s="148">
        <v>0.3</v>
      </c>
      <c r="T131" s="149">
        <f>S131*H131</f>
        <v>16.5</v>
      </c>
      <c r="AR131" s="150" t="s">
        <v>158</v>
      </c>
      <c r="AT131" s="150" t="s">
        <v>154</v>
      </c>
      <c r="AU131" s="150" t="s">
        <v>83</v>
      </c>
      <c r="AY131" s="17" t="s">
        <v>151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7" t="s">
        <v>81</v>
      </c>
      <c r="BK131" s="151">
        <f>ROUND(I131*H131,2)</f>
        <v>0</v>
      </c>
      <c r="BL131" s="17" t="s">
        <v>158</v>
      </c>
      <c r="BM131" s="150" t="s">
        <v>172</v>
      </c>
    </row>
    <row r="132" spans="2:65" s="1" customFormat="1" ht="29.25" x14ac:dyDescent="0.2">
      <c r="B132" s="32"/>
      <c r="D132" s="152" t="s">
        <v>160</v>
      </c>
      <c r="F132" s="153" t="s">
        <v>173</v>
      </c>
      <c r="I132" s="154"/>
      <c r="L132" s="32"/>
      <c r="M132" s="155"/>
      <c r="T132" s="56"/>
      <c r="AT132" s="17" t="s">
        <v>160</v>
      </c>
      <c r="AU132" s="17" t="s">
        <v>83</v>
      </c>
    </row>
    <row r="133" spans="2:65" s="14" customFormat="1" x14ac:dyDescent="0.2">
      <c r="B133" s="170"/>
      <c r="D133" s="152" t="s">
        <v>162</v>
      </c>
      <c r="E133" s="171" t="s">
        <v>1</v>
      </c>
      <c r="F133" s="172" t="s">
        <v>174</v>
      </c>
      <c r="H133" s="171" t="s">
        <v>1</v>
      </c>
      <c r="I133" s="173"/>
      <c r="L133" s="170"/>
      <c r="M133" s="174"/>
      <c r="T133" s="175"/>
      <c r="AT133" s="171" t="s">
        <v>162</v>
      </c>
      <c r="AU133" s="171" t="s">
        <v>83</v>
      </c>
      <c r="AV133" s="14" t="s">
        <v>81</v>
      </c>
      <c r="AW133" s="14" t="s">
        <v>30</v>
      </c>
      <c r="AX133" s="14" t="s">
        <v>73</v>
      </c>
      <c r="AY133" s="171" t="s">
        <v>151</v>
      </c>
    </row>
    <row r="134" spans="2:65" s="14" customFormat="1" x14ac:dyDescent="0.2">
      <c r="B134" s="170"/>
      <c r="D134" s="152" t="s">
        <v>162</v>
      </c>
      <c r="E134" s="171" t="s">
        <v>1</v>
      </c>
      <c r="F134" s="172" t="s">
        <v>175</v>
      </c>
      <c r="H134" s="171" t="s">
        <v>1</v>
      </c>
      <c r="I134" s="173"/>
      <c r="L134" s="170"/>
      <c r="M134" s="174"/>
      <c r="T134" s="175"/>
      <c r="AT134" s="171" t="s">
        <v>162</v>
      </c>
      <c r="AU134" s="171" t="s">
        <v>83</v>
      </c>
      <c r="AV134" s="14" t="s">
        <v>81</v>
      </c>
      <c r="AW134" s="14" t="s">
        <v>30</v>
      </c>
      <c r="AX134" s="14" t="s">
        <v>73</v>
      </c>
      <c r="AY134" s="171" t="s">
        <v>151</v>
      </c>
    </row>
    <row r="135" spans="2:65" s="12" customFormat="1" x14ac:dyDescent="0.2">
      <c r="B135" s="156"/>
      <c r="D135" s="152" t="s">
        <v>162</v>
      </c>
      <c r="E135" s="157" t="s">
        <v>1</v>
      </c>
      <c r="F135" s="158" t="s">
        <v>176</v>
      </c>
      <c r="H135" s="159">
        <v>55</v>
      </c>
      <c r="I135" s="160"/>
      <c r="L135" s="156"/>
      <c r="M135" s="161"/>
      <c r="T135" s="162"/>
      <c r="AT135" s="157" t="s">
        <v>162</v>
      </c>
      <c r="AU135" s="157" t="s">
        <v>83</v>
      </c>
      <c r="AV135" s="12" t="s">
        <v>83</v>
      </c>
      <c r="AW135" s="12" t="s">
        <v>30</v>
      </c>
      <c r="AX135" s="12" t="s">
        <v>73</v>
      </c>
      <c r="AY135" s="157" t="s">
        <v>151</v>
      </c>
    </row>
    <row r="136" spans="2:65" s="13" customFormat="1" x14ac:dyDescent="0.2">
      <c r="B136" s="163"/>
      <c r="D136" s="152" t="s">
        <v>162</v>
      </c>
      <c r="E136" s="164" t="s">
        <v>1</v>
      </c>
      <c r="F136" s="165" t="s">
        <v>164</v>
      </c>
      <c r="H136" s="166">
        <v>55</v>
      </c>
      <c r="I136" s="167"/>
      <c r="L136" s="163"/>
      <c r="M136" s="168"/>
      <c r="T136" s="169"/>
      <c r="AT136" s="164" t="s">
        <v>162</v>
      </c>
      <c r="AU136" s="164" t="s">
        <v>83</v>
      </c>
      <c r="AV136" s="13" t="s">
        <v>158</v>
      </c>
      <c r="AW136" s="13" t="s">
        <v>30</v>
      </c>
      <c r="AX136" s="13" t="s">
        <v>81</v>
      </c>
      <c r="AY136" s="164" t="s">
        <v>151</v>
      </c>
    </row>
    <row r="137" spans="2:65" s="11" customFormat="1" ht="22.9" customHeight="1" x14ac:dyDescent="0.2">
      <c r="B137" s="125"/>
      <c r="D137" s="126" t="s">
        <v>72</v>
      </c>
      <c r="E137" s="135" t="s">
        <v>177</v>
      </c>
      <c r="F137" s="135" t="s">
        <v>178</v>
      </c>
      <c r="I137" s="128"/>
      <c r="J137" s="136">
        <f>BK137</f>
        <v>0</v>
      </c>
      <c r="L137" s="125"/>
      <c r="M137" s="130"/>
      <c r="P137" s="131">
        <f>SUM(P138:P147)</f>
        <v>0</v>
      </c>
      <c r="R137" s="131">
        <f>SUM(R138:R147)</f>
        <v>0</v>
      </c>
      <c r="T137" s="132">
        <f>SUM(T138:T147)</f>
        <v>0</v>
      </c>
      <c r="AR137" s="126" t="s">
        <v>81</v>
      </c>
      <c r="AT137" s="133" t="s">
        <v>72</v>
      </c>
      <c r="AU137" s="133" t="s">
        <v>81</v>
      </c>
      <c r="AY137" s="126" t="s">
        <v>151</v>
      </c>
      <c r="BK137" s="134">
        <f>SUM(BK138:BK147)</f>
        <v>0</v>
      </c>
    </row>
    <row r="138" spans="2:65" s="1" customFormat="1" ht="16.5" customHeight="1" x14ac:dyDescent="0.2">
      <c r="B138" s="137"/>
      <c r="C138" s="138" t="s">
        <v>158</v>
      </c>
      <c r="D138" s="138" t="s">
        <v>154</v>
      </c>
      <c r="E138" s="139" t="s">
        <v>179</v>
      </c>
      <c r="F138" s="140" t="s">
        <v>180</v>
      </c>
      <c r="G138" s="141" t="s">
        <v>181</v>
      </c>
      <c r="H138" s="142">
        <v>16.87</v>
      </c>
      <c r="I138" s="143"/>
      <c r="J138" s="144">
        <f>ROUND(I138*H138,2)</f>
        <v>0</v>
      </c>
      <c r="K138" s="145"/>
      <c r="L138" s="32"/>
      <c r="M138" s="146" t="s">
        <v>1</v>
      </c>
      <c r="N138" s="147" t="s">
        <v>38</v>
      </c>
      <c r="P138" s="148">
        <f>O138*H138</f>
        <v>0</v>
      </c>
      <c r="Q138" s="148">
        <v>0</v>
      </c>
      <c r="R138" s="148">
        <f>Q138*H138</f>
        <v>0</v>
      </c>
      <c r="S138" s="148">
        <v>0</v>
      </c>
      <c r="T138" s="149">
        <f>S138*H138</f>
        <v>0</v>
      </c>
      <c r="AR138" s="150" t="s">
        <v>158</v>
      </c>
      <c r="AT138" s="150" t="s">
        <v>154</v>
      </c>
      <c r="AU138" s="150" t="s">
        <v>83</v>
      </c>
      <c r="AY138" s="17" t="s">
        <v>151</v>
      </c>
      <c r="BE138" s="151">
        <f>IF(N138="základní",J138,0)</f>
        <v>0</v>
      </c>
      <c r="BF138" s="151">
        <f>IF(N138="snížená",J138,0)</f>
        <v>0</v>
      </c>
      <c r="BG138" s="151">
        <f>IF(N138="zákl. přenesená",J138,0)</f>
        <v>0</v>
      </c>
      <c r="BH138" s="151">
        <f>IF(N138="sníž. přenesená",J138,0)</f>
        <v>0</v>
      </c>
      <c r="BI138" s="151">
        <f>IF(N138="nulová",J138,0)</f>
        <v>0</v>
      </c>
      <c r="BJ138" s="17" t="s">
        <v>81</v>
      </c>
      <c r="BK138" s="151">
        <f>ROUND(I138*H138,2)</f>
        <v>0</v>
      </c>
      <c r="BL138" s="17" t="s">
        <v>158</v>
      </c>
      <c r="BM138" s="150" t="s">
        <v>182</v>
      </c>
    </row>
    <row r="139" spans="2:65" s="1" customFormat="1" ht="19.5" x14ac:dyDescent="0.2">
      <c r="B139" s="32"/>
      <c r="D139" s="152" t="s">
        <v>160</v>
      </c>
      <c r="F139" s="153" t="s">
        <v>183</v>
      </c>
      <c r="I139" s="154"/>
      <c r="L139" s="32"/>
      <c r="M139" s="155"/>
      <c r="T139" s="56"/>
      <c r="AT139" s="17" t="s">
        <v>160</v>
      </c>
      <c r="AU139" s="17" t="s">
        <v>83</v>
      </c>
    </row>
    <row r="140" spans="2:65" s="1" customFormat="1" ht="24.2" customHeight="1" x14ac:dyDescent="0.2">
      <c r="B140" s="137"/>
      <c r="C140" s="138" t="s">
        <v>184</v>
      </c>
      <c r="D140" s="138" t="s">
        <v>154</v>
      </c>
      <c r="E140" s="139" t="s">
        <v>185</v>
      </c>
      <c r="F140" s="140" t="s">
        <v>186</v>
      </c>
      <c r="G140" s="141" t="s">
        <v>181</v>
      </c>
      <c r="H140" s="142">
        <v>16.87</v>
      </c>
      <c r="I140" s="143"/>
      <c r="J140" s="144">
        <f>ROUND(I140*H140,2)</f>
        <v>0</v>
      </c>
      <c r="K140" s="145"/>
      <c r="L140" s="32"/>
      <c r="M140" s="146" t="s">
        <v>1</v>
      </c>
      <c r="N140" s="147" t="s">
        <v>38</v>
      </c>
      <c r="P140" s="148">
        <f>O140*H140</f>
        <v>0</v>
      </c>
      <c r="Q140" s="148">
        <v>0</v>
      </c>
      <c r="R140" s="148">
        <f>Q140*H140</f>
        <v>0</v>
      </c>
      <c r="S140" s="148">
        <v>0</v>
      </c>
      <c r="T140" s="149">
        <f>S140*H140</f>
        <v>0</v>
      </c>
      <c r="AR140" s="150" t="s">
        <v>158</v>
      </c>
      <c r="AT140" s="150" t="s">
        <v>154</v>
      </c>
      <c r="AU140" s="150" t="s">
        <v>83</v>
      </c>
      <c r="AY140" s="17" t="s">
        <v>151</v>
      </c>
      <c r="BE140" s="151">
        <f>IF(N140="základní",J140,0)</f>
        <v>0</v>
      </c>
      <c r="BF140" s="151">
        <f>IF(N140="snížená",J140,0)</f>
        <v>0</v>
      </c>
      <c r="BG140" s="151">
        <f>IF(N140="zákl. přenesená",J140,0)</f>
        <v>0</v>
      </c>
      <c r="BH140" s="151">
        <f>IF(N140="sníž. přenesená",J140,0)</f>
        <v>0</v>
      </c>
      <c r="BI140" s="151">
        <f>IF(N140="nulová",J140,0)</f>
        <v>0</v>
      </c>
      <c r="BJ140" s="17" t="s">
        <v>81</v>
      </c>
      <c r="BK140" s="151">
        <f>ROUND(I140*H140,2)</f>
        <v>0</v>
      </c>
      <c r="BL140" s="17" t="s">
        <v>158</v>
      </c>
      <c r="BM140" s="150" t="s">
        <v>187</v>
      </c>
    </row>
    <row r="141" spans="2:65" s="1" customFormat="1" ht="19.5" x14ac:dyDescent="0.2">
      <c r="B141" s="32"/>
      <c r="D141" s="152" t="s">
        <v>160</v>
      </c>
      <c r="F141" s="153" t="s">
        <v>188</v>
      </c>
      <c r="I141" s="154"/>
      <c r="L141" s="32"/>
      <c r="M141" s="155"/>
      <c r="T141" s="56"/>
      <c r="AT141" s="17" t="s">
        <v>160</v>
      </c>
      <c r="AU141" s="17" t="s">
        <v>83</v>
      </c>
    </row>
    <row r="142" spans="2:65" s="1" customFormat="1" ht="24.2" customHeight="1" x14ac:dyDescent="0.2">
      <c r="B142" s="137"/>
      <c r="C142" s="138" t="s">
        <v>189</v>
      </c>
      <c r="D142" s="138" t="s">
        <v>154</v>
      </c>
      <c r="E142" s="139" t="s">
        <v>190</v>
      </c>
      <c r="F142" s="140" t="s">
        <v>191</v>
      </c>
      <c r="G142" s="141" t="s">
        <v>181</v>
      </c>
      <c r="H142" s="142">
        <v>320.52999999999997</v>
      </c>
      <c r="I142" s="143"/>
      <c r="J142" s="144">
        <f>ROUND(I142*H142,2)</f>
        <v>0</v>
      </c>
      <c r="K142" s="145"/>
      <c r="L142" s="32"/>
      <c r="M142" s="146" t="s">
        <v>1</v>
      </c>
      <c r="N142" s="147" t="s">
        <v>38</v>
      </c>
      <c r="P142" s="148">
        <f>O142*H142</f>
        <v>0</v>
      </c>
      <c r="Q142" s="148">
        <v>0</v>
      </c>
      <c r="R142" s="148">
        <f>Q142*H142</f>
        <v>0</v>
      </c>
      <c r="S142" s="148">
        <v>0</v>
      </c>
      <c r="T142" s="149">
        <f>S142*H142</f>
        <v>0</v>
      </c>
      <c r="AR142" s="150" t="s">
        <v>158</v>
      </c>
      <c r="AT142" s="150" t="s">
        <v>154</v>
      </c>
      <c r="AU142" s="150" t="s">
        <v>83</v>
      </c>
      <c r="AY142" s="17" t="s">
        <v>151</v>
      </c>
      <c r="BE142" s="151">
        <f>IF(N142="základní",J142,0)</f>
        <v>0</v>
      </c>
      <c r="BF142" s="151">
        <f>IF(N142="snížená",J142,0)</f>
        <v>0</v>
      </c>
      <c r="BG142" s="151">
        <f>IF(N142="zákl. přenesená",J142,0)</f>
        <v>0</v>
      </c>
      <c r="BH142" s="151">
        <f>IF(N142="sníž. přenesená",J142,0)</f>
        <v>0</v>
      </c>
      <c r="BI142" s="151">
        <f>IF(N142="nulová",J142,0)</f>
        <v>0</v>
      </c>
      <c r="BJ142" s="17" t="s">
        <v>81</v>
      </c>
      <c r="BK142" s="151">
        <f>ROUND(I142*H142,2)</f>
        <v>0</v>
      </c>
      <c r="BL142" s="17" t="s">
        <v>158</v>
      </c>
      <c r="BM142" s="150" t="s">
        <v>192</v>
      </c>
    </row>
    <row r="143" spans="2:65" s="1" customFormat="1" ht="29.25" x14ac:dyDescent="0.2">
      <c r="B143" s="32"/>
      <c r="D143" s="152" t="s">
        <v>160</v>
      </c>
      <c r="F143" s="153" t="s">
        <v>193</v>
      </c>
      <c r="I143" s="154"/>
      <c r="L143" s="32"/>
      <c r="M143" s="155"/>
      <c r="T143" s="56"/>
      <c r="AT143" s="17" t="s">
        <v>160</v>
      </c>
      <c r="AU143" s="17" t="s">
        <v>83</v>
      </c>
    </row>
    <row r="144" spans="2:65" s="12" customFormat="1" x14ac:dyDescent="0.2">
      <c r="B144" s="156"/>
      <c r="D144" s="152" t="s">
        <v>162</v>
      </c>
      <c r="E144" s="157" t="s">
        <v>1</v>
      </c>
      <c r="F144" s="158" t="s">
        <v>194</v>
      </c>
      <c r="H144" s="159">
        <v>320.52999999999997</v>
      </c>
      <c r="I144" s="160"/>
      <c r="L144" s="156"/>
      <c r="M144" s="161"/>
      <c r="T144" s="162"/>
      <c r="AT144" s="157" t="s">
        <v>162</v>
      </c>
      <c r="AU144" s="157" t="s">
        <v>83</v>
      </c>
      <c r="AV144" s="12" t="s">
        <v>83</v>
      </c>
      <c r="AW144" s="12" t="s">
        <v>30</v>
      </c>
      <c r="AX144" s="12" t="s">
        <v>73</v>
      </c>
      <c r="AY144" s="157" t="s">
        <v>151</v>
      </c>
    </row>
    <row r="145" spans="2:65" s="13" customFormat="1" x14ac:dyDescent="0.2">
      <c r="B145" s="163"/>
      <c r="D145" s="152" t="s">
        <v>162</v>
      </c>
      <c r="E145" s="164" t="s">
        <v>1</v>
      </c>
      <c r="F145" s="165" t="s">
        <v>164</v>
      </c>
      <c r="H145" s="166">
        <v>320.52999999999997</v>
      </c>
      <c r="I145" s="167"/>
      <c r="L145" s="163"/>
      <c r="M145" s="168"/>
      <c r="T145" s="169"/>
      <c r="AT145" s="164" t="s">
        <v>162</v>
      </c>
      <c r="AU145" s="164" t="s">
        <v>83</v>
      </c>
      <c r="AV145" s="13" t="s">
        <v>158</v>
      </c>
      <c r="AW145" s="13" t="s">
        <v>30</v>
      </c>
      <c r="AX145" s="13" t="s">
        <v>81</v>
      </c>
      <c r="AY145" s="164" t="s">
        <v>151</v>
      </c>
    </row>
    <row r="146" spans="2:65" s="1" customFormat="1" ht="33" customHeight="1" x14ac:dyDescent="0.2">
      <c r="B146" s="137"/>
      <c r="C146" s="138" t="s">
        <v>195</v>
      </c>
      <c r="D146" s="138" t="s">
        <v>154</v>
      </c>
      <c r="E146" s="139" t="s">
        <v>196</v>
      </c>
      <c r="F146" s="140" t="s">
        <v>197</v>
      </c>
      <c r="G146" s="141" t="s">
        <v>181</v>
      </c>
      <c r="H146" s="142">
        <v>16.87</v>
      </c>
      <c r="I146" s="143"/>
      <c r="J146" s="144">
        <f>ROUND(I146*H146,2)</f>
        <v>0</v>
      </c>
      <c r="K146" s="145"/>
      <c r="L146" s="32"/>
      <c r="M146" s="146" t="s">
        <v>1</v>
      </c>
      <c r="N146" s="147" t="s">
        <v>38</v>
      </c>
      <c r="P146" s="148">
        <f>O146*H146</f>
        <v>0</v>
      </c>
      <c r="Q146" s="148">
        <v>0</v>
      </c>
      <c r="R146" s="148">
        <f>Q146*H146</f>
        <v>0</v>
      </c>
      <c r="S146" s="148">
        <v>0</v>
      </c>
      <c r="T146" s="149">
        <f>S146*H146</f>
        <v>0</v>
      </c>
      <c r="AR146" s="150" t="s">
        <v>158</v>
      </c>
      <c r="AT146" s="150" t="s">
        <v>154</v>
      </c>
      <c r="AU146" s="150" t="s">
        <v>83</v>
      </c>
      <c r="AY146" s="17" t="s">
        <v>151</v>
      </c>
      <c r="BE146" s="151">
        <f>IF(N146="základní",J146,0)</f>
        <v>0</v>
      </c>
      <c r="BF146" s="151">
        <f>IF(N146="snížená",J146,0)</f>
        <v>0</v>
      </c>
      <c r="BG146" s="151">
        <f>IF(N146="zákl. přenesená",J146,0)</f>
        <v>0</v>
      </c>
      <c r="BH146" s="151">
        <f>IF(N146="sníž. přenesená",J146,0)</f>
        <v>0</v>
      </c>
      <c r="BI146" s="151">
        <f>IF(N146="nulová",J146,0)</f>
        <v>0</v>
      </c>
      <c r="BJ146" s="17" t="s">
        <v>81</v>
      </c>
      <c r="BK146" s="151">
        <f>ROUND(I146*H146,2)</f>
        <v>0</v>
      </c>
      <c r="BL146" s="17" t="s">
        <v>158</v>
      </c>
      <c r="BM146" s="150" t="s">
        <v>198</v>
      </c>
    </row>
    <row r="147" spans="2:65" s="1" customFormat="1" ht="29.25" x14ac:dyDescent="0.2">
      <c r="B147" s="32"/>
      <c r="D147" s="152" t="s">
        <v>160</v>
      </c>
      <c r="F147" s="153" t="s">
        <v>199</v>
      </c>
      <c r="I147" s="154"/>
      <c r="L147" s="32"/>
      <c r="M147" s="155"/>
      <c r="T147" s="56"/>
      <c r="AT147" s="17" t="s">
        <v>160</v>
      </c>
      <c r="AU147" s="17" t="s">
        <v>83</v>
      </c>
    </row>
    <row r="148" spans="2:65" s="11" customFormat="1" ht="25.9" customHeight="1" x14ac:dyDescent="0.2">
      <c r="B148" s="125"/>
      <c r="D148" s="126" t="s">
        <v>72</v>
      </c>
      <c r="E148" s="127" t="s">
        <v>200</v>
      </c>
      <c r="F148" s="127" t="s">
        <v>201</v>
      </c>
      <c r="I148" s="128"/>
      <c r="J148" s="129">
        <f>BK148</f>
        <v>0</v>
      </c>
      <c r="L148" s="125"/>
      <c r="M148" s="130"/>
      <c r="P148" s="131">
        <f>P149+P152</f>
        <v>0</v>
      </c>
      <c r="R148" s="131">
        <f>R149+R152</f>
        <v>0</v>
      </c>
      <c r="T148" s="132">
        <f>T149+T152</f>
        <v>8.8436000000000001E-2</v>
      </c>
      <c r="AR148" s="126" t="s">
        <v>83</v>
      </c>
      <c r="AT148" s="133" t="s">
        <v>72</v>
      </c>
      <c r="AU148" s="133" t="s">
        <v>73</v>
      </c>
      <c r="AY148" s="126" t="s">
        <v>151</v>
      </c>
      <c r="BK148" s="134">
        <f>BK149+BK152</f>
        <v>0</v>
      </c>
    </row>
    <row r="149" spans="2:65" s="11" customFormat="1" ht="22.9" customHeight="1" x14ac:dyDescent="0.2">
      <c r="B149" s="125"/>
      <c r="D149" s="126" t="s">
        <v>72</v>
      </c>
      <c r="E149" s="135" t="s">
        <v>202</v>
      </c>
      <c r="F149" s="135" t="s">
        <v>203</v>
      </c>
      <c r="I149" s="128"/>
      <c r="J149" s="136">
        <f>BK149</f>
        <v>0</v>
      </c>
      <c r="L149" s="125"/>
      <c r="M149" s="130"/>
      <c r="P149" s="131">
        <f>SUM(P150:P151)</f>
        <v>0</v>
      </c>
      <c r="R149" s="131">
        <f>SUM(R150:R151)</f>
        <v>0</v>
      </c>
      <c r="T149" s="132">
        <f>SUM(T150:T151)</f>
        <v>7.0400000000000004E-2</v>
      </c>
      <c r="AR149" s="126" t="s">
        <v>83</v>
      </c>
      <c r="AT149" s="133" t="s">
        <v>72</v>
      </c>
      <c r="AU149" s="133" t="s">
        <v>81</v>
      </c>
      <c r="AY149" s="126" t="s">
        <v>151</v>
      </c>
      <c r="BK149" s="134">
        <f>SUM(BK150:BK151)</f>
        <v>0</v>
      </c>
    </row>
    <row r="150" spans="2:65" s="1" customFormat="1" ht="24.2" customHeight="1" x14ac:dyDescent="0.2">
      <c r="B150" s="137"/>
      <c r="C150" s="138" t="s">
        <v>204</v>
      </c>
      <c r="D150" s="138" t="s">
        <v>154</v>
      </c>
      <c r="E150" s="139" t="s">
        <v>205</v>
      </c>
      <c r="F150" s="140" t="s">
        <v>206</v>
      </c>
      <c r="G150" s="141" t="s">
        <v>157</v>
      </c>
      <c r="H150" s="142">
        <v>22</v>
      </c>
      <c r="I150" s="143"/>
      <c r="J150" s="144">
        <f>ROUND(I150*H150,2)</f>
        <v>0</v>
      </c>
      <c r="K150" s="145"/>
      <c r="L150" s="32"/>
      <c r="M150" s="146" t="s">
        <v>1</v>
      </c>
      <c r="N150" s="147" t="s">
        <v>38</v>
      </c>
      <c r="P150" s="148">
        <f>O150*H150</f>
        <v>0</v>
      </c>
      <c r="Q150" s="148">
        <v>0</v>
      </c>
      <c r="R150" s="148">
        <f>Q150*H150</f>
        <v>0</v>
      </c>
      <c r="S150" s="148">
        <v>3.2000000000000002E-3</v>
      </c>
      <c r="T150" s="149">
        <f>S150*H150</f>
        <v>7.0400000000000004E-2</v>
      </c>
      <c r="AR150" s="150" t="s">
        <v>207</v>
      </c>
      <c r="AT150" s="150" t="s">
        <v>154</v>
      </c>
      <c r="AU150" s="150" t="s">
        <v>83</v>
      </c>
      <c r="AY150" s="17" t="s">
        <v>151</v>
      </c>
      <c r="BE150" s="151">
        <f>IF(N150="základní",J150,0)</f>
        <v>0</v>
      </c>
      <c r="BF150" s="151">
        <f>IF(N150="snížená",J150,0)</f>
        <v>0</v>
      </c>
      <c r="BG150" s="151">
        <f>IF(N150="zákl. přenesená",J150,0)</f>
        <v>0</v>
      </c>
      <c r="BH150" s="151">
        <f>IF(N150="sníž. přenesená",J150,0)</f>
        <v>0</v>
      </c>
      <c r="BI150" s="151">
        <f>IF(N150="nulová",J150,0)</f>
        <v>0</v>
      </c>
      <c r="BJ150" s="17" t="s">
        <v>81</v>
      </c>
      <c r="BK150" s="151">
        <f>ROUND(I150*H150,2)</f>
        <v>0</v>
      </c>
      <c r="BL150" s="17" t="s">
        <v>207</v>
      </c>
      <c r="BM150" s="150" t="s">
        <v>208</v>
      </c>
    </row>
    <row r="151" spans="2:65" s="1" customFormat="1" ht="19.5" x14ac:dyDescent="0.2">
      <c r="B151" s="32"/>
      <c r="D151" s="152" t="s">
        <v>160</v>
      </c>
      <c r="F151" s="153" t="s">
        <v>209</v>
      </c>
      <c r="I151" s="154"/>
      <c r="L151" s="32"/>
      <c r="M151" s="155"/>
      <c r="T151" s="56"/>
      <c r="AT151" s="17" t="s">
        <v>160</v>
      </c>
      <c r="AU151" s="17" t="s">
        <v>83</v>
      </c>
    </row>
    <row r="152" spans="2:65" s="11" customFormat="1" ht="22.9" customHeight="1" x14ac:dyDescent="0.2">
      <c r="B152" s="125"/>
      <c r="D152" s="126" t="s">
        <v>72</v>
      </c>
      <c r="E152" s="135" t="s">
        <v>210</v>
      </c>
      <c r="F152" s="135" t="s">
        <v>211</v>
      </c>
      <c r="I152" s="128"/>
      <c r="J152" s="136">
        <f>BK152</f>
        <v>0</v>
      </c>
      <c r="L152" s="125"/>
      <c r="M152" s="130"/>
      <c r="P152" s="131">
        <f>SUM(P153:P157)</f>
        <v>0</v>
      </c>
      <c r="R152" s="131">
        <f>SUM(R153:R157)</f>
        <v>0</v>
      </c>
      <c r="T152" s="132">
        <f>SUM(T153:T157)</f>
        <v>1.8035999999999996E-2</v>
      </c>
      <c r="AR152" s="126" t="s">
        <v>83</v>
      </c>
      <c r="AT152" s="133" t="s">
        <v>72</v>
      </c>
      <c r="AU152" s="133" t="s">
        <v>81</v>
      </c>
      <c r="AY152" s="126" t="s">
        <v>151</v>
      </c>
      <c r="BK152" s="134">
        <f>SUM(BK153:BK157)</f>
        <v>0</v>
      </c>
    </row>
    <row r="153" spans="2:65" s="1" customFormat="1" ht="16.5" customHeight="1" x14ac:dyDescent="0.2">
      <c r="B153" s="137"/>
      <c r="C153" s="138" t="s">
        <v>152</v>
      </c>
      <c r="D153" s="138" t="s">
        <v>154</v>
      </c>
      <c r="E153" s="139" t="s">
        <v>212</v>
      </c>
      <c r="F153" s="140" t="s">
        <v>213</v>
      </c>
      <c r="G153" s="141" t="s">
        <v>167</v>
      </c>
      <c r="H153" s="142">
        <v>3.3</v>
      </c>
      <c r="I153" s="143"/>
      <c r="J153" s="144">
        <f>ROUND(I153*H153,2)</f>
        <v>0</v>
      </c>
      <c r="K153" s="145"/>
      <c r="L153" s="32"/>
      <c r="M153" s="146" t="s">
        <v>1</v>
      </c>
      <c r="N153" s="147" t="s">
        <v>38</v>
      </c>
      <c r="P153" s="148">
        <f>O153*H153</f>
        <v>0</v>
      </c>
      <c r="Q153" s="148">
        <v>0</v>
      </c>
      <c r="R153" s="148">
        <f>Q153*H153</f>
        <v>0</v>
      </c>
      <c r="S153" s="148">
        <v>2.5999999999999999E-3</v>
      </c>
      <c r="T153" s="149">
        <f>S153*H153</f>
        <v>8.5799999999999991E-3</v>
      </c>
      <c r="AR153" s="150" t="s">
        <v>207</v>
      </c>
      <c r="AT153" s="150" t="s">
        <v>154</v>
      </c>
      <c r="AU153" s="150" t="s">
        <v>83</v>
      </c>
      <c r="AY153" s="17" t="s">
        <v>151</v>
      </c>
      <c r="BE153" s="151">
        <f>IF(N153="základní",J153,0)</f>
        <v>0</v>
      </c>
      <c r="BF153" s="151">
        <f>IF(N153="snížená",J153,0)</f>
        <v>0</v>
      </c>
      <c r="BG153" s="151">
        <f>IF(N153="zákl. přenesená",J153,0)</f>
        <v>0</v>
      </c>
      <c r="BH153" s="151">
        <f>IF(N153="sníž. přenesená",J153,0)</f>
        <v>0</v>
      </c>
      <c r="BI153" s="151">
        <f>IF(N153="nulová",J153,0)</f>
        <v>0</v>
      </c>
      <c r="BJ153" s="17" t="s">
        <v>81</v>
      </c>
      <c r="BK153" s="151">
        <f>ROUND(I153*H153,2)</f>
        <v>0</v>
      </c>
      <c r="BL153" s="17" t="s">
        <v>207</v>
      </c>
      <c r="BM153" s="150" t="s">
        <v>214</v>
      </c>
    </row>
    <row r="154" spans="2:65" s="1" customFormat="1" x14ac:dyDescent="0.2">
      <c r="B154" s="32"/>
      <c r="D154" s="152" t="s">
        <v>160</v>
      </c>
      <c r="F154" s="153" t="s">
        <v>215</v>
      </c>
      <c r="I154" s="154"/>
      <c r="L154" s="32"/>
      <c r="M154" s="155"/>
      <c r="T154" s="56"/>
      <c r="AT154" s="17" t="s">
        <v>160</v>
      </c>
      <c r="AU154" s="17" t="s">
        <v>83</v>
      </c>
    </row>
    <row r="155" spans="2:65" s="12" customFormat="1" x14ac:dyDescent="0.2">
      <c r="B155" s="156"/>
      <c r="D155" s="152" t="s">
        <v>162</v>
      </c>
      <c r="E155" s="157" t="s">
        <v>1</v>
      </c>
      <c r="F155" s="158" t="s">
        <v>216</v>
      </c>
      <c r="H155" s="159">
        <v>3.3</v>
      </c>
      <c r="I155" s="160"/>
      <c r="L155" s="156"/>
      <c r="M155" s="161"/>
      <c r="T155" s="162"/>
      <c r="AT155" s="157" t="s">
        <v>162</v>
      </c>
      <c r="AU155" s="157" t="s">
        <v>83</v>
      </c>
      <c r="AV155" s="12" t="s">
        <v>83</v>
      </c>
      <c r="AW155" s="12" t="s">
        <v>30</v>
      </c>
      <c r="AX155" s="12" t="s">
        <v>81</v>
      </c>
      <c r="AY155" s="157" t="s">
        <v>151</v>
      </c>
    </row>
    <row r="156" spans="2:65" s="1" customFormat="1" ht="16.5" customHeight="1" x14ac:dyDescent="0.2">
      <c r="B156" s="137"/>
      <c r="C156" s="138" t="s">
        <v>217</v>
      </c>
      <c r="D156" s="138" t="s">
        <v>154</v>
      </c>
      <c r="E156" s="139" t="s">
        <v>218</v>
      </c>
      <c r="F156" s="140" t="s">
        <v>219</v>
      </c>
      <c r="G156" s="141" t="s">
        <v>167</v>
      </c>
      <c r="H156" s="142">
        <v>2.4</v>
      </c>
      <c r="I156" s="143"/>
      <c r="J156" s="144">
        <f>ROUND(I156*H156,2)</f>
        <v>0</v>
      </c>
      <c r="K156" s="145"/>
      <c r="L156" s="32"/>
      <c r="M156" s="146" t="s">
        <v>1</v>
      </c>
      <c r="N156" s="147" t="s">
        <v>38</v>
      </c>
      <c r="P156" s="148">
        <f>O156*H156</f>
        <v>0</v>
      </c>
      <c r="Q156" s="148">
        <v>0</v>
      </c>
      <c r="R156" s="148">
        <f>Q156*H156</f>
        <v>0</v>
      </c>
      <c r="S156" s="148">
        <v>3.9399999999999999E-3</v>
      </c>
      <c r="T156" s="149">
        <f>S156*H156</f>
        <v>9.4559999999999991E-3</v>
      </c>
      <c r="AR156" s="150" t="s">
        <v>207</v>
      </c>
      <c r="AT156" s="150" t="s">
        <v>154</v>
      </c>
      <c r="AU156" s="150" t="s">
        <v>83</v>
      </c>
      <c r="AY156" s="17" t="s">
        <v>151</v>
      </c>
      <c r="BE156" s="151">
        <f>IF(N156="základní",J156,0)</f>
        <v>0</v>
      </c>
      <c r="BF156" s="151">
        <f>IF(N156="snížená",J156,0)</f>
        <v>0</v>
      </c>
      <c r="BG156" s="151">
        <f>IF(N156="zákl. přenesená",J156,0)</f>
        <v>0</v>
      </c>
      <c r="BH156" s="151">
        <f>IF(N156="sníž. přenesená",J156,0)</f>
        <v>0</v>
      </c>
      <c r="BI156" s="151">
        <f>IF(N156="nulová",J156,0)</f>
        <v>0</v>
      </c>
      <c r="BJ156" s="17" t="s">
        <v>81</v>
      </c>
      <c r="BK156" s="151">
        <f>ROUND(I156*H156,2)</f>
        <v>0</v>
      </c>
      <c r="BL156" s="17" t="s">
        <v>207</v>
      </c>
      <c r="BM156" s="150" t="s">
        <v>220</v>
      </c>
    </row>
    <row r="157" spans="2:65" s="1" customFormat="1" x14ac:dyDescent="0.2">
      <c r="B157" s="32"/>
      <c r="D157" s="152" t="s">
        <v>160</v>
      </c>
      <c r="F157" s="153" t="s">
        <v>221</v>
      </c>
      <c r="I157" s="154"/>
      <c r="L157" s="32"/>
      <c r="M157" s="176"/>
      <c r="N157" s="177"/>
      <c r="O157" s="177"/>
      <c r="P157" s="177"/>
      <c r="Q157" s="177"/>
      <c r="R157" s="177"/>
      <c r="S157" s="177"/>
      <c r="T157" s="178"/>
      <c r="AT157" s="17" t="s">
        <v>160</v>
      </c>
      <c r="AU157" s="17" t="s">
        <v>83</v>
      </c>
    </row>
    <row r="158" spans="2:65" s="1" customFormat="1" ht="6.95" customHeight="1" x14ac:dyDescent="0.2">
      <c r="B158" s="44"/>
      <c r="C158" s="45"/>
      <c r="D158" s="45"/>
      <c r="E158" s="45"/>
      <c r="F158" s="45"/>
      <c r="G158" s="45"/>
      <c r="H158" s="45"/>
      <c r="I158" s="45"/>
      <c r="J158" s="45"/>
      <c r="K158" s="45"/>
      <c r="L158" s="32"/>
    </row>
  </sheetData>
  <autoFilter ref="C121:K157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11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94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 x14ac:dyDescent="0.2">
      <c r="B4" s="20"/>
      <c r="D4" s="21" t="s">
        <v>122</v>
      </c>
      <c r="L4" s="20"/>
      <c r="M4" s="93" t="s">
        <v>10</v>
      </c>
      <c r="AT4" s="17" t="s">
        <v>3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0" t="str">
        <f>'Rekapitulace stavby'!K6</f>
        <v>Revitalizace veřejného prostranství s parkovištěm u Kláštera, ul. Dobrovského, Vrchlabí</v>
      </c>
      <c r="F7" s="251"/>
      <c r="G7" s="251"/>
      <c r="H7" s="251"/>
      <c r="L7" s="20"/>
    </row>
    <row r="8" spans="2:46" ht="12.75" x14ac:dyDescent="0.2">
      <c r="B8" s="20"/>
      <c r="D8" s="27" t="s">
        <v>123</v>
      </c>
      <c r="L8" s="20"/>
    </row>
    <row r="9" spans="2:46" ht="16.5" customHeight="1" x14ac:dyDescent="0.2">
      <c r="B9" s="20"/>
      <c r="E9" s="250" t="s">
        <v>222</v>
      </c>
      <c r="F9" s="216"/>
      <c r="G9" s="216"/>
      <c r="H9" s="216"/>
      <c r="L9" s="20"/>
    </row>
    <row r="10" spans="2:46" ht="12" customHeight="1" x14ac:dyDescent="0.2">
      <c r="B10" s="20"/>
      <c r="D10" s="27" t="s">
        <v>223</v>
      </c>
      <c r="L10" s="20"/>
    </row>
    <row r="11" spans="2:46" s="1" customFormat="1" ht="16.5" customHeight="1" x14ac:dyDescent="0.2">
      <c r="B11" s="32"/>
      <c r="E11" s="212" t="s">
        <v>224</v>
      </c>
      <c r="F11" s="249"/>
      <c r="G11" s="249"/>
      <c r="H11" s="249"/>
      <c r="L11" s="32"/>
    </row>
    <row r="12" spans="2:46" s="1" customFormat="1" ht="12" customHeight="1" x14ac:dyDescent="0.2">
      <c r="B12" s="32"/>
      <c r="D12" s="27" t="s">
        <v>225</v>
      </c>
      <c r="L12" s="32"/>
    </row>
    <row r="13" spans="2:46" s="1" customFormat="1" ht="16.5" customHeight="1" x14ac:dyDescent="0.2">
      <c r="B13" s="32"/>
      <c r="E13" s="246" t="s">
        <v>226</v>
      </c>
      <c r="F13" s="249"/>
      <c r="G13" s="249"/>
      <c r="H13" s="249"/>
      <c r="L13" s="32"/>
    </row>
    <row r="14" spans="2:46" s="1" customFormat="1" x14ac:dyDescent="0.2">
      <c r="B14" s="32"/>
      <c r="L14" s="32"/>
    </row>
    <row r="15" spans="2:46" s="1" customFormat="1" ht="12" customHeight="1" x14ac:dyDescent="0.2">
      <c r="B15" s="32"/>
      <c r="D15" s="27" t="s">
        <v>17</v>
      </c>
      <c r="F15" s="25" t="s">
        <v>1</v>
      </c>
      <c r="I15" s="27" t="s">
        <v>18</v>
      </c>
      <c r="J15" s="25" t="s">
        <v>1</v>
      </c>
      <c r="L15" s="32"/>
    </row>
    <row r="16" spans="2:46" s="1" customFormat="1" ht="12" customHeight="1" x14ac:dyDescent="0.2">
      <c r="B16" s="32"/>
      <c r="D16" s="27" t="s">
        <v>19</v>
      </c>
      <c r="F16" s="25" t="s">
        <v>227</v>
      </c>
      <c r="I16" s="27" t="s">
        <v>21</v>
      </c>
      <c r="J16" s="52">
        <f>'Rekapitulace stavby'!AN8</f>
        <v>45944</v>
      </c>
      <c r="L16" s="32"/>
    </row>
    <row r="17" spans="2:12" s="1" customFormat="1" ht="10.9" customHeight="1" x14ac:dyDescent="0.2">
      <c r="B17" s="32"/>
      <c r="L17" s="32"/>
    </row>
    <row r="18" spans="2:12" s="1" customFormat="1" ht="12" customHeight="1" x14ac:dyDescent="0.2">
      <c r="B18" s="32"/>
      <c r="D18" s="27" t="s">
        <v>22</v>
      </c>
      <c r="I18" s="27" t="s">
        <v>23</v>
      </c>
      <c r="J18" s="25" t="s">
        <v>1</v>
      </c>
      <c r="L18" s="32"/>
    </row>
    <row r="19" spans="2:12" s="1" customFormat="1" ht="18" customHeight="1" x14ac:dyDescent="0.2">
      <c r="B19" s="32"/>
      <c r="E19" s="25" t="s">
        <v>20</v>
      </c>
      <c r="I19" s="27" t="s">
        <v>25</v>
      </c>
      <c r="J19" s="25" t="s">
        <v>1</v>
      </c>
      <c r="L19" s="32"/>
    </row>
    <row r="20" spans="2:12" s="1" customFormat="1" ht="6.95" customHeight="1" x14ac:dyDescent="0.2">
      <c r="B20" s="32"/>
      <c r="L20" s="32"/>
    </row>
    <row r="21" spans="2:12" s="1" customFormat="1" ht="12" customHeight="1" x14ac:dyDescent="0.2">
      <c r="B21" s="32"/>
      <c r="D21" s="27" t="s">
        <v>26</v>
      </c>
      <c r="I21" s="27" t="s">
        <v>23</v>
      </c>
      <c r="J21" s="28" t="str">
        <f>'Rekapitulace stavby'!AN13</f>
        <v>Vyplň údaj</v>
      </c>
      <c r="L21" s="32"/>
    </row>
    <row r="22" spans="2:12" s="1" customFormat="1" ht="18" customHeight="1" x14ac:dyDescent="0.2">
      <c r="B22" s="32"/>
      <c r="E22" s="252" t="str">
        <f>'Rekapitulace stavby'!E14</f>
        <v>Vyplň údaj</v>
      </c>
      <c r="F22" s="236"/>
      <c r="G22" s="236"/>
      <c r="H22" s="236"/>
      <c r="I22" s="27" t="s">
        <v>25</v>
      </c>
      <c r="J22" s="28" t="str">
        <f>'Rekapitulace stavby'!AN14</f>
        <v>Vyplň údaj</v>
      </c>
      <c r="L22" s="32"/>
    </row>
    <row r="23" spans="2:12" s="1" customFormat="1" ht="6.95" customHeight="1" x14ac:dyDescent="0.2">
      <c r="B23" s="32"/>
      <c r="L23" s="32"/>
    </row>
    <row r="24" spans="2:12" s="1" customFormat="1" ht="12" customHeight="1" x14ac:dyDescent="0.2">
      <c r="B24" s="32"/>
      <c r="D24" s="27" t="s">
        <v>28</v>
      </c>
      <c r="I24" s="27" t="s">
        <v>23</v>
      </c>
      <c r="J24" s="25" t="s">
        <v>1</v>
      </c>
      <c r="L24" s="32"/>
    </row>
    <row r="25" spans="2:12" s="1" customFormat="1" ht="18" customHeight="1" x14ac:dyDescent="0.2">
      <c r="B25" s="32"/>
      <c r="E25" s="25" t="s">
        <v>228</v>
      </c>
      <c r="I25" s="27" t="s">
        <v>25</v>
      </c>
      <c r="J25" s="25" t="s">
        <v>1</v>
      </c>
      <c r="L25" s="32"/>
    </row>
    <row r="26" spans="2:12" s="1" customFormat="1" ht="6.95" customHeight="1" x14ac:dyDescent="0.2">
      <c r="B26" s="32"/>
      <c r="L26" s="32"/>
    </row>
    <row r="27" spans="2:12" s="1" customFormat="1" ht="12" customHeight="1" x14ac:dyDescent="0.2">
      <c r="B27" s="32"/>
      <c r="D27" s="27" t="s">
        <v>31</v>
      </c>
      <c r="I27" s="27" t="s">
        <v>23</v>
      </c>
      <c r="J27" s="25" t="s">
        <v>1</v>
      </c>
      <c r="L27" s="32"/>
    </row>
    <row r="28" spans="2:12" s="1" customFormat="1" ht="18" customHeight="1" x14ac:dyDescent="0.2">
      <c r="B28" s="32"/>
      <c r="E28" s="25" t="s">
        <v>229</v>
      </c>
      <c r="I28" s="27" t="s">
        <v>25</v>
      </c>
      <c r="J28" s="25" t="s">
        <v>1</v>
      </c>
      <c r="L28" s="32"/>
    </row>
    <row r="29" spans="2:12" s="1" customFormat="1" ht="6.95" customHeight="1" x14ac:dyDescent="0.2">
      <c r="B29" s="32"/>
      <c r="L29" s="32"/>
    </row>
    <row r="30" spans="2:12" s="1" customFormat="1" ht="12" customHeight="1" x14ac:dyDescent="0.2">
      <c r="B30" s="32"/>
      <c r="D30" s="27" t="s">
        <v>32</v>
      </c>
      <c r="L30" s="32"/>
    </row>
    <row r="31" spans="2:12" s="7" customFormat="1" ht="16.5" customHeight="1" x14ac:dyDescent="0.2">
      <c r="B31" s="94"/>
      <c r="E31" s="240" t="s">
        <v>1</v>
      </c>
      <c r="F31" s="240"/>
      <c r="G31" s="240"/>
      <c r="H31" s="240"/>
      <c r="L31" s="94"/>
    </row>
    <row r="32" spans="2:12" s="1" customFormat="1" ht="6.95" customHeight="1" x14ac:dyDescent="0.2">
      <c r="B32" s="32"/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 x14ac:dyDescent="0.2">
      <c r="B34" s="32"/>
      <c r="D34" s="95" t="s">
        <v>33</v>
      </c>
      <c r="J34" s="66">
        <f>ROUND(J129, 2)</f>
        <v>0</v>
      </c>
      <c r="L34" s="32"/>
    </row>
    <row r="35" spans="2:12" s="1" customFormat="1" ht="6.95" customHeight="1" x14ac:dyDescent="0.2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 x14ac:dyDescent="0.2">
      <c r="B36" s="32"/>
      <c r="F36" s="35" t="s">
        <v>35</v>
      </c>
      <c r="I36" s="35" t="s">
        <v>34</v>
      </c>
      <c r="J36" s="35" t="s">
        <v>36</v>
      </c>
      <c r="L36" s="32"/>
    </row>
    <row r="37" spans="2:12" s="1" customFormat="1" ht="14.45" customHeight="1" x14ac:dyDescent="0.2">
      <c r="B37" s="32"/>
      <c r="D37" s="55" t="s">
        <v>37</v>
      </c>
      <c r="E37" s="27" t="s">
        <v>38</v>
      </c>
      <c r="F37" s="86">
        <f>ROUND((SUM(BE129:BE410)),  2)</f>
        <v>0</v>
      </c>
      <c r="I37" s="96">
        <v>0.21</v>
      </c>
      <c r="J37" s="86">
        <f>ROUND(((SUM(BE129:BE410))*I37),  2)</f>
        <v>0</v>
      </c>
      <c r="L37" s="32"/>
    </row>
    <row r="38" spans="2:12" s="1" customFormat="1" ht="14.45" customHeight="1" x14ac:dyDescent="0.2">
      <c r="B38" s="32"/>
      <c r="E38" s="27" t="s">
        <v>39</v>
      </c>
      <c r="F38" s="86">
        <f>ROUND((SUM(BF129:BF410)),  2)</f>
        <v>0</v>
      </c>
      <c r="I38" s="96">
        <v>0.12</v>
      </c>
      <c r="J38" s="86">
        <f>ROUND(((SUM(BF129:BF410))*I38),  2)</f>
        <v>0</v>
      </c>
      <c r="L38" s="32"/>
    </row>
    <row r="39" spans="2:12" s="1" customFormat="1" ht="14.45" hidden="1" customHeight="1" x14ac:dyDescent="0.2">
      <c r="B39" s="32"/>
      <c r="E39" s="27" t="s">
        <v>40</v>
      </c>
      <c r="F39" s="86">
        <f>ROUND((SUM(BG129:BG410)),  2)</f>
        <v>0</v>
      </c>
      <c r="I39" s="96">
        <v>0.21</v>
      </c>
      <c r="J39" s="86">
        <f>0</f>
        <v>0</v>
      </c>
      <c r="L39" s="32"/>
    </row>
    <row r="40" spans="2:12" s="1" customFormat="1" ht="14.45" hidden="1" customHeight="1" x14ac:dyDescent="0.2">
      <c r="B40" s="32"/>
      <c r="E40" s="27" t="s">
        <v>41</v>
      </c>
      <c r="F40" s="86">
        <f>ROUND((SUM(BH129:BH410)),  2)</f>
        <v>0</v>
      </c>
      <c r="I40" s="96">
        <v>0.12</v>
      </c>
      <c r="J40" s="86">
        <f>0</f>
        <v>0</v>
      </c>
      <c r="L40" s="32"/>
    </row>
    <row r="41" spans="2:12" s="1" customFormat="1" ht="14.45" hidden="1" customHeight="1" x14ac:dyDescent="0.2">
      <c r="B41" s="32"/>
      <c r="E41" s="27" t="s">
        <v>42</v>
      </c>
      <c r="F41" s="86">
        <f>ROUND((SUM(BI129:BI410)),  2)</f>
        <v>0</v>
      </c>
      <c r="I41" s="96">
        <v>0</v>
      </c>
      <c r="J41" s="86">
        <f>0</f>
        <v>0</v>
      </c>
      <c r="L41" s="32"/>
    </row>
    <row r="42" spans="2:12" s="1" customFormat="1" ht="6.95" customHeight="1" x14ac:dyDescent="0.2">
      <c r="B42" s="32"/>
      <c r="L42" s="32"/>
    </row>
    <row r="43" spans="2:12" s="1" customFormat="1" ht="25.35" customHeight="1" x14ac:dyDescent="0.2">
      <c r="B43" s="32"/>
      <c r="C43" s="97"/>
      <c r="D43" s="98" t="s">
        <v>43</v>
      </c>
      <c r="E43" s="57"/>
      <c r="F43" s="57"/>
      <c r="G43" s="99" t="s">
        <v>44</v>
      </c>
      <c r="H43" s="100" t="s">
        <v>45</v>
      </c>
      <c r="I43" s="57"/>
      <c r="J43" s="101">
        <f>SUM(J34:J41)</f>
        <v>0</v>
      </c>
      <c r="K43" s="102"/>
      <c r="L43" s="32"/>
    </row>
    <row r="44" spans="2:12" s="1" customFormat="1" ht="14.45" customHeight="1" x14ac:dyDescent="0.2">
      <c r="B44" s="32"/>
      <c r="L44" s="32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125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0" t="str">
        <f>E7</f>
        <v>Revitalizace veřejného prostranství s parkovištěm u Kláštera, ul. Dobrovského, Vrchlabí</v>
      </c>
      <c r="F85" s="251"/>
      <c r="G85" s="251"/>
      <c r="H85" s="251"/>
      <c r="L85" s="32"/>
    </row>
    <row r="86" spans="2:12" ht="12" customHeight="1" x14ac:dyDescent="0.2">
      <c r="B86" s="20"/>
      <c r="C86" s="27" t="s">
        <v>123</v>
      </c>
      <c r="L86" s="20"/>
    </row>
    <row r="87" spans="2:12" ht="16.5" customHeight="1" x14ac:dyDescent="0.2">
      <c r="B87" s="20"/>
      <c r="E87" s="250" t="s">
        <v>222</v>
      </c>
      <c r="F87" s="216"/>
      <c r="G87" s="216"/>
      <c r="H87" s="216"/>
      <c r="L87" s="20"/>
    </row>
    <row r="88" spans="2:12" ht="12" customHeight="1" x14ac:dyDescent="0.2">
      <c r="B88" s="20"/>
      <c r="C88" s="27" t="s">
        <v>223</v>
      </c>
      <c r="L88" s="20"/>
    </row>
    <row r="89" spans="2:12" s="1" customFormat="1" ht="16.5" customHeight="1" x14ac:dyDescent="0.2">
      <c r="B89" s="32"/>
      <c r="E89" s="212" t="s">
        <v>224</v>
      </c>
      <c r="F89" s="249"/>
      <c r="G89" s="249"/>
      <c r="H89" s="249"/>
      <c r="L89" s="32"/>
    </row>
    <row r="90" spans="2:12" s="1" customFormat="1" ht="12" customHeight="1" x14ac:dyDescent="0.2">
      <c r="B90" s="32"/>
      <c r="C90" s="27" t="s">
        <v>225</v>
      </c>
      <c r="L90" s="32"/>
    </row>
    <row r="91" spans="2:12" s="1" customFormat="1" ht="16.5" customHeight="1" x14ac:dyDescent="0.2">
      <c r="B91" s="32"/>
      <c r="E91" s="246" t="str">
        <f>E13</f>
        <v>a - příprava území</v>
      </c>
      <c r="F91" s="249"/>
      <c r="G91" s="249"/>
      <c r="H91" s="249"/>
      <c r="L91" s="32"/>
    </row>
    <row r="92" spans="2:12" s="1" customFormat="1" ht="6.95" customHeight="1" x14ac:dyDescent="0.2">
      <c r="B92" s="32"/>
      <c r="L92" s="32"/>
    </row>
    <row r="93" spans="2:12" s="1" customFormat="1" ht="12" customHeight="1" x14ac:dyDescent="0.2">
      <c r="B93" s="32"/>
      <c r="C93" s="27" t="s">
        <v>19</v>
      </c>
      <c r="F93" s="25" t="str">
        <f>F16</f>
        <v>Vrchlabí</v>
      </c>
      <c r="I93" s="27" t="s">
        <v>21</v>
      </c>
      <c r="J93" s="52">
        <f>IF(J16="","",J16)</f>
        <v>45944</v>
      </c>
      <c r="L93" s="32"/>
    </row>
    <row r="94" spans="2:12" s="1" customFormat="1" ht="6.95" customHeight="1" x14ac:dyDescent="0.2">
      <c r="B94" s="32"/>
      <c r="L94" s="32"/>
    </row>
    <row r="95" spans="2:12" s="1" customFormat="1" ht="25.7" customHeight="1" x14ac:dyDescent="0.2">
      <c r="B95" s="32"/>
      <c r="C95" s="27" t="s">
        <v>22</v>
      </c>
      <c r="F95" s="25" t="str">
        <f>E19</f>
        <v xml:space="preserve"> </v>
      </c>
      <c r="I95" s="27" t="s">
        <v>28</v>
      </c>
      <c r="J95" s="30" t="str">
        <f>E25</f>
        <v>VIAPROJEKT s.r.o. HK</v>
      </c>
      <c r="L95" s="32"/>
    </row>
    <row r="96" spans="2:12" s="1" customFormat="1" ht="15.2" customHeight="1" x14ac:dyDescent="0.2">
      <c r="B96" s="32"/>
      <c r="C96" s="27" t="s">
        <v>26</v>
      </c>
      <c r="F96" s="25" t="str">
        <f>IF(E22="","",E22)</f>
        <v>Vyplň údaj</v>
      </c>
      <c r="I96" s="27" t="s">
        <v>31</v>
      </c>
      <c r="J96" s="30" t="str">
        <f>E28</f>
        <v>B.Burešová</v>
      </c>
      <c r="L96" s="32"/>
    </row>
    <row r="97" spans="2:47" s="1" customFormat="1" ht="10.35" customHeight="1" x14ac:dyDescent="0.2">
      <c r="B97" s="32"/>
      <c r="L97" s="32"/>
    </row>
    <row r="98" spans="2:47" s="1" customFormat="1" ht="29.25" customHeight="1" x14ac:dyDescent="0.2">
      <c r="B98" s="32"/>
      <c r="C98" s="105" t="s">
        <v>126</v>
      </c>
      <c r="D98" s="97"/>
      <c r="E98" s="97"/>
      <c r="F98" s="97"/>
      <c r="G98" s="97"/>
      <c r="H98" s="97"/>
      <c r="I98" s="97"/>
      <c r="J98" s="106" t="s">
        <v>127</v>
      </c>
      <c r="K98" s="97"/>
      <c r="L98" s="32"/>
    </row>
    <row r="99" spans="2:47" s="1" customFormat="1" ht="10.35" customHeight="1" x14ac:dyDescent="0.2">
      <c r="B99" s="32"/>
      <c r="L99" s="32"/>
    </row>
    <row r="100" spans="2:47" s="1" customFormat="1" ht="22.9" customHeight="1" x14ac:dyDescent="0.2">
      <c r="B100" s="32"/>
      <c r="C100" s="107" t="s">
        <v>128</v>
      </c>
      <c r="J100" s="66">
        <f>J129</f>
        <v>0</v>
      </c>
      <c r="L100" s="32"/>
      <c r="AU100" s="17" t="s">
        <v>129</v>
      </c>
    </row>
    <row r="101" spans="2:47" s="8" customFormat="1" ht="24.95" customHeight="1" x14ac:dyDescent="0.2">
      <c r="B101" s="108"/>
      <c r="D101" s="109" t="s">
        <v>130</v>
      </c>
      <c r="E101" s="110"/>
      <c r="F101" s="110"/>
      <c r="G101" s="110"/>
      <c r="H101" s="110"/>
      <c r="I101" s="110"/>
      <c r="J101" s="111">
        <f>J130</f>
        <v>0</v>
      </c>
      <c r="L101" s="108"/>
    </row>
    <row r="102" spans="2:47" s="9" customFormat="1" ht="19.899999999999999" customHeight="1" x14ac:dyDescent="0.2">
      <c r="B102" s="112"/>
      <c r="D102" s="113" t="s">
        <v>230</v>
      </c>
      <c r="E102" s="114"/>
      <c r="F102" s="114"/>
      <c r="G102" s="114"/>
      <c r="H102" s="114"/>
      <c r="I102" s="114"/>
      <c r="J102" s="115">
        <f>J131</f>
        <v>0</v>
      </c>
      <c r="L102" s="112"/>
    </row>
    <row r="103" spans="2:47" s="9" customFormat="1" ht="19.899999999999999" customHeight="1" x14ac:dyDescent="0.2">
      <c r="B103" s="112"/>
      <c r="D103" s="113" t="s">
        <v>231</v>
      </c>
      <c r="E103" s="114"/>
      <c r="F103" s="114"/>
      <c r="G103" s="114"/>
      <c r="H103" s="114"/>
      <c r="I103" s="114"/>
      <c r="J103" s="115">
        <f>J268</f>
        <v>0</v>
      </c>
      <c r="L103" s="112"/>
    </row>
    <row r="104" spans="2:47" s="9" customFormat="1" ht="19.899999999999999" customHeight="1" x14ac:dyDescent="0.2">
      <c r="B104" s="112"/>
      <c r="D104" s="113" t="s">
        <v>131</v>
      </c>
      <c r="E104" s="114"/>
      <c r="F104" s="114"/>
      <c r="G104" s="114"/>
      <c r="H104" s="114"/>
      <c r="I104" s="114"/>
      <c r="J104" s="115">
        <f>J279</f>
        <v>0</v>
      </c>
      <c r="L104" s="112"/>
    </row>
    <row r="105" spans="2:47" s="9" customFormat="1" ht="19.899999999999999" customHeight="1" x14ac:dyDescent="0.2">
      <c r="B105" s="112"/>
      <c r="D105" s="113" t="s">
        <v>132</v>
      </c>
      <c r="E105" s="114"/>
      <c r="F105" s="114"/>
      <c r="G105" s="114"/>
      <c r="H105" s="114"/>
      <c r="I105" s="114"/>
      <c r="J105" s="115">
        <f>J310</f>
        <v>0</v>
      </c>
      <c r="L105" s="112"/>
    </row>
    <row r="106" spans="2:47" s="1" customFormat="1" ht="21.75" customHeight="1" x14ac:dyDescent="0.2">
      <c r="B106" s="32"/>
      <c r="L106" s="32"/>
    </row>
    <row r="107" spans="2:47" s="1" customFormat="1" ht="6.95" customHeight="1" x14ac:dyDescent="0.2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47" s="1" customFormat="1" ht="6.95" customHeight="1" x14ac:dyDescent="0.2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47" s="1" customFormat="1" ht="24.95" customHeight="1" x14ac:dyDescent="0.2">
      <c r="B112" s="32"/>
      <c r="C112" s="21" t="s">
        <v>136</v>
      </c>
      <c r="L112" s="32"/>
    </row>
    <row r="113" spans="2:20" s="1" customFormat="1" ht="6.95" customHeight="1" x14ac:dyDescent="0.2">
      <c r="B113" s="32"/>
      <c r="L113" s="32"/>
    </row>
    <row r="114" spans="2:20" s="1" customFormat="1" ht="12" customHeight="1" x14ac:dyDescent="0.2">
      <c r="B114" s="32"/>
      <c r="C114" s="27" t="s">
        <v>15</v>
      </c>
      <c r="L114" s="32"/>
    </row>
    <row r="115" spans="2:20" s="1" customFormat="1" ht="26.25" customHeight="1" x14ac:dyDescent="0.2">
      <c r="B115" s="32"/>
      <c r="E115" s="250" t="str">
        <f>E7</f>
        <v>Revitalizace veřejného prostranství s parkovištěm u Kláštera, ul. Dobrovského, Vrchlabí</v>
      </c>
      <c r="F115" s="251"/>
      <c r="G115" s="251"/>
      <c r="H115" s="251"/>
      <c r="L115" s="32"/>
    </row>
    <row r="116" spans="2:20" ht="12" customHeight="1" x14ac:dyDescent="0.2">
      <c r="B116" s="20"/>
      <c r="C116" s="27" t="s">
        <v>123</v>
      </c>
      <c r="L116" s="20"/>
    </row>
    <row r="117" spans="2:20" ht="16.5" customHeight="1" x14ac:dyDescent="0.2">
      <c r="B117" s="20"/>
      <c r="E117" s="250" t="s">
        <v>222</v>
      </c>
      <c r="F117" s="216"/>
      <c r="G117" s="216"/>
      <c r="H117" s="216"/>
      <c r="L117" s="20"/>
    </row>
    <row r="118" spans="2:20" ht="12" customHeight="1" x14ac:dyDescent="0.2">
      <c r="B118" s="20"/>
      <c r="C118" s="27" t="s">
        <v>223</v>
      </c>
      <c r="L118" s="20"/>
    </row>
    <row r="119" spans="2:20" s="1" customFormat="1" ht="16.5" customHeight="1" x14ac:dyDescent="0.2">
      <c r="B119" s="32"/>
      <c r="E119" s="212" t="s">
        <v>224</v>
      </c>
      <c r="F119" s="249"/>
      <c r="G119" s="249"/>
      <c r="H119" s="249"/>
      <c r="L119" s="32"/>
    </row>
    <row r="120" spans="2:20" s="1" customFormat="1" ht="12" customHeight="1" x14ac:dyDescent="0.2">
      <c r="B120" s="32"/>
      <c r="C120" s="27" t="s">
        <v>225</v>
      </c>
      <c r="L120" s="32"/>
    </row>
    <row r="121" spans="2:20" s="1" customFormat="1" ht="16.5" customHeight="1" x14ac:dyDescent="0.2">
      <c r="B121" s="32"/>
      <c r="E121" s="246" t="str">
        <f>E13</f>
        <v>a - příprava území</v>
      </c>
      <c r="F121" s="249"/>
      <c r="G121" s="249"/>
      <c r="H121" s="249"/>
      <c r="L121" s="32"/>
    </row>
    <row r="122" spans="2:20" s="1" customFormat="1" ht="6.95" customHeight="1" x14ac:dyDescent="0.2">
      <c r="B122" s="32"/>
      <c r="L122" s="32"/>
    </row>
    <row r="123" spans="2:20" s="1" customFormat="1" ht="12" customHeight="1" x14ac:dyDescent="0.2">
      <c r="B123" s="32"/>
      <c r="C123" s="27" t="s">
        <v>19</v>
      </c>
      <c r="F123" s="25" t="str">
        <f>F16</f>
        <v>Vrchlabí</v>
      </c>
      <c r="I123" s="27" t="s">
        <v>21</v>
      </c>
      <c r="J123" s="52">
        <f>IF(J16="","",J16)</f>
        <v>45944</v>
      </c>
      <c r="L123" s="32"/>
    </row>
    <row r="124" spans="2:20" s="1" customFormat="1" ht="6.95" customHeight="1" x14ac:dyDescent="0.2">
      <c r="B124" s="32"/>
      <c r="L124" s="32"/>
    </row>
    <row r="125" spans="2:20" s="1" customFormat="1" ht="25.7" customHeight="1" x14ac:dyDescent="0.2">
      <c r="B125" s="32"/>
      <c r="C125" s="27" t="s">
        <v>22</v>
      </c>
      <c r="F125" s="25" t="str">
        <f>E19</f>
        <v xml:space="preserve"> </v>
      </c>
      <c r="I125" s="27" t="s">
        <v>28</v>
      </c>
      <c r="J125" s="30" t="str">
        <f>E25</f>
        <v>VIAPROJEKT s.r.o. HK</v>
      </c>
      <c r="L125" s="32"/>
    </row>
    <row r="126" spans="2:20" s="1" customFormat="1" ht="15.2" customHeight="1" x14ac:dyDescent="0.2">
      <c r="B126" s="32"/>
      <c r="C126" s="27" t="s">
        <v>26</v>
      </c>
      <c r="F126" s="25" t="str">
        <f>IF(E22="","",E22)</f>
        <v>Vyplň údaj</v>
      </c>
      <c r="I126" s="27" t="s">
        <v>31</v>
      </c>
      <c r="J126" s="30" t="str">
        <f>E28</f>
        <v>B.Burešová</v>
      </c>
      <c r="L126" s="32"/>
    </row>
    <row r="127" spans="2:20" s="1" customFormat="1" ht="10.35" customHeight="1" x14ac:dyDescent="0.2">
      <c r="B127" s="32"/>
      <c r="L127" s="32"/>
    </row>
    <row r="128" spans="2:20" s="10" customFormat="1" ht="29.25" customHeight="1" x14ac:dyDescent="0.2">
      <c r="B128" s="116"/>
      <c r="C128" s="117" t="s">
        <v>137</v>
      </c>
      <c r="D128" s="118" t="s">
        <v>58</v>
      </c>
      <c r="E128" s="118" t="s">
        <v>54</v>
      </c>
      <c r="F128" s="118" t="s">
        <v>55</v>
      </c>
      <c r="G128" s="118" t="s">
        <v>138</v>
      </c>
      <c r="H128" s="118" t="s">
        <v>139</v>
      </c>
      <c r="I128" s="118" t="s">
        <v>140</v>
      </c>
      <c r="J128" s="119" t="s">
        <v>127</v>
      </c>
      <c r="K128" s="120" t="s">
        <v>141</v>
      </c>
      <c r="L128" s="116"/>
      <c r="M128" s="59" t="s">
        <v>1</v>
      </c>
      <c r="N128" s="60" t="s">
        <v>37</v>
      </c>
      <c r="O128" s="60" t="s">
        <v>142</v>
      </c>
      <c r="P128" s="60" t="s">
        <v>143</v>
      </c>
      <c r="Q128" s="60" t="s">
        <v>144</v>
      </c>
      <c r="R128" s="60" t="s">
        <v>145</v>
      </c>
      <c r="S128" s="60" t="s">
        <v>146</v>
      </c>
      <c r="T128" s="61" t="s">
        <v>147</v>
      </c>
    </row>
    <row r="129" spans="2:65" s="1" customFormat="1" ht="22.9" customHeight="1" x14ac:dyDescent="0.25">
      <c r="B129" s="32"/>
      <c r="C129" s="64" t="s">
        <v>148</v>
      </c>
      <c r="J129" s="121">
        <f>BK129</f>
        <v>0</v>
      </c>
      <c r="L129" s="32"/>
      <c r="M129" s="62"/>
      <c r="N129" s="53"/>
      <c r="O129" s="53"/>
      <c r="P129" s="122">
        <f>P130</f>
        <v>0</v>
      </c>
      <c r="Q129" s="53"/>
      <c r="R129" s="122">
        <f>R130</f>
        <v>8.0000000000000007E-5</v>
      </c>
      <c r="S129" s="53"/>
      <c r="T129" s="123">
        <f>T130</f>
        <v>2776.8624999999997</v>
      </c>
      <c r="AT129" s="17" t="s">
        <v>72</v>
      </c>
      <c r="AU129" s="17" t="s">
        <v>129</v>
      </c>
      <c r="BK129" s="124">
        <f>BK130</f>
        <v>0</v>
      </c>
    </row>
    <row r="130" spans="2:65" s="11" customFormat="1" ht="25.9" customHeight="1" x14ac:dyDescent="0.2">
      <c r="B130" s="125"/>
      <c r="D130" s="126" t="s">
        <v>72</v>
      </c>
      <c r="E130" s="127" t="s">
        <v>149</v>
      </c>
      <c r="F130" s="127" t="s">
        <v>150</v>
      </c>
      <c r="I130" s="128"/>
      <c r="J130" s="129">
        <f>BK130</f>
        <v>0</v>
      </c>
      <c r="L130" s="125"/>
      <c r="M130" s="130"/>
      <c r="P130" s="131">
        <f>P131+P268+P279+P310</f>
        <v>0</v>
      </c>
      <c r="R130" s="131">
        <f>R131+R268+R279+R310</f>
        <v>8.0000000000000007E-5</v>
      </c>
      <c r="T130" s="132">
        <f>T131+T268+T279+T310</f>
        <v>2776.8624999999997</v>
      </c>
      <c r="AR130" s="126" t="s">
        <v>81</v>
      </c>
      <c r="AT130" s="133" t="s">
        <v>72</v>
      </c>
      <c r="AU130" s="133" t="s">
        <v>73</v>
      </c>
      <c r="AY130" s="126" t="s">
        <v>151</v>
      </c>
      <c r="BK130" s="134">
        <f>BK131+BK268+BK279+BK310</f>
        <v>0</v>
      </c>
    </row>
    <row r="131" spans="2:65" s="11" customFormat="1" ht="22.9" customHeight="1" x14ac:dyDescent="0.2">
      <c r="B131" s="125"/>
      <c r="D131" s="126" t="s">
        <v>72</v>
      </c>
      <c r="E131" s="135" t="s">
        <v>81</v>
      </c>
      <c r="F131" s="135" t="s">
        <v>232</v>
      </c>
      <c r="I131" s="128"/>
      <c r="J131" s="136">
        <f>BK131</f>
        <v>0</v>
      </c>
      <c r="L131" s="125"/>
      <c r="M131" s="130"/>
      <c r="P131" s="131">
        <f>SUM(P132:P267)</f>
        <v>0</v>
      </c>
      <c r="R131" s="131">
        <f>SUM(R132:R267)</f>
        <v>8.0000000000000007E-5</v>
      </c>
      <c r="T131" s="132">
        <f>SUM(T132:T267)</f>
        <v>2776.1124999999997</v>
      </c>
      <c r="AR131" s="126" t="s">
        <v>81</v>
      </c>
      <c r="AT131" s="133" t="s">
        <v>72</v>
      </c>
      <c r="AU131" s="133" t="s">
        <v>81</v>
      </c>
      <c r="AY131" s="126" t="s">
        <v>151</v>
      </c>
      <c r="BK131" s="134">
        <f>SUM(BK132:BK267)</f>
        <v>0</v>
      </c>
    </row>
    <row r="132" spans="2:65" s="1" customFormat="1" ht="24.2" customHeight="1" x14ac:dyDescent="0.2">
      <c r="B132" s="137"/>
      <c r="C132" s="138" t="s">
        <v>81</v>
      </c>
      <c r="D132" s="138" t="s">
        <v>154</v>
      </c>
      <c r="E132" s="139" t="s">
        <v>233</v>
      </c>
      <c r="F132" s="140" t="s">
        <v>234</v>
      </c>
      <c r="G132" s="141" t="s">
        <v>157</v>
      </c>
      <c r="H132" s="142">
        <v>33</v>
      </c>
      <c r="I132" s="143"/>
      <c r="J132" s="144">
        <f>ROUND(I132*H132,2)</f>
        <v>0</v>
      </c>
      <c r="K132" s="145"/>
      <c r="L132" s="32"/>
      <c r="M132" s="146" t="s">
        <v>1</v>
      </c>
      <c r="N132" s="147" t="s">
        <v>38</v>
      </c>
      <c r="P132" s="148">
        <f>O132*H132</f>
        <v>0</v>
      </c>
      <c r="Q132" s="148">
        <v>0</v>
      </c>
      <c r="R132" s="148">
        <f>Q132*H132</f>
        <v>0</v>
      </c>
      <c r="S132" s="148">
        <v>0.28100000000000003</v>
      </c>
      <c r="T132" s="149">
        <f>S132*H132</f>
        <v>9.2730000000000015</v>
      </c>
      <c r="AR132" s="150" t="s">
        <v>158</v>
      </c>
      <c r="AT132" s="150" t="s">
        <v>154</v>
      </c>
      <c r="AU132" s="150" t="s">
        <v>83</v>
      </c>
      <c r="AY132" s="17" t="s">
        <v>151</v>
      </c>
      <c r="BE132" s="151">
        <f>IF(N132="základní",J132,0)</f>
        <v>0</v>
      </c>
      <c r="BF132" s="151">
        <f>IF(N132="snížená",J132,0)</f>
        <v>0</v>
      </c>
      <c r="BG132" s="151">
        <f>IF(N132="zákl. přenesená",J132,0)</f>
        <v>0</v>
      </c>
      <c r="BH132" s="151">
        <f>IF(N132="sníž. přenesená",J132,0)</f>
        <v>0</v>
      </c>
      <c r="BI132" s="151">
        <f>IF(N132="nulová",J132,0)</f>
        <v>0</v>
      </c>
      <c r="BJ132" s="17" t="s">
        <v>81</v>
      </c>
      <c r="BK132" s="151">
        <f>ROUND(I132*H132,2)</f>
        <v>0</v>
      </c>
      <c r="BL132" s="17" t="s">
        <v>158</v>
      </c>
      <c r="BM132" s="150" t="s">
        <v>235</v>
      </c>
    </row>
    <row r="133" spans="2:65" s="1" customFormat="1" x14ac:dyDescent="0.2">
      <c r="B133" s="32"/>
      <c r="D133" s="152" t="s">
        <v>160</v>
      </c>
      <c r="F133" s="153" t="s">
        <v>234</v>
      </c>
      <c r="I133" s="154"/>
      <c r="L133" s="32"/>
      <c r="M133" s="155"/>
      <c r="T133" s="56"/>
      <c r="AT133" s="17" t="s">
        <v>160</v>
      </c>
      <c r="AU133" s="17" t="s">
        <v>83</v>
      </c>
    </row>
    <row r="134" spans="2:65" s="14" customFormat="1" ht="22.5" x14ac:dyDescent="0.2">
      <c r="B134" s="170"/>
      <c r="D134" s="152" t="s">
        <v>162</v>
      </c>
      <c r="E134" s="171" t="s">
        <v>1</v>
      </c>
      <c r="F134" s="172" t="s">
        <v>236</v>
      </c>
      <c r="H134" s="171" t="s">
        <v>1</v>
      </c>
      <c r="I134" s="173"/>
      <c r="L134" s="170"/>
      <c r="M134" s="174"/>
      <c r="T134" s="175"/>
      <c r="AT134" s="171" t="s">
        <v>162</v>
      </c>
      <c r="AU134" s="171" t="s">
        <v>83</v>
      </c>
      <c r="AV134" s="14" t="s">
        <v>81</v>
      </c>
      <c r="AW134" s="14" t="s">
        <v>30</v>
      </c>
      <c r="AX134" s="14" t="s">
        <v>73</v>
      </c>
      <c r="AY134" s="171" t="s">
        <v>151</v>
      </c>
    </row>
    <row r="135" spans="2:65" s="14" customFormat="1" x14ac:dyDescent="0.2">
      <c r="B135" s="170"/>
      <c r="D135" s="152" t="s">
        <v>162</v>
      </c>
      <c r="E135" s="171" t="s">
        <v>1</v>
      </c>
      <c r="F135" s="172" t="s">
        <v>237</v>
      </c>
      <c r="H135" s="171" t="s">
        <v>1</v>
      </c>
      <c r="I135" s="173"/>
      <c r="L135" s="170"/>
      <c r="M135" s="174"/>
      <c r="T135" s="175"/>
      <c r="AT135" s="171" t="s">
        <v>162</v>
      </c>
      <c r="AU135" s="171" t="s">
        <v>83</v>
      </c>
      <c r="AV135" s="14" t="s">
        <v>81</v>
      </c>
      <c r="AW135" s="14" t="s">
        <v>30</v>
      </c>
      <c r="AX135" s="14" t="s">
        <v>73</v>
      </c>
      <c r="AY135" s="171" t="s">
        <v>151</v>
      </c>
    </row>
    <row r="136" spans="2:65" s="12" customFormat="1" x14ac:dyDescent="0.2">
      <c r="B136" s="156"/>
      <c r="D136" s="152" t="s">
        <v>162</v>
      </c>
      <c r="E136" s="157" t="s">
        <v>1</v>
      </c>
      <c r="F136" s="158" t="s">
        <v>238</v>
      </c>
      <c r="H136" s="159">
        <v>33</v>
      </c>
      <c r="I136" s="160"/>
      <c r="L136" s="156"/>
      <c r="M136" s="161"/>
      <c r="T136" s="162"/>
      <c r="AT136" s="157" t="s">
        <v>162</v>
      </c>
      <c r="AU136" s="157" t="s">
        <v>83</v>
      </c>
      <c r="AV136" s="12" t="s">
        <v>83</v>
      </c>
      <c r="AW136" s="12" t="s">
        <v>30</v>
      </c>
      <c r="AX136" s="12" t="s">
        <v>73</v>
      </c>
      <c r="AY136" s="157" t="s">
        <v>151</v>
      </c>
    </row>
    <row r="137" spans="2:65" s="13" customFormat="1" x14ac:dyDescent="0.2">
      <c r="B137" s="163"/>
      <c r="D137" s="152" t="s">
        <v>162</v>
      </c>
      <c r="E137" s="164" t="s">
        <v>1</v>
      </c>
      <c r="F137" s="165" t="s">
        <v>164</v>
      </c>
      <c r="H137" s="166">
        <v>33</v>
      </c>
      <c r="I137" s="167"/>
      <c r="L137" s="163"/>
      <c r="M137" s="168"/>
      <c r="T137" s="169"/>
      <c r="AT137" s="164" t="s">
        <v>162</v>
      </c>
      <c r="AU137" s="164" t="s">
        <v>83</v>
      </c>
      <c r="AV137" s="13" t="s">
        <v>158</v>
      </c>
      <c r="AW137" s="13" t="s">
        <v>30</v>
      </c>
      <c r="AX137" s="13" t="s">
        <v>81</v>
      </c>
      <c r="AY137" s="164" t="s">
        <v>151</v>
      </c>
    </row>
    <row r="138" spans="2:65" s="1" customFormat="1" ht="33" customHeight="1" x14ac:dyDescent="0.2">
      <c r="B138" s="137"/>
      <c r="C138" s="138" t="s">
        <v>83</v>
      </c>
      <c r="D138" s="138" t="s">
        <v>154</v>
      </c>
      <c r="E138" s="139" t="s">
        <v>239</v>
      </c>
      <c r="F138" s="140" t="s">
        <v>240</v>
      </c>
      <c r="G138" s="141" t="s">
        <v>157</v>
      </c>
      <c r="H138" s="142">
        <v>2.5</v>
      </c>
      <c r="I138" s="143"/>
      <c r="J138" s="144">
        <f>ROUND(I138*H138,2)</f>
        <v>0</v>
      </c>
      <c r="K138" s="145"/>
      <c r="L138" s="32"/>
      <c r="M138" s="146" t="s">
        <v>1</v>
      </c>
      <c r="N138" s="147" t="s">
        <v>38</v>
      </c>
      <c r="P138" s="148">
        <f>O138*H138</f>
        <v>0</v>
      </c>
      <c r="Q138" s="148">
        <v>0</v>
      </c>
      <c r="R138" s="148">
        <f>Q138*H138</f>
        <v>0</v>
      </c>
      <c r="S138" s="148">
        <v>0.255</v>
      </c>
      <c r="T138" s="149">
        <f>S138*H138</f>
        <v>0.63749999999999996</v>
      </c>
      <c r="AR138" s="150" t="s">
        <v>158</v>
      </c>
      <c r="AT138" s="150" t="s">
        <v>154</v>
      </c>
      <c r="AU138" s="150" t="s">
        <v>83</v>
      </c>
      <c r="AY138" s="17" t="s">
        <v>151</v>
      </c>
      <c r="BE138" s="151">
        <f>IF(N138="základní",J138,0)</f>
        <v>0</v>
      </c>
      <c r="BF138" s="151">
        <f>IF(N138="snížená",J138,0)</f>
        <v>0</v>
      </c>
      <c r="BG138" s="151">
        <f>IF(N138="zákl. přenesená",J138,0)</f>
        <v>0</v>
      </c>
      <c r="BH138" s="151">
        <f>IF(N138="sníž. přenesená",J138,0)</f>
        <v>0</v>
      </c>
      <c r="BI138" s="151">
        <f>IF(N138="nulová",J138,0)</f>
        <v>0</v>
      </c>
      <c r="BJ138" s="17" t="s">
        <v>81</v>
      </c>
      <c r="BK138" s="151">
        <f>ROUND(I138*H138,2)</f>
        <v>0</v>
      </c>
      <c r="BL138" s="17" t="s">
        <v>158</v>
      </c>
      <c r="BM138" s="150" t="s">
        <v>241</v>
      </c>
    </row>
    <row r="139" spans="2:65" s="1" customFormat="1" ht="19.5" x14ac:dyDescent="0.2">
      <c r="B139" s="32"/>
      <c r="D139" s="152" t="s">
        <v>160</v>
      </c>
      <c r="F139" s="153" t="s">
        <v>240</v>
      </c>
      <c r="I139" s="154"/>
      <c r="L139" s="32"/>
      <c r="M139" s="155"/>
      <c r="T139" s="56"/>
      <c r="AT139" s="17" t="s">
        <v>160</v>
      </c>
      <c r="AU139" s="17" t="s">
        <v>83</v>
      </c>
    </row>
    <row r="140" spans="2:65" s="14" customFormat="1" ht="22.5" x14ac:dyDescent="0.2">
      <c r="B140" s="170"/>
      <c r="D140" s="152" t="s">
        <v>162</v>
      </c>
      <c r="E140" s="171" t="s">
        <v>1</v>
      </c>
      <c r="F140" s="172" t="s">
        <v>242</v>
      </c>
      <c r="H140" s="171" t="s">
        <v>1</v>
      </c>
      <c r="I140" s="173"/>
      <c r="L140" s="170"/>
      <c r="M140" s="174"/>
      <c r="T140" s="175"/>
      <c r="AT140" s="171" t="s">
        <v>162</v>
      </c>
      <c r="AU140" s="171" t="s">
        <v>83</v>
      </c>
      <c r="AV140" s="14" t="s">
        <v>81</v>
      </c>
      <c r="AW140" s="14" t="s">
        <v>30</v>
      </c>
      <c r="AX140" s="14" t="s">
        <v>73</v>
      </c>
      <c r="AY140" s="171" t="s">
        <v>151</v>
      </c>
    </row>
    <row r="141" spans="2:65" s="12" customFormat="1" x14ac:dyDescent="0.2">
      <c r="B141" s="156"/>
      <c r="D141" s="152" t="s">
        <v>162</v>
      </c>
      <c r="E141" s="157" t="s">
        <v>1</v>
      </c>
      <c r="F141" s="158" t="s">
        <v>243</v>
      </c>
      <c r="H141" s="159">
        <v>2.5</v>
      </c>
      <c r="I141" s="160"/>
      <c r="L141" s="156"/>
      <c r="M141" s="161"/>
      <c r="T141" s="162"/>
      <c r="AT141" s="157" t="s">
        <v>162</v>
      </c>
      <c r="AU141" s="157" t="s">
        <v>83</v>
      </c>
      <c r="AV141" s="12" t="s">
        <v>83</v>
      </c>
      <c r="AW141" s="12" t="s">
        <v>30</v>
      </c>
      <c r="AX141" s="12" t="s">
        <v>73</v>
      </c>
      <c r="AY141" s="157" t="s">
        <v>151</v>
      </c>
    </row>
    <row r="142" spans="2:65" s="13" customFormat="1" x14ac:dyDescent="0.2">
      <c r="B142" s="163"/>
      <c r="D142" s="152" t="s">
        <v>162</v>
      </c>
      <c r="E142" s="164" t="s">
        <v>1</v>
      </c>
      <c r="F142" s="165" t="s">
        <v>164</v>
      </c>
      <c r="H142" s="166">
        <v>2.5</v>
      </c>
      <c r="I142" s="167"/>
      <c r="L142" s="163"/>
      <c r="M142" s="168"/>
      <c r="T142" s="169"/>
      <c r="AT142" s="164" t="s">
        <v>162</v>
      </c>
      <c r="AU142" s="164" t="s">
        <v>83</v>
      </c>
      <c r="AV142" s="13" t="s">
        <v>158</v>
      </c>
      <c r="AW142" s="13" t="s">
        <v>30</v>
      </c>
      <c r="AX142" s="13" t="s">
        <v>81</v>
      </c>
      <c r="AY142" s="164" t="s">
        <v>151</v>
      </c>
    </row>
    <row r="143" spans="2:65" s="1" customFormat="1" ht="24.2" customHeight="1" x14ac:dyDescent="0.2">
      <c r="B143" s="137"/>
      <c r="C143" s="138" t="s">
        <v>93</v>
      </c>
      <c r="D143" s="138" t="s">
        <v>154</v>
      </c>
      <c r="E143" s="139" t="s">
        <v>244</v>
      </c>
      <c r="F143" s="140" t="s">
        <v>245</v>
      </c>
      <c r="G143" s="141" t="s">
        <v>157</v>
      </c>
      <c r="H143" s="142">
        <v>18</v>
      </c>
      <c r="I143" s="143"/>
      <c r="J143" s="144">
        <f>ROUND(I143*H143,2)</f>
        <v>0</v>
      </c>
      <c r="K143" s="145"/>
      <c r="L143" s="32"/>
      <c r="M143" s="146" t="s">
        <v>1</v>
      </c>
      <c r="N143" s="147" t="s">
        <v>38</v>
      </c>
      <c r="P143" s="148">
        <f>O143*H143</f>
        <v>0</v>
      </c>
      <c r="Q143" s="148">
        <v>0</v>
      </c>
      <c r="R143" s="148">
        <f>Q143*H143</f>
        <v>0</v>
      </c>
      <c r="S143" s="148">
        <v>0.26</v>
      </c>
      <c r="T143" s="149">
        <f>S143*H143</f>
        <v>4.68</v>
      </c>
      <c r="AR143" s="150" t="s">
        <v>158</v>
      </c>
      <c r="AT143" s="150" t="s">
        <v>154</v>
      </c>
      <c r="AU143" s="150" t="s">
        <v>83</v>
      </c>
      <c r="AY143" s="17" t="s">
        <v>151</v>
      </c>
      <c r="BE143" s="151">
        <f>IF(N143="základní",J143,0)</f>
        <v>0</v>
      </c>
      <c r="BF143" s="151">
        <f>IF(N143="snížená",J143,0)</f>
        <v>0</v>
      </c>
      <c r="BG143" s="151">
        <f>IF(N143="zákl. přenesená",J143,0)</f>
        <v>0</v>
      </c>
      <c r="BH143" s="151">
        <f>IF(N143="sníž. přenesená",J143,0)</f>
        <v>0</v>
      </c>
      <c r="BI143" s="151">
        <f>IF(N143="nulová",J143,0)</f>
        <v>0</v>
      </c>
      <c r="BJ143" s="17" t="s">
        <v>81</v>
      </c>
      <c r="BK143" s="151">
        <f>ROUND(I143*H143,2)</f>
        <v>0</v>
      </c>
      <c r="BL143" s="17" t="s">
        <v>158</v>
      </c>
      <c r="BM143" s="150" t="s">
        <v>246</v>
      </c>
    </row>
    <row r="144" spans="2:65" s="1" customFormat="1" ht="19.5" x14ac:dyDescent="0.2">
      <c r="B144" s="32"/>
      <c r="D144" s="152" t="s">
        <v>160</v>
      </c>
      <c r="F144" s="153" t="s">
        <v>245</v>
      </c>
      <c r="I144" s="154"/>
      <c r="L144" s="32"/>
      <c r="M144" s="155"/>
      <c r="T144" s="56"/>
      <c r="AT144" s="17" t="s">
        <v>160</v>
      </c>
      <c r="AU144" s="17" t="s">
        <v>83</v>
      </c>
    </row>
    <row r="145" spans="2:65" s="14" customFormat="1" ht="22.5" x14ac:dyDescent="0.2">
      <c r="B145" s="170"/>
      <c r="D145" s="152" t="s">
        <v>162</v>
      </c>
      <c r="E145" s="171" t="s">
        <v>1</v>
      </c>
      <c r="F145" s="172" t="s">
        <v>247</v>
      </c>
      <c r="H145" s="171" t="s">
        <v>1</v>
      </c>
      <c r="I145" s="173"/>
      <c r="L145" s="170"/>
      <c r="M145" s="174"/>
      <c r="T145" s="175"/>
      <c r="AT145" s="171" t="s">
        <v>162</v>
      </c>
      <c r="AU145" s="171" t="s">
        <v>83</v>
      </c>
      <c r="AV145" s="14" t="s">
        <v>81</v>
      </c>
      <c r="AW145" s="14" t="s">
        <v>30</v>
      </c>
      <c r="AX145" s="14" t="s">
        <v>73</v>
      </c>
      <c r="AY145" s="171" t="s">
        <v>151</v>
      </c>
    </row>
    <row r="146" spans="2:65" s="12" customFormat="1" x14ac:dyDescent="0.2">
      <c r="B146" s="156"/>
      <c r="D146" s="152" t="s">
        <v>162</v>
      </c>
      <c r="E146" s="157" t="s">
        <v>1</v>
      </c>
      <c r="F146" s="158" t="s">
        <v>248</v>
      </c>
      <c r="H146" s="159">
        <v>18</v>
      </c>
      <c r="I146" s="160"/>
      <c r="L146" s="156"/>
      <c r="M146" s="161"/>
      <c r="T146" s="162"/>
      <c r="AT146" s="157" t="s">
        <v>162</v>
      </c>
      <c r="AU146" s="157" t="s">
        <v>83</v>
      </c>
      <c r="AV146" s="12" t="s">
        <v>83</v>
      </c>
      <c r="AW146" s="12" t="s">
        <v>30</v>
      </c>
      <c r="AX146" s="12" t="s">
        <v>73</v>
      </c>
      <c r="AY146" s="157" t="s">
        <v>151</v>
      </c>
    </row>
    <row r="147" spans="2:65" s="13" customFormat="1" x14ac:dyDescent="0.2">
      <c r="B147" s="163"/>
      <c r="D147" s="152" t="s">
        <v>162</v>
      </c>
      <c r="E147" s="164" t="s">
        <v>1</v>
      </c>
      <c r="F147" s="165" t="s">
        <v>164</v>
      </c>
      <c r="H147" s="166">
        <v>18</v>
      </c>
      <c r="I147" s="167"/>
      <c r="L147" s="163"/>
      <c r="M147" s="168"/>
      <c r="T147" s="169"/>
      <c r="AT147" s="164" t="s">
        <v>162</v>
      </c>
      <c r="AU147" s="164" t="s">
        <v>83</v>
      </c>
      <c r="AV147" s="13" t="s">
        <v>158</v>
      </c>
      <c r="AW147" s="13" t="s">
        <v>30</v>
      </c>
      <c r="AX147" s="13" t="s">
        <v>81</v>
      </c>
      <c r="AY147" s="164" t="s">
        <v>151</v>
      </c>
    </row>
    <row r="148" spans="2:65" s="1" customFormat="1" ht="33" customHeight="1" x14ac:dyDescent="0.2">
      <c r="B148" s="137"/>
      <c r="C148" s="138" t="s">
        <v>158</v>
      </c>
      <c r="D148" s="138" t="s">
        <v>154</v>
      </c>
      <c r="E148" s="139" t="s">
        <v>249</v>
      </c>
      <c r="F148" s="140" t="s">
        <v>250</v>
      </c>
      <c r="G148" s="141" t="s">
        <v>157</v>
      </c>
      <c r="H148" s="142">
        <v>131</v>
      </c>
      <c r="I148" s="143"/>
      <c r="J148" s="144">
        <f>ROUND(I148*H148,2)</f>
        <v>0</v>
      </c>
      <c r="K148" s="145"/>
      <c r="L148" s="32"/>
      <c r="M148" s="146" t="s">
        <v>1</v>
      </c>
      <c r="N148" s="147" t="s">
        <v>38</v>
      </c>
      <c r="P148" s="148">
        <f>O148*H148</f>
        <v>0</v>
      </c>
      <c r="Q148" s="148">
        <v>0</v>
      </c>
      <c r="R148" s="148">
        <f>Q148*H148</f>
        <v>0</v>
      </c>
      <c r="S148" s="148">
        <v>0.29499999999999998</v>
      </c>
      <c r="T148" s="149">
        <f>S148*H148</f>
        <v>38.644999999999996</v>
      </c>
      <c r="AR148" s="150" t="s">
        <v>158</v>
      </c>
      <c r="AT148" s="150" t="s">
        <v>154</v>
      </c>
      <c r="AU148" s="150" t="s">
        <v>83</v>
      </c>
      <c r="AY148" s="17" t="s">
        <v>151</v>
      </c>
      <c r="BE148" s="151">
        <f>IF(N148="základní",J148,0)</f>
        <v>0</v>
      </c>
      <c r="BF148" s="151">
        <f>IF(N148="snížená",J148,0)</f>
        <v>0</v>
      </c>
      <c r="BG148" s="151">
        <f>IF(N148="zákl. přenesená",J148,0)</f>
        <v>0</v>
      </c>
      <c r="BH148" s="151">
        <f>IF(N148="sníž. přenesená",J148,0)</f>
        <v>0</v>
      </c>
      <c r="BI148" s="151">
        <f>IF(N148="nulová",J148,0)</f>
        <v>0</v>
      </c>
      <c r="BJ148" s="17" t="s">
        <v>81</v>
      </c>
      <c r="BK148" s="151">
        <f>ROUND(I148*H148,2)</f>
        <v>0</v>
      </c>
      <c r="BL148" s="17" t="s">
        <v>158</v>
      </c>
      <c r="BM148" s="150" t="s">
        <v>251</v>
      </c>
    </row>
    <row r="149" spans="2:65" s="1" customFormat="1" ht="19.5" x14ac:dyDescent="0.2">
      <c r="B149" s="32"/>
      <c r="D149" s="152" t="s">
        <v>160</v>
      </c>
      <c r="F149" s="153" t="s">
        <v>250</v>
      </c>
      <c r="I149" s="154"/>
      <c r="L149" s="32"/>
      <c r="M149" s="155"/>
      <c r="T149" s="56"/>
      <c r="AT149" s="17" t="s">
        <v>160</v>
      </c>
      <c r="AU149" s="17" t="s">
        <v>83</v>
      </c>
    </row>
    <row r="150" spans="2:65" s="14" customFormat="1" ht="22.5" x14ac:dyDescent="0.2">
      <c r="B150" s="170"/>
      <c r="D150" s="152" t="s">
        <v>162</v>
      </c>
      <c r="E150" s="171" t="s">
        <v>1</v>
      </c>
      <c r="F150" s="172" t="s">
        <v>252</v>
      </c>
      <c r="H150" s="171" t="s">
        <v>1</v>
      </c>
      <c r="I150" s="173"/>
      <c r="L150" s="170"/>
      <c r="M150" s="174"/>
      <c r="T150" s="175"/>
      <c r="AT150" s="171" t="s">
        <v>162</v>
      </c>
      <c r="AU150" s="171" t="s">
        <v>83</v>
      </c>
      <c r="AV150" s="14" t="s">
        <v>81</v>
      </c>
      <c r="AW150" s="14" t="s">
        <v>30</v>
      </c>
      <c r="AX150" s="14" t="s">
        <v>73</v>
      </c>
      <c r="AY150" s="171" t="s">
        <v>151</v>
      </c>
    </row>
    <row r="151" spans="2:65" s="12" customFormat="1" x14ac:dyDescent="0.2">
      <c r="B151" s="156"/>
      <c r="D151" s="152" t="s">
        <v>162</v>
      </c>
      <c r="E151" s="157" t="s">
        <v>1</v>
      </c>
      <c r="F151" s="158" t="s">
        <v>253</v>
      </c>
      <c r="H151" s="159">
        <v>131</v>
      </c>
      <c r="I151" s="160"/>
      <c r="L151" s="156"/>
      <c r="M151" s="161"/>
      <c r="T151" s="162"/>
      <c r="AT151" s="157" t="s">
        <v>162</v>
      </c>
      <c r="AU151" s="157" t="s">
        <v>83</v>
      </c>
      <c r="AV151" s="12" t="s">
        <v>83</v>
      </c>
      <c r="AW151" s="12" t="s">
        <v>30</v>
      </c>
      <c r="AX151" s="12" t="s">
        <v>73</v>
      </c>
      <c r="AY151" s="157" t="s">
        <v>151</v>
      </c>
    </row>
    <row r="152" spans="2:65" s="13" customFormat="1" x14ac:dyDescent="0.2">
      <c r="B152" s="163"/>
      <c r="D152" s="152" t="s">
        <v>162</v>
      </c>
      <c r="E152" s="164" t="s">
        <v>1</v>
      </c>
      <c r="F152" s="165" t="s">
        <v>164</v>
      </c>
      <c r="H152" s="166">
        <v>131</v>
      </c>
      <c r="I152" s="167"/>
      <c r="L152" s="163"/>
      <c r="M152" s="168"/>
      <c r="T152" s="169"/>
      <c r="AT152" s="164" t="s">
        <v>162</v>
      </c>
      <c r="AU152" s="164" t="s">
        <v>83</v>
      </c>
      <c r="AV152" s="13" t="s">
        <v>158</v>
      </c>
      <c r="AW152" s="13" t="s">
        <v>30</v>
      </c>
      <c r="AX152" s="13" t="s">
        <v>81</v>
      </c>
      <c r="AY152" s="164" t="s">
        <v>151</v>
      </c>
    </row>
    <row r="153" spans="2:65" s="1" customFormat="1" ht="33" customHeight="1" x14ac:dyDescent="0.2">
      <c r="B153" s="137"/>
      <c r="C153" s="138" t="s">
        <v>184</v>
      </c>
      <c r="D153" s="138" t="s">
        <v>154</v>
      </c>
      <c r="E153" s="139" t="s">
        <v>254</v>
      </c>
      <c r="F153" s="140" t="s">
        <v>255</v>
      </c>
      <c r="G153" s="141" t="s">
        <v>157</v>
      </c>
      <c r="H153" s="142">
        <v>60</v>
      </c>
      <c r="I153" s="143"/>
      <c r="J153" s="144">
        <f>ROUND(I153*H153,2)</f>
        <v>0</v>
      </c>
      <c r="K153" s="145"/>
      <c r="L153" s="32"/>
      <c r="M153" s="146" t="s">
        <v>1</v>
      </c>
      <c r="N153" s="147" t="s">
        <v>38</v>
      </c>
      <c r="P153" s="148">
        <f>O153*H153</f>
        <v>0</v>
      </c>
      <c r="Q153" s="148">
        <v>0</v>
      </c>
      <c r="R153" s="148">
        <f>Q153*H153</f>
        <v>0</v>
      </c>
      <c r="S153" s="148">
        <v>0.4</v>
      </c>
      <c r="T153" s="149">
        <f>S153*H153</f>
        <v>24</v>
      </c>
      <c r="AR153" s="150" t="s">
        <v>158</v>
      </c>
      <c r="AT153" s="150" t="s">
        <v>154</v>
      </c>
      <c r="AU153" s="150" t="s">
        <v>83</v>
      </c>
      <c r="AY153" s="17" t="s">
        <v>151</v>
      </c>
      <c r="BE153" s="151">
        <f>IF(N153="základní",J153,0)</f>
        <v>0</v>
      </c>
      <c r="BF153" s="151">
        <f>IF(N153="snížená",J153,0)</f>
        <v>0</v>
      </c>
      <c r="BG153" s="151">
        <f>IF(N153="zákl. přenesená",J153,0)</f>
        <v>0</v>
      </c>
      <c r="BH153" s="151">
        <f>IF(N153="sníž. přenesená",J153,0)</f>
        <v>0</v>
      </c>
      <c r="BI153" s="151">
        <f>IF(N153="nulová",J153,0)</f>
        <v>0</v>
      </c>
      <c r="BJ153" s="17" t="s">
        <v>81</v>
      </c>
      <c r="BK153" s="151">
        <f>ROUND(I153*H153,2)</f>
        <v>0</v>
      </c>
      <c r="BL153" s="17" t="s">
        <v>158</v>
      </c>
      <c r="BM153" s="150" t="s">
        <v>256</v>
      </c>
    </row>
    <row r="154" spans="2:65" s="1" customFormat="1" ht="19.5" x14ac:dyDescent="0.2">
      <c r="B154" s="32"/>
      <c r="D154" s="152" t="s">
        <v>160</v>
      </c>
      <c r="F154" s="153" t="s">
        <v>255</v>
      </c>
      <c r="I154" s="154"/>
      <c r="L154" s="32"/>
      <c r="M154" s="155"/>
      <c r="T154" s="56"/>
      <c r="AT154" s="17" t="s">
        <v>160</v>
      </c>
      <c r="AU154" s="17" t="s">
        <v>83</v>
      </c>
    </row>
    <row r="155" spans="2:65" s="14" customFormat="1" ht="22.5" x14ac:dyDescent="0.2">
      <c r="B155" s="170"/>
      <c r="D155" s="152" t="s">
        <v>162</v>
      </c>
      <c r="E155" s="171" t="s">
        <v>1</v>
      </c>
      <c r="F155" s="172" t="s">
        <v>257</v>
      </c>
      <c r="H155" s="171" t="s">
        <v>1</v>
      </c>
      <c r="I155" s="173"/>
      <c r="L155" s="170"/>
      <c r="M155" s="174"/>
      <c r="T155" s="175"/>
      <c r="AT155" s="171" t="s">
        <v>162</v>
      </c>
      <c r="AU155" s="171" t="s">
        <v>83</v>
      </c>
      <c r="AV155" s="14" t="s">
        <v>81</v>
      </c>
      <c r="AW155" s="14" t="s">
        <v>30</v>
      </c>
      <c r="AX155" s="14" t="s">
        <v>73</v>
      </c>
      <c r="AY155" s="171" t="s">
        <v>151</v>
      </c>
    </row>
    <row r="156" spans="2:65" s="12" customFormat="1" x14ac:dyDescent="0.2">
      <c r="B156" s="156"/>
      <c r="D156" s="152" t="s">
        <v>162</v>
      </c>
      <c r="E156" s="157" t="s">
        <v>1</v>
      </c>
      <c r="F156" s="158" t="s">
        <v>258</v>
      </c>
      <c r="H156" s="159">
        <v>60</v>
      </c>
      <c r="I156" s="160"/>
      <c r="L156" s="156"/>
      <c r="M156" s="161"/>
      <c r="T156" s="162"/>
      <c r="AT156" s="157" t="s">
        <v>162</v>
      </c>
      <c r="AU156" s="157" t="s">
        <v>83</v>
      </c>
      <c r="AV156" s="12" t="s">
        <v>83</v>
      </c>
      <c r="AW156" s="12" t="s">
        <v>30</v>
      </c>
      <c r="AX156" s="12" t="s">
        <v>73</v>
      </c>
      <c r="AY156" s="157" t="s">
        <v>151</v>
      </c>
    </row>
    <row r="157" spans="2:65" s="13" customFormat="1" x14ac:dyDescent="0.2">
      <c r="B157" s="163"/>
      <c r="D157" s="152" t="s">
        <v>162</v>
      </c>
      <c r="E157" s="164" t="s">
        <v>1</v>
      </c>
      <c r="F157" s="165" t="s">
        <v>164</v>
      </c>
      <c r="H157" s="166">
        <v>60</v>
      </c>
      <c r="I157" s="167"/>
      <c r="L157" s="163"/>
      <c r="M157" s="168"/>
      <c r="T157" s="169"/>
      <c r="AT157" s="164" t="s">
        <v>162</v>
      </c>
      <c r="AU157" s="164" t="s">
        <v>83</v>
      </c>
      <c r="AV157" s="13" t="s">
        <v>158</v>
      </c>
      <c r="AW157" s="13" t="s">
        <v>30</v>
      </c>
      <c r="AX157" s="13" t="s">
        <v>81</v>
      </c>
      <c r="AY157" s="164" t="s">
        <v>151</v>
      </c>
    </row>
    <row r="158" spans="2:65" s="1" customFormat="1" ht="33" customHeight="1" x14ac:dyDescent="0.2">
      <c r="B158" s="137"/>
      <c r="C158" s="138" t="s">
        <v>189</v>
      </c>
      <c r="D158" s="138" t="s">
        <v>154</v>
      </c>
      <c r="E158" s="139" t="s">
        <v>259</v>
      </c>
      <c r="F158" s="140" t="s">
        <v>260</v>
      </c>
      <c r="G158" s="141" t="s">
        <v>157</v>
      </c>
      <c r="H158" s="142">
        <v>131</v>
      </c>
      <c r="I158" s="143"/>
      <c r="J158" s="144">
        <f>ROUND(I158*H158,2)</f>
        <v>0</v>
      </c>
      <c r="K158" s="145"/>
      <c r="L158" s="32"/>
      <c r="M158" s="146" t="s">
        <v>1</v>
      </c>
      <c r="N158" s="147" t="s">
        <v>38</v>
      </c>
      <c r="P158" s="148">
        <f>O158*H158</f>
        <v>0</v>
      </c>
      <c r="Q158" s="148">
        <v>0</v>
      </c>
      <c r="R158" s="148">
        <f>Q158*H158</f>
        <v>0</v>
      </c>
      <c r="S158" s="148">
        <v>0.28999999999999998</v>
      </c>
      <c r="T158" s="149">
        <f>S158*H158</f>
        <v>37.989999999999995</v>
      </c>
      <c r="AR158" s="150" t="s">
        <v>158</v>
      </c>
      <c r="AT158" s="150" t="s">
        <v>154</v>
      </c>
      <c r="AU158" s="150" t="s">
        <v>83</v>
      </c>
      <c r="AY158" s="17" t="s">
        <v>151</v>
      </c>
      <c r="BE158" s="151">
        <f>IF(N158="základní",J158,0)</f>
        <v>0</v>
      </c>
      <c r="BF158" s="151">
        <f>IF(N158="snížená",J158,0)</f>
        <v>0</v>
      </c>
      <c r="BG158" s="151">
        <f>IF(N158="zákl. přenesená",J158,0)</f>
        <v>0</v>
      </c>
      <c r="BH158" s="151">
        <f>IF(N158="sníž. přenesená",J158,0)</f>
        <v>0</v>
      </c>
      <c r="BI158" s="151">
        <f>IF(N158="nulová",J158,0)</f>
        <v>0</v>
      </c>
      <c r="BJ158" s="17" t="s">
        <v>81</v>
      </c>
      <c r="BK158" s="151">
        <f>ROUND(I158*H158,2)</f>
        <v>0</v>
      </c>
      <c r="BL158" s="17" t="s">
        <v>158</v>
      </c>
      <c r="BM158" s="150" t="s">
        <v>261</v>
      </c>
    </row>
    <row r="159" spans="2:65" s="1" customFormat="1" ht="19.5" x14ac:dyDescent="0.2">
      <c r="B159" s="32"/>
      <c r="D159" s="152" t="s">
        <v>160</v>
      </c>
      <c r="F159" s="153" t="s">
        <v>260</v>
      </c>
      <c r="I159" s="154"/>
      <c r="L159" s="32"/>
      <c r="M159" s="155"/>
      <c r="T159" s="56"/>
      <c r="AT159" s="17" t="s">
        <v>160</v>
      </c>
      <c r="AU159" s="17" t="s">
        <v>83</v>
      </c>
    </row>
    <row r="160" spans="2:65" s="14" customFormat="1" ht="22.5" x14ac:dyDescent="0.2">
      <c r="B160" s="170"/>
      <c r="D160" s="152" t="s">
        <v>162</v>
      </c>
      <c r="E160" s="171" t="s">
        <v>1</v>
      </c>
      <c r="F160" s="172" t="s">
        <v>262</v>
      </c>
      <c r="H160" s="171" t="s">
        <v>1</v>
      </c>
      <c r="I160" s="173"/>
      <c r="L160" s="170"/>
      <c r="M160" s="174"/>
      <c r="T160" s="175"/>
      <c r="AT160" s="171" t="s">
        <v>162</v>
      </c>
      <c r="AU160" s="171" t="s">
        <v>83</v>
      </c>
      <c r="AV160" s="14" t="s">
        <v>81</v>
      </c>
      <c r="AW160" s="14" t="s">
        <v>30</v>
      </c>
      <c r="AX160" s="14" t="s">
        <v>73</v>
      </c>
      <c r="AY160" s="171" t="s">
        <v>151</v>
      </c>
    </row>
    <row r="161" spans="2:65" s="12" customFormat="1" x14ac:dyDescent="0.2">
      <c r="B161" s="156"/>
      <c r="D161" s="152" t="s">
        <v>162</v>
      </c>
      <c r="E161" s="157" t="s">
        <v>1</v>
      </c>
      <c r="F161" s="158" t="s">
        <v>253</v>
      </c>
      <c r="H161" s="159">
        <v>131</v>
      </c>
      <c r="I161" s="160"/>
      <c r="L161" s="156"/>
      <c r="M161" s="161"/>
      <c r="T161" s="162"/>
      <c r="AT161" s="157" t="s">
        <v>162</v>
      </c>
      <c r="AU161" s="157" t="s">
        <v>83</v>
      </c>
      <c r="AV161" s="12" t="s">
        <v>83</v>
      </c>
      <c r="AW161" s="12" t="s">
        <v>30</v>
      </c>
      <c r="AX161" s="12" t="s">
        <v>73</v>
      </c>
      <c r="AY161" s="157" t="s">
        <v>151</v>
      </c>
    </row>
    <row r="162" spans="2:65" s="13" customFormat="1" x14ac:dyDescent="0.2">
      <c r="B162" s="163"/>
      <c r="D162" s="152" t="s">
        <v>162</v>
      </c>
      <c r="E162" s="164" t="s">
        <v>1</v>
      </c>
      <c r="F162" s="165" t="s">
        <v>164</v>
      </c>
      <c r="H162" s="166">
        <v>131</v>
      </c>
      <c r="I162" s="167"/>
      <c r="L162" s="163"/>
      <c r="M162" s="168"/>
      <c r="T162" s="169"/>
      <c r="AT162" s="164" t="s">
        <v>162</v>
      </c>
      <c r="AU162" s="164" t="s">
        <v>83</v>
      </c>
      <c r="AV162" s="13" t="s">
        <v>158</v>
      </c>
      <c r="AW162" s="13" t="s">
        <v>30</v>
      </c>
      <c r="AX162" s="13" t="s">
        <v>81</v>
      </c>
      <c r="AY162" s="164" t="s">
        <v>151</v>
      </c>
    </row>
    <row r="163" spans="2:65" s="1" customFormat="1" ht="33" customHeight="1" x14ac:dyDescent="0.2">
      <c r="B163" s="137"/>
      <c r="C163" s="138" t="s">
        <v>195</v>
      </c>
      <c r="D163" s="138" t="s">
        <v>154</v>
      </c>
      <c r="E163" s="139" t="s">
        <v>259</v>
      </c>
      <c r="F163" s="140" t="s">
        <v>260</v>
      </c>
      <c r="G163" s="141" t="s">
        <v>157</v>
      </c>
      <c r="H163" s="142">
        <v>60</v>
      </c>
      <c r="I163" s="143"/>
      <c r="J163" s="144">
        <f>ROUND(I163*H163,2)</f>
        <v>0</v>
      </c>
      <c r="K163" s="145"/>
      <c r="L163" s="32"/>
      <c r="M163" s="146" t="s">
        <v>1</v>
      </c>
      <c r="N163" s="147" t="s">
        <v>38</v>
      </c>
      <c r="P163" s="148">
        <f>O163*H163</f>
        <v>0</v>
      </c>
      <c r="Q163" s="148">
        <v>0</v>
      </c>
      <c r="R163" s="148">
        <f>Q163*H163</f>
        <v>0</v>
      </c>
      <c r="S163" s="148">
        <v>0.28999999999999998</v>
      </c>
      <c r="T163" s="149">
        <f>S163*H163</f>
        <v>17.399999999999999</v>
      </c>
      <c r="AR163" s="150" t="s">
        <v>158</v>
      </c>
      <c r="AT163" s="150" t="s">
        <v>154</v>
      </c>
      <c r="AU163" s="150" t="s">
        <v>83</v>
      </c>
      <c r="AY163" s="17" t="s">
        <v>151</v>
      </c>
      <c r="BE163" s="151">
        <f>IF(N163="základní",J163,0)</f>
        <v>0</v>
      </c>
      <c r="BF163" s="151">
        <f>IF(N163="snížená",J163,0)</f>
        <v>0</v>
      </c>
      <c r="BG163" s="151">
        <f>IF(N163="zákl. přenesená",J163,0)</f>
        <v>0</v>
      </c>
      <c r="BH163" s="151">
        <f>IF(N163="sníž. přenesená",J163,0)</f>
        <v>0</v>
      </c>
      <c r="BI163" s="151">
        <f>IF(N163="nulová",J163,0)</f>
        <v>0</v>
      </c>
      <c r="BJ163" s="17" t="s">
        <v>81</v>
      </c>
      <c r="BK163" s="151">
        <f>ROUND(I163*H163,2)</f>
        <v>0</v>
      </c>
      <c r="BL163" s="17" t="s">
        <v>158</v>
      </c>
      <c r="BM163" s="150" t="s">
        <v>263</v>
      </c>
    </row>
    <row r="164" spans="2:65" s="1" customFormat="1" ht="19.5" x14ac:dyDescent="0.2">
      <c r="B164" s="32"/>
      <c r="D164" s="152" t="s">
        <v>160</v>
      </c>
      <c r="F164" s="153" t="s">
        <v>260</v>
      </c>
      <c r="I164" s="154"/>
      <c r="L164" s="32"/>
      <c r="M164" s="155"/>
      <c r="T164" s="56"/>
      <c r="AT164" s="17" t="s">
        <v>160</v>
      </c>
      <c r="AU164" s="17" t="s">
        <v>83</v>
      </c>
    </row>
    <row r="165" spans="2:65" s="14" customFormat="1" ht="22.5" x14ac:dyDescent="0.2">
      <c r="B165" s="170"/>
      <c r="D165" s="152" t="s">
        <v>162</v>
      </c>
      <c r="E165" s="171" t="s">
        <v>1</v>
      </c>
      <c r="F165" s="172" t="s">
        <v>264</v>
      </c>
      <c r="H165" s="171" t="s">
        <v>1</v>
      </c>
      <c r="I165" s="173"/>
      <c r="L165" s="170"/>
      <c r="M165" s="174"/>
      <c r="T165" s="175"/>
      <c r="AT165" s="171" t="s">
        <v>162</v>
      </c>
      <c r="AU165" s="171" t="s">
        <v>83</v>
      </c>
      <c r="AV165" s="14" t="s">
        <v>81</v>
      </c>
      <c r="AW165" s="14" t="s">
        <v>30</v>
      </c>
      <c r="AX165" s="14" t="s">
        <v>73</v>
      </c>
      <c r="AY165" s="171" t="s">
        <v>151</v>
      </c>
    </row>
    <row r="166" spans="2:65" s="12" customFormat="1" x14ac:dyDescent="0.2">
      <c r="B166" s="156"/>
      <c r="D166" s="152" t="s">
        <v>162</v>
      </c>
      <c r="E166" s="157" t="s">
        <v>1</v>
      </c>
      <c r="F166" s="158" t="s">
        <v>258</v>
      </c>
      <c r="H166" s="159">
        <v>60</v>
      </c>
      <c r="I166" s="160"/>
      <c r="L166" s="156"/>
      <c r="M166" s="161"/>
      <c r="T166" s="162"/>
      <c r="AT166" s="157" t="s">
        <v>162</v>
      </c>
      <c r="AU166" s="157" t="s">
        <v>83</v>
      </c>
      <c r="AV166" s="12" t="s">
        <v>83</v>
      </c>
      <c r="AW166" s="12" t="s">
        <v>30</v>
      </c>
      <c r="AX166" s="12" t="s">
        <v>73</v>
      </c>
      <c r="AY166" s="157" t="s">
        <v>151</v>
      </c>
    </row>
    <row r="167" spans="2:65" s="13" customFormat="1" x14ac:dyDescent="0.2">
      <c r="B167" s="163"/>
      <c r="D167" s="152" t="s">
        <v>162</v>
      </c>
      <c r="E167" s="164" t="s">
        <v>1</v>
      </c>
      <c r="F167" s="165" t="s">
        <v>164</v>
      </c>
      <c r="H167" s="166">
        <v>60</v>
      </c>
      <c r="I167" s="167"/>
      <c r="L167" s="163"/>
      <c r="M167" s="168"/>
      <c r="T167" s="169"/>
      <c r="AT167" s="164" t="s">
        <v>162</v>
      </c>
      <c r="AU167" s="164" t="s">
        <v>83</v>
      </c>
      <c r="AV167" s="13" t="s">
        <v>158</v>
      </c>
      <c r="AW167" s="13" t="s">
        <v>30</v>
      </c>
      <c r="AX167" s="13" t="s">
        <v>81</v>
      </c>
      <c r="AY167" s="164" t="s">
        <v>151</v>
      </c>
    </row>
    <row r="168" spans="2:65" s="1" customFormat="1" ht="24.2" customHeight="1" x14ac:dyDescent="0.2">
      <c r="B168" s="137"/>
      <c r="C168" s="138" t="s">
        <v>204</v>
      </c>
      <c r="D168" s="138" t="s">
        <v>154</v>
      </c>
      <c r="E168" s="139" t="s">
        <v>265</v>
      </c>
      <c r="F168" s="140" t="s">
        <v>266</v>
      </c>
      <c r="G168" s="141" t="s">
        <v>157</v>
      </c>
      <c r="H168" s="142">
        <v>131</v>
      </c>
      <c r="I168" s="143"/>
      <c r="J168" s="144">
        <f>ROUND(I168*H168,2)</f>
        <v>0</v>
      </c>
      <c r="K168" s="145"/>
      <c r="L168" s="32"/>
      <c r="M168" s="146" t="s">
        <v>1</v>
      </c>
      <c r="N168" s="147" t="s">
        <v>38</v>
      </c>
      <c r="P168" s="148">
        <f>O168*H168</f>
        <v>0</v>
      </c>
      <c r="Q168" s="148">
        <v>0</v>
      </c>
      <c r="R168" s="148">
        <f>Q168*H168</f>
        <v>0</v>
      </c>
      <c r="S168" s="148">
        <v>0.24</v>
      </c>
      <c r="T168" s="149">
        <f>S168*H168</f>
        <v>31.439999999999998</v>
      </c>
      <c r="AR168" s="150" t="s">
        <v>158</v>
      </c>
      <c r="AT168" s="150" t="s">
        <v>154</v>
      </c>
      <c r="AU168" s="150" t="s">
        <v>83</v>
      </c>
      <c r="AY168" s="17" t="s">
        <v>151</v>
      </c>
      <c r="BE168" s="151">
        <f>IF(N168="základní",J168,0)</f>
        <v>0</v>
      </c>
      <c r="BF168" s="151">
        <f>IF(N168="snížená",J168,0)</f>
        <v>0</v>
      </c>
      <c r="BG168" s="151">
        <f>IF(N168="zákl. přenesená",J168,0)</f>
        <v>0</v>
      </c>
      <c r="BH168" s="151">
        <f>IF(N168="sníž. přenesená",J168,0)</f>
        <v>0</v>
      </c>
      <c r="BI168" s="151">
        <f>IF(N168="nulová",J168,0)</f>
        <v>0</v>
      </c>
      <c r="BJ168" s="17" t="s">
        <v>81</v>
      </c>
      <c r="BK168" s="151">
        <f>ROUND(I168*H168,2)</f>
        <v>0</v>
      </c>
      <c r="BL168" s="17" t="s">
        <v>158</v>
      </c>
      <c r="BM168" s="150" t="s">
        <v>267</v>
      </c>
    </row>
    <row r="169" spans="2:65" s="1" customFormat="1" ht="19.5" x14ac:dyDescent="0.2">
      <c r="B169" s="32"/>
      <c r="D169" s="152" t="s">
        <v>160</v>
      </c>
      <c r="F169" s="153" t="s">
        <v>266</v>
      </c>
      <c r="I169" s="154"/>
      <c r="L169" s="32"/>
      <c r="M169" s="155"/>
      <c r="T169" s="56"/>
      <c r="AT169" s="17" t="s">
        <v>160</v>
      </c>
      <c r="AU169" s="17" t="s">
        <v>83</v>
      </c>
    </row>
    <row r="170" spans="2:65" s="14" customFormat="1" ht="22.5" x14ac:dyDescent="0.2">
      <c r="B170" s="170"/>
      <c r="D170" s="152" t="s">
        <v>162</v>
      </c>
      <c r="E170" s="171" t="s">
        <v>1</v>
      </c>
      <c r="F170" s="172" t="s">
        <v>268</v>
      </c>
      <c r="H170" s="171" t="s">
        <v>1</v>
      </c>
      <c r="I170" s="173"/>
      <c r="L170" s="170"/>
      <c r="M170" s="174"/>
      <c r="T170" s="175"/>
      <c r="AT170" s="171" t="s">
        <v>162</v>
      </c>
      <c r="AU170" s="171" t="s">
        <v>83</v>
      </c>
      <c r="AV170" s="14" t="s">
        <v>81</v>
      </c>
      <c r="AW170" s="14" t="s">
        <v>30</v>
      </c>
      <c r="AX170" s="14" t="s">
        <v>73</v>
      </c>
      <c r="AY170" s="171" t="s">
        <v>151</v>
      </c>
    </row>
    <row r="171" spans="2:65" s="12" customFormat="1" x14ac:dyDescent="0.2">
      <c r="B171" s="156"/>
      <c r="D171" s="152" t="s">
        <v>162</v>
      </c>
      <c r="E171" s="157" t="s">
        <v>1</v>
      </c>
      <c r="F171" s="158" t="s">
        <v>253</v>
      </c>
      <c r="H171" s="159">
        <v>131</v>
      </c>
      <c r="I171" s="160"/>
      <c r="L171" s="156"/>
      <c r="M171" s="161"/>
      <c r="T171" s="162"/>
      <c r="AT171" s="157" t="s">
        <v>162</v>
      </c>
      <c r="AU171" s="157" t="s">
        <v>83</v>
      </c>
      <c r="AV171" s="12" t="s">
        <v>83</v>
      </c>
      <c r="AW171" s="12" t="s">
        <v>30</v>
      </c>
      <c r="AX171" s="12" t="s">
        <v>73</v>
      </c>
      <c r="AY171" s="157" t="s">
        <v>151</v>
      </c>
    </row>
    <row r="172" spans="2:65" s="13" customFormat="1" x14ac:dyDescent="0.2">
      <c r="B172" s="163"/>
      <c r="D172" s="152" t="s">
        <v>162</v>
      </c>
      <c r="E172" s="164" t="s">
        <v>1</v>
      </c>
      <c r="F172" s="165" t="s">
        <v>164</v>
      </c>
      <c r="H172" s="166">
        <v>131</v>
      </c>
      <c r="I172" s="167"/>
      <c r="L172" s="163"/>
      <c r="M172" s="168"/>
      <c r="T172" s="169"/>
      <c r="AT172" s="164" t="s">
        <v>162</v>
      </c>
      <c r="AU172" s="164" t="s">
        <v>83</v>
      </c>
      <c r="AV172" s="13" t="s">
        <v>158</v>
      </c>
      <c r="AW172" s="13" t="s">
        <v>30</v>
      </c>
      <c r="AX172" s="13" t="s">
        <v>81</v>
      </c>
      <c r="AY172" s="164" t="s">
        <v>151</v>
      </c>
    </row>
    <row r="173" spans="2:65" s="1" customFormat="1" ht="24.2" customHeight="1" x14ac:dyDescent="0.2">
      <c r="B173" s="137"/>
      <c r="C173" s="138" t="s">
        <v>152</v>
      </c>
      <c r="D173" s="138" t="s">
        <v>154</v>
      </c>
      <c r="E173" s="139" t="s">
        <v>269</v>
      </c>
      <c r="F173" s="140" t="s">
        <v>270</v>
      </c>
      <c r="G173" s="141" t="s">
        <v>157</v>
      </c>
      <c r="H173" s="142">
        <v>1200</v>
      </c>
      <c r="I173" s="143"/>
      <c r="J173" s="144">
        <f>ROUND(I173*H173,2)</f>
        <v>0</v>
      </c>
      <c r="K173" s="145"/>
      <c r="L173" s="32"/>
      <c r="M173" s="146" t="s">
        <v>1</v>
      </c>
      <c r="N173" s="147" t="s">
        <v>38</v>
      </c>
      <c r="P173" s="148">
        <f>O173*H173</f>
        <v>0</v>
      </c>
      <c r="Q173" s="148">
        <v>0</v>
      </c>
      <c r="R173" s="148">
        <f>Q173*H173</f>
        <v>0</v>
      </c>
      <c r="S173" s="148">
        <v>0.28999999999999998</v>
      </c>
      <c r="T173" s="149">
        <f>S173*H173</f>
        <v>348</v>
      </c>
      <c r="AR173" s="150" t="s">
        <v>158</v>
      </c>
      <c r="AT173" s="150" t="s">
        <v>154</v>
      </c>
      <c r="AU173" s="150" t="s">
        <v>83</v>
      </c>
      <c r="AY173" s="17" t="s">
        <v>151</v>
      </c>
      <c r="BE173" s="151">
        <f>IF(N173="základní",J173,0)</f>
        <v>0</v>
      </c>
      <c r="BF173" s="151">
        <f>IF(N173="snížená",J173,0)</f>
        <v>0</v>
      </c>
      <c r="BG173" s="151">
        <f>IF(N173="zákl. přenesená",J173,0)</f>
        <v>0</v>
      </c>
      <c r="BH173" s="151">
        <f>IF(N173="sníž. přenesená",J173,0)</f>
        <v>0</v>
      </c>
      <c r="BI173" s="151">
        <f>IF(N173="nulová",J173,0)</f>
        <v>0</v>
      </c>
      <c r="BJ173" s="17" t="s">
        <v>81</v>
      </c>
      <c r="BK173" s="151">
        <f>ROUND(I173*H173,2)</f>
        <v>0</v>
      </c>
      <c r="BL173" s="17" t="s">
        <v>158</v>
      </c>
      <c r="BM173" s="150" t="s">
        <v>271</v>
      </c>
    </row>
    <row r="174" spans="2:65" s="1" customFormat="1" ht="19.5" x14ac:dyDescent="0.2">
      <c r="B174" s="32"/>
      <c r="D174" s="152" t="s">
        <v>160</v>
      </c>
      <c r="F174" s="153" t="s">
        <v>270</v>
      </c>
      <c r="I174" s="154"/>
      <c r="L174" s="32"/>
      <c r="M174" s="155"/>
      <c r="T174" s="56"/>
      <c r="AT174" s="17" t="s">
        <v>160</v>
      </c>
      <c r="AU174" s="17" t="s">
        <v>83</v>
      </c>
    </row>
    <row r="175" spans="2:65" s="14" customFormat="1" x14ac:dyDescent="0.2">
      <c r="B175" s="170"/>
      <c r="D175" s="152" t="s">
        <v>162</v>
      </c>
      <c r="E175" s="171" t="s">
        <v>1</v>
      </c>
      <c r="F175" s="172" t="s">
        <v>272</v>
      </c>
      <c r="H175" s="171" t="s">
        <v>1</v>
      </c>
      <c r="I175" s="173"/>
      <c r="L175" s="170"/>
      <c r="M175" s="174"/>
      <c r="T175" s="175"/>
      <c r="AT175" s="171" t="s">
        <v>162</v>
      </c>
      <c r="AU175" s="171" t="s">
        <v>83</v>
      </c>
      <c r="AV175" s="14" t="s">
        <v>81</v>
      </c>
      <c r="AW175" s="14" t="s">
        <v>30</v>
      </c>
      <c r="AX175" s="14" t="s">
        <v>73</v>
      </c>
      <c r="AY175" s="171" t="s">
        <v>151</v>
      </c>
    </row>
    <row r="176" spans="2:65" s="12" customFormat="1" x14ac:dyDescent="0.2">
      <c r="B176" s="156"/>
      <c r="D176" s="152" t="s">
        <v>162</v>
      </c>
      <c r="E176" s="157" t="s">
        <v>1</v>
      </c>
      <c r="F176" s="158" t="s">
        <v>273</v>
      </c>
      <c r="H176" s="159">
        <v>1200</v>
      </c>
      <c r="I176" s="160"/>
      <c r="L176" s="156"/>
      <c r="M176" s="161"/>
      <c r="T176" s="162"/>
      <c r="AT176" s="157" t="s">
        <v>162</v>
      </c>
      <c r="AU176" s="157" t="s">
        <v>83</v>
      </c>
      <c r="AV176" s="12" t="s">
        <v>83</v>
      </c>
      <c r="AW176" s="12" t="s">
        <v>30</v>
      </c>
      <c r="AX176" s="12" t="s">
        <v>73</v>
      </c>
      <c r="AY176" s="157" t="s">
        <v>151</v>
      </c>
    </row>
    <row r="177" spans="2:65" s="13" customFormat="1" x14ac:dyDescent="0.2">
      <c r="B177" s="163"/>
      <c r="D177" s="152" t="s">
        <v>162</v>
      </c>
      <c r="E177" s="164" t="s">
        <v>1</v>
      </c>
      <c r="F177" s="165" t="s">
        <v>164</v>
      </c>
      <c r="H177" s="166">
        <v>1200</v>
      </c>
      <c r="I177" s="167"/>
      <c r="L177" s="163"/>
      <c r="M177" s="168"/>
      <c r="T177" s="169"/>
      <c r="AT177" s="164" t="s">
        <v>162</v>
      </c>
      <c r="AU177" s="164" t="s">
        <v>83</v>
      </c>
      <c r="AV177" s="13" t="s">
        <v>158</v>
      </c>
      <c r="AW177" s="13" t="s">
        <v>30</v>
      </c>
      <c r="AX177" s="13" t="s">
        <v>81</v>
      </c>
      <c r="AY177" s="164" t="s">
        <v>151</v>
      </c>
    </row>
    <row r="178" spans="2:65" s="1" customFormat="1" ht="24.2" customHeight="1" x14ac:dyDescent="0.2">
      <c r="B178" s="137"/>
      <c r="C178" s="138" t="s">
        <v>217</v>
      </c>
      <c r="D178" s="138" t="s">
        <v>154</v>
      </c>
      <c r="E178" s="139" t="s">
        <v>274</v>
      </c>
      <c r="F178" s="140" t="s">
        <v>275</v>
      </c>
      <c r="G178" s="141" t="s">
        <v>157</v>
      </c>
      <c r="H178" s="142">
        <v>2660</v>
      </c>
      <c r="I178" s="143"/>
      <c r="J178" s="144">
        <f>ROUND(I178*H178,2)</f>
        <v>0</v>
      </c>
      <c r="K178" s="145"/>
      <c r="L178" s="32"/>
      <c r="M178" s="146" t="s">
        <v>1</v>
      </c>
      <c r="N178" s="147" t="s">
        <v>38</v>
      </c>
      <c r="P178" s="148">
        <f>O178*H178</f>
        <v>0</v>
      </c>
      <c r="Q178" s="148">
        <v>0</v>
      </c>
      <c r="R178" s="148">
        <f>Q178*H178</f>
        <v>0</v>
      </c>
      <c r="S178" s="148">
        <v>0.57999999999999996</v>
      </c>
      <c r="T178" s="149">
        <f>S178*H178</f>
        <v>1542.8</v>
      </c>
      <c r="AR178" s="150" t="s">
        <v>158</v>
      </c>
      <c r="AT178" s="150" t="s">
        <v>154</v>
      </c>
      <c r="AU178" s="150" t="s">
        <v>83</v>
      </c>
      <c r="AY178" s="17" t="s">
        <v>151</v>
      </c>
      <c r="BE178" s="151">
        <f>IF(N178="základní",J178,0)</f>
        <v>0</v>
      </c>
      <c r="BF178" s="151">
        <f>IF(N178="snížená",J178,0)</f>
        <v>0</v>
      </c>
      <c r="BG178" s="151">
        <f>IF(N178="zákl. přenesená",J178,0)</f>
        <v>0</v>
      </c>
      <c r="BH178" s="151">
        <f>IF(N178="sníž. přenesená",J178,0)</f>
        <v>0</v>
      </c>
      <c r="BI178" s="151">
        <f>IF(N178="nulová",J178,0)</f>
        <v>0</v>
      </c>
      <c r="BJ178" s="17" t="s">
        <v>81</v>
      </c>
      <c r="BK178" s="151">
        <f>ROUND(I178*H178,2)</f>
        <v>0</v>
      </c>
      <c r="BL178" s="17" t="s">
        <v>158</v>
      </c>
      <c r="BM178" s="150" t="s">
        <v>276</v>
      </c>
    </row>
    <row r="179" spans="2:65" s="1" customFormat="1" ht="19.5" x14ac:dyDescent="0.2">
      <c r="B179" s="32"/>
      <c r="D179" s="152" t="s">
        <v>160</v>
      </c>
      <c r="F179" s="153" t="s">
        <v>275</v>
      </c>
      <c r="I179" s="154"/>
      <c r="L179" s="32"/>
      <c r="M179" s="155"/>
      <c r="T179" s="56"/>
      <c r="AT179" s="17" t="s">
        <v>160</v>
      </c>
      <c r="AU179" s="17" t="s">
        <v>83</v>
      </c>
    </row>
    <row r="180" spans="2:65" s="14" customFormat="1" ht="22.5" x14ac:dyDescent="0.2">
      <c r="B180" s="170"/>
      <c r="D180" s="152" t="s">
        <v>162</v>
      </c>
      <c r="E180" s="171" t="s">
        <v>1</v>
      </c>
      <c r="F180" s="172" t="s">
        <v>277</v>
      </c>
      <c r="H180" s="171" t="s">
        <v>1</v>
      </c>
      <c r="I180" s="173"/>
      <c r="L180" s="170"/>
      <c r="M180" s="174"/>
      <c r="T180" s="175"/>
      <c r="AT180" s="171" t="s">
        <v>162</v>
      </c>
      <c r="AU180" s="171" t="s">
        <v>83</v>
      </c>
      <c r="AV180" s="14" t="s">
        <v>81</v>
      </c>
      <c r="AW180" s="14" t="s">
        <v>30</v>
      </c>
      <c r="AX180" s="14" t="s">
        <v>73</v>
      </c>
      <c r="AY180" s="171" t="s">
        <v>151</v>
      </c>
    </row>
    <row r="181" spans="2:65" s="12" customFormat="1" x14ac:dyDescent="0.2">
      <c r="B181" s="156"/>
      <c r="D181" s="152" t="s">
        <v>162</v>
      </c>
      <c r="E181" s="157" t="s">
        <v>1</v>
      </c>
      <c r="F181" s="158" t="s">
        <v>278</v>
      </c>
      <c r="H181" s="159">
        <v>2660</v>
      </c>
      <c r="I181" s="160"/>
      <c r="L181" s="156"/>
      <c r="M181" s="161"/>
      <c r="T181" s="162"/>
      <c r="AT181" s="157" t="s">
        <v>162</v>
      </c>
      <c r="AU181" s="157" t="s">
        <v>83</v>
      </c>
      <c r="AV181" s="12" t="s">
        <v>83</v>
      </c>
      <c r="AW181" s="12" t="s">
        <v>30</v>
      </c>
      <c r="AX181" s="12" t="s">
        <v>73</v>
      </c>
      <c r="AY181" s="157" t="s">
        <v>151</v>
      </c>
    </row>
    <row r="182" spans="2:65" s="13" customFormat="1" x14ac:dyDescent="0.2">
      <c r="B182" s="163"/>
      <c r="D182" s="152" t="s">
        <v>162</v>
      </c>
      <c r="E182" s="164" t="s">
        <v>1</v>
      </c>
      <c r="F182" s="165" t="s">
        <v>164</v>
      </c>
      <c r="H182" s="166">
        <v>2660</v>
      </c>
      <c r="I182" s="167"/>
      <c r="L182" s="163"/>
      <c r="M182" s="168"/>
      <c r="T182" s="169"/>
      <c r="AT182" s="164" t="s">
        <v>162</v>
      </c>
      <c r="AU182" s="164" t="s">
        <v>83</v>
      </c>
      <c r="AV182" s="13" t="s">
        <v>158</v>
      </c>
      <c r="AW182" s="13" t="s">
        <v>30</v>
      </c>
      <c r="AX182" s="13" t="s">
        <v>81</v>
      </c>
      <c r="AY182" s="164" t="s">
        <v>151</v>
      </c>
    </row>
    <row r="183" spans="2:65" s="1" customFormat="1" ht="24.2" customHeight="1" x14ac:dyDescent="0.2">
      <c r="B183" s="137"/>
      <c r="C183" s="138" t="s">
        <v>279</v>
      </c>
      <c r="D183" s="138" t="s">
        <v>154</v>
      </c>
      <c r="E183" s="139" t="s">
        <v>280</v>
      </c>
      <c r="F183" s="140" t="s">
        <v>281</v>
      </c>
      <c r="G183" s="141" t="s">
        <v>157</v>
      </c>
      <c r="H183" s="142">
        <v>1200</v>
      </c>
      <c r="I183" s="143"/>
      <c r="J183" s="144">
        <f>ROUND(I183*H183,2)</f>
        <v>0</v>
      </c>
      <c r="K183" s="145"/>
      <c r="L183" s="32"/>
      <c r="M183" s="146" t="s">
        <v>1</v>
      </c>
      <c r="N183" s="147" t="s">
        <v>38</v>
      </c>
      <c r="P183" s="148">
        <f>O183*H183</f>
        <v>0</v>
      </c>
      <c r="Q183" s="148">
        <v>0</v>
      </c>
      <c r="R183" s="148">
        <f>Q183*H183</f>
        <v>0</v>
      </c>
      <c r="S183" s="148">
        <v>0.32500000000000001</v>
      </c>
      <c r="T183" s="149">
        <f>S183*H183</f>
        <v>390</v>
      </c>
      <c r="AR183" s="150" t="s">
        <v>158</v>
      </c>
      <c r="AT183" s="150" t="s">
        <v>154</v>
      </c>
      <c r="AU183" s="150" t="s">
        <v>83</v>
      </c>
      <c r="AY183" s="17" t="s">
        <v>151</v>
      </c>
      <c r="BE183" s="151">
        <f>IF(N183="základní",J183,0)</f>
        <v>0</v>
      </c>
      <c r="BF183" s="151">
        <f>IF(N183="snížená",J183,0)</f>
        <v>0</v>
      </c>
      <c r="BG183" s="151">
        <f>IF(N183="zákl. přenesená",J183,0)</f>
        <v>0</v>
      </c>
      <c r="BH183" s="151">
        <f>IF(N183="sníž. přenesená",J183,0)</f>
        <v>0</v>
      </c>
      <c r="BI183" s="151">
        <f>IF(N183="nulová",J183,0)</f>
        <v>0</v>
      </c>
      <c r="BJ183" s="17" t="s">
        <v>81</v>
      </c>
      <c r="BK183" s="151">
        <f>ROUND(I183*H183,2)</f>
        <v>0</v>
      </c>
      <c r="BL183" s="17" t="s">
        <v>158</v>
      </c>
      <c r="BM183" s="150" t="s">
        <v>282</v>
      </c>
    </row>
    <row r="184" spans="2:65" s="1" customFormat="1" ht="19.5" x14ac:dyDescent="0.2">
      <c r="B184" s="32"/>
      <c r="D184" s="152" t="s">
        <v>160</v>
      </c>
      <c r="F184" s="153" t="s">
        <v>281</v>
      </c>
      <c r="I184" s="154"/>
      <c r="L184" s="32"/>
      <c r="M184" s="155"/>
      <c r="T184" s="56"/>
      <c r="AT184" s="17" t="s">
        <v>160</v>
      </c>
      <c r="AU184" s="17" t="s">
        <v>83</v>
      </c>
    </row>
    <row r="185" spans="2:65" s="14" customFormat="1" x14ac:dyDescent="0.2">
      <c r="B185" s="170"/>
      <c r="D185" s="152" t="s">
        <v>162</v>
      </c>
      <c r="E185" s="171" t="s">
        <v>1</v>
      </c>
      <c r="F185" s="172" t="s">
        <v>272</v>
      </c>
      <c r="H185" s="171" t="s">
        <v>1</v>
      </c>
      <c r="I185" s="173"/>
      <c r="L185" s="170"/>
      <c r="M185" s="174"/>
      <c r="T185" s="175"/>
      <c r="AT185" s="171" t="s">
        <v>162</v>
      </c>
      <c r="AU185" s="171" t="s">
        <v>83</v>
      </c>
      <c r="AV185" s="14" t="s">
        <v>81</v>
      </c>
      <c r="AW185" s="14" t="s">
        <v>30</v>
      </c>
      <c r="AX185" s="14" t="s">
        <v>73</v>
      </c>
      <c r="AY185" s="171" t="s">
        <v>151</v>
      </c>
    </row>
    <row r="186" spans="2:65" s="12" customFormat="1" x14ac:dyDescent="0.2">
      <c r="B186" s="156"/>
      <c r="D186" s="152" t="s">
        <v>162</v>
      </c>
      <c r="E186" s="157" t="s">
        <v>1</v>
      </c>
      <c r="F186" s="158" t="s">
        <v>273</v>
      </c>
      <c r="H186" s="159">
        <v>1200</v>
      </c>
      <c r="I186" s="160"/>
      <c r="L186" s="156"/>
      <c r="M186" s="161"/>
      <c r="T186" s="162"/>
      <c r="AT186" s="157" t="s">
        <v>162</v>
      </c>
      <c r="AU186" s="157" t="s">
        <v>83</v>
      </c>
      <c r="AV186" s="12" t="s">
        <v>83</v>
      </c>
      <c r="AW186" s="12" t="s">
        <v>30</v>
      </c>
      <c r="AX186" s="12" t="s">
        <v>73</v>
      </c>
      <c r="AY186" s="157" t="s">
        <v>151</v>
      </c>
    </row>
    <row r="187" spans="2:65" s="13" customFormat="1" x14ac:dyDescent="0.2">
      <c r="B187" s="163"/>
      <c r="D187" s="152" t="s">
        <v>162</v>
      </c>
      <c r="E187" s="164" t="s">
        <v>1</v>
      </c>
      <c r="F187" s="165" t="s">
        <v>164</v>
      </c>
      <c r="H187" s="166">
        <v>1200</v>
      </c>
      <c r="I187" s="167"/>
      <c r="L187" s="163"/>
      <c r="M187" s="168"/>
      <c r="T187" s="169"/>
      <c r="AT187" s="164" t="s">
        <v>162</v>
      </c>
      <c r="AU187" s="164" t="s">
        <v>83</v>
      </c>
      <c r="AV187" s="13" t="s">
        <v>158</v>
      </c>
      <c r="AW187" s="13" t="s">
        <v>30</v>
      </c>
      <c r="AX187" s="13" t="s">
        <v>81</v>
      </c>
      <c r="AY187" s="164" t="s">
        <v>151</v>
      </c>
    </row>
    <row r="188" spans="2:65" s="1" customFormat="1" ht="24.2" customHeight="1" x14ac:dyDescent="0.2">
      <c r="B188" s="137"/>
      <c r="C188" s="138" t="s">
        <v>8</v>
      </c>
      <c r="D188" s="138" t="s">
        <v>154</v>
      </c>
      <c r="E188" s="139" t="s">
        <v>283</v>
      </c>
      <c r="F188" s="140" t="s">
        <v>284</v>
      </c>
      <c r="G188" s="141" t="s">
        <v>157</v>
      </c>
      <c r="H188" s="142">
        <v>1200</v>
      </c>
      <c r="I188" s="143"/>
      <c r="J188" s="144">
        <f>ROUND(I188*H188,2)</f>
        <v>0</v>
      </c>
      <c r="K188" s="145"/>
      <c r="L188" s="32"/>
      <c r="M188" s="146" t="s">
        <v>1</v>
      </c>
      <c r="N188" s="147" t="s">
        <v>38</v>
      </c>
      <c r="P188" s="148">
        <f>O188*H188</f>
        <v>0</v>
      </c>
      <c r="Q188" s="148">
        <v>0</v>
      </c>
      <c r="R188" s="148">
        <f>Q188*H188</f>
        <v>0</v>
      </c>
      <c r="S188" s="148">
        <v>0.22</v>
      </c>
      <c r="T188" s="149">
        <f>S188*H188</f>
        <v>264</v>
      </c>
      <c r="AR188" s="150" t="s">
        <v>158</v>
      </c>
      <c r="AT188" s="150" t="s">
        <v>154</v>
      </c>
      <c r="AU188" s="150" t="s">
        <v>83</v>
      </c>
      <c r="AY188" s="17" t="s">
        <v>151</v>
      </c>
      <c r="BE188" s="151">
        <f>IF(N188="základní",J188,0)</f>
        <v>0</v>
      </c>
      <c r="BF188" s="151">
        <f>IF(N188="snížená",J188,0)</f>
        <v>0</v>
      </c>
      <c r="BG188" s="151">
        <f>IF(N188="zákl. přenesená",J188,0)</f>
        <v>0</v>
      </c>
      <c r="BH188" s="151">
        <f>IF(N188="sníž. přenesená",J188,0)</f>
        <v>0</v>
      </c>
      <c r="BI188" s="151">
        <f>IF(N188="nulová",J188,0)</f>
        <v>0</v>
      </c>
      <c r="BJ188" s="17" t="s">
        <v>81</v>
      </c>
      <c r="BK188" s="151">
        <f>ROUND(I188*H188,2)</f>
        <v>0</v>
      </c>
      <c r="BL188" s="17" t="s">
        <v>158</v>
      </c>
      <c r="BM188" s="150" t="s">
        <v>285</v>
      </c>
    </row>
    <row r="189" spans="2:65" s="1" customFormat="1" ht="19.5" x14ac:dyDescent="0.2">
      <c r="B189" s="32"/>
      <c r="D189" s="152" t="s">
        <v>160</v>
      </c>
      <c r="F189" s="153" t="s">
        <v>284</v>
      </c>
      <c r="I189" s="154"/>
      <c r="L189" s="32"/>
      <c r="M189" s="155"/>
      <c r="T189" s="56"/>
      <c r="AT189" s="17" t="s">
        <v>160</v>
      </c>
      <c r="AU189" s="17" t="s">
        <v>83</v>
      </c>
    </row>
    <row r="190" spans="2:65" s="14" customFormat="1" x14ac:dyDescent="0.2">
      <c r="B190" s="170"/>
      <c r="D190" s="152" t="s">
        <v>162</v>
      </c>
      <c r="E190" s="171" t="s">
        <v>1</v>
      </c>
      <c r="F190" s="172" t="s">
        <v>286</v>
      </c>
      <c r="H190" s="171" t="s">
        <v>1</v>
      </c>
      <c r="I190" s="173"/>
      <c r="L190" s="170"/>
      <c r="M190" s="174"/>
      <c r="T190" s="175"/>
      <c r="AT190" s="171" t="s">
        <v>162</v>
      </c>
      <c r="AU190" s="171" t="s">
        <v>83</v>
      </c>
      <c r="AV190" s="14" t="s">
        <v>81</v>
      </c>
      <c r="AW190" s="14" t="s">
        <v>30</v>
      </c>
      <c r="AX190" s="14" t="s">
        <v>73</v>
      </c>
      <c r="AY190" s="171" t="s">
        <v>151</v>
      </c>
    </row>
    <row r="191" spans="2:65" s="12" customFormat="1" x14ac:dyDescent="0.2">
      <c r="B191" s="156"/>
      <c r="D191" s="152" t="s">
        <v>162</v>
      </c>
      <c r="E191" s="157" t="s">
        <v>1</v>
      </c>
      <c r="F191" s="158" t="s">
        <v>273</v>
      </c>
      <c r="H191" s="159">
        <v>1200</v>
      </c>
      <c r="I191" s="160"/>
      <c r="L191" s="156"/>
      <c r="M191" s="161"/>
      <c r="T191" s="162"/>
      <c r="AT191" s="157" t="s">
        <v>162</v>
      </c>
      <c r="AU191" s="157" t="s">
        <v>83</v>
      </c>
      <c r="AV191" s="12" t="s">
        <v>83</v>
      </c>
      <c r="AW191" s="12" t="s">
        <v>30</v>
      </c>
      <c r="AX191" s="12" t="s">
        <v>73</v>
      </c>
      <c r="AY191" s="157" t="s">
        <v>151</v>
      </c>
    </row>
    <row r="192" spans="2:65" s="13" customFormat="1" x14ac:dyDescent="0.2">
      <c r="B192" s="163"/>
      <c r="D192" s="152" t="s">
        <v>162</v>
      </c>
      <c r="E192" s="164" t="s">
        <v>1</v>
      </c>
      <c r="F192" s="165" t="s">
        <v>164</v>
      </c>
      <c r="H192" s="166">
        <v>1200</v>
      </c>
      <c r="I192" s="167"/>
      <c r="L192" s="163"/>
      <c r="M192" s="168"/>
      <c r="T192" s="169"/>
      <c r="AT192" s="164" t="s">
        <v>162</v>
      </c>
      <c r="AU192" s="164" t="s">
        <v>83</v>
      </c>
      <c r="AV192" s="13" t="s">
        <v>158</v>
      </c>
      <c r="AW192" s="13" t="s">
        <v>30</v>
      </c>
      <c r="AX192" s="13" t="s">
        <v>81</v>
      </c>
      <c r="AY192" s="164" t="s">
        <v>151</v>
      </c>
    </row>
    <row r="193" spans="2:65" s="1" customFormat="1" ht="24.2" customHeight="1" x14ac:dyDescent="0.2">
      <c r="B193" s="137"/>
      <c r="C193" s="138" t="s">
        <v>287</v>
      </c>
      <c r="D193" s="138" t="s">
        <v>154</v>
      </c>
      <c r="E193" s="139" t="s">
        <v>288</v>
      </c>
      <c r="F193" s="140" t="s">
        <v>289</v>
      </c>
      <c r="G193" s="141" t="s">
        <v>157</v>
      </c>
      <c r="H193" s="142">
        <v>32</v>
      </c>
      <c r="I193" s="143"/>
      <c r="J193" s="144">
        <f>ROUND(I193*H193,2)</f>
        <v>0</v>
      </c>
      <c r="K193" s="145"/>
      <c r="L193" s="32"/>
      <c r="M193" s="146" t="s">
        <v>1</v>
      </c>
      <c r="N193" s="147" t="s">
        <v>38</v>
      </c>
      <c r="P193" s="148">
        <f>O193*H193</f>
        <v>0</v>
      </c>
      <c r="Q193" s="148">
        <v>0</v>
      </c>
      <c r="R193" s="148">
        <f>Q193*H193</f>
        <v>0</v>
      </c>
      <c r="S193" s="148">
        <v>0.28999999999999998</v>
      </c>
      <c r="T193" s="149">
        <f>S193*H193</f>
        <v>9.2799999999999994</v>
      </c>
      <c r="AR193" s="150" t="s">
        <v>158</v>
      </c>
      <c r="AT193" s="150" t="s">
        <v>154</v>
      </c>
      <c r="AU193" s="150" t="s">
        <v>83</v>
      </c>
      <c r="AY193" s="17" t="s">
        <v>151</v>
      </c>
      <c r="BE193" s="151">
        <f>IF(N193="základní",J193,0)</f>
        <v>0</v>
      </c>
      <c r="BF193" s="151">
        <f>IF(N193="snížená",J193,0)</f>
        <v>0</v>
      </c>
      <c r="BG193" s="151">
        <f>IF(N193="zákl. přenesená",J193,0)</f>
        <v>0</v>
      </c>
      <c r="BH193" s="151">
        <f>IF(N193="sníž. přenesená",J193,0)</f>
        <v>0</v>
      </c>
      <c r="BI193" s="151">
        <f>IF(N193="nulová",J193,0)</f>
        <v>0</v>
      </c>
      <c r="BJ193" s="17" t="s">
        <v>81</v>
      </c>
      <c r="BK193" s="151">
        <f>ROUND(I193*H193,2)</f>
        <v>0</v>
      </c>
      <c r="BL193" s="17" t="s">
        <v>158</v>
      </c>
      <c r="BM193" s="150" t="s">
        <v>290</v>
      </c>
    </row>
    <row r="194" spans="2:65" s="1" customFormat="1" ht="19.5" x14ac:dyDescent="0.2">
      <c r="B194" s="32"/>
      <c r="D194" s="152" t="s">
        <v>160</v>
      </c>
      <c r="F194" s="153" t="s">
        <v>289</v>
      </c>
      <c r="I194" s="154"/>
      <c r="L194" s="32"/>
      <c r="M194" s="155"/>
      <c r="T194" s="56"/>
      <c r="AT194" s="17" t="s">
        <v>160</v>
      </c>
      <c r="AU194" s="17" t="s">
        <v>83</v>
      </c>
    </row>
    <row r="195" spans="2:65" s="14" customFormat="1" ht="22.5" x14ac:dyDescent="0.2">
      <c r="B195" s="170"/>
      <c r="D195" s="152" t="s">
        <v>162</v>
      </c>
      <c r="E195" s="171" t="s">
        <v>1</v>
      </c>
      <c r="F195" s="172" t="s">
        <v>291</v>
      </c>
      <c r="H195" s="171" t="s">
        <v>1</v>
      </c>
      <c r="I195" s="173"/>
      <c r="L195" s="170"/>
      <c r="M195" s="174"/>
      <c r="T195" s="175"/>
      <c r="AT195" s="171" t="s">
        <v>162</v>
      </c>
      <c r="AU195" s="171" t="s">
        <v>83</v>
      </c>
      <c r="AV195" s="14" t="s">
        <v>81</v>
      </c>
      <c r="AW195" s="14" t="s">
        <v>30</v>
      </c>
      <c r="AX195" s="14" t="s">
        <v>73</v>
      </c>
      <c r="AY195" s="171" t="s">
        <v>151</v>
      </c>
    </row>
    <row r="196" spans="2:65" s="12" customFormat="1" x14ac:dyDescent="0.2">
      <c r="B196" s="156"/>
      <c r="D196" s="152" t="s">
        <v>162</v>
      </c>
      <c r="E196" s="157" t="s">
        <v>1</v>
      </c>
      <c r="F196" s="158" t="s">
        <v>292</v>
      </c>
      <c r="H196" s="159">
        <v>32</v>
      </c>
      <c r="I196" s="160"/>
      <c r="L196" s="156"/>
      <c r="M196" s="161"/>
      <c r="T196" s="162"/>
      <c r="AT196" s="157" t="s">
        <v>162</v>
      </c>
      <c r="AU196" s="157" t="s">
        <v>83</v>
      </c>
      <c r="AV196" s="12" t="s">
        <v>83</v>
      </c>
      <c r="AW196" s="12" t="s">
        <v>30</v>
      </c>
      <c r="AX196" s="12" t="s">
        <v>73</v>
      </c>
      <c r="AY196" s="157" t="s">
        <v>151</v>
      </c>
    </row>
    <row r="197" spans="2:65" s="13" customFormat="1" x14ac:dyDescent="0.2">
      <c r="B197" s="163"/>
      <c r="D197" s="152" t="s">
        <v>162</v>
      </c>
      <c r="E197" s="164" t="s">
        <v>1</v>
      </c>
      <c r="F197" s="165" t="s">
        <v>164</v>
      </c>
      <c r="H197" s="166">
        <v>32</v>
      </c>
      <c r="I197" s="167"/>
      <c r="L197" s="163"/>
      <c r="M197" s="168"/>
      <c r="T197" s="169"/>
      <c r="AT197" s="164" t="s">
        <v>162</v>
      </c>
      <c r="AU197" s="164" t="s">
        <v>83</v>
      </c>
      <c r="AV197" s="13" t="s">
        <v>158</v>
      </c>
      <c r="AW197" s="13" t="s">
        <v>30</v>
      </c>
      <c r="AX197" s="13" t="s">
        <v>81</v>
      </c>
      <c r="AY197" s="164" t="s">
        <v>151</v>
      </c>
    </row>
    <row r="198" spans="2:65" s="1" customFormat="1" ht="24.2" customHeight="1" x14ac:dyDescent="0.2">
      <c r="B198" s="137"/>
      <c r="C198" s="138" t="s">
        <v>293</v>
      </c>
      <c r="D198" s="138" t="s">
        <v>154</v>
      </c>
      <c r="E198" s="139" t="s">
        <v>294</v>
      </c>
      <c r="F198" s="140" t="s">
        <v>295</v>
      </c>
      <c r="G198" s="141" t="s">
        <v>157</v>
      </c>
      <c r="H198" s="142">
        <v>33</v>
      </c>
      <c r="I198" s="143"/>
      <c r="J198" s="144">
        <f>ROUND(I198*H198,2)</f>
        <v>0</v>
      </c>
      <c r="K198" s="145"/>
      <c r="L198" s="32"/>
      <c r="M198" s="146" t="s">
        <v>1</v>
      </c>
      <c r="N198" s="147" t="s">
        <v>38</v>
      </c>
      <c r="P198" s="148">
        <f>O198*H198</f>
        <v>0</v>
      </c>
      <c r="Q198" s="148">
        <v>0</v>
      </c>
      <c r="R198" s="148">
        <f>Q198*H198</f>
        <v>0</v>
      </c>
      <c r="S198" s="148">
        <v>0.44</v>
      </c>
      <c r="T198" s="149">
        <f>S198*H198</f>
        <v>14.52</v>
      </c>
      <c r="AR198" s="150" t="s">
        <v>158</v>
      </c>
      <c r="AT198" s="150" t="s">
        <v>154</v>
      </c>
      <c r="AU198" s="150" t="s">
        <v>83</v>
      </c>
      <c r="AY198" s="17" t="s">
        <v>151</v>
      </c>
      <c r="BE198" s="151">
        <f>IF(N198="základní",J198,0)</f>
        <v>0</v>
      </c>
      <c r="BF198" s="151">
        <f>IF(N198="snížená",J198,0)</f>
        <v>0</v>
      </c>
      <c r="BG198" s="151">
        <f>IF(N198="zákl. přenesená",J198,0)</f>
        <v>0</v>
      </c>
      <c r="BH198" s="151">
        <f>IF(N198="sníž. přenesená",J198,0)</f>
        <v>0</v>
      </c>
      <c r="BI198" s="151">
        <f>IF(N198="nulová",J198,0)</f>
        <v>0</v>
      </c>
      <c r="BJ198" s="17" t="s">
        <v>81</v>
      </c>
      <c r="BK198" s="151">
        <f>ROUND(I198*H198,2)</f>
        <v>0</v>
      </c>
      <c r="BL198" s="17" t="s">
        <v>158</v>
      </c>
      <c r="BM198" s="150" t="s">
        <v>296</v>
      </c>
    </row>
    <row r="199" spans="2:65" s="1" customFormat="1" ht="19.5" x14ac:dyDescent="0.2">
      <c r="B199" s="32"/>
      <c r="D199" s="152" t="s">
        <v>160</v>
      </c>
      <c r="F199" s="153" t="s">
        <v>295</v>
      </c>
      <c r="I199" s="154"/>
      <c r="L199" s="32"/>
      <c r="M199" s="155"/>
      <c r="T199" s="56"/>
      <c r="AT199" s="17" t="s">
        <v>160</v>
      </c>
      <c r="AU199" s="17" t="s">
        <v>83</v>
      </c>
    </row>
    <row r="200" spans="2:65" s="14" customFormat="1" ht="22.5" x14ac:dyDescent="0.2">
      <c r="B200" s="170"/>
      <c r="D200" s="152" t="s">
        <v>162</v>
      </c>
      <c r="E200" s="171" t="s">
        <v>1</v>
      </c>
      <c r="F200" s="172" t="s">
        <v>297</v>
      </c>
      <c r="H200" s="171" t="s">
        <v>1</v>
      </c>
      <c r="I200" s="173"/>
      <c r="L200" s="170"/>
      <c r="M200" s="174"/>
      <c r="T200" s="175"/>
      <c r="AT200" s="171" t="s">
        <v>162</v>
      </c>
      <c r="AU200" s="171" t="s">
        <v>83</v>
      </c>
      <c r="AV200" s="14" t="s">
        <v>81</v>
      </c>
      <c r="AW200" s="14" t="s">
        <v>30</v>
      </c>
      <c r="AX200" s="14" t="s">
        <v>73</v>
      </c>
      <c r="AY200" s="171" t="s">
        <v>151</v>
      </c>
    </row>
    <row r="201" spans="2:65" s="12" customFormat="1" x14ac:dyDescent="0.2">
      <c r="B201" s="156"/>
      <c r="D201" s="152" t="s">
        <v>162</v>
      </c>
      <c r="E201" s="157" t="s">
        <v>1</v>
      </c>
      <c r="F201" s="158" t="s">
        <v>238</v>
      </c>
      <c r="H201" s="159">
        <v>33</v>
      </c>
      <c r="I201" s="160"/>
      <c r="L201" s="156"/>
      <c r="M201" s="161"/>
      <c r="T201" s="162"/>
      <c r="AT201" s="157" t="s">
        <v>162</v>
      </c>
      <c r="AU201" s="157" t="s">
        <v>83</v>
      </c>
      <c r="AV201" s="12" t="s">
        <v>83</v>
      </c>
      <c r="AW201" s="12" t="s">
        <v>30</v>
      </c>
      <c r="AX201" s="12" t="s">
        <v>73</v>
      </c>
      <c r="AY201" s="157" t="s">
        <v>151</v>
      </c>
    </row>
    <row r="202" spans="2:65" s="13" customFormat="1" x14ac:dyDescent="0.2">
      <c r="B202" s="163"/>
      <c r="D202" s="152" t="s">
        <v>162</v>
      </c>
      <c r="E202" s="164" t="s">
        <v>1</v>
      </c>
      <c r="F202" s="165" t="s">
        <v>164</v>
      </c>
      <c r="H202" s="166">
        <v>33</v>
      </c>
      <c r="I202" s="167"/>
      <c r="L202" s="163"/>
      <c r="M202" s="168"/>
      <c r="T202" s="169"/>
      <c r="AT202" s="164" t="s">
        <v>162</v>
      </c>
      <c r="AU202" s="164" t="s">
        <v>83</v>
      </c>
      <c r="AV202" s="13" t="s">
        <v>158</v>
      </c>
      <c r="AW202" s="13" t="s">
        <v>30</v>
      </c>
      <c r="AX202" s="13" t="s">
        <v>81</v>
      </c>
      <c r="AY202" s="164" t="s">
        <v>151</v>
      </c>
    </row>
    <row r="203" spans="2:65" s="1" customFormat="1" ht="24.2" customHeight="1" x14ac:dyDescent="0.2">
      <c r="B203" s="137"/>
      <c r="C203" s="138" t="s">
        <v>298</v>
      </c>
      <c r="D203" s="138" t="s">
        <v>154</v>
      </c>
      <c r="E203" s="139" t="s">
        <v>294</v>
      </c>
      <c r="F203" s="140" t="s">
        <v>295</v>
      </c>
      <c r="G203" s="141" t="s">
        <v>157</v>
      </c>
      <c r="H203" s="142">
        <v>18</v>
      </c>
      <c r="I203" s="143"/>
      <c r="J203" s="144">
        <f>ROUND(I203*H203,2)</f>
        <v>0</v>
      </c>
      <c r="K203" s="145"/>
      <c r="L203" s="32"/>
      <c r="M203" s="146" t="s">
        <v>1</v>
      </c>
      <c r="N203" s="147" t="s">
        <v>38</v>
      </c>
      <c r="P203" s="148">
        <f>O203*H203</f>
        <v>0</v>
      </c>
      <c r="Q203" s="148">
        <v>0</v>
      </c>
      <c r="R203" s="148">
        <f>Q203*H203</f>
        <v>0</v>
      </c>
      <c r="S203" s="148">
        <v>0.44</v>
      </c>
      <c r="T203" s="149">
        <f>S203*H203</f>
        <v>7.92</v>
      </c>
      <c r="AR203" s="150" t="s">
        <v>158</v>
      </c>
      <c r="AT203" s="150" t="s">
        <v>154</v>
      </c>
      <c r="AU203" s="150" t="s">
        <v>83</v>
      </c>
      <c r="AY203" s="17" t="s">
        <v>151</v>
      </c>
      <c r="BE203" s="151">
        <f>IF(N203="základní",J203,0)</f>
        <v>0</v>
      </c>
      <c r="BF203" s="151">
        <f>IF(N203="snížená",J203,0)</f>
        <v>0</v>
      </c>
      <c r="BG203" s="151">
        <f>IF(N203="zákl. přenesená",J203,0)</f>
        <v>0</v>
      </c>
      <c r="BH203" s="151">
        <f>IF(N203="sníž. přenesená",J203,0)</f>
        <v>0</v>
      </c>
      <c r="BI203" s="151">
        <f>IF(N203="nulová",J203,0)</f>
        <v>0</v>
      </c>
      <c r="BJ203" s="17" t="s">
        <v>81</v>
      </c>
      <c r="BK203" s="151">
        <f>ROUND(I203*H203,2)</f>
        <v>0</v>
      </c>
      <c r="BL203" s="17" t="s">
        <v>158</v>
      </c>
      <c r="BM203" s="150" t="s">
        <v>299</v>
      </c>
    </row>
    <row r="204" spans="2:65" s="1" customFormat="1" ht="19.5" x14ac:dyDescent="0.2">
      <c r="B204" s="32"/>
      <c r="D204" s="152" t="s">
        <v>160</v>
      </c>
      <c r="F204" s="153" t="s">
        <v>295</v>
      </c>
      <c r="I204" s="154"/>
      <c r="L204" s="32"/>
      <c r="M204" s="155"/>
      <c r="T204" s="56"/>
      <c r="AT204" s="17" t="s">
        <v>160</v>
      </c>
      <c r="AU204" s="17" t="s">
        <v>83</v>
      </c>
    </row>
    <row r="205" spans="2:65" s="14" customFormat="1" ht="22.5" x14ac:dyDescent="0.2">
      <c r="B205" s="170"/>
      <c r="D205" s="152" t="s">
        <v>162</v>
      </c>
      <c r="E205" s="171" t="s">
        <v>1</v>
      </c>
      <c r="F205" s="172" t="s">
        <v>300</v>
      </c>
      <c r="H205" s="171" t="s">
        <v>1</v>
      </c>
      <c r="I205" s="173"/>
      <c r="L205" s="170"/>
      <c r="M205" s="174"/>
      <c r="T205" s="175"/>
      <c r="AT205" s="171" t="s">
        <v>162</v>
      </c>
      <c r="AU205" s="171" t="s">
        <v>83</v>
      </c>
      <c r="AV205" s="14" t="s">
        <v>81</v>
      </c>
      <c r="AW205" s="14" t="s">
        <v>30</v>
      </c>
      <c r="AX205" s="14" t="s">
        <v>73</v>
      </c>
      <c r="AY205" s="171" t="s">
        <v>151</v>
      </c>
    </row>
    <row r="206" spans="2:65" s="12" customFormat="1" x14ac:dyDescent="0.2">
      <c r="B206" s="156"/>
      <c r="D206" s="152" t="s">
        <v>162</v>
      </c>
      <c r="E206" s="157" t="s">
        <v>1</v>
      </c>
      <c r="F206" s="158" t="s">
        <v>248</v>
      </c>
      <c r="H206" s="159">
        <v>18</v>
      </c>
      <c r="I206" s="160"/>
      <c r="L206" s="156"/>
      <c r="M206" s="161"/>
      <c r="T206" s="162"/>
      <c r="AT206" s="157" t="s">
        <v>162</v>
      </c>
      <c r="AU206" s="157" t="s">
        <v>83</v>
      </c>
      <c r="AV206" s="12" t="s">
        <v>83</v>
      </c>
      <c r="AW206" s="12" t="s">
        <v>30</v>
      </c>
      <c r="AX206" s="12" t="s">
        <v>73</v>
      </c>
      <c r="AY206" s="157" t="s">
        <v>151</v>
      </c>
    </row>
    <row r="207" spans="2:65" s="13" customFormat="1" x14ac:dyDescent="0.2">
      <c r="B207" s="163"/>
      <c r="D207" s="152" t="s">
        <v>162</v>
      </c>
      <c r="E207" s="164" t="s">
        <v>1</v>
      </c>
      <c r="F207" s="165" t="s">
        <v>164</v>
      </c>
      <c r="H207" s="166">
        <v>18</v>
      </c>
      <c r="I207" s="167"/>
      <c r="L207" s="163"/>
      <c r="M207" s="168"/>
      <c r="T207" s="169"/>
      <c r="AT207" s="164" t="s">
        <v>162</v>
      </c>
      <c r="AU207" s="164" t="s">
        <v>83</v>
      </c>
      <c r="AV207" s="13" t="s">
        <v>158</v>
      </c>
      <c r="AW207" s="13" t="s">
        <v>30</v>
      </c>
      <c r="AX207" s="13" t="s">
        <v>81</v>
      </c>
      <c r="AY207" s="164" t="s">
        <v>151</v>
      </c>
    </row>
    <row r="208" spans="2:65" s="1" customFormat="1" ht="24.2" customHeight="1" x14ac:dyDescent="0.2">
      <c r="B208" s="137"/>
      <c r="C208" s="138" t="s">
        <v>207</v>
      </c>
      <c r="D208" s="138" t="s">
        <v>154</v>
      </c>
      <c r="E208" s="139" t="s">
        <v>301</v>
      </c>
      <c r="F208" s="140" t="s">
        <v>302</v>
      </c>
      <c r="G208" s="141" t="s">
        <v>157</v>
      </c>
      <c r="H208" s="142">
        <v>32</v>
      </c>
      <c r="I208" s="143"/>
      <c r="J208" s="144">
        <f>ROUND(I208*H208,2)</f>
        <v>0</v>
      </c>
      <c r="K208" s="145"/>
      <c r="L208" s="32"/>
      <c r="M208" s="146" t="s">
        <v>1</v>
      </c>
      <c r="N208" s="147" t="s">
        <v>38</v>
      </c>
      <c r="P208" s="148">
        <f>O208*H208</f>
        <v>0</v>
      </c>
      <c r="Q208" s="148">
        <v>0</v>
      </c>
      <c r="R208" s="148">
        <f>Q208*H208</f>
        <v>0</v>
      </c>
      <c r="S208" s="148">
        <v>0.24</v>
      </c>
      <c r="T208" s="149">
        <f>S208*H208</f>
        <v>7.68</v>
      </c>
      <c r="AR208" s="150" t="s">
        <v>158</v>
      </c>
      <c r="AT208" s="150" t="s">
        <v>154</v>
      </c>
      <c r="AU208" s="150" t="s">
        <v>83</v>
      </c>
      <c r="AY208" s="17" t="s">
        <v>151</v>
      </c>
      <c r="BE208" s="151">
        <f>IF(N208="základní",J208,0)</f>
        <v>0</v>
      </c>
      <c r="BF208" s="151">
        <f>IF(N208="snížená",J208,0)</f>
        <v>0</v>
      </c>
      <c r="BG208" s="151">
        <f>IF(N208="zákl. přenesená",J208,0)</f>
        <v>0</v>
      </c>
      <c r="BH208" s="151">
        <f>IF(N208="sníž. přenesená",J208,0)</f>
        <v>0</v>
      </c>
      <c r="BI208" s="151">
        <f>IF(N208="nulová",J208,0)</f>
        <v>0</v>
      </c>
      <c r="BJ208" s="17" t="s">
        <v>81</v>
      </c>
      <c r="BK208" s="151">
        <f>ROUND(I208*H208,2)</f>
        <v>0</v>
      </c>
      <c r="BL208" s="17" t="s">
        <v>158</v>
      </c>
      <c r="BM208" s="150" t="s">
        <v>303</v>
      </c>
    </row>
    <row r="209" spans="2:65" s="1" customFormat="1" ht="19.5" x14ac:dyDescent="0.2">
      <c r="B209" s="32"/>
      <c r="D209" s="152" t="s">
        <v>160</v>
      </c>
      <c r="F209" s="153" t="s">
        <v>302</v>
      </c>
      <c r="I209" s="154"/>
      <c r="L209" s="32"/>
      <c r="M209" s="155"/>
      <c r="T209" s="56"/>
      <c r="AT209" s="17" t="s">
        <v>160</v>
      </c>
      <c r="AU209" s="17" t="s">
        <v>83</v>
      </c>
    </row>
    <row r="210" spans="2:65" s="14" customFormat="1" ht="22.5" x14ac:dyDescent="0.2">
      <c r="B210" s="170"/>
      <c r="D210" s="152" t="s">
        <v>162</v>
      </c>
      <c r="E210" s="171" t="s">
        <v>1</v>
      </c>
      <c r="F210" s="172" t="s">
        <v>304</v>
      </c>
      <c r="H210" s="171" t="s">
        <v>1</v>
      </c>
      <c r="I210" s="173"/>
      <c r="L210" s="170"/>
      <c r="M210" s="174"/>
      <c r="T210" s="175"/>
      <c r="AT210" s="171" t="s">
        <v>162</v>
      </c>
      <c r="AU210" s="171" t="s">
        <v>83</v>
      </c>
      <c r="AV210" s="14" t="s">
        <v>81</v>
      </c>
      <c r="AW210" s="14" t="s">
        <v>30</v>
      </c>
      <c r="AX210" s="14" t="s">
        <v>73</v>
      </c>
      <c r="AY210" s="171" t="s">
        <v>151</v>
      </c>
    </row>
    <row r="211" spans="2:65" s="12" customFormat="1" x14ac:dyDescent="0.2">
      <c r="B211" s="156"/>
      <c r="D211" s="152" t="s">
        <v>162</v>
      </c>
      <c r="E211" s="157" t="s">
        <v>1</v>
      </c>
      <c r="F211" s="158" t="s">
        <v>292</v>
      </c>
      <c r="H211" s="159">
        <v>32</v>
      </c>
      <c r="I211" s="160"/>
      <c r="L211" s="156"/>
      <c r="M211" s="161"/>
      <c r="T211" s="162"/>
      <c r="AT211" s="157" t="s">
        <v>162</v>
      </c>
      <c r="AU211" s="157" t="s">
        <v>83</v>
      </c>
      <c r="AV211" s="12" t="s">
        <v>83</v>
      </c>
      <c r="AW211" s="12" t="s">
        <v>30</v>
      </c>
      <c r="AX211" s="12" t="s">
        <v>73</v>
      </c>
      <c r="AY211" s="157" t="s">
        <v>151</v>
      </c>
    </row>
    <row r="212" spans="2:65" s="13" customFormat="1" x14ac:dyDescent="0.2">
      <c r="B212" s="163"/>
      <c r="D212" s="152" t="s">
        <v>162</v>
      </c>
      <c r="E212" s="164" t="s">
        <v>1</v>
      </c>
      <c r="F212" s="165" t="s">
        <v>164</v>
      </c>
      <c r="H212" s="166">
        <v>32</v>
      </c>
      <c r="I212" s="167"/>
      <c r="L212" s="163"/>
      <c r="M212" s="168"/>
      <c r="T212" s="169"/>
      <c r="AT212" s="164" t="s">
        <v>162</v>
      </c>
      <c r="AU212" s="164" t="s">
        <v>83</v>
      </c>
      <c r="AV212" s="13" t="s">
        <v>158</v>
      </c>
      <c r="AW212" s="13" t="s">
        <v>30</v>
      </c>
      <c r="AX212" s="13" t="s">
        <v>81</v>
      </c>
      <c r="AY212" s="164" t="s">
        <v>151</v>
      </c>
    </row>
    <row r="213" spans="2:65" s="1" customFormat="1" ht="24.2" customHeight="1" x14ac:dyDescent="0.2">
      <c r="B213" s="137"/>
      <c r="C213" s="138" t="s">
        <v>305</v>
      </c>
      <c r="D213" s="138" t="s">
        <v>154</v>
      </c>
      <c r="E213" s="139" t="s">
        <v>306</v>
      </c>
      <c r="F213" s="140" t="s">
        <v>307</v>
      </c>
      <c r="G213" s="141" t="s">
        <v>157</v>
      </c>
      <c r="H213" s="142">
        <v>32</v>
      </c>
      <c r="I213" s="143"/>
      <c r="J213" s="144">
        <f>ROUND(I213*H213,2)</f>
        <v>0</v>
      </c>
      <c r="K213" s="145"/>
      <c r="L213" s="32"/>
      <c r="M213" s="146" t="s">
        <v>1</v>
      </c>
      <c r="N213" s="147" t="s">
        <v>38</v>
      </c>
      <c r="P213" s="148">
        <f>O213*H213</f>
        <v>0</v>
      </c>
      <c r="Q213" s="148">
        <v>0</v>
      </c>
      <c r="R213" s="148">
        <f>Q213*H213</f>
        <v>0</v>
      </c>
      <c r="S213" s="148">
        <v>9.8000000000000004E-2</v>
      </c>
      <c r="T213" s="149">
        <f>S213*H213</f>
        <v>3.1360000000000001</v>
      </c>
      <c r="AR213" s="150" t="s">
        <v>158</v>
      </c>
      <c r="AT213" s="150" t="s">
        <v>154</v>
      </c>
      <c r="AU213" s="150" t="s">
        <v>83</v>
      </c>
      <c r="AY213" s="17" t="s">
        <v>151</v>
      </c>
      <c r="BE213" s="151">
        <f>IF(N213="základní",J213,0)</f>
        <v>0</v>
      </c>
      <c r="BF213" s="151">
        <f>IF(N213="snížená",J213,0)</f>
        <v>0</v>
      </c>
      <c r="BG213" s="151">
        <f>IF(N213="zákl. přenesená",J213,0)</f>
        <v>0</v>
      </c>
      <c r="BH213" s="151">
        <f>IF(N213="sníž. přenesená",J213,0)</f>
        <v>0</v>
      </c>
      <c r="BI213" s="151">
        <f>IF(N213="nulová",J213,0)</f>
        <v>0</v>
      </c>
      <c r="BJ213" s="17" t="s">
        <v>81</v>
      </c>
      <c r="BK213" s="151">
        <f>ROUND(I213*H213,2)</f>
        <v>0</v>
      </c>
      <c r="BL213" s="17" t="s">
        <v>158</v>
      </c>
      <c r="BM213" s="150" t="s">
        <v>308</v>
      </c>
    </row>
    <row r="214" spans="2:65" s="1" customFormat="1" x14ac:dyDescent="0.2">
      <c r="B214" s="32"/>
      <c r="D214" s="152" t="s">
        <v>160</v>
      </c>
      <c r="F214" s="153" t="s">
        <v>307</v>
      </c>
      <c r="I214" s="154"/>
      <c r="L214" s="32"/>
      <c r="M214" s="155"/>
      <c r="T214" s="56"/>
      <c r="AT214" s="17" t="s">
        <v>160</v>
      </c>
      <c r="AU214" s="17" t="s">
        <v>83</v>
      </c>
    </row>
    <row r="215" spans="2:65" s="14" customFormat="1" ht="22.5" x14ac:dyDescent="0.2">
      <c r="B215" s="170"/>
      <c r="D215" s="152" t="s">
        <v>162</v>
      </c>
      <c r="E215" s="171" t="s">
        <v>1</v>
      </c>
      <c r="F215" s="172" t="s">
        <v>309</v>
      </c>
      <c r="H215" s="171" t="s">
        <v>1</v>
      </c>
      <c r="I215" s="173"/>
      <c r="L215" s="170"/>
      <c r="M215" s="174"/>
      <c r="T215" s="175"/>
      <c r="AT215" s="171" t="s">
        <v>162</v>
      </c>
      <c r="AU215" s="171" t="s">
        <v>83</v>
      </c>
      <c r="AV215" s="14" t="s">
        <v>81</v>
      </c>
      <c r="AW215" s="14" t="s">
        <v>30</v>
      </c>
      <c r="AX215" s="14" t="s">
        <v>73</v>
      </c>
      <c r="AY215" s="171" t="s">
        <v>151</v>
      </c>
    </row>
    <row r="216" spans="2:65" s="12" customFormat="1" x14ac:dyDescent="0.2">
      <c r="B216" s="156"/>
      <c r="D216" s="152" t="s">
        <v>162</v>
      </c>
      <c r="E216" s="157" t="s">
        <v>1</v>
      </c>
      <c r="F216" s="158" t="s">
        <v>292</v>
      </c>
      <c r="H216" s="159">
        <v>32</v>
      </c>
      <c r="I216" s="160"/>
      <c r="L216" s="156"/>
      <c r="M216" s="161"/>
      <c r="T216" s="162"/>
      <c r="AT216" s="157" t="s">
        <v>162</v>
      </c>
      <c r="AU216" s="157" t="s">
        <v>83</v>
      </c>
      <c r="AV216" s="12" t="s">
        <v>83</v>
      </c>
      <c r="AW216" s="12" t="s">
        <v>30</v>
      </c>
      <c r="AX216" s="12" t="s">
        <v>73</v>
      </c>
      <c r="AY216" s="157" t="s">
        <v>151</v>
      </c>
    </row>
    <row r="217" spans="2:65" s="13" customFormat="1" x14ac:dyDescent="0.2">
      <c r="B217" s="163"/>
      <c r="D217" s="152" t="s">
        <v>162</v>
      </c>
      <c r="E217" s="164" t="s">
        <v>1</v>
      </c>
      <c r="F217" s="165" t="s">
        <v>164</v>
      </c>
      <c r="H217" s="166">
        <v>32</v>
      </c>
      <c r="I217" s="167"/>
      <c r="L217" s="163"/>
      <c r="M217" s="168"/>
      <c r="T217" s="169"/>
      <c r="AT217" s="164" t="s">
        <v>162</v>
      </c>
      <c r="AU217" s="164" t="s">
        <v>83</v>
      </c>
      <c r="AV217" s="13" t="s">
        <v>158</v>
      </c>
      <c r="AW217" s="13" t="s">
        <v>30</v>
      </c>
      <c r="AX217" s="13" t="s">
        <v>81</v>
      </c>
      <c r="AY217" s="164" t="s">
        <v>151</v>
      </c>
    </row>
    <row r="218" spans="2:65" s="1" customFormat="1" ht="24.2" customHeight="1" x14ac:dyDescent="0.2">
      <c r="B218" s="137"/>
      <c r="C218" s="138" t="s">
        <v>248</v>
      </c>
      <c r="D218" s="138" t="s">
        <v>154</v>
      </c>
      <c r="E218" s="139" t="s">
        <v>310</v>
      </c>
      <c r="F218" s="140" t="s">
        <v>311</v>
      </c>
      <c r="G218" s="141" t="s">
        <v>157</v>
      </c>
      <c r="H218" s="142">
        <v>8</v>
      </c>
      <c r="I218" s="143"/>
      <c r="J218" s="144">
        <f>ROUND(I218*H218,2)</f>
        <v>0</v>
      </c>
      <c r="K218" s="145"/>
      <c r="L218" s="32"/>
      <c r="M218" s="146" t="s">
        <v>1</v>
      </c>
      <c r="N218" s="147" t="s">
        <v>38</v>
      </c>
      <c r="P218" s="148">
        <f>O218*H218</f>
        <v>0</v>
      </c>
      <c r="Q218" s="148">
        <v>1.0000000000000001E-5</v>
      </c>
      <c r="R218" s="148">
        <f>Q218*H218</f>
        <v>8.0000000000000007E-5</v>
      </c>
      <c r="S218" s="148">
        <v>9.1999999999999998E-2</v>
      </c>
      <c r="T218" s="149">
        <f>S218*H218</f>
        <v>0.73599999999999999</v>
      </c>
      <c r="AR218" s="150" t="s">
        <v>158</v>
      </c>
      <c r="AT218" s="150" t="s">
        <v>154</v>
      </c>
      <c r="AU218" s="150" t="s">
        <v>83</v>
      </c>
      <c r="AY218" s="17" t="s">
        <v>151</v>
      </c>
      <c r="BE218" s="151">
        <f>IF(N218="základní",J218,0)</f>
        <v>0</v>
      </c>
      <c r="BF218" s="151">
        <f>IF(N218="snížená",J218,0)</f>
        <v>0</v>
      </c>
      <c r="BG218" s="151">
        <f>IF(N218="zákl. přenesená",J218,0)</f>
        <v>0</v>
      </c>
      <c r="BH218" s="151">
        <f>IF(N218="sníž. přenesená",J218,0)</f>
        <v>0</v>
      </c>
      <c r="BI218" s="151">
        <f>IF(N218="nulová",J218,0)</f>
        <v>0</v>
      </c>
      <c r="BJ218" s="17" t="s">
        <v>81</v>
      </c>
      <c r="BK218" s="151">
        <f>ROUND(I218*H218,2)</f>
        <v>0</v>
      </c>
      <c r="BL218" s="17" t="s">
        <v>158</v>
      </c>
      <c r="BM218" s="150" t="s">
        <v>312</v>
      </c>
    </row>
    <row r="219" spans="2:65" s="1" customFormat="1" x14ac:dyDescent="0.2">
      <c r="B219" s="32"/>
      <c r="D219" s="152" t="s">
        <v>160</v>
      </c>
      <c r="F219" s="153" t="s">
        <v>311</v>
      </c>
      <c r="I219" s="154"/>
      <c r="L219" s="32"/>
      <c r="M219" s="155"/>
      <c r="T219" s="56"/>
      <c r="AT219" s="17" t="s">
        <v>160</v>
      </c>
      <c r="AU219" s="17" t="s">
        <v>83</v>
      </c>
    </row>
    <row r="220" spans="2:65" s="14" customFormat="1" x14ac:dyDescent="0.2">
      <c r="B220" s="170"/>
      <c r="D220" s="152" t="s">
        <v>162</v>
      </c>
      <c r="E220" s="171" t="s">
        <v>1</v>
      </c>
      <c r="F220" s="172" t="s">
        <v>313</v>
      </c>
      <c r="H220" s="171" t="s">
        <v>1</v>
      </c>
      <c r="I220" s="173"/>
      <c r="L220" s="170"/>
      <c r="M220" s="174"/>
      <c r="T220" s="175"/>
      <c r="AT220" s="171" t="s">
        <v>162</v>
      </c>
      <c r="AU220" s="171" t="s">
        <v>83</v>
      </c>
      <c r="AV220" s="14" t="s">
        <v>81</v>
      </c>
      <c r="AW220" s="14" t="s">
        <v>30</v>
      </c>
      <c r="AX220" s="14" t="s">
        <v>73</v>
      </c>
      <c r="AY220" s="171" t="s">
        <v>151</v>
      </c>
    </row>
    <row r="221" spans="2:65" s="12" customFormat="1" x14ac:dyDescent="0.2">
      <c r="B221" s="156"/>
      <c r="D221" s="152" t="s">
        <v>162</v>
      </c>
      <c r="E221" s="157" t="s">
        <v>1</v>
      </c>
      <c r="F221" s="158" t="s">
        <v>314</v>
      </c>
      <c r="H221" s="159">
        <v>8</v>
      </c>
      <c r="I221" s="160"/>
      <c r="L221" s="156"/>
      <c r="M221" s="161"/>
      <c r="T221" s="162"/>
      <c r="AT221" s="157" t="s">
        <v>162</v>
      </c>
      <c r="AU221" s="157" t="s">
        <v>83</v>
      </c>
      <c r="AV221" s="12" t="s">
        <v>83</v>
      </c>
      <c r="AW221" s="12" t="s">
        <v>30</v>
      </c>
      <c r="AX221" s="12" t="s">
        <v>73</v>
      </c>
      <c r="AY221" s="157" t="s">
        <v>151</v>
      </c>
    </row>
    <row r="222" spans="2:65" s="13" customFormat="1" x14ac:dyDescent="0.2">
      <c r="B222" s="163"/>
      <c r="D222" s="152" t="s">
        <v>162</v>
      </c>
      <c r="E222" s="164" t="s">
        <v>1</v>
      </c>
      <c r="F222" s="165" t="s">
        <v>164</v>
      </c>
      <c r="H222" s="166">
        <v>8</v>
      </c>
      <c r="I222" s="167"/>
      <c r="L222" s="163"/>
      <c r="M222" s="168"/>
      <c r="T222" s="169"/>
      <c r="AT222" s="164" t="s">
        <v>162</v>
      </c>
      <c r="AU222" s="164" t="s">
        <v>83</v>
      </c>
      <c r="AV222" s="13" t="s">
        <v>158</v>
      </c>
      <c r="AW222" s="13" t="s">
        <v>30</v>
      </c>
      <c r="AX222" s="13" t="s">
        <v>81</v>
      </c>
      <c r="AY222" s="164" t="s">
        <v>151</v>
      </c>
    </row>
    <row r="223" spans="2:65" s="1" customFormat="1" ht="16.5" customHeight="1" x14ac:dyDescent="0.2">
      <c r="B223" s="137"/>
      <c r="C223" s="138" t="s">
        <v>315</v>
      </c>
      <c r="D223" s="138" t="s">
        <v>154</v>
      </c>
      <c r="E223" s="139" t="s">
        <v>316</v>
      </c>
      <c r="F223" s="140" t="s">
        <v>317</v>
      </c>
      <c r="G223" s="141" t="s">
        <v>167</v>
      </c>
      <c r="H223" s="142">
        <v>51</v>
      </c>
      <c r="I223" s="143"/>
      <c r="J223" s="144">
        <f>ROUND(I223*H223,2)</f>
        <v>0</v>
      </c>
      <c r="K223" s="145"/>
      <c r="L223" s="32"/>
      <c r="M223" s="146" t="s">
        <v>1</v>
      </c>
      <c r="N223" s="147" t="s">
        <v>38</v>
      </c>
      <c r="P223" s="148">
        <f>O223*H223</f>
        <v>0</v>
      </c>
      <c r="Q223" s="148">
        <v>0</v>
      </c>
      <c r="R223" s="148">
        <f>Q223*H223</f>
        <v>0</v>
      </c>
      <c r="S223" s="148">
        <v>0.20499999999999999</v>
      </c>
      <c r="T223" s="149">
        <f>S223*H223</f>
        <v>10.455</v>
      </c>
      <c r="AR223" s="150" t="s">
        <v>158</v>
      </c>
      <c r="AT223" s="150" t="s">
        <v>154</v>
      </c>
      <c r="AU223" s="150" t="s">
        <v>83</v>
      </c>
      <c r="AY223" s="17" t="s">
        <v>151</v>
      </c>
      <c r="BE223" s="151">
        <f>IF(N223="základní",J223,0)</f>
        <v>0</v>
      </c>
      <c r="BF223" s="151">
        <f>IF(N223="snížená",J223,0)</f>
        <v>0</v>
      </c>
      <c r="BG223" s="151">
        <f>IF(N223="zákl. přenesená",J223,0)</f>
        <v>0</v>
      </c>
      <c r="BH223" s="151">
        <f>IF(N223="sníž. přenesená",J223,0)</f>
        <v>0</v>
      </c>
      <c r="BI223" s="151">
        <f>IF(N223="nulová",J223,0)</f>
        <v>0</v>
      </c>
      <c r="BJ223" s="17" t="s">
        <v>81</v>
      </c>
      <c r="BK223" s="151">
        <f>ROUND(I223*H223,2)</f>
        <v>0</v>
      </c>
      <c r="BL223" s="17" t="s">
        <v>158</v>
      </c>
      <c r="BM223" s="150" t="s">
        <v>318</v>
      </c>
    </row>
    <row r="224" spans="2:65" s="1" customFormat="1" x14ac:dyDescent="0.2">
      <c r="B224" s="32"/>
      <c r="D224" s="152" t="s">
        <v>160</v>
      </c>
      <c r="F224" s="153" t="s">
        <v>317</v>
      </c>
      <c r="I224" s="154"/>
      <c r="L224" s="32"/>
      <c r="M224" s="155"/>
      <c r="T224" s="56"/>
      <c r="AT224" s="17" t="s">
        <v>160</v>
      </c>
      <c r="AU224" s="17" t="s">
        <v>83</v>
      </c>
    </row>
    <row r="225" spans="2:65" s="14" customFormat="1" x14ac:dyDescent="0.2">
      <c r="B225" s="170"/>
      <c r="D225" s="152" t="s">
        <v>162</v>
      </c>
      <c r="E225" s="171" t="s">
        <v>1</v>
      </c>
      <c r="F225" s="172" t="s">
        <v>319</v>
      </c>
      <c r="H225" s="171" t="s">
        <v>1</v>
      </c>
      <c r="I225" s="173"/>
      <c r="L225" s="170"/>
      <c r="M225" s="174"/>
      <c r="T225" s="175"/>
      <c r="AT225" s="171" t="s">
        <v>162</v>
      </c>
      <c r="AU225" s="171" t="s">
        <v>83</v>
      </c>
      <c r="AV225" s="14" t="s">
        <v>81</v>
      </c>
      <c r="AW225" s="14" t="s">
        <v>30</v>
      </c>
      <c r="AX225" s="14" t="s">
        <v>73</v>
      </c>
      <c r="AY225" s="171" t="s">
        <v>151</v>
      </c>
    </row>
    <row r="226" spans="2:65" s="12" customFormat="1" x14ac:dyDescent="0.2">
      <c r="B226" s="156"/>
      <c r="D226" s="152" t="s">
        <v>162</v>
      </c>
      <c r="E226" s="157" t="s">
        <v>1</v>
      </c>
      <c r="F226" s="158" t="s">
        <v>320</v>
      </c>
      <c r="H226" s="159">
        <v>51</v>
      </c>
      <c r="I226" s="160"/>
      <c r="L226" s="156"/>
      <c r="M226" s="161"/>
      <c r="T226" s="162"/>
      <c r="AT226" s="157" t="s">
        <v>162</v>
      </c>
      <c r="AU226" s="157" t="s">
        <v>83</v>
      </c>
      <c r="AV226" s="12" t="s">
        <v>83</v>
      </c>
      <c r="AW226" s="12" t="s">
        <v>30</v>
      </c>
      <c r="AX226" s="12" t="s">
        <v>73</v>
      </c>
      <c r="AY226" s="157" t="s">
        <v>151</v>
      </c>
    </row>
    <row r="227" spans="2:65" s="13" customFormat="1" x14ac:dyDescent="0.2">
      <c r="B227" s="163"/>
      <c r="D227" s="152" t="s">
        <v>162</v>
      </c>
      <c r="E227" s="164" t="s">
        <v>1</v>
      </c>
      <c r="F227" s="165" t="s">
        <v>164</v>
      </c>
      <c r="H227" s="166">
        <v>51</v>
      </c>
      <c r="I227" s="167"/>
      <c r="L227" s="163"/>
      <c r="M227" s="168"/>
      <c r="T227" s="169"/>
      <c r="AT227" s="164" t="s">
        <v>162</v>
      </c>
      <c r="AU227" s="164" t="s">
        <v>83</v>
      </c>
      <c r="AV227" s="13" t="s">
        <v>158</v>
      </c>
      <c r="AW227" s="13" t="s">
        <v>30</v>
      </c>
      <c r="AX227" s="13" t="s">
        <v>81</v>
      </c>
      <c r="AY227" s="164" t="s">
        <v>151</v>
      </c>
    </row>
    <row r="228" spans="2:65" s="1" customFormat="1" ht="16.5" customHeight="1" x14ac:dyDescent="0.2">
      <c r="B228" s="137"/>
      <c r="C228" s="138" t="s">
        <v>321</v>
      </c>
      <c r="D228" s="138" t="s">
        <v>154</v>
      </c>
      <c r="E228" s="139" t="s">
        <v>316</v>
      </c>
      <c r="F228" s="140" t="s">
        <v>317</v>
      </c>
      <c r="G228" s="141" t="s">
        <v>167</v>
      </c>
      <c r="H228" s="142">
        <v>16</v>
      </c>
      <c r="I228" s="143"/>
      <c r="J228" s="144">
        <f>ROUND(I228*H228,2)</f>
        <v>0</v>
      </c>
      <c r="K228" s="145"/>
      <c r="L228" s="32"/>
      <c r="M228" s="146" t="s">
        <v>1</v>
      </c>
      <c r="N228" s="147" t="s">
        <v>38</v>
      </c>
      <c r="P228" s="148">
        <f>O228*H228</f>
        <v>0</v>
      </c>
      <c r="Q228" s="148">
        <v>0</v>
      </c>
      <c r="R228" s="148">
        <f>Q228*H228</f>
        <v>0</v>
      </c>
      <c r="S228" s="148">
        <v>0.20499999999999999</v>
      </c>
      <c r="T228" s="149">
        <f>S228*H228</f>
        <v>3.28</v>
      </c>
      <c r="AR228" s="150" t="s">
        <v>158</v>
      </c>
      <c r="AT228" s="150" t="s">
        <v>154</v>
      </c>
      <c r="AU228" s="150" t="s">
        <v>83</v>
      </c>
      <c r="AY228" s="17" t="s">
        <v>151</v>
      </c>
      <c r="BE228" s="151">
        <f>IF(N228="základní",J228,0)</f>
        <v>0</v>
      </c>
      <c r="BF228" s="151">
        <f>IF(N228="snížená",J228,0)</f>
        <v>0</v>
      </c>
      <c r="BG228" s="151">
        <f>IF(N228="zákl. přenesená",J228,0)</f>
        <v>0</v>
      </c>
      <c r="BH228" s="151">
        <f>IF(N228="sníž. přenesená",J228,0)</f>
        <v>0</v>
      </c>
      <c r="BI228" s="151">
        <f>IF(N228="nulová",J228,0)</f>
        <v>0</v>
      </c>
      <c r="BJ228" s="17" t="s">
        <v>81</v>
      </c>
      <c r="BK228" s="151">
        <f>ROUND(I228*H228,2)</f>
        <v>0</v>
      </c>
      <c r="BL228" s="17" t="s">
        <v>158</v>
      </c>
      <c r="BM228" s="150" t="s">
        <v>322</v>
      </c>
    </row>
    <row r="229" spans="2:65" s="1" customFormat="1" x14ac:dyDescent="0.2">
      <c r="B229" s="32"/>
      <c r="D229" s="152" t="s">
        <v>160</v>
      </c>
      <c r="F229" s="153" t="s">
        <v>317</v>
      </c>
      <c r="I229" s="154"/>
      <c r="L229" s="32"/>
      <c r="M229" s="155"/>
      <c r="T229" s="56"/>
      <c r="AT229" s="17" t="s">
        <v>160</v>
      </c>
      <c r="AU229" s="17" t="s">
        <v>83</v>
      </c>
    </row>
    <row r="230" spans="2:65" s="14" customFormat="1" x14ac:dyDescent="0.2">
      <c r="B230" s="170"/>
      <c r="D230" s="152" t="s">
        <v>162</v>
      </c>
      <c r="E230" s="171" t="s">
        <v>1</v>
      </c>
      <c r="F230" s="172" t="s">
        <v>323</v>
      </c>
      <c r="H230" s="171" t="s">
        <v>1</v>
      </c>
      <c r="I230" s="173"/>
      <c r="L230" s="170"/>
      <c r="M230" s="174"/>
      <c r="T230" s="175"/>
      <c r="AT230" s="171" t="s">
        <v>162</v>
      </c>
      <c r="AU230" s="171" t="s">
        <v>83</v>
      </c>
      <c r="AV230" s="14" t="s">
        <v>81</v>
      </c>
      <c r="AW230" s="14" t="s">
        <v>30</v>
      </c>
      <c r="AX230" s="14" t="s">
        <v>73</v>
      </c>
      <c r="AY230" s="171" t="s">
        <v>151</v>
      </c>
    </row>
    <row r="231" spans="2:65" s="12" customFormat="1" x14ac:dyDescent="0.2">
      <c r="B231" s="156"/>
      <c r="D231" s="152" t="s">
        <v>162</v>
      </c>
      <c r="E231" s="157" t="s">
        <v>1</v>
      </c>
      <c r="F231" s="158" t="s">
        <v>207</v>
      </c>
      <c r="H231" s="159">
        <v>16</v>
      </c>
      <c r="I231" s="160"/>
      <c r="L231" s="156"/>
      <c r="M231" s="161"/>
      <c r="T231" s="162"/>
      <c r="AT231" s="157" t="s">
        <v>162</v>
      </c>
      <c r="AU231" s="157" t="s">
        <v>83</v>
      </c>
      <c r="AV231" s="12" t="s">
        <v>83</v>
      </c>
      <c r="AW231" s="12" t="s">
        <v>30</v>
      </c>
      <c r="AX231" s="12" t="s">
        <v>73</v>
      </c>
      <c r="AY231" s="157" t="s">
        <v>151</v>
      </c>
    </row>
    <row r="232" spans="2:65" s="13" customFormat="1" x14ac:dyDescent="0.2">
      <c r="B232" s="163"/>
      <c r="D232" s="152" t="s">
        <v>162</v>
      </c>
      <c r="E232" s="164" t="s">
        <v>1</v>
      </c>
      <c r="F232" s="165" t="s">
        <v>164</v>
      </c>
      <c r="H232" s="166">
        <v>16</v>
      </c>
      <c r="I232" s="167"/>
      <c r="L232" s="163"/>
      <c r="M232" s="168"/>
      <c r="T232" s="169"/>
      <c r="AT232" s="164" t="s">
        <v>162</v>
      </c>
      <c r="AU232" s="164" t="s">
        <v>83</v>
      </c>
      <c r="AV232" s="13" t="s">
        <v>158</v>
      </c>
      <c r="AW232" s="13" t="s">
        <v>30</v>
      </c>
      <c r="AX232" s="13" t="s">
        <v>81</v>
      </c>
      <c r="AY232" s="164" t="s">
        <v>151</v>
      </c>
    </row>
    <row r="233" spans="2:65" s="1" customFormat="1" ht="16.5" customHeight="1" x14ac:dyDescent="0.2">
      <c r="B233" s="137"/>
      <c r="C233" s="138" t="s">
        <v>7</v>
      </c>
      <c r="D233" s="138" t="s">
        <v>154</v>
      </c>
      <c r="E233" s="139" t="s">
        <v>324</v>
      </c>
      <c r="F233" s="140" t="s">
        <v>325</v>
      </c>
      <c r="G233" s="141" t="s">
        <v>167</v>
      </c>
      <c r="H233" s="142">
        <v>80</v>
      </c>
      <c r="I233" s="143"/>
      <c r="J233" s="144">
        <f>ROUND(I233*H233,2)</f>
        <v>0</v>
      </c>
      <c r="K233" s="145"/>
      <c r="L233" s="32"/>
      <c r="M233" s="146" t="s">
        <v>1</v>
      </c>
      <c r="N233" s="147" t="s">
        <v>38</v>
      </c>
      <c r="P233" s="148">
        <f>O233*H233</f>
        <v>0</v>
      </c>
      <c r="Q233" s="148">
        <v>0</v>
      </c>
      <c r="R233" s="148">
        <f>Q233*H233</f>
        <v>0</v>
      </c>
      <c r="S233" s="148">
        <v>0.115</v>
      </c>
      <c r="T233" s="149">
        <f>S233*H233</f>
        <v>9.2000000000000011</v>
      </c>
      <c r="AR233" s="150" t="s">
        <v>158</v>
      </c>
      <c r="AT233" s="150" t="s">
        <v>154</v>
      </c>
      <c r="AU233" s="150" t="s">
        <v>83</v>
      </c>
      <c r="AY233" s="17" t="s">
        <v>151</v>
      </c>
      <c r="BE233" s="151">
        <f>IF(N233="základní",J233,0)</f>
        <v>0</v>
      </c>
      <c r="BF233" s="151">
        <f>IF(N233="snížená",J233,0)</f>
        <v>0</v>
      </c>
      <c r="BG233" s="151">
        <f>IF(N233="zákl. přenesená",J233,0)</f>
        <v>0</v>
      </c>
      <c r="BH233" s="151">
        <f>IF(N233="sníž. přenesená",J233,0)</f>
        <v>0</v>
      </c>
      <c r="BI233" s="151">
        <f>IF(N233="nulová",J233,0)</f>
        <v>0</v>
      </c>
      <c r="BJ233" s="17" t="s">
        <v>81</v>
      </c>
      <c r="BK233" s="151">
        <f>ROUND(I233*H233,2)</f>
        <v>0</v>
      </c>
      <c r="BL233" s="17" t="s">
        <v>158</v>
      </c>
      <c r="BM233" s="150" t="s">
        <v>326</v>
      </c>
    </row>
    <row r="234" spans="2:65" s="1" customFormat="1" x14ac:dyDescent="0.2">
      <c r="B234" s="32"/>
      <c r="D234" s="152" t="s">
        <v>160</v>
      </c>
      <c r="F234" s="153" t="s">
        <v>325</v>
      </c>
      <c r="I234" s="154"/>
      <c r="L234" s="32"/>
      <c r="M234" s="155"/>
      <c r="T234" s="56"/>
      <c r="AT234" s="17" t="s">
        <v>160</v>
      </c>
      <c r="AU234" s="17" t="s">
        <v>83</v>
      </c>
    </row>
    <row r="235" spans="2:65" s="14" customFormat="1" ht="22.5" x14ac:dyDescent="0.2">
      <c r="B235" s="170"/>
      <c r="D235" s="152" t="s">
        <v>162</v>
      </c>
      <c r="E235" s="171" t="s">
        <v>1</v>
      </c>
      <c r="F235" s="172" t="s">
        <v>327</v>
      </c>
      <c r="H235" s="171" t="s">
        <v>1</v>
      </c>
      <c r="I235" s="173"/>
      <c r="L235" s="170"/>
      <c r="M235" s="174"/>
      <c r="T235" s="175"/>
      <c r="AT235" s="171" t="s">
        <v>162</v>
      </c>
      <c r="AU235" s="171" t="s">
        <v>83</v>
      </c>
      <c r="AV235" s="14" t="s">
        <v>81</v>
      </c>
      <c r="AW235" s="14" t="s">
        <v>30</v>
      </c>
      <c r="AX235" s="14" t="s">
        <v>73</v>
      </c>
      <c r="AY235" s="171" t="s">
        <v>151</v>
      </c>
    </row>
    <row r="236" spans="2:65" s="12" customFormat="1" x14ac:dyDescent="0.2">
      <c r="B236" s="156"/>
      <c r="D236" s="152" t="s">
        <v>162</v>
      </c>
      <c r="E236" s="157" t="s">
        <v>1</v>
      </c>
      <c r="F236" s="158" t="s">
        <v>328</v>
      </c>
      <c r="H236" s="159">
        <v>80</v>
      </c>
      <c r="I236" s="160"/>
      <c r="L236" s="156"/>
      <c r="M236" s="161"/>
      <c r="T236" s="162"/>
      <c r="AT236" s="157" t="s">
        <v>162</v>
      </c>
      <c r="AU236" s="157" t="s">
        <v>83</v>
      </c>
      <c r="AV236" s="12" t="s">
        <v>83</v>
      </c>
      <c r="AW236" s="12" t="s">
        <v>30</v>
      </c>
      <c r="AX236" s="12" t="s">
        <v>73</v>
      </c>
      <c r="AY236" s="157" t="s">
        <v>151</v>
      </c>
    </row>
    <row r="237" spans="2:65" s="13" customFormat="1" x14ac:dyDescent="0.2">
      <c r="B237" s="163"/>
      <c r="D237" s="152" t="s">
        <v>162</v>
      </c>
      <c r="E237" s="164" t="s">
        <v>1</v>
      </c>
      <c r="F237" s="165" t="s">
        <v>164</v>
      </c>
      <c r="H237" s="166">
        <v>80</v>
      </c>
      <c r="I237" s="167"/>
      <c r="L237" s="163"/>
      <c r="M237" s="168"/>
      <c r="T237" s="169"/>
      <c r="AT237" s="164" t="s">
        <v>162</v>
      </c>
      <c r="AU237" s="164" t="s">
        <v>83</v>
      </c>
      <c r="AV237" s="13" t="s">
        <v>158</v>
      </c>
      <c r="AW237" s="13" t="s">
        <v>30</v>
      </c>
      <c r="AX237" s="13" t="s">
        <v>81</v>
      </c>
      <c r="AY237" s="164" t="s">
        <v>151</v>
      </c>
    </row>
    <row r="238" spans="2:65" s="1" customFormat="1" ht="16.5" customHeight="1" x14ac:dyDescent="0.2">
      <c r="B238" s="137"/>
      <c r="C238" s="138" t="s">
        <v>329</v>
      </c>
      <c r="D238" s="138" t="s">
        <v>154</v>
      </c>
      <c r="E238" s="139" t="s">
        <v>330</v>
      </c>
      <c r="F238" s="140" t="s">
        <v>331</v>
      </c>
      <c r="G238" s="141" t="s">
        <v>167</v>
      </c>
      <c r="H238" s="142">
        <v>26</v>
      </c>
      <c r="I238" s="143"/>
      <c r="J238" s="144">
        <f>ROUND(I238*H238,2)</f>
        <v>0</v>
      </c>
      <c r="K238" s="145"/>
      <c r="L238" s="32"/>
      <c r="M238" s="146" t="s">
        <v>1</v>
      </c>
      <c r="N238" s="147" t="s">
        <v>38</v>
      </c>
      <c r="P238" s="148">
        <f>O238*H238</f>
        <v>0</v>
      </c>
      <c r="Q238" s="148">
        <v>0</v>
      </c>
      <c r="R238" s="148">
        <f>Q238*H238</f>
        <v>0</v>
      </c>
      <c r="S238" s="148">
        <v>0.04</v>
      </c>
      <c r="T238" s="149">
        <f>S238*H238</f>
        <v>1.04</v>
      </c>
      <c r="AR238" s="150" t="s">
        <v>158</v>
      </c>
      <c r="AT238" s="150" t="s">
        <v>154</v>
      </c>
      <c r="AU238" s="150" t="s">
        <v>83</v>
      </c>
      <c r="AY238" s="17" t="s">
        <v>151</v>
      </c>
      <c r="BE238" s="151">
        <f>IF(N238="základní",J238,0)</f>
        <v>0</v>
      </c>
      <c r="BF238" s="151">
        <f>IF(N238="snížená",J238,0)</f>
        <v>0</v>
      </c>
      <c r="BG238" s="151">
        <f>IF(N238="zákl. přenesená",J238,0)</f>
        <v>0</v>
      </c>
      <c r="BH238" s="151">
        <f>IF(N238="sníž. přenesená",J238,0)</f>
        <v>0</v>
      </c>
      <c r="BI238" s="151">
        <f>IF(N238="nulová",J238,0)</f>
        <v>0</v>
      </c>
      <c r="BJ238" s="17" t="s">
        <v>81</v>
      </c>
      <c r="BK238" s="151">
        <f>ROUND(I238*H238,2)</f>
        <v>0</v>
      </c>
      <c r="BL238" s="17" t="s">
        <v>158</v>
      </c>
      <c r="BM238" s="150" t="s">
        <v>332</v>
      </c>
    </row>
    <row r="239" spans="2:65" s="1" customFormat="1" x14ac:dyDescent="0.2">
      <c r="B239" s="32"/>
      <c r="D239" s="152" t="s">
        <v>160</v>
      </c>
      <c r="F239" s="153" t="s">
        <v>331</v>
      </c>
      <c r="I239" s="154"/>
      <c r="L239" s="32"/>
      <c r="M239" s="155"/>
      <c r="T239" s="56"/>
      <c r="AT239" s="17" t="s">
        <v>160</v>
      </c>
      <c r="AU239" s="17" t="s">
        <v>83</v>
      </c>
    </row>
    <row r="240" spans="2:65" s="14" customFormat="1" ht="22.5" x14ac:dyDescent="0.2">
      <c r="B240" s="170"/>
      <c r="D240" s="152" t="s">
        <v>162</v>
      </c>
      <c r="E240" s="171" t="s">
        <v>1</v>
      </c>
      <c r="F240" s="172" t="s">
        <v>333</v>
      </c>
      <c r="H240" s="171" t="s">
        <v>1</v>
      </c>
      <c r="I240" s="173"/>
      <c r="L240" s="170"/>
      <c r="M240" s="174"/>
      <c r="T240" s="175"/>
      <c r="AT240" s="171" t="s">
        <v>162</v>
      </c>
      <c r="AU240" s="171" t="s">
        <v>83</v>
      </c>
      <c r="AV240" s="14" t="s">
        <v>81</v>
      </c>
      <c r="AW240" s="14" t="s">
        <v>30</v>
      </c>
      <c r="AX240" s="14" t="s">
        <v>73</v>
      </c>
      <c r="AY240" s="171" t="s">
        <v>151</v>
      </c>
    </row>
    <row r="241" spans="2:65" s="12" customFormat="1" x14ac:dyDescent="0.2">
      <c r="B241" s="156"/>
      <c r="D241" s="152" t="s">
        <v>162</v>
      </c>
      <c r="E241" s="157" t="s">
        <v>1</v>
      </c>
      <c r="F241" s="158" t="s">
        <v>334</v>
      </c>
      <c r="H241" s="159">
        <v>26</v>
      </c>
      <c r="I241" s="160"/>
      <c r="L241" s="156"/>
      <c r="M241" s="161"/>
      <c r="T241" s="162"/>
      <c r="AT241" s="157" t="s">
        <v>162</v>
      </c>
      <c r="AU241" s="157" t="s">
        <v>83</v>
      </c>
      <c r="AV241" s="12" t="s">
        <v>83</v>
      </c>
      <c r="AW241" s="12" t="s">
        <v>30</v>
      </c>
      <c r="AX241" s="12" t="s">
        <v>73</v>
      </c>
      <c r="AY241" s="157" t="s">
        <v>151</v>
      </c>
    </row>
    <row r="242" spans="2:65" s="13" customFormat="1" x14ac:dyDescent="0.2">
      <c r="B242" s="163"/>
      <c r="D242" s="152" t="s">
        <v>162</v>
      </c>
      <c r="E242" s="164" t="s">
        <v>1</v>
      </c>
      <c r="F242" s="165" t="s">
        <v>164</v>
      </c>
      <c r="H242" s="166">
        <v>26</v>
      </c>
      <c r="I242" s="167"/>
      <c r="L242" s="163"/>
      <c r="M242" s="168"/>
      <c r="T242" s="169"/>
      <c r="AT242" s="164" t="s">
        <v>162</v>
      </c>
      <c r="AU242" s="164" t="s">
        <v>83</v>
      </c>
      <c r="AV242" s="13" t="s">
        <v>158</v>
      </c>
      <c r="AW242" s="13" t="s">
        <v>30</v>
      </c>
      <c r="AX242" s="13" t="s">
        <v>81</v>
      </c>
      <c r="AY242" s="164" t="s">
        <v>151</v>
      </c>
    </row>
    <row r="243" spans="2:65" s="1" customFormat="1" ht="24.2" customHeight="1" x14ac:dyDescent="0.2">
      <c r="B243" s="137"/>
      <c r="C243" s="138" t="s">
        <v>335</v>
      </c>
      <c r="D243" s="138" t="s">
        <v>154</v>
      </c>
      <c r="E243" s="139" t="s">
        <v>336</v>
      </c>
      <c r="F243" s="140" t="s">
        <v>337</v>
      </c>
      <c r="G243" s="141" t="s">
        <v>157</v>
      </c>
      <c r="H243" s="142">
        <v>78</v>
      </c>
      <c r="I243" s="143"/>
      <c r="J243" s="144">
        <f>ROUND(I243*H243,2)</f>
        <v>0</v>
      </c>
      <c r="K243" s="145"/>
      <c r="L243" s="32"/>
      <c r="M243" s="146" t="s">
        <v>1</v>
      </c>
      <c r="N243" s="147" t="s">
        <v>38</v>
      </c>
      <c r="P243" s="148">
        <f>O243*H243</f>
        <v>0</v>
      </c>
      <c r="Q243" s="148">
        <v>0</v>
      </c>
      <c r="R243" s="148">
        <f>Q243*H243</f>
        <v>0</v>
      </c>
      <c r="S243" s="148">
        <v>0</v>
      </c>
      <c r="T243" s="149">
        <f>S243*H243</f>
        <v>0</v>
      </c>
      <c r="AR243" s="150" t="s">
        <v>158</v>
      </c>
      <c r="AT243" s="150" t="s">
        <v>154</v>
      </c>
      <c r="AU243" s="150" t="s">
        <v>83</v>
      </c>
      <c r="AY243" s="17" t="s">
        <v>151</v>
      </c>
      <c r="BE243" s="151">
        <f>IF(N243="základní",J243,0)</f>
        <v>0</v>
      </c>
      <c r="BF243" s="151">
        <f>IF(N243="snížená",J243,0)</f>
        <v>0</v>
      </c>
      <c r="BG243" s="151">
        <f>IF(N243="zákl. přenesená",J243,0)</f>
        <v>0</v>
      </c>
      <c r="BH243" s="151">
        <f>IF(N243="sníž. přenesená",J243,0)</f>
        <v>0</v>
      </c>
      <c r="BI243" s="151">
        <f>IF(N243="nulová",J243,0)</f>
        <v>0</v>
      </c>
      <c r="BJ243" s="17" t="s">
        <v>81</v>
      </c>
      <c r="BK243" s="151">
        <f>ROUND(I243*H243,2)</f>
        <v>0</v>
      </c>
      <c r="BL243" s="17" t="s">
        <v>158</v>
      </c>
      <c r="BM243" s="150" t="s">
        <v>338</v>
      </c>
    </row>
    <row r="244" spans="2:65" s="1" customFormat="1" x14ac:dyDescent="0.2">
      <c r="B244" s="32"/>
      <c r="D244" s="152" t="s">
        <v>160</v>
      </c>
      <c r="F244" s="153" t="s">
        <v>337</v>
      </c>
      <c r="I244" s="154"/>
      <c r="L244" s="32"/>
      <c r="M244" s="155"/>
      <c r="T244" s="56"/>
      <c r="AT244" s="17" t="s">
        <v>160</v>
      </c>
      <c r="AU244" s="17" t="s">
        <v>83</v>
      </c>
    </row>
    <row r="245" spans="2:65" s="14" customFormat="1" x14ac:dyDescent="0.2">
      <c r="B245" s="170"/>
      <c r="D245" s="152" t="s">
        <v>162</v>
      </c>
      <c r="E245" s="171" t="s">
        <v>1</v>
      </c>
      <c r="F245" s="172" t="s">
        <v>339</v>
      </c>
      <c r="H245" s="171" t="s">
        <v>1</v>
      </c>
      <c r="I245" s="173"/>
      <c r="L245" s="170"/>
      <c r="M245" s="174"/>
      <c r="T245" s="175"/>
      <c r="AT245" s="171" t="s">
        <v>162</v>
      </c>
      <c r="AU245" s="171" t="s">
        <v>83</v>
      </c>
      <c r="AV245" s="14" t="s">
        <v>81</v>
      </c>
      <c r="AW245" s="14" t="s">
        <v>30</v>
      </c>
      <c r="AX245" s="14" t="s">
        <v>73</v>
      </c>
      <c r="AY245" s="171" t="s">
        <v>151</v>
      </c>
    </row>
    <row r="246" spans="2:65" s="12" customFormat="1" x14ac:dyDescent="0.2">
      <c r="B246" s="156"/>
      <c r="D246" s="152" t="s">
        <v>162</v>
      </c>
      <c r="E246" s="157" t="s">
        <v>1</v>
      </c>
      <c r="F246" s="158" t="s">
        <v>340</v>
      </c>
      <c r="H246" s="159">
        <v>78</v>
      </c>
      <c r="I246" s="160"/>
      <c r="L246" s="156"/>
      <c r="M246" s="161"/>
      <c r="T246" s="162"/>
      <c r="AT246" s="157" t="s">
        <v>162</v>
      </c>
      <c r="AU246" s="157" t="s">
        <v>83</v>
      </c>
      <c r="AV246" s="12" t="s">
        <v>83</v>
      </c>
      <c r="AW246" s="12" t="s">
        <v>30</v>
      </c>
      <c r="AX246" s="12" t="s">
        <v>73</v>
      </c>
      <c r="AY246" s="157" t="s">
        <v>151</v>
      </c>
    </row>
    <row r="247" spans="2:65" s="13" customFormat="1" x14ac:dyDescent="0.2">
      <c r="B247" s="163"/>
      <c r="D247" s="152" t="s">
        <v>162</v>
      </c>
      <c r="E247" s="164" t="s">
        <v>1</v>
      </c>
      <c r="F247" s="165" t="s">
        <v>164</v>
      </c>
      <c r="H247" s="166">
        <v>78</v>
      </c>
      <c r="I247" s="167"/>
      <c r="L247" s="163"/>
      <c r="M247" s="168"/>
      <c r="T247" s="169"/>
      <c r="AT247" s="164" t="s">
        <v>162</v>
      </c>
      <c r="AU247" s="164" t="s">
        <v>83</v>
      </c>
      <c r="AV247" s="13" t="s">
        <v>158</v>
      </c>
      <c r="AW247" s="13" t="s">
        <v>30</v>
      </c>
      <c r="AX247" s="13" t="s">
        <v>81</v>
      </c>
      <c r="AY247" s="164" t="s">
        <v>151</v>
      </c>
    </row>
    <row r="248" spans="2:65" s="1" customFormat="1" ht="24.2" customHeight="1" x14ac:dyDescent="0.2">
      <c r="B248" s="137"/>
      <c r="C248" s="138" t="s">
        <v>341</v>
      </c>
      <c r="D248" s="138" t="s">
        <v>154</v>
      </c>
      <c r="E248" s="139" t="s">
        <v>342</v>
      </c>
      <c r="F248" s="140" t="s">
        <v>343</v>
      </c>
      <c r="G248" s="141" t="s">
        <v>157</v>
      </c>
      <c r="H248" s="142">
        <v>675</v>
      </c>
      <c r="I248" s="143"/>
      <c r="J248" s="144">
        <f>ROUND(I248*H248,2)</f>
        <v>0</v>
      </c>
      <c r="K248" s="145"/>
      <c r="L248" s="32"/>
      <c r="M248" s="146" t="s">
        <v>1</v>
      </c>
      <c r="N248" s="147" t="s">
        <v>38</v>
      </c>
      <c r="P248" s="148">
        <f>O248*H248</f>
        <v>0</v>
      </c>
      <c r="Q248" s="148">
        <v>0</v>
      </c>
      <c r="R248" s="148">
        <f>Q248*H248</f>
        <v>0</v>
      </c>
      <c r="S248" s="148">
        <v>0</v>
      </c>
      <c r="T248" s="149">
        <f>S248*H248</f>
        <v>0</v>
      </c>
      <c r="AR248" s="150" t="s">
        <v>158</v>
      </c>
      <c r="AT248" s="150" t="s">
        <v>154</v>
      </c>
      <c r="AU248" s="150" t="s">
        <v>83</v>
      </c>
      <c r="AY248" s="17" t="s">
        <v>151</v>
      </c>
      <c r="BE248" s="151">
        <f>IF(N248="základní",J248,0)</f>
        <v>0</v>
      </c>
      <c r="BF248" s="151">
        <f>IF(N248="snížená",J248,0)</f>
        <v>0</v>
      </c>
      <c r="BG248" s="151">
        <f>IF(N248="zákl. přenesená",J248,0)</f>
        <v>0</v>
      </c>
      <c r="BH248" s="151">
        <f>IF(N248="sníž. přenesená",J248,0)</f>
        <v>0</v>
      </c>
      <c r="BI248" s="151">
        <f>IF(N248="nulová",J248,0)</f>
        <v>0</v>
      </c>
      <c r="BJ248" s="17" t="s">
        <v>81</v>
      </c>
      <c r="BK248" s="151">
        <f>ROUND(I248*H248,2)</f>
        <v>0</v>
      </c>
      <c r="BL248" s="17" t="s">
        <v>158</v>
      </c>
      <c r="BM248" s="150" t="s">
        <v>344</v>
      </c>
    </row>
    <row r="249" spans="2:65" s="1" customFormat="1" x14ac:dyDescent="0.2">
      <c r="B249" s="32"/>
      <c r="D249" s="152" t="s">
        <v>160</v>
      </c>
      <c r="F249" s="153" t="s">
        <v>343</v>
      </c>
      <c r="I249" s="154"/>
      <c r="L249" s="32"/>
      <c r="M249" s="155"/>
      <c r="T249" s="56"/>
      <c r="AT249" s="17" t="s">
        <v>160</v>
      </c>
      <c r="AU249" s="17" t="s">
        <v>83</v>
      </c>
    </row>
    <row r="250" spans="2:65" s="14" customFormat="1" x14ac:dyDescent="0.2">
      <c r="B250" s="170"/>
      <c r="D250" s="152" t="s">
        <v>162</v>
      </c>
      <c r="E250" s="171" t="s">
        <v>1</v>
      </c>
      <c r="F250" s="172" t="s">
        <v>345</v>
      </c>
      <c r="H250" s="171" t="s">
        <v>1</v>
      </c>
      <c r="I250" s="173"/>
      <c r="L250" s="170"/>
      <c r="M250" s="174"/>
      <c r="T250" s="175"/>
      <c r="AT250" s="171" t="s">
        <v>162</v>
      </c>
      <c r="AU250" s="171" t="s">
        <v>83</v>
      </c>
      <c r="AV250" s="14" t="s">
        <v>81</v>
      </c>
      <c r="AW250" s="14" t="s">
        <v>30</v>
      </c>
      <c r="AX250" s="14" t="s">
        <v>73</v>
      </c>
      <c r="AY250" s="171" t="s">
        <v>151</v>
      </c>
    </row>
    <row r="251" spans="2:65" s="12" customFormat="1" x14ac:dyDescent="0.2">
      <c r="B251" s="156"/>
      <c r="D251" s="152" t="s">
        <v>162</v>
      </c>
      <c r="E251" s="157" t="s">
        <v>1</v>
      </c>
      <c r="F251" s="158" t="s">
        <v>346</v>
      </c>
      <c r="H251" s="159">
        <v>675</v>
      </c>
      <c r="I251" s="160"/>
      <c r="L251" s="156"/>
      <c r="M251" s="161"/>
      <c r="T251" s="162"/>
      <c r="AT251" s="157" t="s">
        <v>162</v>
      </c>
      <c r="AU251" s="157" t="s">
        <v>83</v>
      </c>
      <c r="AV251" s="12" t="s">
        <v>83</v>
      </c>
      <c r="AW251" s="12" t="s">
        <v>30</v>
      </c>
      <c r="AX251" s="12" t="s">
        <v>73</v>
      </c>
      <c r="AY251" s="157" t="s">
        <v>151</v>
      </c>
    </row>
    <row r="252" spans="2:65" s="13" customFormat="1" x14ac:dyDescent="0.2">
      <c r="B252" s="163"/>
      <c r="D252" s="152" t="s">
        <v>162</v>
      </c>
      <c r="E252" s="164" t="s">
        <v>1</v>
      </c>
      <c r="F252" s="165" t="s">
        <v>164</v>
      </c>
      <c r="H252" s="166">
        <v>675</v>
      </c>
      <c r="I252" s="167"/>
      <c r="L252" s="163"/>
      <c r="M252" s="168"/>
      <c r="T252" s="169"/>
      <c r="AT252" s="164" t="s">
        <v>162</v>
      </c>
      <c r="AU252" s="164" t="s">
        <v>83</v>
      </c>
      <c r="AV252" s="13" t="s">
        <v>158</v>
      </c>
      <c r="AW252" s="13" t="s">
        <v>30</v>
      </c>
      <c r="AX252" s="13" t="s">
        <v>81</v>
      </c>
      <c r="AY252" s="164" t="s">
        <v>151</v>
      </c>
    </row>
    <row r="253" spans="2:65" s="1" customFormat="1" ht="24.2" customHeight="1" x14ac:dyDescent="0.2">
      <c r="B253" s="137"/>
      <c r="C253" s="138" t="s">
        <v>347</v>
      </c>
      <c r="D253" s="138" t="s">
        <v>154</v>
      </c>
      <c r="E253" s="139" t="s">
        <v>348</v>
      </c>
      <c r="F253" s="140" t="s">
        <v>349</v>
      </c>
      <c r="G253" s="141" t="s">
        <v>157</v>
      </c>
      <c r="H253" s="142">
        <v>620</v>
      </c>
      <c r="I253" s="143"/>
      <c r="J253" s="144">
        <f>ROUND(I253*H253,2)</f>
        <v>0</v>
      </c>
      <c r="K253" s="145"/>
      <c r="L253" s="32"/>
      <c r="M253" s="146" t="s">
        <v>1</v>
      </c>
      <c r="N253" s="147" t="s">
        <v>38</v>
      </c>
      <c r="P253" s="148">
        <f>O253*H253</f>
        <v>0</v>
      </c>
      <c r="Q253" s="148">
        <v>0</v>
      </c>
      <c r="R253" s="148">
        <f>Q253*H253</f>
        <v>0</v>
      </c>
      <c r="S253" s="148">
        <v>0</v>
      </c>
      <c r="T253" s="149">
        <f>S253*H253</f>
        <v>0</v>
      </c>
      <c r="AR253" s="150" t="s">
        <v>158</v>
      </c>
      <c r="AT253" s="150" t="s">
        <v>154</v>
      </c>
      <c r="AU253" s="150" t="s">
        <v>83</v>
      </c>
      <c r="AY253" s="17" t="s">
        <v>151</v>
      </c>
      <c r="BE253" s="151">
        <f>IF(N253="základní",J253,0)</f>
        <v>0</v>
      </c>
      <c r="BF253" s="151">
        <f>IF(N253="snížená",J253,0)</f>
        <v>0</v>
      </c>
      <c r="BG253" s="151">
        <f>IF(N253="zákl. přenesená",J253,0)</f>
        <v>0</v>
      </c>
      <c r="BH253" s="151">
        <f>IF(N253="sníž. přenesená",J253,0)</f>
        <v>0</v>
      </c>
      <c r="BI253" s="151">
        <f>IF(N253="nulová",J253,0)</f>
        <v>0</v>
      </c>
      <c r="BJ253" s="17" t="s">
        <v>81</v>
      </c>
      <c r="BK253" s="151">
        <f>ROUND(I253*H253,2)</f>
        <v>0</v>
      </c>
      <c r="BL253" s="17" t="s">
        <v>158</v>
      </c>
      <c r="BM253" s="150" t="s">
        <v>350</v>
      </c>
    </row>
    <row r="254" spans="2:65" s="1" customFormat="1" x14ac:dyDescent="0.2">
      <c r="B254" s="32"/>
      <c r="D254" s="152" t="s">
        <v>160</v>
      </c>
      <c r="F254" s="153" t="s">
        <v>349</v>
      </c>
      <c r="I254" s="154"/>
      <c r="L254" s="32"/>
      <c r="M254" s="155"/>
      <c r="T254" s="56"/>
      <c r="AT254" s="17" t="s">
        <v>160</v>
      </c>
      <c r="AU254" s="17" t="s">
        <v>83</v>
      </c>
    </row>
    <row r="255" spans="2:65" s="14" customFormat="1" x14ac:dyDescent="0.2">
      <c r="B255" s="170"/>
      <c r="D255" s="152" t="s">
        <v>162</v>
      </c>
      <c r="E255" s="171" t="s">
        <v>1</v>
      </c>
      <c r="F255" s="172" t="s">
        <v>345</v>
      </c>
      <c r="H255" s="171" t="s">
        <v>1</v>
      </c>
      <c r="I255" s="173"/>
      <c r="L255" s="170"/>
      <c r="M255" s="174"/>
      <c r="T255" s="175"/>
      <c r="AT255" s="171" t="s">
        <v>162</v>
      </c>
      <c r="AU255" s="171" t="s">
        <v>83</v>
      </c>
      <c r="AV255" s="14" t="s">
        <v>81</v>
      </c>
      <c r="AW255" s="14" t="s">
        <v>30</v>
      </c>
      <c r="AX255" s="14" t="s">
        <v>73</v>
      </c>
      <c r="AY255" s="171" t="s">
        <v>151</v>
      </c>
    </row>
    <row r="256" spans="2:65" s="12" customFormat="1" x14ac:dyDescent="0.2">
      <c r="B256" s="156"/>
      <c r="D256" s="152" t="s">
        <v>162</v>
      </c>
      <c r="E256" s="157" t="s">
        <v>1</v>
      </c>
      <c r="F256" s="158" t="s">
        <v>351</v>
      </c>
      <c r="H256" s="159">
        <v>620</v>
      </c>
      <c r="I256" s="160"/>
      <c r="L256" s="156"/>
      <c r="M256" s="161"/>
      <c r="T256" s="162"/>
      <c r="AT256" s="157" t="s">
        <v>162</v>
      </c>
      <c r="AU256" s="157" t="s">
        <v>83</v>
      </c>
      <c r="AV256" s="12" t="s">
        <v>83</v>
      </c>
      <c r="AW256" s="12" t="s">
        <v>30</v>
      </c>
      <c r="AX256" s="12" t="s">
        <v>73</v>
      </c>
      <c r="AY256" s="157" t="s">
        <v>151</v>
      </c>
    </row>
    <row r="257" spans="2:65" s="13" customFormat="1" x14ac:dyDescent="0.2">
      <c r="B257" s="163"/>
      <c r="D257" s="152" t="s">
        <v>162</v>
      </c>
      <c r="E257" s="164" t="s">
        <v>1</v>
      </c>
      <c r="F257" s="165" t="s">
        <v>164</v>
      </c>
      <c r="H257" s="166">
        <v>620</v>
      </c>
      <c r="I257" s="167"/>
      <c r="L257" s="163"/>
      <c r="M257" s="168"/>
      <c r="T257" s="169"/>
      <c r="AT257" s="164" t="s">
        <v>162</v>
      </c>
      <c r="AU257" s="164" t="s">
        <v>83</v>
      </c>
      <c r="AV257" s="13" t="s">
        <v>158</v>
      </c>
      <c r="AW257" s="13" t="s">
        <v>30</v>
      </c>
      <c r="AX257" s="13" t="s">
        <v>81</v>
      </c>
      <c r="AY257" s="164" t="s">
        <v>151</v>
      </c>
    </row>
    <row r="258" spans="2:65" s="1" customFormat="1" ht="37.9" customHeight="1" x14ac:dyDescent="0.2">
      <c r="B258" s="137"/>
      <c r="C258" s="138" t="s">
        <v>352</v>
      </c>
      <c r="D258" s="138" t="s">
        <v>154</v>
      </c>
      <c r="E258" s="139" t="s">
        <v>353</v>
      </c>
      <c r="F258" s="140" t="s">
        <v>354</v>
      </c>
      <c r="G258" s="141" t="s">
        <v>171</v>
      </c>
      <c r="H258" s="142">
        <v>137.30000000000001</v>
      </c>
      <c r="I258" s="143"/>
      <c r="J258" s="144">
        <f>ROUND(I258*H258,2)</f>
        <v>0</v>
      </c>
      <c r="K258" s="145"/>
      <c r="L258" s="32"/>
      <c r="M258" s="146" t="s">
        <v>1</v>
      </c>
      <c r="N258" s="147" t="s">
        <v>38</v>
      </c>
      <c r="P258" s="148">
        <f>O258*H258</f>
        <v>0</v>
      </c>
      <c r="Q258" s="148">
        <v>0</v>
      </c>
      <c r="R258" s="148">
        <f>Q258*H258</f>
        <v>0</v>
      </c>
      <c r="S258" s="148">
        <v>0</v>
      </c>
      <c r="T258" s="149">
        <f>S258*H258</f>
        <v>0</v>
      </c>
      <c r="AR258" s="150" t="s">
        <v>158</v>
      </c>
      <c r="AT258" s="150" t="s">
        <v>154</v>
      </c>
      <c r="AU258" s="150" t="s">
        <v>83</v>
      </c>
      <c r="AY258" s="17" t="s">
        <v>151</v>
      </c>
      <c r="BE258" s="151">
        <f>IF(N258="základní",J258,0)</f>
        <v>0</v>
      </c>
      <c r="BF258" s="151">
        <f>IF(N258="snížená",J258,0)</f>
        <v>0</v>
      </c>
      <c r="BG258" s="151">
        <f>IF(N258="zákl. přenesená",J258,0)</f>
        <v>0</v>
      </c>
      <c r="BH258" s="151">
        <f>IF(N258="sníž. přenesená",J258,0)</f>
        <v>0</v>
      </c>
      <c r="BI258" s="151">
        <f>IF(N258="nulová",J258,0)</f>
        <v>0</v>
      </c>
      <c r="BJ258" s="17" t="s">
        <v>81</v>
      </c>
      <c r="BK258" s="151">
        <f>ROUND(I258*H258,2)</f>
        <v>0</v>
      </c>
      <c r="BL258" s="17" t="s">
        <v>158</v>
      </c>
      <c r="BM258" s="150" t="s">
        <v>355</v>
      </c>
    </row>
    <row r="259" spans="2:65" s="1" customFormat="1" ht="19.5" x14ac:dyDescent="0.2">
      <c r="B259" s="32"/>
      <c r="D259" s="152" t="s">
        <v>160</v>
      </c>
      <c r="F259" s="153" t="s">
        <v>354</v>
      </c>
      <c r="I259" s="154"/>
      <c r="L259" s="32"/>
      <c r="M259" s="155"/>
      <c r="T259" s="56"/>
      <c r="AT259" s="17" t="s">
        <v>160</v>
      </c>
      <c r="AU259" s="17" t="s">
        <v>83</v>
      </c>
    </row>
    <row r="260" spans="2:65" s="14" customFormat="1" ht="22.5" x14ac:dyDescent="0.2">
      <c r="B260" s="170"/>
      <c r="D260" s="152" t="s">
        <v>162</v>
      </c>
      <c r="E260" s="171" t="s">
        <v>1</v>
      </c>
      <c r="F260" s="172" t="s">
        <v>356</v>
      </c>
      <c r="H260" s="171" t="s">
        <v>1</v>
      </c>
      <c r="I260" s="173"/>
      <c r="L260" s="170"/>
      <c r="M260" s="174"/>
      <c r="T260" s="175"/>
      <c r="AT260" s="171" t="s">
        <v>162</v>
      </c>
      <c r="AU260" s="171" t="s">
        <v>83</v>
      </c>
      <c r="AV260" s="14" t="s">
        <v>81</v>
      </c>
      <c r="AW260" s="14" t="s">
        <v>30</v>
      </c>
      <c r="AX260" s="14" t="s">
        <v>73</v>
      </c>
      <c r="AY260" s="171" t="s">
        <v>151</v>
      </c>
    </row>
    <row r="261" spans="2:65" s="12" customFormat="1" x14ac:dyDescent="0.2">
      <c r="B261" s="156"/>
      <c r="D261" s="152" t="s">
        <v>162</v>
      </c>
      <c r="E261" s="157" t="s">
        <v>1</v>
      </c>
      <c r="F261" s="158" t="s">
        <v>357</v>
      </c>
      <c r="H261" s="159">
        <v>137.30000000000001</v>
      </c>
      <c r="I261" s="160"/>
      <c r="L261" s="156"/>
      <c r="M261" s="161"/>
      <c r="T261" s="162"/>
      <c r="AT261" s="157" t="s">
        <v>162</v>
      </c>
      <c r="AU261" s="157" t="s">
        <v>83</v>
      </c>
      <c r="AV261" s="12" t="s">
        <v>83</v>
      </c>
      <c r="AW261" s="12" t="s">
        <v>30</v>
      </c>
      <c r="AX261" s="12" t="s">
        <v>73</v>
      </c>
      <c r="AY261" s="157" t="s">
        <v>151</v>
      </c>
    </row>
    <row r="262" spans="2:65" s="13" customFormat="1" x14ac:dyDescent="0.2">
      <c r="B262" s="163"/>
      <c r="D262" s="152" t="s">
        <v>162</v>
      </c>
      <c r="E262" s="164" t="s">
        <v>1</v>
      </c>
      <c r="F262" s="165" t="s">
        <v>164</v>
      </c>
      <c r="H262" s="166">
        <v>137.30000000000001</v>
      </c>
      <c r="I262" s="167"/>
      <c r="L262" s="163"/>
      <c r="M262" s="168"/>
      <c r="T262" s="169"/>
      <c r="AT262" s="164" t="s">
        <v>162</v>
      </c>
      <c r="AU262" s="164" t="s">
        <v>83</v>
      </c>
      <c r="AV262" s="13" t="s">
        <v>158</v>
      </c>
      <c r="AW262" s="13" t="s">
        <v>30</v>
      </c>
      <c r="AX262" s="13" t="s">
        <v>81</v>
      </c>
      <c r="AY262" s="164" t="s">
        <v>151</v>
      </c>
    </row>
    <row r="263" spans="2:65" s="1" customFormat="1" ht="24.2" customHeight="1" x14ac:dyDescent="0.2">
      <c r="B263" s="137"/>
      <c r="C263" s="138" t="s">
        <v>358</v>
      </c>
      <c r="D263" s="138" t="s">
        <v>154</v>
      </c>
      <c r="E263" s="139" t="s">
        <v>359</v>
      </c>
      <c r="F263" s="140" t="s">
        <v>360</v>
      </c>
      <c r="G263" s="141" t="s">
        <v>171</v>
      </c>
      <c r="H263" s="142">
        <v>137.30000000000001</v>
      </c>
      <c r="I263" s="143"/>
      <c r="J263" s="144">
        <f>ROUND(I263*H263,2)</f>
        <v>0</v>
      </c>
      <c r="K263" s="145"/>
      <c r="L263" s="32"/>
      <c r="M263" s="146" t="s">
        <v>1</v>
      </c>
      <c r="N263" s="147" t="s">
        <v>38</v>
      </c>
      <c r="P263" s="148">
        <f>O263*H263</f>
        <v>0</v>
      </c>
      <c r="Q263" s="148">
        <v>0</v>
      </c>
      <c r="R263" s="148">
        <f>Q263*H263</f>
        <v>0</v>
      </c>
      <c r="S263" s="148">
        <v>0</v>
      </c>
      <c r="T263" s="149">
        <f>S263*H263</f>
        <v>0</v>
      </c>
      <c r="AR263" s="150" t="s">
        <v>158</v>
      </c>
      <c r="AT263" s="150" t="s">
        <v>154</v>
      </c>
      <c r="AU263" s="150" t="s">
        <v>83</v>
      </c>
      <c r="AY263" s="17" t="s">
        <v>151</v>
      </c>
      <c r="BE263" s="151">
        <f>IF(N263="základní",J263,0)</f>
        <v>0</v>
      </c>
      <c r="BF263" s="151">
        <f>IF(N263="snížená",J263,0)</f>
        <v>0</v>
      </c>
      <c r="BG263" s="151">
        <f>IF(N263="zákl. přenesená",J263,0)</f>
        <v>0</v>
      </c>
      <c r="BH263" s="151">
        <f>IF(N263="sníž. přenesená",J263,0)</f>
        <v>0</v>
      </c>
      <c r="BI263" s="151">
        <f>IF(N263="nulová",J263,0)</f>
        <v>0</v>
      </c>
      <c r="BJ263" s="17" t="s">
        <v>81</v>
      </c>
      <c r="BK263" s="151">
        <f>ROUND(I263*H263,2)</f>
        <v>0</v>
      </c>
      <c r="BL263" s="17" t="s">
        <v>158</v>
      </c>
      <c r="BM263" s="150" t="s">
        <v>361</v>
      </c>
    </row>
    <row r="264" spans="2:65" s="1" customFormat="1" ht="19.5" x14ac:dyDescent="0.2">
      <c r="B264" s="32"/>
      <c r="D264" s="152" t="s">
        <v>160</v>
      </c>
      <c r="F264" s="153" t="s">
        <v>360</v>
      </c>
      <c r="I264" s="154"/>
      <c r="L264" s="32"/>
      <c r="M264" s="155"/>
      <c r="T264" s="56"/>
      <c r="AT264" s="17" t="s">
        <v>160</v>
      </c>
      <c r="AU264" s="17" t="s">
        <v>83</v>
      </c>
    </row>
    <row r="265" spans="2:65" s="14" customFormat="1" x14ac:dyDescent="0.2">
      <c r="B265" s="170"/>
      <c r="D265" s="152" t="s">
        <v>162</v>
      </c>
      <c r="E265" s="171" t="s">
        <v>1</v>
      </c>
      <c r="F265" s="172" t="s">
        <v>362</v>
      </c>
      <c r="H265" s="171" t="s">
        <v>1</v>
      </c>
      <c r="I265" s="173"/>
      <c r="L265" s="170"/>
      <c r="M265" s="174"/>
      <c r="T265" s="175"/>
      <c r="AT265" s="171" t="s">
        <v>162</v>
      </c>
      <c r="AU265" s="171" t="s">
        <v>83</v>
      </c>
      <c r="AV265" s="14" t="s">
        <v>81</v>
      </c>
      <c r="AW265" s="14" t="s">
        <v>30</v>
      </c>
      <c r="AX265" s="14" t="s">
        <v>73</v>
      </c>
      <c r="AY265" s="171" t="s">
        <v>151</v>
      </c>
    </row>
    <row r="266" spans="2:65" s="12" customFormat="1" x14ac:dyDescent="0.2">
      <c r="B266" s="156"/>
      <c r="D266" s="152" t="s">
        <v>162</v>
      </c>
      <c r="E266" s="157" t="s">
        <v>1</v>
      </c>
      <c r="F266" s="158" t="s">
        <v>357</v>
      </c>
      <c r="H266" s="159">
        <v>137.30000000000001</v>
      </c>
      <c r="I266" s="160"/>
      <c r="L266" s="156"/>
      <c r="M266" s="161"/>
      <c r="T266" s="162"/>
      <c r="AT266" s="157" t="s">
        <v>162</v>
      </c>
      <c r="AU266" s="157" t="s">
        <v>83</v>
      </c>
      <c r="AV266" s="12" t="s">
        <v>83</v>
      </c>
      <c r="AW266" s="12" t="s">
        <v>30</v>
      </c>
      <c r="AX266" s="12" t="s">
        <v>73</v>
      </c>
      <c r="AY266" s="157" t="s">
        <v>151</v>
      </c>
    </row>
    <row r="267" spans="2:65" s="13" customFormat="1" x14ac:dyDescent="0.2">
      <c r="B267" s="163"/>
      <c r="D267" s="152" t="s">
        <v>162</v>
      </c>
      <c r="E267" s="164" t="s">
        <v>1</v>
      </c>
      <c r="F267" s="165" t="s">
        <v>164</v>
      </c>
      <c r="H267" s="166">
        <v>137.30000000000001</v>
      </c>
      <c r="I267" s="167"/>
      <c r="L267" s="163"/>
      <c r="M267" s="168"/>
      <c r="T267" s="169"/>
      <c r="AT267" s="164" t="s">
        <v>162</v>
      </c>
      <c r="AU267" s="164" t="s">
        <v>83</v>
      </c>
      <c r="AV267" s="13" t="s">
        <v>158</v>
      </c>
      <c r="AW267" s="13" t="s">
        <v>30</v>
      </c>
      <c r="AX267" s="13" t="s">
        <v>81</v>
      </c>
      <c r="AY267" s="164" t="s">
        <v>151</v>
      </c>
    </row>
    <row r="268" spans="2:65" s="11" customFormat="1" ht="22.9" customHeight="1" x14ac:dyDescent="0.2">
      <c r="B268" s="125"/>
      <c r="D268" s="126" t="s">
        <v>72</v>
      </c>
      <c r="E268" s="135" t="s">
        <v>204</v>
      </c>
      <c r="F268" s="135" t="s">
        <v>363</v>
      </c>
      <c r="I268" s="128"/>
      <c r="J268" s="136">
        <f>BK268</f>
        <v>0</v>
      </c>
      <c r="L268" s="125"/>
      <c r="M268" s="130"/>
      <c r="P268" s="131">
        <f>SUM(P269:P278)</f>
        <v>0</v>
      </c>
      <c r="R268" s="131">
        <f>SUM(R269:R278)</f>
        <v>0</v>
      </c>
      <c r="T268" s="132">
        <f>SUM(T269:T278)</f>
        <v>0.75</v>
      </c>
      <c r="AR268" s="126" t="s">
        <v>81</v>
      </c>
      <c r="AT268" s="133" t="s">
        <v>72</v>
      </c>
      <c r="AU268" s="133" t="s">
        <v>81</v>
      </c>
      <c r="AY268" s="126" t="s">
        <v>151</v>
      </c>
      <c r="BK268" s="134">
        <f>SUM(BK269:BK278)</f>
        <v>0</v>
      </c>
    </row>
    <row r="269" spans="2:65" s="1" customFormat="1" ht="24.2" customHeight="1" x14ac:dyDescent="0.2">
      <c r="B269" s="137"/>
      <c r="C269" s="138" t="s">
        <v>364</v>
      </c>
      <c r="D269" s="138" t="s">
        <v>154</v>
      </c>
      <c r="E269" s="139" t="s">
        <v>365</v>
      </c>
      <c r="F269" s="140" t="s">
        <v>366</v>
      </c>
      <c r="G269" s="141" t="s">
        <v>171</v>
      </c>
      <c r="H269" s="142">
        <v>1</v>
      </c>
      <c r="I269" s="143"/>
      <c r="J269" s="144">
        <f>ROUND(I269*H269,2)</f>
        <v>0</v>
      </c>
      <c r="K269" s="145"/>
      <c r="L269" s="32"/>
      <c r="M269" s="146" t="s">
        <v>1</v>
      </c>
      <c r="N269" s="147" t="s">
        <v>38</v>
      </c>
      <c r="P269" s="148">
        <f>O269*H269</f>
        <v>0</v>
      </c>
      <c r="Q269" s="148">
        <v>0</v>
      </c>
      <c r="R269" s="148">
        <f>Q269*H269</f>
        <v>0</v>
      </c>
      <c r="S269" s="148">
        <v>0.6</v>
      </c>
      <c r="T269" s="149">
        <f>S269*H269</f>
        <v>0.6</v>
      </c>
      <c r="AR269" s="150" t="s">
        <v>158</v>
      </c>
      <c r="AT269" s="150" t="s">
        <v>154</v>
      </c>
      <c r="AU269" s="150" t="s">
        <v>83</v>
      </c>
      <c r="AY269" s="17" t="s">
        <v>151</v>
      </c>
      <c r="BE269" s="151">
        <f>IF(N269="základní",J269,0)</f>
        <v>0</v>
      </c>
      <c r="BF269" s="151">
        <f>IF(N269="snížená",J269,0)</f>
        <v>0</v>
      </c>
      <c r="BG269" s="151">
        <f>IF(N269="zákl. přenesená",J269,0)</f>
        <v>0</v>
      </c>
      <c r="BH269" s="151">
        <f>IF(N269="sníž. přenesená",J269,0)</f>
        <v>0</v>
      </c>
      <c r="BI269" s="151">
        <f>IF(N269="nulová",J269,0)</f>
        <v>0</v>
      </c>
      <c r="BJ269" s="17" t="s">
        <v>81</v>
      </c>
      <c r="BK269" s="151">
        <f>ROUND(I269*H269,2)</f>
        <v>0</v>
      </c>
      <c r="BL269" s="17" t="s">
        <v>158</v>
      </c>
      <c r="BM269" s="150" t="s">
        <v>367</v>
      </c>
    </row>
    <row r="270" spans="2:65" s="1" customFormat="1" ht="19.5" x14ac:dyDescent="0.2">
      <c r="B270" s="32"/>
      <c r="D270" s="152" t="s">
        <v>160</v>
      </c>
      <c r="F270" s="153" t="s">
        <v>366</v>
      </c>
      <c r="I270" s="154"/>
      <c r="L270" s="32"/>
      <c r="M270" s="155"/>
      <c r="T270" s="56"/>
      <c r="AT270" s="17" t="s">
        <v>160</v>
      </c>
      <c r="AU270" s="17" t="s">
        <v>83</v>
      </c>
    </row>
    <row r="271" spans="2:65" s="14" customFormat="1" x14ac:dyDescent="0.2">
      <c r="B271" s="170"/>
      <c r="D271" s="152" t="s">
        <v>162</v>
      </c>
      <c r="E271" s="171" t="s">
        <v>1</v>
      </c>
      <c r="F271" s="172" t="s">
        <v>368</v>
      </c>
      <c r="H271" s="171" t="s">
        <v>1</v>
      </c>
      <c r="I271" s="173"/>
      <c r="L271" s="170"/>
      <c r="M271" s="174"/>
      <c r="T271" s="175"/>
      <c r="AT271" s="171" t="s">
        <v>162</v>
      </c>
      <c r="AU271" s="171" t="s">
        <v>83</v>
      </c>
      <c r="AV271" s="14" t="s">
        <v>81</v>
      </c>
      <c r="AW271" s="14" t="s">
        <v>30</v>
      </c>
      <c r="AX271" s="14" t="s">
        <v>73</v>
      </c>
      <c r="AY271" s="171" t="s">
        <v>151</v>
      </c>
    </row>
    <row r="272" spans="2:65" s="12" customFormat="1" x14ac:dyDescent="0.2">
      <c r="B272" s="156"/>
      <c r="D272" s="152" t="s">
        <v>162</v>
      </c>
      <c r="E272" s="157" t="s">
        <v>1</v>
      </c>
      <c r="F272" s="158" t="s">
        <v>81</v>
      </c>
      <c r="H272" s="159">
        <v>1</v>
      </c>
      <c r="I272" s="160"/>
      <c r="L272" s="156"/>
      <c r="M272" s="161"/>
      <c r="T272" s="162"/>
      <c r="AT272" s="157" t="s">
        <v>162</v>
      </c>
      <c r="AU272" s="157" t="s">
        <v>83</v>
      </c>
      <c r="AV272" s="12" t="s">
        <v>83</v>
      </c>
      <c r="AW272" s="12" t="s">
        <v>30</v>
      </c>
      <c r="AX272" s="12" t="s">
        <v>73</v>
      </c>
      <c r="AY272" s="157" t="s">
        <v>151</v>
      </c>
    </row>
    <row r="273" spans="2:65" s="13" customFormat="1" x14ac:dyDescent="0.2">
      <c r="B273" s="163"/>
      <c r="D273" s="152" t="s">
        <v>162</v>
      </c>
      <c r="E273" s="164" t="s">
        <v>1</v>
      </c>
      <c r="F273" s="165" t="s">
        <v>164</v>
      </c>
      <c r="H273" s="166">
        <v>1</v>
      </c>
      <c r="I273" s="167"/>
      <c r="L273" s="163"/>
      <c r="M273" s="168"/>
      <c r="T273" s="169"/>
      <c r="AT273" s="164" t="s">
        <v>162</v>
      </c>
      <c r="AU273" s="164" t="s">
        <v>83</v>
      </c>
      <c r="AV273" s="13" t="s">
        <v>158</v>
      </c>
      <c r="AW273" s="13" t="s">
        <v>30</v>
      </c>
      <c r="AX273" s="13" t="s">
        <v>81</v>
      </c>
      <c r="AY273" s="164" t="s">
        <v>151</v>
      </c>
    </row>
    <row r="274" spans="2:65" s="1" customFormat="1" ht="24.2" customHeight="1" x14ac:dyDescent="0.2">
      <c r="B274" s="137"/>
      <c r="C274" s="138" t="s">
        <v>369</v>
      </c>
      <c r="D274" s="138" t="s">
        <v>154</v>
      </c>
      <c r="E274" s="139" t="s">
        <v>370</v>
      </c>
      <c r="F274" s="140" t="s">
        <v>371</v>
      </c>
      <c r="G274" s="141" t="s">
        <v>372</v>
      </c>
      <c r="H274" s="142">
        <v>1</v>
      </c>
      <c r="I274" s="143"/>
      <c r="J274" s="144">
        <f>ROUND(I274*H274,2)</f>
        <v>0</v>
      </c>
      <c r="K274" s="145"/>
      <c r="L274" s="32"/>
      <c r="M274" s="146" t="s">
        <v>1</v>
      </c>
      <c r="N274" s="147" t="s">
        <v>38</v>
      </c>
      <c r="P274" s="148">
        <f>O274*H274</f>
        <v>0</v>
      </c>
      <c r="Q274" s="148">
        <v>0</v>
      </c>
      <c r="R274" s="148">
        <f>Q274*H274</f>
        <v>0</v>
      </c>
      <c r="S274" s="148">
        <v>0.15</v>
      </c>
      <c r="T274" s="149">
        <f>S274*H274</f>
        <v>0.15</v>
      </c>
      <c r="AR274" s="150" t="s">
        <v>158</v>
      </c>
      <c r="AT274" s="150" t="s">
        <v>154</v>
      </c>
      <c r="AU274" s="150" t="s">
        <v>83</v>
      </c>
      <c r="AY274" s="17" t="s">
        <v>151</v>
      </c>
      <c r="BE274" s="151">
        <f>IF(N274="základní",J274,0)</f>
        <v>0</v>
      </c>
      <c r="BF274" s="151">
        <f>IF(N274="snížená",J274,0)</f>
        <v>0</v>
      </c>
      <c r="BG274" s="151">
        <f>IF(N274="zákl. přenesená",J274,0)</f>
        <v>0</v>
      </c>
      <c r="BH274" s="151">
        <f>IF(N274="sníž. přenesená",J274,0)</f>
        <v>0</v>
      </c>
      <c r="BI274" s="151">
        <f>IF(N274="nulová",J274,0)</f>
        <v>0</v>
      </c>
      <c r="BJ274" s="17" t="s">
        <v>81</v>
      </c>
      <c r="BK274" s="151">
        <f>ROUND(I274*H274,2)</f>
        <v>0</v>
      </c>
      <c r="BL274" s="17" t="s">
        <v>158</v>
      </c>
      <c r="BM274" s="150" t="s">
        <v>373</v>
      </c>
    </row>
    <row r="275" spans="2:65" s="1" customFormat="1" ht="19.5" x14ac:dyDescent="0.2">
      <c r="B275" s="32"/>
      <c r="D275" s="152" t="s">
        <v>160</v>
      </c>
      <c r="F275" s="153" t="s">
        <v>371</v>
      </c>
      <c r="I275" s="154"/>
      <c r="L275" s="32"/>
      <c r="M275" s="155"/>
      <c r="T275" s="56"/>
      <c r="AT275" s="17" t="s">
        <v>160</v>
      </c>
      <c r="AU275" s="17" t="s">
        <v>83</v>
      </c>
    </row>
    <row r="276" spans="2:65" s="14" customFormat="1" x14ac:dyDescent="0.2">
      <c r="B276" s="170"/>
      <c r="D276" s="152" t="s">
        <v>162</v>
      </c>
      <c r="E276" s="171" t="s">
        <v>1</v>
      </c>
      <c r="F276" s="172" t="s">
        <v>374</v>
      </c>
      <c r="H276" s="171" t="s">
        <v>1</v>
      </c>
      <c r="I276" s="173"/>
      <c r="L276" s="170"/>
      <c r="M276" s="174"/>
      <c r="T276" s="175"/>
      <c r="AT276" s="171" t="s">
        <v>162</v>
      </c>
      <c r="AU276" s="171" t="s">
        <v>83</v>
      </c>
      <c r="AV276" s="14" t="s">
        <v>81</v>
      </c>
      <c r="AW276" s="14" t="s">
        <v>30</v>
      </c>
      <c r="AX276" s="14" t="s">
        <v>73</v>
      </c>
      <c r="AY276" s="171" t="s">
        <v>151</v>
      </c>
    </row>
    <row r="277" spans="2:65" s="12" customFormat="1" x14ac:dyDescent="0.2">
      <c r="B277" s="156"/>
      <c r="D277" s="152" t="s">
        <v>162</v>
      </c>
      <c r="E277" s="157" t="s">
        <v>1</v>
      </c>
      <c r="F277" s="158" t="s">
        <v>81</v>
      </c>
      <c r="H277" s="159">
        <v>1</v>
      </c>
      <c r="I277" s="160"/>
      <c r="L277" s="156"/>
      <c r="M277" s="161"/>
      <c r="T277" s="162"/>
      <c r="AT277" s="157" t="s">
        <v>162</v>
      </c>
      <c r="AU277" s="157" t="s">
        <v>83</v>
      </c>
      <c r="AV277" s="12" t="s">
        <v>83</v>
      </c>
      <c r="AW277" s="12" t="s">
        <v>30</v>
      </c>
      <c r="AX277" s="12" t="s">
        <v>73</v>
      </c>
      <c r="AY277" s="157" t="s">
        <v>151</v>
      </c>
    </row>
    <row r="278" spans="2:65" s="13" customFormat="1" x14ac:dyDescent="0.2">
      <c r="B278" s="163"/>
      <c r="D278" s="152" t="s">
        <v>162</v>
      </c>
      <c r="E278" s="164" t="s">
        <v>1</v>
      </c>
      <c r="F278" s="165" t="s">
        <v>164</v>
      </c>
      <c r="H278" s="166">
        <v>1</v>
      </c>
      <c r="I278" s="167"/>
      <c r="L278" s="163"/>
      <c r="M278" s="168"/>
      <c r="T278" s="169"/>
      <c r="AT278" s="164" t="s">
        <v>162</v>
      </c>
      <c r="AU278" s="164" t="s">
        <v>83</v>
      </c>
      <c r="AV278" s="13" t="s">
        <v>158</v>
      </c>
      <c r="AW278" s="13" t="s">
        <v>30</v>
      </c>
      <c r="AX278" s="13" t="s">
        <v>81</v>
      </c>
      <c r="AY278" s="164" t="s">
        <v>151</v>
      </c>
    </row>
    <row r="279" spans="2:65" s="11" customFormat="1" ht="22.9" customHeight="1" x14ac:dyDescent="0.2">
      <c r="B279" s="125"/>
      <c r="D279" s="126" t="s">
        <v>72</v>
      </c>
      <c r="E279" s="135" t="s">
        <v>152</v>
      </c>
      <c r="F279" s="135" t="s">
        <v>153</v>
      </c>
      <c r="I279" s="128"/>
      <c r="J279" s="136">
        <f>BK279</f>
        <v>0</v>
      </c>
      <c r="L279" s="125"/>
      <c r="M279" s="130"/>
      <c r="P279" s="131">
        <f>SUM(P280:P309)</f>
        <v>0</v>
      </c>
      <c r="R279" s="131">
        <f>SUM(R280:R309)</f>
        <v>0</v>
      </c>
      <c r="T279" s="132">
        <f>SUM(T280:T309)</f>
        <v>0</v>
      </c>
      <c r="AR279" s="126" t="s">
        <v>81</v>
      </c>
      <c r="AT279" s="133" t="s">
        <v>72</v>
      </c>
      <c r="AU279" s="133" t="s">
        <v>81</v>
      </c>
      <c r="AY279" s="126" t="s">
        <v>151</v>
      </c>
      <c r="BK279" s="134">
        <f>SUM(BK280:BK309)</f>
        <v>0</v>
      </c>
    </row>
    <row r="280" spans="2:65" s="1" customFormat="1" ht="24.2" customHeight="1" x14ac:dyDescent="0.2">
      <c r="B280" s="137"/>
      <c r="C280" s="138" t="s">
        <v>375</v>
      </c>
      <c r="D280" s="138" t="s">
        <v>154</v>
      </c>
      <c r="E280" s="139" t="s">
        <v>376</v>
      </c>
      <c r="F280" s="140" t="s">
        <v>377</v>
      </c>
      <c r="G280" s="141" t="s">
        <v>167</v>
      </c>
      <c r="H280" s="142">
        <v>55</v>
      </c>
      <c r="I280" s="143"/>
      <c r="J280" s="144">
        <f>ROUND(I280*H280,2)</f>
        <v>0</v>
      </c>
      <c r="K280" s="145"/>
      <c r="L280" s="32"/>
      <c r="M280" s="146" t="s">
        <v>1</v>
      </c>
      <c r="N280" s="147" t="s">
        <v>38</v>
      </c>
      <c r="P280" s="148">
        <f>O280*H280</f>
        <v>0</v>
      </c>
      <c r="Q280" s="148">
        <v>0</v>
      </c>
      <c r="R280" s="148">
        <f>Q280*H280</f>
        <v>0</v>
      </c>
      <c r="S280" s="148">
        <v>0</v>
      </c>
      <c r="T280" s="149">
        <f>S280*H280</f>
        <v>0</v>
      </c>
      <c r="AR280" s="150" t="s">
        <v>158</v>
      </c>
      <c r="AT280" s="150" t="s">
        <v>154</v>
      </c>
      <c r="AU280" s="150" t="s">
        <v>83</v>
      </c>
      <c r="AY280" s="17" t="s">
        <v>151</v>
      </c>
      <c r="BE280" s="151">
        <f>IF(N280="základní",J280,0)</f>
        <v>0</v>
      </c>
      <c r="BF280" s="151">
        <f>IF(N280="snížená",J280,0)</f>
        <v>0</v>
      </c>
      <c r="BG280" s="151">
        <f>IF(N280="zákl. přenesená",J280,0)</f>
        <v>0</v>
      </c>
      <c r="BH280" s="151">
        <f>IF(N280="sníž. přenesená",J280,0)</f>
        <v>0</v>
      </c>
      <c r="BI280" s="151">
        <f>IF(N280="nulová",J280,0)</f>
        <v>0</v>
      </c>
      <c r="BJ280" s="17" t="s">
        <v>81</v>
      </c>
      <c r="BK280" s="151">
        <f>ROUND(I280*H280,2)</f>
        <v>0</v>
      </c>
      <c r="BL280" s="17" t="s">
        <v>158</v>
      </c>
      <c r="BM280" s="150" t="s">
        <v>378</v>
      </c>
    </row>
    <row r="281" spans="2:65" s="1" customFormat="1" ht="19.5" x14ac:dyDescent="0.2">
      <c r="B281" s="32"/>
      <c r="D281" s="152" t="s">
        <v>160</v>
      </c>
      <c r="F281" s="153" t="s">
        <v>377</v>
      </c>
      <c r="I281" s="154"/>
      <c r="L281" s="32"/>
      <c r="M281" s="155"/>
      <c r="T281" s="56"/>
      <c r="AT281" s="17" t="s">
        <v>160</v>
      </c>
      <c r="AU281" s="17" t="s">
        <v>83</v>
      </c>
    </row>
    <row r="282" spans="2:65" s="14" customFormat="1" x14ac:dyDescent="0.2">
      <c r="B282" s="170"/>
      <c r="D282" s="152" t="s">
        <v>162</v>
      </c>
      <c r="E282" s="171" t="s">
        <v>1</v>
      </c>
      <c r="F282" s="172" t="s">
        <v>379</v>
      </c>
      <c r="H282" s="171" t="s">
        <v>1</v>
      </c>
      <c r="I282" s="173"/>
      <c r="L282" s="170"/>
      <c r="M282" s="174"/>
      <c r="T282" s="175"/>
      <c r="AT282" s="171" t="s">
        <v>162</v>
      </c>
      <c r="AU282" s="171" t="s">
        <v>83</v>
      </c>
      <c r="AV282" s="14" t="s">
        <v>81</v>
      </c>
      <c r="AW282" s="14" t="s">
        <v>30</v>
      </c>
      <c r="AX282" s="14" t="s">
        <v>73</v>
      </c>
      <c r="AY282" s="171" t="s">
        <v>151</v>
      </c>
    </row>
    <row r="283" spans="2:65" s="12" customFormat="1" x14ac:dyDescent="0.2">
      <c r="B283" s="156"/>
      <c r="D283" s="152" t="s">
        <v>162</v>
      </c>
      <c r="E283" s="157" t="s">
        <v>1</v>
      </c>
      <c r="F283" s="158" t="s">
        <v>380</v>
      </c>
      <c r="H283" s="159">
        <v>55</v>
      </c>
      <c r="I283" s="160"/>
      <c r="L283" s="156"/>
      <c r="M283" s="161"/>
      <c r="T283" s="162"/>
      <c r="AT283" s="157" t="s">
        <v>162</v>
      </c>
      <c r="AU283" s="157" t="s">
        <v>83</v>
      </c>
      <c r="AV283" s="12" t="s">
        <v>83</v>
      </c>
      <c r="AW283" s="12" t="s">
        <v>30</v>
      </c>
      <c r="AX283" s="12" t="s">
        <v>73</v>
      </c>
      <c r="AY283" s="157" t="s">
        <v>151</v>
      </c>
    </row>
    <row r="284" spans="2:65" s="13" customFormat="1" x14ac:dyDescent="0.2">
      <c r="B284" s="163"/>
      <c r="D284" s="152" t="s">
        <v>162</v>
      </c>
      <c r="E284" s="164" t="s">
        <v>1</v>
      </c>
      <c r="F284" s="165" t="s">
        <v>164</v>
      </c>
      <c r="H284" s="166">
        <v>55</v>
      </c>
      <c r="I284" s="167"/>
      <c r="L284" s="163"/>
      <c r="M284" s="168"/>
      <c r="T284" s="169"/>
      <c r="AT284" s="164" t="s">
        <v>162</v>
      </c>
      <c r="AU284" s="164" t="s">
        <v>83</v>
      </c>
      <c r="AV284" s="13" t="s">
        <v>158</v>
      </c>
      <c r="AW284" s="13" t="s">
        <v>30</v>
      </c>
      <c r="AX284" s="13" t="s">
        <v>81</v>
      </c>
      <c r="AY284" s="164" t="s">
        <v>151</v>
      </c>
    </row>
    <row r="285" spans="2:65" s="1" customFormat="1" ht="24.2" customHeight="1" x14ac:dyDescent="0.2">
      <c r="B285" s="137"/>
      <c r="C285" s="138" t="s">
        <v>381</v>
      </c>
      <c r="D285" s="138" t="s">
        <v>154</v>
      </c>
      <c r="E285" s="139" t="s">
        <v>376</v>
      </c>
      <c r="F285" s="140" t="s">
        <v>377</v>
      </c>
      <c r="G285" s="141" t="s">
        <v>167</v>
      </c>
      <c r="H285" s="142">
        <v>9</v>
      </c>
      <c r="I285" s="143"/>
      <c r="J285" s="144">
        <f>ROUND(I285*H285,2)</f>
        <v>0</v>
      </c>
      <c r="K285" s="145"/>
      <c r="L285" s="32"/>
      <c r="M285" s="146" t="s">
        <v>1</v>
      </c>
      <c r="N285" s="147" t="s">
        <v>38</v>
      </c>
      <c r="P285" s="148">
        <f>O285*H285</f>
        <v>0</v>
      </c>
      <c r="Q285" s="148">
        <v>0</v>
      </c>
      <c r="R285" s="148">
        <f>Q285*H285</f>
        <v>0</v>
      </c>
      <c r="S285" s="148">
        <v>0</v>
      </c>
      <c r="T285" s="149">
        <f>S285*H285</f>
        <v>0</v>
      </c>
      <c r="AR285" s="150" t="s">
        <v>158</v>
      </c>
      <c r="AT285" s="150" t="s">
        <v>154</v>
      </c>
      <c r="AU285" s="150" t="s">
        <v>83</v>
      </c>
      <c r="AY285" s="17" t="s">
        <v>151</v>
      </c>
      <c r="BE285" s="151">
        <f>IF(N285="základní",J285,0)</f>
        <v>0</v>
      </c>
      <c r="BF285" s="151">
        <f>IF(N285="snížená",J285,0)</f>
        <v>0</v>
      </c>
      <c r="BG285" s="151">
        <f>IF(N285="zákl. přenesená",J285,0)</f>
        <v>0</v>
      </c>
      <c r="BH285" s="151">
        <f>IF(N285="sníž. přenesená",J285,0)</f>
        <v>0</v>
      </c>
      <c r="BI285" s="151">
        <f>IF(N285="nulová",J285,0)</f>
        <v>0</v>
      </c>
      <c r="BJ285" s="17" t="s">
        <v>81</v>
      </c>
      <c r="BK285" s="151">
        <f>ROUND(I285*H285,2)</f>
        <v>0</v>
      </c>
      <c r="BL285" s="17" t="s">
        <v>158</v>
      </c>
      <c r="BM285" s="150" t="s">
        <v>382</v>
      </c>
    </row>
    <row r="286" spans="2:65" s="1" customFormat="1" ht="19.5" x14ac:dyDescent="0.2">
      <c r="B286" s="32"/>
      <c r="D286" s="152" t="s">
        <v>160</v>
      </c>
      <c r="F286" s="153" t="s">
        <v>377</v>
      </c>
      <c r="I286" s="154"/>
      <c r="L286" s="32"/>
      <c r="M286" s="155"/>
      <c r="T286" s="56"/>
      <c r="AT286" s="17" t="s">
        <v>160</v>
      </c>
      <c r="AU286" s="17" t="s">
        <v>83</v>
      </c>
    </row>
    <row r="287" spans="2:65" s="14" customFormat="1" ht="22.5" x14ac:dyDescent="0.2">
      <c r="B287" s="170"/>
      <c r="D287" s="152" t="s">
        <v>162</v>
      </c>
      <c r="E287" s="171" t="s">
        <v>1</v>
      </c>
      <c r="F287" s="172" t="s">
        <v>383</v>
      </c>
      <c r="H287" s="171" t="s">
        <v>1</v>
      </c>
      <c r="I287" s="173"/>
      <c r="L287" s="170"/>
      <c r="M287" s="174"/>
      <c r="T287" s="175"/>
      <c r="AT287" s="171" t="s">
        <v>162</v>
      </c>
      <c r="AU287" s="171" t="s">
        <v>83</v>
      </c>
      <c r="AV287" s="14" t="s">
        <v>81</v>
      </c>
      <c r="AW287" s="14" t="s">
        <v>30</v>
      </c>
      <c r="AX287" s="14" t="s">
        <v>73</v>
      </c>
      <c r="AY287" s="171" t="s">
        <v>151</v>
      </c>
    </row>
    <row r="288" spans="2:65" s="12" customFormat="1" x14ac:dyDescent="0.2">
      <c r="B288" s="156"/>
      <c r="D288" s="152" t="s">
        <v>162</v>
      </c>
      <c r="E288" s="157" t="s">
        <v>1</v>
      </c>
      <c r="F288" s="158" t="s">
        <v>384</v>
      </c>
      <c r="H288" s="159">
        <v>9</v>
      </c>
      <c r="I288" s="160"/>
      <c r="L288" s="156"/>
      <c r="M288" s="161"/>
      <c r="T288" s="162"/>
      <c r="AT288" s="157" t="s">
        <v>162</v>
      </c>
      <c r="AU288" s="157" t="s">
        <v>83</v>
      </c>
      <c r="AV288" s="12" t="s">
        <v>83</v>
      </c>
      <c r="AW288" s="12" t="s">
        <v>30</v>
      </c>
      <c r="AX288" s="12" t="s">
        <v>73</v>
      </c>
      <c r="AY288" s="157" t="s">
        <v>151</v>
      </c>
    </row>
    <row r="289" spans="2:65" s="13" customFormat="1" x14ac:dyDescent="0.2">
      <c r="B289" s="163"/>
      <c r="D289" s="152" t="s">
        <v>162</v>
      </c>
      <c r="E289" s="164" t="s">
        <v>1</v>
      </c>
      <c r="F289" s="165" t="s">
        <v>164</v>
      </c>
      <c r="H289" s="166">
        <v>9</v>
      </c>
      <c r="I289" s="167"/>
      <c r="L289" s="163"/>
      <c r="M289" s="168"/>
      <c r="T289" s="169"/>
      <c r="AT289" s="164" t="s">
        <v>162</v>
      </c>
      <c r="AU289" s="164" t="s">
        <v>83</v>
      </c>
      <c r="AV289" s="13" t="s">
        <v>158</v>
      </c>
      <c r="AW289" s="13" t="s">
        <v>30</v>
      </c>
      <c r="AX289" s="13" t="s">
        <v>81</v>
      </c>
      <c r="AY289" s="164" t="s">
        <v>151</v>
      </c>
    </row>
    <row r="290" spans="2:65" s="1" customFormat="1" ht="16.5" customHeight="1" x14ac:dyDescent="0.2">
      <c r="B290" s="137"/>
      <c r="C290" s="138" t="s">
        <v>292</v>
      </c>
      <c r="D290" s="138" t="s">
        <v>154</v>
      </c>
      <c r="E290" s="139" t="s">
        <v>385</v>
      </c>
      <c r="F290" s="140" t="s">
        <v>386</v>
      </c>
      <c r="G290" s="141" t="s">
        <v>167</v>
      </c>
      <c r="H290" s="142">
        <v>55</v>
      </c>
      <c r="I290" s="143"/>
      <c r="J290" s="144">
        <f>ROUND(I290*H290,2)</f>
        <v>0</v>
      </c>
      <c r="K290" s="145"/>
      <c r="L290" s="32"/>
      <c r="M290" s="146" t="s">
        <v>1</v>
      </c>
      <c r="N290" s="147" t="s">
        <v>38</v>
      </c>
      <c r="P290" s="148">
        <f>O290*H290</f>
        <v>0</v>
      </c>
      <c r="Q290" s="148">
        <v>0</v>
      </c>
      <c r="R290" s="148">
        <f>Q290*H290</f>
        <v>0</v>
      </c>
      <c r="S290" s="148">
        <v>0</v>
      </c>
      <c r="T290" s="149">
        <f>S290*H290</f>
        <v>0</v>
      </c>
      <c r="AR290" s="150" t="s">
        <v>158</v>
      </c>
      <c r="AT290" s="150" t="s">
        <v>154</v>
      </c>
      <c r="AU290" s="150" t="s">
        <v>83</v>
      </c>
      <c r="AY290" s="17" t="s">
        <v>151</v>
      </c>
      <c r="BE290" s="151">
        <f>IF(N290="základní",J290,0)</f>
        <v>0</v>
      </c>
      <c r="BF290" s="151">
        <f>IF(N290="snížená",J290,0)</f>
        <v>0</v>
      </c>
      <c r="BG290" s="151">
        <f>IF(N290="zákl. přenesená",J290,0)</f>
        <v>0</v>
      </c>
      <c r="BH290" s="151">
        <f>IF(N290="sníž. přenesená",J290,0)</f>
        <v>0</v>
      </c>
      <c r="BI290" s="151">
        <f>IF(N290="nulová",J290,0)</f>
        <v>0</v>
      </c>
      <c r="BJ290" s="17" t="s">
        <v>81</v>
      </c>
      <c r="BK290" s="151">
        <f>ROUND(I290*H290,2)</f>
        <v>0</v>
      </c>
      <c r="BL290" s="17" t="s">
        <v>158</v>
      </c>
      <c r="BM290" s="150" t="s">
        <v>387</v>
      </c>
    </row>
    <row r="291" spans="2:65" s="1" customFormat="1" x14ac:dyDescent="0.2">
      <c r="B291" s="32"/>
      <c r="D291" s="152" t="s">
        <v>160</v>
      </c>
      <c r="F291" s="153" t="s">
        <v>386</v>
      </c>
      <c r="I291" s="154"/>
      <c r="L291" s="32"/>
      <c r="M291" s="155"/>
      <c r="T291" s="56"/>
      <c r="AT291" s="17" t="s">
        <v>160</v>
      </c>
      <c r="AU291" s="17" t="s">
        <v>83</v>
      </c>
    </row>
    <row r="292" spans="2:65" s="14" customFormat="1" x14ac:dyDescent="0.2">
      <c r="B292" s="170"/>
      <c r="D292" s="152" t="s">
        <v>162</v>
      </c>
      <c r="E292" s="171" t="s">
        <v>1</v>
      </c>
      <c r="F292" s="172" t="s">
        <v>388</v>
      </c>
      <c r="H292" s="171" t="s">
        <v>1</v>
      </c>
      <c r="I292" s="173"/>
      <c r="L292" s="170"/>
      <c r="M292" s="174"/>
      <c r="T292" s="175"/>
      <c r="AT292" s="171" t="s">
        <v>162</v>
      </c>
      <c r="AU292" s="171" t="s">
        <v>83</v>
      </c>
      <c r="AV292" s="14" t="s">
        <v>81</v>
      </c>
      <c r="AW292" s="14" t="s">
        <v>30</v>
      </c>
      <c r="AX292" s="14" t="s">
        <v>73</v>
      </c>
      <c r="AY292" s="171" t="s">
        <v>151</v>
      </c>
    </row>
    <row r="293" spans="2:65" s="12" customFormat="1" x14ac:dyDescent="0.2">
      <c r="B293" s="156"/>
      <c r="D293" s="152" t="s">
        <v>162</v>
      </c>
      <c r="E293" s="157" t="s">
        <v>1</v>
      </c>
      <c r="F293" s="158" t="s">
        <v>380</v>
      </c>
      <c r="H293" s="159">
        <v>55</v>
      </c>
      <c r="I293" s="160"/>
      <c r="L293" s="156"/>
      <c r="M293" s="161"/>
      <c r="T293" s="162"/>
      <c r="AT293" s="157" t="s">
        <v>162</v>
      </c>
      <c r="AU293" s="157" t="s">
        <v>83</v>
      </c>
      <c r="AV293" s="12" t="s">
        <v>83</v>
      </c>
      <c r="AW293" s="12" t="s">
        <v>30</v>
      </c>
      <c r="AX293" s="12" t="s">
        <v>73</v>
      </c>
      <c r="AY293" s="157" t="s">
        <v>151</v>
      </c>
    </row>
    <row r="294" spans="2:65" s="13" customFormat="1" x14ac:dyDescent="0.2">
      <c r="B294" s="163"/>
      <c r="D294" s="152" t="s">
        <v>162</v>
      </c>
      <c r="E294" s="164" t="s">
        <v>1</v>
      </c>
      <c r="F294" s="165" t="s">
        <v>164</v>
      </c>
      <c r="H294" s="166">
        <v>55</v>
      </c>
      <c r="I294" s="167"/>
      <c r="L294" s="163"/>
      <c r="M294" s="168"/>
      <c r="T294" s="169"/>
      <c r="AT294" s="164" t="s">
        <v>162</v>
      </c>
      <c r="AU294" s="164" t="s">
        <v>83</v>
      </c>
      <c r="AV294" s="13" t="s">
        <v>158</v>
      </c>
      <c r="AW294" s="13" t="s">
        <v>30</v>
      </c>
      <c r="AX294" s="13" t="s">
        <v>81</v>
      </c>
      <c r="AY294" s="164" t="s">
        <v>151</v>
      </c>
    </row>
    <row r="295" spans="2:65" s="1" customFormat="1" ht="16.5" customHeight="1" x14ac:dyDescent="0.2">
      <c r="B295" s="137"/>
      <c r="C295" s="138" t="s">
        <v>389</v>
      </c>
      <c r="D295" s="138" t="s">
        <v>154</v>
      </c>
      <c r="E295" s="139" t="s">
        <v>385</v>
      </c>
      <c r="F295" s="140" t="s">
        <v>386</v>
      </c>
      <c r="G295" s="141" t="s">
        <v>167</v>
      </c>
      <c r="H295" s="142">
        <v>9</v>
      </c>
      <c r="I295" s="143"/>
      <c r="J295" s="144">
        <f>ROUND(I295*H295,2)</f>
        <v>0</v>
      </c>
      <c r="K295" s="145"/>
      <c r="L295" s="32"/>
      <c r="M295" s="146" t="s">
        <v>1</v>
      </c>
      <c r="N295" s="147" t="s">
        <v>38</v>
      </c>
      <c r="P295" s="148">
        <f>O295*H295</f>
        <v>0</v>
      </c>
      <c r="Q295" s="148">
        <v>0</v>
      </c>
      <c r="R295" s="148">
        <f>Q295*H295</f>
        <v>0</v>
      </c>
      <c r="S295" s="148">
        <v>0</v>
      </c>
      <c r="T295" s="149">
        <f>S295*H295</f>
        <v>0</v>
      </c>
      <c r="AR295" s="150" t="s">
        <v>158</v>
      </c>
      <c r="AT295" s="150" t="s">
        <v>154</v>
      </c>
      <c r="AU295" s="150" t="s">
        <v>83</v>
      </c>
      <c r="AY295" s="17" t="s">
        <v>151</v>
      </c>
      <c r="BE295" s="151">
        <f>IF(N295="základní",J295,0)</f>
        <v>0</v>
      </c>
      <c r="BF295" s="151">
        <f>IF(N295="snížená",J295,0)</f>
        <v>0</v>
      </c>
      <c r="BG295" s="151">
        <f>IF(N295="zákl. přenesená",J295,0)</f>
        <v>0</v>
      </c>
      <c r="BH295" s="151">
        <f>IF(N295="sníž. přenesená",J295,0)</f>
        <v>0</v>
      </c>
      <c r="BI295" s="151">
        <f>IF(N295="nulová",J295,0)</f>
        <v>0</v>
      </c>
      <c r="BJ295" s="17" t="s">
        <v>81</v>
      </c>
      <c r="BK295" s="151">
        <f>ROUND(I295*H295,2)</f>
        <v>0</v>
      </c>
      <c r="BL295" s="17" t="s">
        <v>158</v>
      </c>
      <c r="BM295" s="150" t="s">
        <v>390</v>
      </c>
    </row>
    <row r="296" spans="2:65" s="1" customFormat="1" x14ac:dyDescent="0.2">
      <c r="B296" s="32"/>
      <c r="D296" s="152" t="s">
        <v>160</v>
      </c>
      <c r="F296" s="153" t="s">
        <v>386</v>
      </c>
      <c r="I296" s="154"/>
      <c r="L296" s="32"/>
      <c r="M296" s="155"/>
      <c r="T296" s="56"/>
      <c r="AT296" s="17" t="s">
        <v>160</v>
      </c>
      <c r="AU296" s="17" t="s">
        <v>83</v>
      </c>
    </row>
    <row r="297" spans="2:65" s="14" customFormat="1" x14ac:dyDescent="0.2">
      <c r="B297" s="170"/>
      <c r="D297" s="152" t="s">
        <v>162</v>
      </c>
      <c r="E297" s="171" t="s">
        <v>1</v>
      </c>
      <c r="F297" s="172" t="s">
        <v>391</v>
      </c>
      <c r="H297" s="171" t="s">
        <v>1</v>
      </c>
      <c r="I297" s="173"/>
      <c r="L297" s="170"/>
      <c r="M297" s="174"/>
      <c r="T297" s="175"/>
      <c r="AT297" s="171" t="s">
        <v>162</v>
      </c>
      <c r="AU297" s="171" t="s">
        <v>83</v>
      </c>
      <c r="AV297" s="14" t="s">
        <v>81</v>
      </c>
      <c r="AW297" s="14" t="s">
        <v>30</v>
      </c>
      <c r="AX297" s="14" t="s">
        <v>73</v>
      </c>
      <c r="AY297" s="171" t="s">
        <v>151</v>
      </c>
    </row>
    <row r="298" spans="2:65" s="12" customFormat="1" x14ac:dyDescent="0.2">
      <c r="B298" s="156"/>
      <c r="D298" s="152" t="s">
        <v>162</v>
      </c>
      <c r="E298" s="157" t="s">
        <v>1</v>
      </c>
      <c r="F298" s="158" t="s">
        <v>384</v>
      </c>
      <c r="H298" s="159">
        <v>9</v>
      </c>
      <c r="I298" s="160"/>
      <c r="L298" s="156"/>
      <c r="M298" s="161"/>
      <c r="T298" s="162"/>
      <c r="AT298" s="157" t="s">
        <v>162</v>
      </c>
      <c r="AU298" s="157" t="s">
        <v>83</v>
      </c>
      <c r="AV298" s="12" t="s">
        <v>83</v>
      </c>
      <c r="AW298" s="12" t="s">
        <v>30</v>
      </c>
      <c r="AX298" s="12" t="s">
        <v>73</v>
      </c>
      <c r="AY298" s="157" t="s">
        <v>151</v>
      </c>
    </row>
    <row r="299" spans="2:65" s="13" customFormat="1" x14ac:dyDescent="0.2">
      <c r="B299" s="163"/>
      <c r="D299" s="152" t="s">
        <v>162</v>
      </c>
      <c r="E299" s="164" t="s">
        <v>1</v>
      </c>
      <c r="F299" s="165" t="s">
        <v>164</v>
      </c>
      <c r="H299" s="166">
        <v>9</v>
      </c>
      <c r="I299" s="167"/>
      <c r="L299" s="163"/>
      <c r="M299" s="168"/>
      <c r="T299" s="169"/>
      <c r="AT299" s="164" t="s">
        <v>162</v>
      </c>
      <c r="AU299" s="164" t="s">
        <v>83</v>
      </c>
      <c r="AV299" s="13" t="s">
        <v>158</v>
      </c>
      <c r="AW299" s="13" t="s">
        <v>30</v>
      </c>
      <c r="AX299" s="13" t="s">
        <v>81</v>
      </c>
      <c r="AY299" s="164" t="s">
        <v>151</v>
      </c>
    </row>
    <row r="300" spans="2:65" s="1" customFormat="1" ht="24.2" customHeight="1" x14ac:dyDescent="0.2">
      <c r="B300" s="137"/>
      <c r="C300" s="138" t="s">
        <v>392</v>
      </c>
      <c r="D300" s="138" t="s">
        <v>154</v>
      </c>
      <c r="E300" s="139" t="s">
        <v>393</v>
      </c>
      <c r="F300" s="140" t="s">
        <v>394</v>
      </c>
      <c r="G300" s="141" t="s">
        <v>157</v>
      </c>
      <c r="H300" s="142">
        <v>8</v>
      </c>
      <c r="I300" s="143"/>
      <c r="J300" s="144">
        <f>ROUND(I300*H300,2)</f>
        <v>0</v>
      </c>
      <c r="K300" s="145"/>
      <c r="L300" s="32"/>
      <c r="M300" s="146" t="s">
        <v>1</v>
      </c>
      <c r="N300" s="147" t="s">
        <v>38</v>
      </c>
      <c r="P300" s="148">
        <f>O300*H300</f>
        <v>0</v>
      </c>
      <c r="Q300" s="148">
        <v>0</v>
      </c>
      <c r="R300" s="148">
        <f>Q300*H300</f>
        <v>0</v>
      </c>
      <c r="S300" s="148">
        <v>0</v>
      </c>
      <c r="T300" s="149">
        <f>S300*H300</f>
        <v>0</v>
      </c>
      <c r="AR300" s="150" t="s">
        <v>158</v>
      </c>
      <c r="AT300" s="150" t="s">
        <v>154</v>
      </c>
      <c r="AU300" s="150" t="s">
        <v>83</v>
      </c>
      <c r="AY300" s="17" t="s">
        <v>151</v>
      </c>
      <c r="BE300" s="151">
        <f>IF(N300="základní",J300,0)</f>
        <v>0</v>
      </c>
      <c r="BF300" s="151">
        <f>IF(N300="snížená",J300,0)</f>
        <v>0</v>
      </c>
      <c r="BG300" s="151">
        <f>IF(N300="zákl. přenesená",J300,0)</f>
        <v>0</v>
      </c>
      <c r="BH300" s="151">
        <f>IF(N300="sníž. přenesená",J300,0)</f>
        <v>0</v>
      </c>
      <c r="BI300" s="151">
        <f>IF(N300="nulová",J300,0)</f>
        <v>0</v>
      </c>
      <c r="BJ300" s="17" t="s">
        <v>81</v>
      </c>
      <c r="BK300" s="151">
        <f>ROUND(I300*H300,2)</f>
        <v>0</v>
      </c>
      <c r="BL300" s="17" t="s">
        <v>158</v>
      </c>
      <c r="BM300" s="150" t="s">
        <v>395</v>
      </c>
    </row>
    <row r="301" spans="2:65" s="1" customFormat="1" ht="19.5" x14ac:dyDescent="0.2">
      <c r="B301" s="32"/>
      <c r="D301" s="152" t="s">
        <v>160</v>
      </c>
      <c r="F301" s="153" t="s">
        <v>394</v>
      </c>
      <c r="I301" s="154"/>
      <c r="L301" s="32"/>
      <c r="M301" s="155"/>
      <c r="T301" s="56"/>
      <c r="AT301" s="17" t="s">
        <v>160</v>
      </c>
      <c r="AU301" s="17" t="s">
        <v>83</v>
      </c>
    </row>
    <row r="302" spans="2:65" s="14" customFormat="1" ht="22.5" x14ac:dyDescent="0.2">
      <c r="B302" s="170"/>
      <c r="D302" s="152" t="s">
        <v>162</v>
      </c>
      <c r="E302" s="171" t="s">
        <v>1</v>
      </c>
      <c r="F302" s="172" t="s">
        <v>396</v>
      </c>
      <c r="H302" s="171" t="s">
        <v>1</v>
      </c>
      <c r="I302" s="173"/>
      <c r="L302" s="170"/>
      <c r="M302" s="174"/>
      <c r="T302" s="175"/>
      <c r="AT302" s="171" t="s">
        <v>162</v>
      </c>
      <c r="AU302" s="171" t="s">
        <v>83</v>
      </c>
      <c r="AV302" s="14" t="s">
        <v>81</v>
      </c>
      <c r="AW302" s="14" t="s">
        <v>30</v>
      </c>
      <c r="AX302" s="14" t="s">
        <v>73</v>
      </c>
      <c r="AY302" s="171" t="s">
        <v>151</v>
      </c>
    </row>
    <row r="303" spans="2:65" s="12" customFormat="1" x14ac:dyDescent="0.2">
      <c r="B303" s="156"/>
      <c r="D303" s="152" t="s">
        <v>162</v>
      </c>
      <c r="E303" s="157" t="s">
        <v>1</v>
      </c>
      <c r="F303" s="158" t="s">
        <v>397</v>
      </c>
      <c r="H303" s="159">
        <v>8</v>
      </c>
      <c r="I303" s="160"/>
      <c r="L303" s="156"/>
      <c r="M303" s="161"/>
      <c r="T303" s="162"/>
      <c r="AT303" s="157" t="s">
        <v>162</v>
      </c>
      <c r="AU303" s="157" t="s">
        <v>83</v>
      </c>
      <c r="AV303" s="12" t="s">
        <v>83</v>
      </c>
      <c r="AW303" s="12" t="s">
        <v>30</v>
      </c>
      <c r="AX303" s="12" t="s">
        <v>73</v>
      </c>
      <c r="AY303" s="157" t="s">
        <v>151</v>
      </c>
    </row>
    <row r="304" spans="2:65" s="13" customFormat="1" x14ac:dyDescent="0.2">
      <c r="B304" s="163"/>
      <c r="D304" s="152" t="s">
        <v>162</v>
      </c>
      <c r="E304" s="164" t="s">
        <v>1</v>
      </c>
      <c r="F304" s="165" t="s">
        <v>164</v>
      </c>
      <c r="H304" s="166">
        <v>8</v>
      </c>
      <c r="I304" s="167"/>
      <c r="L304" s="163"/>
      <c r="M304" s="168"/>
      <c r="T304" s="169"/>
      <c r="AT304" s="164" t="s">
        <v>162</v>
      </c>
      <c r="AU304" s="164" t="s">
        <v>83</v>
      </c>
      <c r="AV304" s="13" t="s">
        <v>158</v>
      </c>
      <c r="AW304" s="13" t="s">
        <v>30</v>
      </c>
      <c r="AX304" s="13" t="s">
        <v>81</v>
      </c>
      <c r="AY304" s="164" t="s">
        <v>151</v>
      </c>
    </row>
    <row r="305" spans="2:65" s="1" customFormat="1" ht="24.2" customHeight="1" x14ac:dyDescent="0.2">
      <c r="B305" s="137"/>
      <c r="C305" s="138" t="s">
        <v>398</v>
      </c>
      <c r="D305" s="138" t="s">
        <v>154</v>
      </c>
      <c r="E305" s="139" t="s">
        <v>399</v>
      </c>
      <c r="F305" s="140" t="s">
        <v>400</v>
      </c>
      <c r="G305" s="141" t="s">
        <v>157</v>
      </c>
      <c r="H305" s="142">
        <v>33</v>
      </c>
      <c r="I305" s="143"/>
      <c r="J305" s="144">
        <f>ROUND(I305*H305,2)</f>
        <v>0</v>
      </c>
      <c r="K305" s="145"/>
      <c r="L305" s="32"/>
      <c r="M305" s="146" t="s">
        <v>1</v>
      </c>
      <c r="N305" s="147" t="s">
        <v>38</v>
      </c>
      <c r="P305" s="148">
        <f>O305*H305</f>
        <v>0</v>
      </c>
      <c r="Q305" s="148">
        <v>0</v>
      </c>
      <c r="R305" s="148">
        <f>Q305*H305</f>
        <v>0</v>
      </c>
      <c r="S305" s="148">
        <v>0</v>
      </c>
      <c r="T305" s="149">
        <f>S305*H305</f>
        <v>0</v>
      </c>
      <c r="AR305" s="150" t="s">
        <v>158</v>
      </c>
      <c r="AT305" s="150" t="s">
        <v>154</v>
      </c>
      <c r="AU305" s="150" t="s">
        <v>83</v>
      </c>
      <c r="AY305" s="17" t="s">
        <v>151</v>
      </c>
      <c r="BE305" s="151">
        <f>IF(N305="základní",J305,0)</f>
        <v>0</v>
      </c>
      <c r="BF305" s="151">
        <f>IF(N305="snížená",J305,0)</f>
        <v>0</v>
      </c>
      <c r="BG305" s="151">
        <f>IF(N305="zákl. přenesená",J305,0)</f>
        <v>0</v>
      </c>
      <c r="BH305" s="151">
        <f>IF(N305="sníž. přenesená",J305,0)</f>
        <v>0</v>
      </c>
      <c r="BI305" s="151">
        <f>IF(N305="nulová",J305,0)</f>
        <v>0</v>
      </c>
      <c r="BJ305" s="17" t="s">
        <v>81</v>
      </c>
      <c r="BK305" s="151">
        <f>ROUND(I305*H305,2)</f>
        <v>0</v>
      </c>
      <c r="BL305" s="17" t="s">
        <v>158</v>
      </c>
      <c r="BM305" s="150" t="s">
        <v>401</v>
      </c>
    </row>
    <row r="306" spans="2:65" s="1" customFormat="1" ht="19.5" x14ac:dyDescent="0.2">
      <c r="B306" s="32"/>
      <c r="D306" s="152" t="s">
        <v>160</v>
      </c>
      <c r="F306" s="153" t="s">
        <v>400</v>
      </c>
      <c r="I306" s="154"/>
      <c r="L306" s="32"/>
      <c r="M306" s="155"/>
      <c r="T306" s="56"/>
      <c r="AT306" s="17" t="s">
        <v>160</v>
      </c>
      <c r="AU306" s="17" t="s">
        <v>83</v>
      </c>
    </row>
    <row r="307" spans="2:65" s="14" customFormat="1" ht="22.5" x14ac:dyDescent="0.2">
      <c r="B307" s="170"/>
      <c r="D307" s="152" t="s">
        <v>162</v>
      </c>
      <c r="E307" s="171" t="s">
        <v>1</v>
      </c>
      <c r="F307" s="172" t="s">
        <v>402</v>
      </c>
      <c r="H307" s="171" t="s">
        <v>1</v>
      </c>
      <c r="I307" s="173"/>
      <c r="L307" s="170"/>
      <c r="M307" s="174"/>
      <c r="T307" s="175"/>
      <c r="AT307" s="171" t="s">
        <v>162</v>
      </c>
      <c r="AU307" s="171" t="s">
        <v>83</v>
      </c>
      <c r="AV307" s="14" t="s">
        <v>81</v>
      </c>
      <c r="AW307" s="14" t="s">
        <v>30</v>
      </c>
      <c r="AX307" s="14" t="s">
        <v>73</v>
      </c>
      <c r="AY307" s="171" t="s">
        <v>151</v>
      </c>
    </row>
    <row r="308" spans="2:65" s="12" customFormat="1" x14ac:dyDescent="0.2">
      <c r="B308" s="156"/>
      <c r="D308" s="152" t="s">
        <v>162</v>
      </c>
      <c r="E308" s="157" t="s">
        <v>1</v>
      </c>
      <c r="F308" s="158" t="s">
        <v>238</v>
      </c>
      <c r="H308" s="159">
        <v>33</v>
      </c>
      <c r="I308" s="160"/>
      <c r="L308" s="156"/>
      <c r="M308" s="161"/>
      <c r="T308" s="162"/>
      <c r="AT308" s="157" t="s">
        <v>162</v>
      </c>
      <c r="AU308" s="157" t="s">
        <v>83</v>
      </c>
      <c r="AV308" s="12" t="s">
        <v>83</v>
      </c>
      <c r="AW308" s="12" t="s">
        <v>30</v>
      </c>
      <c r="AX308" s="12" t="s">
        <v>73</v>
      </c>
      <c r="AY308" s="157" t="s">
        <v>151</v>
      </c>
    </row>
    <row r="309" spans="2:65" s="13" customFormat="1" x14ac:dyDescent="0.2">
      <c r="B309" s="163"/>
      <c r="D309" s="152" t="s">
        <v>162</v>
      </c>
      <c r="E309" s="164" t="s">
        <v>1</v>
      </c>
      <c r="F309" s="165" t="s">
        <v>164</v>
      </c>
      <c r="H309" s="166">
        <v>33</v>
      </c>
      <c r="I309" s="167"/>
      <c r="L309" s="163"/>
      <c r="M309" s="168"/>
      <c r="T309" s="169"/>
      <c r="AT309" s="164" t="s">
        <v>162</v>
      </c>
      <c r="AU309" s="164" t="s">
        <v>83</v>
      </c>
      <c r="AV309" s="13" t="s">
        <v>158</v>
      </c>
      <c r="AW309" s="13" t="s">
        <v>30</v>
      </c>
      <c r="AX309" s="13" t="s">
        <v>81</v>
      </c>
      <c r="AY309" s="164" t="s">
        <v>151</v>
      </c>
    </row>
    <row r="310" spans="2:65" s="11" customFormat="1" ht="22.9" customHeight="1" x14ac:dyDescent="0.2">
      <c r="B310" s="125"/>
      <c r="D310" s="126" t="s">
        <v>72</v>
      </c>
      <c r="E310" s="135" t="s">
        <v>177</v>
      </c>
      <c r="F310" s="135" t="s">
        <v>178</v>
      </c>
      <c r="I310" s="128"/>
      <c r="J310" s="136">
        <f>BK310</f>
        <v>0</v>
      </c>
      <c r="L310" s="125"/>
      <c r="M310" s="130"/>
      <c r="P310" s="131">
        <f>SUM(P311:P410)</f>
        <v>0</v>
      </c>
      <c r="R310" s="131">
        <f>SUM(R311:R410)</f>
        <v>0</v>
      </c>
      <c r="T310" s="132">
        <f>SUM(T311:T410)</f>
        <v>0</v>
      </c>
      <c r="AR310" s="126" t="s">
        <v>81</v>
      </c>
      <c r="AT310" s="133" t="s">
        <v>72</v>
      </c>
      <c r="AU310" s="133" t="s">
        <v>81</v>
      </c>
      <c r="AY310" s="126" t="s">
        <v>151</v>
      </c>
      <c r="BK310" s="134">
        <f>SUM(BK311:BK410)</f>
        <v>0</v>
      </c>
    </row>
    <row r="311" spans="2:65" s="1" customFormat="1" ht="21.75" customHeight="1" x14ac:dyDescent="0.2">
      <c r="B311" s="137"/>
      <c r="C311" s="138" t="s">
        <v>403</v>
      </c>
      <c r="D311" s="138" t="s">
        <v>154</v>
      </c>
      <c r="E311" s="139" t="s">
        <v>404</v>
      </c>
      <c r="F311" s="140" t="s">
        <v>405</v>
      </c>
      <c r="G311" s="141" t="s">
        <v>181</v>
      </c>
      <c r="H311" s="142">
        <v>267.87200000000001</v>
      </c>
      <c r="I311" s="143"/>
      <c r="J311" s="144">
        <f>ROUND(I311*H311,2)</f>
        <v>0</v>
      </c>
      <c r="K311" s="145"/>
      <c r="L311" s="32"/>
      <c r="M311" s="146" t="s">
        <v>1</v>
      </c>
      <c r="N311" s="147" t="s">
        <v>38</v>
      </c>
      <c r="P311" s="148">
        <f>O311*H311</f>
        <v>0</v>
      </c>
      <c r="Q311" s="148">
        <v>0</v>
      </c>
      <c r="R311" s="148">
        <f>Q311*H311</f>
        <v>0</v>
      </c>
      <c r="S311" s="148">
        <v>0</v>
      </c>
      <c r="T311" s="149">
        <f>S311*H311</f>
        <v>0</v>
      </c>
      <c r="AR311" s="150" t="s">
        <v>158</v>
      </c>
      <c r="AT311" s="150" t="s">
        <v>154</v>
      </c>
      <c r="AU311" s="150" t="s">
        <v>83</v>
      </c>
      <c r="AY311" s="17" t="s">
        <v>151</v>
      </c>
      <c r="BE311" s="151">
        <f>IF(N311="základní",J311,0)</f>
        <v>0</v>
      </c>
      <c r="BF311" s="151">
        <f>IF(N311="snížená",J311,0)</f>
        <v>0</v>
      </c>
      <c r="BG311" s="151">
        <f>IF(N311="zákl. přenesená",J311,0)</f>
        <v>0</v>
      </c>
      <c r="BH311" s="151">
        <f>IF(N311="sníž. přenesená",J311,0)</f>
        <v>0</v>
      </c>
      <c r="BI311" s="151">
        <f>IF(N311="nulová",J311,0)</f>
        <v>0</v>
      </c>
      <c r="BJ311" s="17" t="s">
        <v>81</v>
      </c>
      <c r="BK311" s="151">
        <f>ROUND(I311*H311,2)</f>
        <v>0</v>
      </c>
      <c r="BL311" s="17" t="s">
        <v>158</v>
      </c>
      <c r="BM311" s="150" t="s">
        <v>406</v>
      </c>
    </row>
    <row r="312" spans="2:65" s="1" customFormat="1" x14ac:dyDescent="0.2">
      <c r="B312" s="32"/>
      <c r="D312" s="152" t="s">
        <v>160</v>
      </c>
      <c r="F312" s="153" t="s">
        <v>405</v>
      </c>
      <c r="I312" s="154"/>
      <c r="L312" s="32"/>
      <c r="M312" s="155"/>
      <c r="T312" s="56"/>
      <c r="AT312" s="17" t="s">
        <v>160</v>
      </c>
      <c r="AU312" s="17" t="s">
        <v>83</v>
      </c>
    </row>
    <row r="313" spans="2:65" s="14" customFormat="1" x14ac:dyDescent="0.2">
      <c r="B313" s="170"/>
      <c r="D313" s="152" t="s">
        <v>162</v>
      </c>
      <c r="E313" s="171" t="s">
        <v>1</v>
      </c>
      <c r="F313" s="172" t="s">
        <v>407</v>
      </c>
      <c r="H313" s="171" t="s">
        <v>1</v>
      </c>
      <c r="I313" s="173"/>
      <c r="L313" s="170"/>
      <c r="M313" s="174"/>
      <c r="T313" s="175"/>
      <c r="AT313" s="171" t="s">
        <v>162</v>
      </c>
      <c r="AU313" s="171" t="s">
        <v>83</v>
      </c>
      <c r="AV313" s="14" t="s">
        <v>81</v>
      </c>
      <c r="AW313" s="14" t="s">
        <v>30</v>
      </c>
      <c r="AX313" s="14" t="s">
        <v>73</v>
      </c>
      <c r="AY313" s="171" t="s">
        <v>151</v>
      </c>
    </row>
    <row r="314" spans="2:65" s="12" customFormat="1" x14ac:dyDescent="0.2">
      <c r="B314" s="156"/>
      <c r="D314" s="152" t="s">
        <v>162</v>
      </c>
      <c r="E314" s="157" t="s">
        <v>1</v>
      </c>
      <c r="F314" s="158" t="s">
        <v>408</v>
      </c>
      <c r="H314" s="159">
        <v>267.87200000000001</v>
      </c>
      <c r="I314" s="160"/>
      <c r="L314" s="156"/>
      <c r="M314" s="161"/>
      <c r="T314" s="162"/>
      <c r="AT314" s="157" t="s">
        <v>162</v>
      </c>
      <c r="AU314" s="157" t="s">
        <v>83</v>
      </c>
      <c r="AV314" s="12" t="s">
        <v>83</v>
      </c>
      <c r="AW314" s="12" t="s">
        <v>30</v>
      </c>
      <c r="AX314" s="12" t="s">
        <v>73</v>
      </c>
      <c r="AY314" s="157" t="s">
        <v>151</v>
      </c>
    </row>
    <row r="315" spans="2:65" s="13" customFormat="1" x14ac:dyDescent="0.2">
      <c r="B315" s="163"/>
      <c r="D315" s="152" t="s">
        <v>162</v>
      </c>
      <c r="E315" s="164" t="s">
        <v>1</v>
      </c>
      <c r="F315" s="165" t="s">
        <v>164</v>
      </c>
      <c r="H315" s="166">
        <v>267.87200000000001</v>
      </c>
      <c r="I315" s="167"/>
      <c r="L315" s="163"/>
      <c r="M315" s="168"/>
      <c r="T315" s="169"/>
      <c r="AT315" s="164" t="s">
        <v>162</v>
      </c>
      <c r="AU315" s="164" t="s">
        <v>83</v>
      </c>
      <c r="AV315" s="13" t="s">
        <v>158</v>
      </c>
      <c r="AW315" s="13" t="s">
        <v>30</v>
      </c>
      <c r="AX315" s="13" t="s">
        <v>81</v>
      </c>
      <c r="AY315" s="164" t="s">
        <v>151</v>
      </c>
    </row>
    <row r="316" spans="2:65" s="1" customFormat="1" ht="21.75" customHeight="1" x14ac:dyDescent="0.2">
      <c r="B316" s="137"/>
      <c r="C316" s="138" t="s">
        <v>409</v>
      </c>
      <c r="D316" s="138" t="s">
        <v>154</v>
      </c>
      <c r="E316" s="139" t="s">
        <v>404</v>
      </c>
      <c r="F316" s="140" t="s">
        <v>405</v>
      </c>
      <c r="G316" s="141" t="s">
        <v>181</v>
      </c>
      <c r="H316" s="142">
        <v>2407.0300000000002</v>
      </c>
      <c r="I316" s="143"/>
      <c r="J316" s="144">
        <f>ROUND(I316*H316,2)</f>
        <v>0</v>
      </c>
      <c r="K316" s="145"/>
      <c r="L316" s="32"/>
      <c r="M316" s="146" t="s">
        <v>1</v>
      </c>
      <c r="N316" s="147" t="s">
        <v>38</v>
      </c>
      <c r="P316" s="148">
        <f>O316*H316</f>
        <v>0</v>
      </c>
      <c r="Q316" s="148">
        <v>0</v>
      </c>
      <c r="R316" s="148">
        <f>Q316*H316</f>
        <v>0</v>
      </c>
      <c r="S316" s="148">
        <v>0</v>
      </c>
      <c r="T316" s="149">
        <f>S316*H316</f>
        <v>0</v>
      </c>
      <c r="AR316" s="150" t="s">
        <v>158</v>
      </c>
      <c r="AT316" s="150" t="s">
        <v>154</v>
      </c>
      <c r="AU316" s="150" t="s">
        <v>83</v>
      </c>
      <c r="AY316" s="17" t="s">
        <v>151</v>
      </c>
      <c r="BE316" s="151">
        <f>IF(N316="základní",J316,0)</f>
        <v>0</v>
      </c>
      <c r="BF316" s="151">
        <f>IF(N316="snížená",J316,0)</f>
        <v>0</v>
      </c>
      <c r="BG316" s="151">
        <f>IF(N316="zákl. přenesená",J316,0)</f>
        <v>0</v>
      </c>
      <c r="BH316" s="151">
        <f>IF(N316="sníž. přenesená",J316,0)</f>
        <v>0</v>
      </c>
      <c r="BI316" s="151">
        <f>IF(N316="nulová",J316,0)</f>
        <v>0</v>
      </c>
      <c r="BJ316" s="17" t="s">
        <v>81</v>
      </c>
      <c r="BK316" s="151">
        <f>ROUND(I316*H316,2)</f>
        <v>0</v>
      </c>
      <c r="BL316" s="17" t="s">
        <v>158</v>
      </c>
      <c r="BM316" s="150" t="s">
        <v>410</v>
      </c>
    </row>
    <row r="317" spans="2:65" s="1" customFormat="1" x14ac:dyDescent="0.2">
      <c r="B317" s="32"/>
      <c r="D317" s="152" t="s">
        <v>160</v>
      </c>
      <c r="F317" s="153" t="s">
        <v>405</v>
      </c>
      <c r="I317" s="154"/>
      <c r="L317" s="32"/>
      <c r="M317" s="155"/>
      <c r="T317" s="56"/>
      <c r="AT317" s="17" t="s">
        <v>160</v>
      </c>
      <c r="AU317" s="17" t="s">
        <v>83</v>
      </c>
    </row>
    <row r="318" spans="2:65" s="14" customFormat="1" x14ac:dyDescent="0.2">
      <c r="B318" s="170"/>
      <c r="D318" s="152" t="s">
        <v>162</v>
      </c>
      <c r="E318" s="171" t="s">
        <v>1</v>
      </c>
      <c r="F318" s="172" t="s">
        <v>411</v>
      </c>
      <c r="H318" s="171" t="s">
        <v>1</v>
      </c>
      <c r="I318" s="173"/>
      <c r="L318" s="170"/>
      <c r="M318" s="174"/>
      <c r="T318" s="175"/>
      <c r="AT318" s="171" t="s">
        <v>162</v>
      </c>
      <c r="AU318" s="171" t="s">
        <v>83</v>
      </c>
      <c r="AV318" s="14" t="s">
        <v>81</v>
      </c>
      <c r="AW318" s="14" t="s">
        <v>30</v>
      </c>
      <c r="AX318" s="14" t="s">
        <v>73</v>
      </c>
      <c r="AY318" s="171" t="s">
        <v>151</v>
      </c>
    </row>
    <row r="319" spans="2:65" s="12" customFormat="1" ht="22.5" x14ac:dyDescent="0.2">
      <c r="B319" s="156"/>
      <c r="D319" s="152" t="s">
        <v>162</v>
      </c>
      <c r="E319" s="157" t="s">
        <v>1</v>
      </c>
      <c r="F319" s="158" t="s">
        <v>412</v>
      </c>
      <c r="H319" s="159">
        <v>2407.0300000000002</v>
      </c>
      <c r="I319" s="160"/>
      <c r="L319" s="156"/>
      <c r="M319" s="161"/>
      <c r="T319" s="162"/>
      <c r="AT319" s="157" t="s">
        <v>162</v>
      </c>
      <c r="AU319" s="157" t="s">
        <v>83</v>
      </c>
      <c r="AV319" s="12" t="s">
        <v>83</v>
      </c>
      <c r="AW319" s="12" t="s">
        <v>30</v>
      </c>
      <c r="AX319" s="12" t="s">
        <v>73</v>
      </c>
      <c r="AY319" s="157" t="s">
        <v>151</v>
      </c>
    </row>
    <row r="320" spans="2:65" s="13" customFormat="1" x14ac:dyDescent="0.2">
      <c r="B320" s="163"/>
      <c r="D320" s="152" t="s">
        <v>162</v>
      </c>
      <c r="E320" s="164" t="s">
        <v>1</v>
      </c>
      <c r="F320" s="165" t="s">
        <v>164</v>
      </c>
      <c r="H320" s="166">
        <v>2407.0300000000002</v>
      </c>
      <c r="I320" s="167"/>
      <c r="L320" s="163"/>
      <c r="M320" s="168"/>
      <c r="T320" s="169"/>
      <c r="AT320" s="164" t="s">
        <v>162</v>
      </c>
      <c r="AU320" s="164" t="s">
        <v>83</v>
      </c>
      <c r="AV320" s="13" t="s">
        <v>158</v>
      </c>
      <c r="AW320" s="13" t="s">
        <v>30</v>
      </c>
      <c r="AX320" s="13" t="s">
        <v>81</v>
      </c>
      <c r="AY320" s="164" t="s">
        <v>151</v>
      </c>
    </row>
    <row r="321" spans="2:65" s="1" customFormat="1" ht="24.2" customHeight="1" x14ac:dyDescent="0.2">
      <c r="B321" s="137"/>
      <c r="C321" s="138" t="s">
        <v>413</v>
      </c>
      <c r="D321" s="138" t="s">
        <v>154</v>
      </c>
      <c r="E321" s="139" t="s">
        <v>414</v>
      </c>
      <c r="F321" s="140" t="s">
        <v>415</v>
      </c>
      <c r="G321" s="141" t="s">
        <v>181</v>
      </c>
      <c r="H321" s="142">
        <v>3750.2080000000001</v>
      </c>
      <c r="I321" s="143"/>
      <c r="J321" s="144">
        <f>ROUND(I321*H321,2)</f>
        <v>0</v>
      </c>
      <c r="K321" s="145"/>
      <c r="L321" s="32"/>
      <c r="M321" s="146" t="s">
        <v>1</v>
      </c>
      <c r="N321" s="147" t="s">
        <v>38</v>
      </c>
      <c r="P321" s="148">
        <f>O321*H321</f>
        <v>0</v>
      </c>
      <c r="Q321" s="148">
        <v>0</v>
      </c>
      <c r="R321" s="148">
        <f>Q321*H321</f>
        <v>0</v>
      </c>
      <c r="S321" s="148">
        <v>0</v>
      </c>
      <c r="T321" s="149">
        <f>S321*H321</f>
        <v>0</v>
      </c>
      <c r="AR321" s="150" t="s">
        <v>158</v>
      </c>
      <c r="AT321" s="150" t="s">
        <v>154</v>
      </c>
      <c r="AU321" s="150" t="s">
        <v>83</v>
      </c>
      <c r="AY321" s="17" t="s">
        <v>151</v>
      </c>
      <c r="BE321" s="151">
        <f>IF(N321="základní",J321,0)</f>
        <v>0</v>
      </c>
      <c r="BF321" s="151">
        <f>IF(N321="snížená",J321,0)</f>
        <v>0</v>
      </c>
      <c r="BG321" s="151">
        <f>IF(N321="zákl. přenesená",J321,0)</f>
        <v>0</v>
      </c>
      <c r="BH321" s="151">
        <f>IF(N321="sníž. přenesená",J321,0)</f>
        <v>0</v>
      </c>
      <c r="BI321" s="151">
        <f>IF(N321="nulová",J321,0)</f>
        <v>0</v>
      </c>
      <c r="BJ321" s="17" t="s">
        <v>81</v>
      </c>
      <c r="BK321" s="151">
        <f>ROUND(I321*H321,2)</f>
        <v>0</v>
      </c>
      <c r="BL321" s="17" t="s">
        <v>158</v>
      </c>
      <c r="BM321" s="150" t="s">
        <v>416</v>
      </c>
    </row>
    <row r="322" spans="2:65" s="1" customFormat="1" x14ac:dyDescent="0.2">
      <c r="B322" s="32"/>
      <c r="D322" s="152" t="s">
        <v>160</v>
      </c>
      <c r="F322" s="153" t="s">
        <v>415</v>
      </c>
      <c r="I322" s="154"/>
      <c r="L322" s="32"/>
      <c r="M322" s="155"/>
      <c r="T322" s="56"/>
      <c r="AT322" s="17" t="s">
        <v>160</v>
      </c>
      <c r="AU322" s="17" t="s">
        <v>83</v>
      </c>
    </row>
    <row r="323" spans="2:65" s="14" customFormat="1" x14ac:dyDescent="0.2">
      <c r="B323" s="170"/>
      <c r="D323" s="152" t="s">
        <v>162</v>
      </c>
      <c r="E323" s="171" t="s">
        <v>1</v>
      </c>
      <c r="F323" s="172" t="s">
        <v>417</v>
      </c>
      <c r="H323" s="171" t="s">
        <v>1</v>
      </c>
      <c r="I323" s="173"/>
      <c r="L323" s="170"/>
      <c r="M323" s="174"/>
      <c r="T323" s="175"/>
      <c r="AT323" s="171" t="s">
        <v>162</v>
      </c>
      <c r="AU323" s="171" t="s">
        <v>83</v>
      </c>
      <c r="AV323" s="14" t="s">
        <v>81</v>
      </c>
      <c r="AW323" s="14" t="s">
        <v>30</v>
      </c>
      <c r="AX323" s="14" t="s">
        <v>73</v>
      </c>
      <c r="AY323" s="171" t="s">
        <v>151</v>
      </c>
    </row>
    <row r="324" spans="2:65" s="12" customFormat="1" x14ac:dyDescent="0.2">
      <c r="B324" s="156"/>
      <c r="D324" s="152" t="s">
        <v>162</v>
      </c>
      <c r="E324" s="157" t="s">
        <v>1</v>
      </c>
      <c r="F324" s="158" t="s">
        <v>418</v>
      </c>
      <c r="H324" s="159">
        <v>3750.2080000000001</v>
      </c>
      <c r="I324" s="160"/>
      <c r="L324" s="156"/>
      <c r="M324" s="161"/>
      <c r="T324" s="162"/>
      <c r="AT324" s="157" t="s">
        <v>162</v>
      </c>
      <c r="AU324" s="157" t="s">
        <v>83</v>
      </c>
      <c r="AV324" s="12" t="s">
        <v>83</v>
      </c>
      <c r="AW324" s="12" t="s">
        <v>30</v>
      </c>
      <c r="AX324" s="12" t="s">
        <v>73</v>
      </c>
      <c r="AY324" s="157" t="s">
        <v>151</v>
      </c>
    </row>
    <row r="325" spans="2:65" s="13" customFormat="1" x14ac:dyDescent="0.2">
      <c r="B325" s="163"/>
      <c r="D325" s="152" t="s">
        <v>162</v>
      </c>
      <c r="E325" s="164" t="s">
        <v>1</v>
      </c>
      <c r="F325" s="165" t="s">
        <v>164</v>
      </c>
      <c r="H325" s="166">
        <v>3750.2080000000001</v>
      </c>
      <c r="I325" s="167"/>
      <c r="L325" s="163"/>
      <c r="M325" s="168"/>
      <c r="T325" s="169"/>
      <c r="AT325" s="164" t="s">
        <v>162</v>
      </c>
      <c r="AU325" s="164" t="s">
        <v>83</v>
      </c>
      <c r="AV325" s="13" t="s">
        <v>158</v>
      </c>
      <c r="AW325" s="13" t="s">
        <v>30</v>
      </c>
      <c r="AX325" s="13" t="s">
        <v>81</v>
      </c>
      <c r="AY325" s="164" t="s">
        <v>151</v>
      </c>
    </row>
    <row r="326" spans="2:65" s="1" customFormat="1" ht="24.2" customHeight="1" x14ac:dyDescent="0.2">
      <c r="B326" s="137"/>
      <c r="C326" s="138" t="s">
        <v>419</v>
      </c>
      <c r="D326" s="138" t="s">
        <v>154</v>
      </c>
      <c r="E326" s="139" t="s">
        <v>414</v>
      </c>
      <c r="F326" s="140" t="s">
        <v>415</v>
      </c>
      <c r="G326" s="141" t="s">
        <v>181</v>
      </c>
      <c r="H326" s="142">
        <v>33698.42</v>
      </c>
      <c r="I326" s="143"/>
      <c r="J326" s="144">
        <f>ROUND(I326*H326,2)</f>
        <v>0</v>
      </c>
      <c r="K326" s="145"/>
      <c r="L326" s="32"/>
      <c r="M326" s="146" t="s">
        <v>1</v>
      </c>
      <c r="N326" s="147" t="s">
        <v>38</v>
      </c>
      <c r="P326" s="148">
        <f>O326*H326</f>
        <v>0</v>
      </c>
      <c r="Q326" s="148">
        <v>0</v>
      </c>
      <c r="R326" s="148">
        <f>Q326*H326</f>
        <v>0</v>
      </c>
      <c r="S326" s="148">
        <v>0</v>
      </c>
      <c r="T326" s="149">
        <f>S326*H326</f>
        <v>0</v>
      </c>
      <c r="AR326" s="150" t="s">
        <v>158</v>
      </c>
      <c r="AT326" s="150" t="s">
        <v>154</v>
      </c>
      <c r="AU326" s="150" t="s">
        <v>83</v>
      </c>
      <c r="AY326" s="17" t="s">
        <v>151</v>
      </c>
      <c r="BE326" s="151">
        <f>IF(N326="základní",J326,0)</f>
        <v>0</v>
      </c>
      <c r="BF326" s="151">
        <f>IF(N326="snížená",J326,0)</f>
        <v>0</v>
      </c>
      <c r="BG326" s="151">
        <f>IF(N326="zákl. přenesená",J326,0)</f>
        <v>0</v>
      </c>
      <c r="BH326" s="151">
        <f>IF(N326="sníž. přenesená",J326,0)</f>
        <v>0</v>
      </c>
      <c r="BI326" s="151">
        <f>IF(N326="nulová",J326,0)</f>
        <v>0</v>
      </c>
      <c r="BJ326" s="17" t="s">
        <v>81</v>
      </c>
      <c r="BK326" s="151">
        <f>ROUND(I326*H326,2)</f>
        <v>0</v>
      </c>
      <c r="BL326" s="17" t="s">
        <v>158</v>
      </c>
      <c r="BM326" s="150" t="s">
        <v>420</v>
      </c>
    </row>
    <row r="327" spans="2:65" s="1" customFormat="1" x14ac:dyDescent="0.2">
      <c r="B327" s="32"/>
      <c r="D327" s="152" t="s">
        <v>160</v>
      </c>
      <c r="F327" s="153" t="s">
        <v>415</v>
      </c>
      <c r="I327" s="154"/>
      <c r="L327" s="32"/>
      <c r="M327" s="155"/>
      <c r="T327" s="56"/>
      <c r="AT327" s="17" t="s">
        <v>160</v>
      </c>
      <c r="AU327" s="17" t="s">
        <v>83</v>
      </c>
    </row>
    <row r="328" spans="2:65" s="14" customFormat="1" x14ac:dyDescent="0.2">
      <c r="B328" s="170"/>
      <c r="D328" s="152" t="s">
        <v>162</v>
      </c>
      <c r="E328" s="171" t="s">
        <v>1</v>
      </c>
      <c r="F328" s="172" t="s">
        <v>421</v>
      </c>
      <c r="H328" s="171" t="s">
        <v>1</v>
      </c>
      <c r="I328" s="173"/>
      <c r="L328" s="170"/>
      <c r="M328" s="174"/>
      <c r="T328" s="175"/>
      <c r="AT328" s="171" t="s">
        <v>162</v>
      </c>
      <c r="AU328" s="171" t="s">
        <v>83</v>
      </c>
      <c r="AV328" s="14" t="s">
        <v>81</v>
      </c>
      <c r="AW328" s="14" t="s">
        <v>30</v>
      </c>
      <c r="AX328" s="14" t="s">
        <v>73</v>
      </c>
      <c r="AY328" s="171" t="s">
        <v>151</v>
      </c>
    </row>
    <row r="329" spans="2:65" s="12" customFormat="1" x14ac:dyDescent="0.2">
      <c r="B329" s="156"/>
      <c r="D329" s="152" t="s">
        <v>162</v>
      </c>
      <c r="E329" s="157" t="s">
        <v>1</v>
      </c>
      <c r="F329" s="158" t="s">
        <v>422</v>
      </c>
      <c r="H329" s="159">
        <v>33698.42</v>
      </c>
      <c r="I329" s="160"/>
      <c r="L329" s="156"/>
      <c r="M329" s="161"/>
      <c r="T329" s="162"/>
      <c r="AT329" s="157" t="s">
        <v>162</v>
      </c>
      <c r="AU329" s="157" t="s">
        <v>83</v>
      </c>
      <c r="AV329" s="12" t="s">
        <v>83</v>
      </c>
      <c r="AW329" s="12" t="s">
        <v>30</v>
      </c>
      <c r="AX329" s="12" t="s">
        <v>73</v>
      </c>
      <c r="AY329" s="157" t="s">
        <v>151</v>
      </c>
    </row>
    <row r="330" spans="2:65" s="13" customFormat="1" x14ac:dyDescent="0.2">
      <c r="B330" s="163"/>
      <c r="D330" s="152" t="s">
        <v>162</v>
      </c>
      <c r="E330" s="164" t="s">
        <v>1</v>
      </c>
      <c r="F330" s="165" t="s">
        <v>164</v>
      </c>
      <c r="H330" s="166">
        <v>33698.42</v>
      </c>
      <c r="I330" s="167"/>
      <c r="L330" s="163"/>
      <c r="M330" s="168"/>
      <c r="T330" s="169"/>
      <c r="AT330" s="164" t="s">
        <v>162</v>
      </c>
      <c r="AU330" s="164" t="s">
        <v>83</v>
      </c>
      <c r="AV330" s="13" t="s">
        <v>158</v>
      </c>
      <c r="AW330" s="13" t="s">
        <v>30</v>
      </c>
      <c r="AX330" s="13" t="s">
        <v>81</v>
      </c>
      <c r="AY330" s="164" t="s">
        <v>151</v>
      </c>
    </row>
    <row r="331" spans="2:65" s="1" customFormat="1" ht="16.5" customHeight="1" x14ac:dyDescent="0.2">
      <c r="B331" s="137"/>
      <c r="C331" s="138" t="s">
        <v>423</v>
      </c>
      <c r="D331" s="138" t="s">
        <v>154</v>
      </c>
      <c r="E331" s="139" t="s">
        <v>424</v>
      </c>
      <c r="F331" s="140" t="s">
        <v>425</v>
      </c>
      <c r="G331" s="141" t="s">
        <v>181</v>
      </c>
      <c r="H331" s="142">
        <v>83.488</v>
      </c>
      <c r="I331" s="143"/>
      <c r="J331" s="144">
        <f>ROUND(I331*H331,2)</f>
        <v>0</v>
      </c>
      <c r="K331" s="145"/>
      <c r="L331" s="32"/>
      <c r="M331" s="146" t="s">
        <v>1</v>
      </c>
      <c r="N331" s="147" t="s">
        <v>38</v>
      </c>
      <c r="P331" s="148">
        <f>O331*H331</f>
        <v>0</v>
      </c>
      <c r="Q331" s="148">
        <v>0</v>
      </c>
      <c r="R331" s="148">
        <f>Q331*H331</f>
        <v>0</v>
      </c>
      <c r="S331" s="148">
        <v>0</v>
      </c>
      <c r="T331" s="149">
        <f>S331*H331</f>
        <v>0</v>
      </c>
      <c r="AR331" s="150" t="s">
        <v>158</v>
      </c>
      <c r="AT331" s="150" t="s">
        <v>154</v>
      </c>
      <c r="AU331" s="150" t="s">
        <v>83</v>
      </c>
      <c r="AY331" s="17" t="s">
        <v>151</v>
      </c>
      <c r="BE331" s="151">
        <f>IF(N331="základní",J331,0)</f>
        <v>0</v>
      </c>
      <c r="BF331" s="151">
        <f>IF(N331="snížená",J331,0)</f>
        <v>0</v>
      </c>
      <c r="BG331" s="151">
        <f>IF(N331="zákl. přenesená",J331,0)</f>
        <v>0</v>
      </c>
      <c r="BH331" s="151">
        <f>IF(N331="sníž. přenesená",J331,0)</f>
        <v>0</v>
      </c>
      <c r="BI331" s="151">
        <f>IF(N331="nulová",J331,0)</f>
        <v>0</v>
      </c>
      <c r="BJ331" s="17" t="s">
        <v>81</v>
      </c>
      <c r="BK331" s="151">
        <f>ROUND(I331*H331,2)</f>
        <v>0</v>
      </c>
      <c r="BL331" s="17" t="s">
        <v>158</v>
      </c>
      <c r="BM331" s="150" t="s">
        <v>426</v>
      </c>
    </row>
    <row r="332" spans="2:65" s="1" customFormat="1" x14ac:dyDescent="0.2">
      <c r="B332" s="32"/>
      <c r="D332" s="152" t="s">
        <v>160</v>
      </c>
      <c r="F332" s="153" t="s">
        <v>425</v>
      </c>
      <c r="I332" s="154"/>
      <c r="L332" s="32"/>
      <c r="M332" s="155"/>
      <c r="T332" s="56"/>
      <c r="AT332" s="17" t="s">
        <v>160</v>
      </c>
      <c r="AU332" s="17" t="s">
        <v>83</v>
      </c>
    </row>
    <row r="333" spans="2:65" s="14" customFormat="1" x14ac:dyDescent="0.2">
      <c r="B333" s="170"/>
      <c r="D333" s="152" t="s">
        <v>162</v>
      </c>
      <c r="E333" s="171" t="s">
        <v>1</v>
      </c>
      <c r="F333" s="172" t="s">
        <v>427</v>
      </c>
      <c r="H333" s="171" t="s">
        <v>1</v>
      </c>
      <c r="I333" s="173"/>
      <c r="L333" s="170"/>
      <c r="M333" s="174"/>
      <c r="T333" s="175"/>
      <c r="AT333" s="171" t="s">
        <v>162</v>
      </c>
      <c r="AU333" s="171" t="s">
        <v>83</v>
      </c>
      <c r="AV333" s="14" t="s">
        <v>81</v>
      </c>
      <c r="AW333" s="14" t="s">
        <v>30</v>
      </c>
      <c r="AX333" s="14" t="s">
        <v>73</v>
      </c>
      <c r="AY333" s="171" t="s">
        <v>151</v>
      </c>
    </row>
    <row r="334" spans="2:65" s="12" customFormat="1" ht="22.5" x14ac:dyDescent="0.2">
      <c r="B334" s="156"/>
      <c r="D334" s="152" t="s">
        <v>162</v>
      </c>
      <c r="E334" s="157" t="s">
        <v>1</v>
      </c>
      <c r="F334" s="158" t="s">
        <v>428</v>
      </c>
      <c r="H334" s="159">
        <v>83.488</v>
      </c>
      <c r="I334" s="160"/>
      <c r="L334" s="156"/>
      <c r="M334" s="161"/>
      <c r="T334" s="162"/>
      <c r="AT334" s="157" t="s">
        <v>162</v>
      </c>
      <c r="AU334" s="157" t="s">
        <v>83</v>
      </c>
      <c r="AV334" s="12" t="s">
        <v>83</v>
      </c>
      <c r="AW334" s="12" t="s">
        <v>30</v>
      </c>
      <c r="AX334" s="12" t="s">
        <v>73</v>
      </c>
      <c r="AY334" s="157" t="s">
        <v>151</v>
      </c>
    </row>
    <row r="335" spans="2:65" s="13" customFormat="1" x14ac:dyDescent="0.2">
      <c r="B335" s="163"/>
      <c r="D335" s="152" t="s">
        <v>162</v>
      </c>
      <c r="E335" s="164" t="s">
        <v>1</v>
      </c>
      <c r="F335" s="165" t="s">
        <v>164</v>
      </c>
      <c r="H335" s="166">
        <v>83.488</v>
      </c>
      <c r="I335" s="167"/>
      <c r="L335" s="163"/>
      <c r="M335" s="168"/>
      <c r="T335" s="169"/>
      <c r="AT335" s="164" t="s">
        <v>162</v>
      </c>
      <c r="AU335" s="164" t="s">
        <v>83</v>
      </c>
      <c r="AV335" s="13" t="s">
        <v>158</v>
      </c>
      <c r="AW335" s="13" t="s">
        <v>30</v>
      </c>
      <c r="AX335" s="13" t="s">
        <v>81</v>
      </c>
      <c r="AY335" s="164" t="s">
        <v>151</v>
      </c>
    </row>
    <row r="336" spans="2:65" s="1" customFormat="1" ht="24.2" customHeight="1" x14ac:dyDescent="0.2">
      <c r="B336" s="137"/>
      <c r="C336" s="138" t="s">
        <v>429</v>
      </c>
      <c r="D336" s="138" t="s">
        <v>154</v>
      </c>
      <c r="E336" s="139" t="s">
        <v>430</v>
      </c>
      <c r="F336" s="140" t="s">
        <v>431</v>
      </c>
      <c r="G336" s="141" t="s">
        <v>181</v>
      </c>
      <c r="H336" s="142">
        <v>1168.8320000000001</v>
      </c>
      <c r="I336" s="143"/>
      <c r="J336" s="144">
        <f>ROUND(I336*H336,2)</f>
        <v>0</v>
      </c>
      <c r="K336" s="145"/>
      <c r="L336" s="32"/>
      <c r="M336" s="146" t="s">
        <v>1</v>
      </c>
      <c r="N336" s="147" t="s">
        <v>38</v>
      </c>
      <c r="P336" s="148">
        <f>O336*H336</f>
        <v>0</v>
      </c>
      <c r="Q336" s="148">
        <v>0</v>
      </c>
      <c r="R336" s="148">
        <f>Q336*H336</f>
        <v>0</v>
      </c>
      <c r="S336" s="148">
        <v>0</v>
      </c>
      <c r="T336" s="149">
        <f>S336*H336</f>
        <v>0</v>
      </c>
      <c r="AR336" s="150" t="s">
        <v>158</v>
      </c>
      <c r="AT336" s="150" t="s">
        <v>154</v>
      </c>
      <c r="AU336" s="150" t="s">
        <v>83</v>
      </c>
      <c r="AY336" s="17" t="s">
        <v>151</v>
      </c>
      <c r="BE336" s="151">
        <f>IF(N336="základní",J336,0)</f>
        <v>0</v>
      </c>
      <c r="BF336" s="151">
        <f>IF(N336="snížená",J336,0)</f>
        <v>0</v>
      </c>
      <c r="BG336" s="151">
        <f>IF(N336="zákl. přenesená",J336,0)</f>
        <v>0</v>
      </c>
      <c r="BH336" s="151">
        <f>IF(N336="sníž. přenesená",J336,0)</f>
        <v>0</v>
      </c>
      <c r="BI336" s="151">
        <f>IF(N336="nulová",J336,0)</f>
        <v>0</v>
      </c>
      <c r="BJ336" s="17" t="s">
        <v>81</v>
      </c>
      <c r="BK336" s="151">
        <f>ROUND(I336*H336,2)</f>
        <v>0</v>
      </c>
      <c r="BL336" s="17" t="s">
        <v>158</v>
      </c>
      <c r="BM336" s="150" t="s">
        <v>432</v>
      </c>
    </row>
    <row r="337" spans="2:65" s="1" customFormat="1" x14ac:dyDescent="0.2">
      <c r="B337" s="32"/>
      <c r="D337" s="152" t="s">
        <v>160</v>
      </c>
      <c r="F337" s="153" t="s">
        <v>431</v>
      </c>
      <c r="I337" s="154"/>
      <c r="L337" s="32"/>
      <c r="M337" s="155"/>
      <c r="T337" s="56"/>
      <c r="AT337" s="17" t="s">
        <v>160</v>
      </c>
      <c r="AU337" s="17" t="s">
        <v>83</v>
      </c>
    </row>
    <row r="338" spans="2:65" s="14" customFormat="1" x14ac:dyDescent="0.2">
      <c r="B338" s="170"/>
      <c r="D338" s="152" t="s">
        <v>162</v>
      </c>
      <c r="E338" s="171" t="s">
        <v>1</v>
      </c>
      <c r="F338" s="172" t="s">
        <v>433</v>
      </c>
      <c r="H338" s="171" t="s">
        <v>1</v>
      </c>
      <c r="I338" s="173"/>
      <c r="L338" s="170"/>
      <c r="M338" s="174"/>
      <c r="T338" s="175"/>
      <c r="AT338" s="171" t="s">
        <v>162</v>
      </c>
      <c r="AU338" s="171" t="s">
        <v>83</v>
      </c>
      <c r="AV338" s="14" t="s">
        <v>81</v>
      </c>
      <c r="AW338" s="14" t="s">
        <v>30</v>
      </c>
      <c r="AX338" s="14" t="s">
        <v>73</v>
      </c>
      <c r="AY338" s="171" t="s">
        <v>151</v>
      </c>
    </row>
    <row r="339" spans="2:65" s="12" customFormat="1" x14ac:dyDescent="0.2">
      <c r="B339" s="156"/>
      <c r="D339" s="152" t="s">
        <v>162</v>
      </c>
      <c r="E339" s="157" t="s">
        <v>1</v>
      </c>
      <c r="F339" s="158" t="s">
        <v>434</v>
      </c>
      <c r="H339" s="159">
        <v>1168.8320000000001</v>
      </c>
      <c r="I339" s="160"/>
      <c r="L339" s="156"/>
      <c r="M339" s="161"/>
      <c r="T339" s="162"/>
      <c r="AT339" s="157" t="s">
        <v>162</v>
      </c>
      <c r="AU339" s="157" t="s">
        <v>83</v>
      </c>
      <c r="AV339" s="12" t="s">
        <v>83</v>
      </c>
      <c r="AW339" s="12" t="s">
        <v>30</v>
      </c>
      <c r="AX339" s="12" t="s">
        <v>73</v>
      </c>
      <c r="AY339" s="157" t="s">
        <v>151</v>
      </c>
    </row>
    <row r="340" spans="2:65" s="13" customFormat="1" x14ac:dyDescent="0.2">
      <c r="B340" s="163"/>
      <c r="D340" s="152" t="s">
        <v>162</v>
      </c>
      <c r="E340" s="164" t="s">
        <v>1</v>
      </c>
      <c r="F340" s="165" t="s">
        <v>164</v>
      </c>
      <c r="H340" s="166">
        <v>1168.8320000000001</v>
      </c>
      <c r="I340" s="167"/>
      <c r="L340" s="163"/>
      <c r="M340" s="168"/>
      <c r="T340" s="169"/>
      <c r="AT340" s="164" t="s">
        <v>162</v>
      </c>
      <c r="AU340" s="164" t="s">
        <v>83</v>
      </c>
      <c r="AV340" s="13" t="s">
        <v>158</v>
      </c>
      <c r="AW340" s="13" t="s">
        <v>30</v>
      </c>
      <c r="AX340" s="13" t="s">
        <v>81</v>
      </c>
      <c r="AY340" s="164" t="s">
        <v>151</v>
      </c>
    </row>
    <row r="341" spans="2:65" s="1" customFormat="1" ht="24.2" customHeight="1" x14ac:dyDescent="0.2">
      <c r="B341" s="137"/>
      <c r="C341" s="138" t="s">
        <v>435</v>
      </c>
      <c r="D341" s="138" t="s">
        <v>154</v>
      </c>
      <c r="E341" s="139" t="s">
        <v>436</v>
      </c>
      <c r="F341" s="140" t="s">
        <v>437</v>
      </c>
      <c r="G341" s="141" t="s">
        <v>181</v>
      </c>
      <c r="H341" s="142">
        <v>267.87200000000001</v>
      </c>
      <c r="I341" s="143"/>
      <c r="J341" s="144">
        <f>ROUND(I341*H341,2)</f>
        <v>0</v>
      </c>
      <c r="K341" s="145"/>
      <c r="L341" s="32"/>
      <c r="M341" s="146" t="s">
        <v>1</v>
      </c>
      <c r="N341" s="147" t="s">
        <v>38</v>
      </c>
      <c r="P341" s="148">
        <f>O341*H341</f>
        <v>0</v>
      </c>
      <c r="Q341" s="148">
        <v>0</v>
      </c>
      <c r="R341" s="148">
        <f>Q341*H341</f>
        <v>0</v>
      </c>
      <c r="S341" s="148">
        <v>0</v>
      </c>
      <c r="T341" s="149">
        <f>S341*H341</f>
        <v>0</v>
      </c>
      <c r="AR341" s="150" t="s">
        <v>158</v>
      </c>
      <c r="AT341" s="150" t="s">
        <v>154</v>
      </c>
      <c r="AU341" s="150" t="s">
        <v>83</v>
      </c>
      <c r="AY341" s="17" t="s">
        <v>151</v>
      </c>
      <c r="BE341" s="151">
        <f>IF(N341="základní",J341,0)</f>
        <v>0</v>
      </c>
      <c r="BF341" s="151">
        <f>IF(N341="snížená",J341,0)</f>
        <v>0</v>
      </c>
      <c r="BG341" s="151">
        <f>IF(N341="zákl. přenesená",J341,0)</f>
        <v>0</v>
      </c>
      <c r="BH341" s="151">
        <f>IF(N341="sníž. přenesená",J341,0)</f>
        <v>0</v>
      </c>
      <c r="BI341" s="151">
        <f>IF(N341="nulová",J341,0)</f>
        <v>0</v>
      </c>
      <c r="BJ341" s="17" t="s">
        <v>81</v>
      </c>
      <c r="BK341" s="151">
        <f>ROUND(I341*H341,2)</f>
        <v>0</v>
      </c>
      <c r="BL341" s="17" t="s">
        <v>158</v>
      </c>
      <c r="BM341" s="150" t="s">
        <v>438</v>
      </c>
    </row>
    <row r="342" spans="2:65" s="1" customFormat="1" x14ac:dyDescent="0.2">
      <c r="B342" s="32"/>
      <c r="D342" s="152" t="s">
        <v>160</v>
      </c>
      <c r="F342" s="153" t="s">
        <v>437</v>
      </c>
      <c r="I342" s="154"/>
      <c r="L342" s="32"/>
      <c r="M342" s="155"/>
      <c r="T342" s="56"/>
      <c r="AT342" s="17" t="s">
        <v>160</v>
      </c>
      <c r="AU342" s="17" t="s">
        <v>83</v>
      </c>
    </row>
    <row r="343" spans="2:65" s="14" customFormat="1" x14ac:dyDescent="0.2">
      <c r="B343" s="170"/>
      <c r="D343" s="152" t="s">
        <v>162</v>
      </c>
      <c r="E343" s="171" t="s">
        <v>1</v>
      </c>
      <c r="F343" s="172" t="s">
        <v>407</v>
      </c>
      <c r="H343" s="171" t="s">
        <v>1</v>
      </c>
      <c r="I343" s="173"/>
      <c r="L343" s="170"/>
      <c r="M343" s="174"/>
      <c r="T343" s="175"/>
      <c r="AT343" s="171" t="s">
        <v>162</v>
      </c>
      <c r="AU343" s="171" t="s">
        <v>83</v>
      </c>
      <c r="AV343" s="14" t="s">
        <v>81</v>
      </c>
      <c r="AW343" s="14" t="s">
        <v>30</v>
      </c>
      <c r="AX343" s="14" t="s">
        <v>73</v>
      </c>
      <c r="AY343" s="171" t="s">
        <v>151</v>
      </c>
    </row>
    <row r="344" spans="2:65" s="12" customFormat="1" x14ac:dyDescent="0.2">
      <c r="B344" s="156"/>
      <c r="D344" s="152" t="s">
        <v>162</v>
      </c>
      <c r="E344" s="157" t="s">
        <v>1</v>
      </c>
      <c r="F344" s="158" t="s">
        <v>408</v>
      </c>
      <c r="H344" s="159">
        <v>267.87200000000001</v>
      </c>
      <c r="I344" s="160"/>
      <c r="L344" s="156"/>
      <c r="M344" s="161"/>
      <c r="T344" s="162"/>
      <c r="AT344" s="157" t="s">
        <v>162</v>
      </c>
      <c r="AU344" s="157" t="s">
        <v>83</v>
      </c>
      <c r="AV344" s="12" t="s">
        <v>83</v>
      </c>
      <c r="AW344" s="12" t="s">
        <v>30</v>
      </c>
      <c r="AX344" s="12" t="s">
        <v>73</v>
      </c>
      <c r="AY344" s="157" t="s">
        <v>151</v>
      </c>
    </row>
    <row r="345" spans="2:65" s="13" customFormat="1" x14ac:dyDescent="0.2">
      <c r="B345" s="163"/>
      <c r="D345" s="152" t="s">
        <v>162</v>
      </c>
      <c r="E345" s="164" t="s">
        <v>1</v>
      </c>
      <c r="F345" s="165" t="s">
        <v>164</v>
      </c>
      <c r="H345" s="166">
        <v>267.87200000000001</v>
      </c>
      <c r="I345" s="167"/>
      <c r="L345" s="163"/>
      <c r="M345" s="168"/>
      <c r="T345" s="169"/>
      <c r="AT345" s="164" t="s">
        <v>162</v>
      </c>
      <c r="AU345" s="164" t="s">
        <v>83</v>
      </c>
      <c r="AV345" s="13" t="s">
        <v>158</v>
      </c>
      <c r="AW345" s="13" t="s">
        <v>30</v>
      </c>
      <c r="AX345" s="13" t="s">
        <v>81</v>
      </c>
      <c r="AY345" s="164" t="s">
        <v>151</v>
      </c>
    </row>
    <row r="346" spans="2:65" s="1" customFormat="1" ht="24.2" customHeight="1" x14ac:dyDescent="0.2">
      <c r="B346" s="137"/>
      <c r="C346" s="138" t="s">
        <v>439</v>
      </c>
      <c r="D346" s="138" t="s">
        <v>154</v>
      </c>
      <c r="E346" s="139" t="s">
        <v>436</v>
      </c>
      <c r="F346" s="140" t="s">
        <v>437</v>
      </c>
      <c r="G346" s="141" t="s">
        <v>181</v>
      </c>
      <c r="H346" s="142">
        <v>2407.0300000000002</v>
      </c>
      <c r="I346" s="143"/>
      <c r="J346" s="144">
        <f>ROUND(I346*H346,2)</f>
        <v>0</v>
      </c>
      <c r="K346" s="145"/>
      <c r="L346" s="32"/>
      <c r="M346" s="146" t="s">
        <v>1</v>
      </c>
      <c r="N346" s="147" t="s">
        <v>38</v>
      </c>
      <c r="P346" s="148">
        <f>O346*H346</f>
        <v>0</v>
      </c>
      <c r="Q346" s="148">
        <v>0</v>
      </c>
      <c r="R346" s="148">
        <f>Q346*H346</f>
        <v>0</v>
      </c>
      <c r="S346" s="148">
        <v>0</v>
      </c>
      <c r="T346" s="149">
        <f>S346*H346</f>
        <v>0</v>
      </c>
      <c r="AR346" s="150" t="s">
        <v>158</v>
      </c>
      <c r="AT346" s="150" t="s">
        <v>154</v>
      </c>
      <c r="AU346" s="150" t="s">
        <v>83</v>
      </c>
      <c r="AY346" s="17" t="s">
        <v>151</v>
      </c>
      <c r="BE346" s="151">
        <f>IF(N346="základní",J346,0)</f>
        <v>0</v>
      </c>
      <c r="BF346" s="151">
        <f>IF(N346="snížená",J346,0)</f>
        <v>0</v>
      </c>
      <c r="BG346" s="151">
        <f>IF(N346="zákl. přenesená",J346,0)</f>
        <v>0</v>
      </c>
      <c r="BH346" s="151">
        <f>IF(N346="sníž. přenesená",J346,0)</f>
        <v>0</v>
      </c>
      <c r="BI346" s="151">
        <f>IF(N346="nulová",J346,0)</f>
        <v>0</v>
      </c>
      <c r="BJ346" s="17" t="s">
        <v>81</v>
      </c>
      <c r="BK346" s="151">
        <f>ROUND(I346*H346,2)</f>
        <v>0</v>
      </c>
      <c r="BL346" s="17" t="s">
        <v>158</v>
      </c>
      <c r="BM346" s="150" t="s">
        <v>440</v>
      </c>
    </row>
    <row r="347" spans="2:65" s="1" customFormat="1" x14ac:dyDescent="0.2">
      <c r="B347" s="32"/>
      <c r="D347" s="152" t="s">
        <v>160</v>
      </c>
      <c r="F347" s="153" t="s">
        <v>437</v>
      </c>
      <c r="I347" s="154"/>
      <c r="L347" s="32"/>
      <c r="M347" s="155"/>
      <c r="T347" s="56"/>
      <c r="AT347" s="17" t="s">
        <v>160</v>
      </c>
      <c r="AU347" s="17" t="s">
        <v>83</v>
      </c>
    </row>
    <row r="348" spans="2:65" s="14" customFormat="1" x14ac:dyDescent="0.2">
      <c r="B348" s="170"/>
      <c r="D348" s="152" t="s">
        <v>162</v>
      </c>
      <c r="E348" s="171" t="s">
        <v>1</v>
      </c>
      <c r="F348" s="172" t="s">
        <v>411</v>
      </c>
      <c r="H348" s="171" t="s">
        <v>1</v>
      </c>
      <c r="I348" s="173"/>
      <c r="L348" s="170"/>
      <c r="M348" s="174"/>
      <c r="T348" s="175"/>
      <c r="AT348" s="171" t="s">
        <v>162</v>
      </c>
      <c r="AU348" s="171" t="s">
        <v>83</v>
      </c>
      <c r="AV348" s="14" t="s">
        <v>81</v>
      </c>
      <c r="AW348" s="14" t="s">
        <v>30</v>
      </c>
      <c r="AX348" s="14" t="s">
        <v>73</v>
      </c>
      <c r="AY348" s="171" t="s">
        <v>151</v>
      </c>
    </row>
    <row r="349" spans="2:65" s="12" customFormat="1" ht="22.5" x14ac:dyDescent="0.2">
      <c r="B349" s="156"/>
      <c r="D349" s="152" t="s">
        <v>162</v>
      </c>
      <c r="E349" s="157" t="s">
        <v>1</v>
      </c>
      <c r="F349" s="158" t="s">
        <v>412</v>
      </c>
      <c r="H349" s="159">
        <v>2407.0300000000002</v>
      </c>
      <c r="I349" s="160"/>
      <c r="L349" s="156"/>
      <c r="M349" s="161"/>
      <c r="T349" s="162"/>
      <c r="AT349" s="157" t="s">
        <v>162</v>
      </c>
      <c r="AU349" s="157" t="s">
        <v>83</v>
      </c>
      <c r="AV349" s="12" t="s">
        <v>83</v>
      </c>
      <c r="AW349" s="12" t="s">
        <v>30</v>
      </c>
      <c r="AX349" s="12" t="s">
        <v>73</v>
      </c>
      <c r="AY349" s="157" t="s">
        <v>151</v>
      </c>
    </row>
    <row r="350" spans="2:65" s="13" customFormat="1" x14ac:dyDescent="0.2">
      <c r="B350" s="163"/>
      <c r="D350" s="152" t="s">
        <v>162</v>
      </c>
      <c r="E350" s="164" t="s">
        <v>1</v>
      </c>
      <c r="F350" s="165" t="s">
        <v>164</v>
      </c>
      <c r="H350" s="166">
        <v>2407.0300000000002</v>
      </c>
      <c r="I350" s="167"/>
      <c r="L350" s="163"/>
      <c r="M350" s="168"/>
      <c r="T350" s="169"/>
      <c r="AT350" s="164" t="s">
        <v>162</v>
      </c>
      <c r="AU350" s="164" t="s">
        <v>83</v>
      </c>
      <c r="AV350" s="13" t="s">
        <v>158</v>
      </c>
      <c r="AW350" s="13" t="s">
        <v>30</v>
      </c>
      <c r="AX350" s="13" t="s">
        <v>81</v>
      </c>
      <c r="AY350" s="164" t="s">
        <v>151</v>
      </c>
    </row>
    <row r="351" spans="2:65" s="1" customFormat="1" ht="24.2" customHeight="1" x14ac:dyDescent="0.2">
      <c r="B351" s="137"/>
      <c r="C351" s="138" t="s">
        <v>441</v>
      </c>
      <c r="D351" s="138" t="s">
        <v>154</v>
      </c>
      <c r="E351" s="139" t="s">
        <v>442</v>
      </c>
      <c r="F351" s="140" t="s">
        <v>443</v>
      </c>
      <c r="G351" s="141" t="s">
        <v>181</v>
      </c>
      <c r="H351" s="142">
        <v>83.488</v>
      </c>
      <c r="I351" s="143"/>
      <c r="J351" s="144">
        <f>ROUND(I351*H351,2)</f>
        <v>0</v>
      </c>
      <c r="K351" s="145"/>
      <c r="L351" s="32"/>
      <c r="M351" s="146" t="s">
        <v>1</v>
      </c>
      <c r="N351" s="147" t="s">
        <v>38</v>
      </c>
      <c r="P351" s="148">
        <f>O351*H351</f>
        <v>0</v>
      </c>
      <c r="Q351" s="148">
        <v>0</v>
      </c>
      <c r="R351" s="148">
        <f>Q351*H351</f>
        <v>0</v>
      </c>
      <c r="S351" s="148">
        <v>0</v>
      </c>
      <c r="T351" s="149">
        <f>S351*H351</f>
        <v>0</v>
      </c>
      <c r="AR351" s="150" t="s">
        <v>158</v>
      </c>
      <c r="AT351" s="150" t="s">
        <v>154</v>
      </c>
      <c r="AU351" s="150" t="s">
        <v>83</v>
      </c>
      <c r="AY351" s="17" t="s">
        <v>151</v>
      </c>
      <c r="BE351" s="151">
        <f>IF(N351="základní",J351,0)</f>
        <v>0</v>
      </c>
      <c r="BF351" s="151">
        <f>IF(N351="snížená",J351,0)</f>
        <v>0</v>
      </c>
      <c r="BG351" s="151">
        <f>IF(N351="zákl. přenesená",J351,0)</f>
        <v>0</v>
      </c>
      <c r="BH351" s="151">
        <f>IF(N351="sníž. přenesená",J351,0)</f>
        <v>0</v>
      </c>
      <c r="BI351" s="151">
        <f>IF(N351="nulová",J351,0)</f>
        <v>0</v>
      </c>
      <c r="BJ351" s="17" t="s">
        <v>81</v>
      </c>
      <c r="BK351" s="151">
        <f>ROUND(I351*H351,2)</f>
        <v>0</v>
      </c>
      <c r="BL351" s="17" t="s">
        <v>158</v>
      </c>
      <c r="BM351" s="150" t="s">
        <v>444</v>
      </c>
    </row>
    <row r="352" spans="2:65" s="1" customFormat="1" ht="19.5" x14ac:dyDescent="0.2">
      <c r="B352" s="32"/>
      <c r="D352" s="152" t="s">
        <v>160</v>
      </c>
      <c r="F352" s="153" t="s">
        <v>443</v>
      </c>
      <c r="I352" s="154"/>
      <c r="L352" s="32"/>
      <c r="M352" s="155"/>
      <c r="T352" s="56"/>
      <c r="AT352" s="17" t="s">
        <v>160</v>
      </c>
      <c r="AU352" s="17" t="s">
        <v>83</v>
      </c>
    </row>
    <row r="353" spans="2:65" s="14" customFormat="1" x14ac:dyDescent="0.2">
      <c r="B353" s="170"/>
      <c r="D353" s="152" t="s">
        <v>162</v>
      </c>
      <c r="E353" s="171" t="s">
        <v>1</v>
      </c>
      <c r="F353" s="172" t="s">
        <v>427</v>
      </c>
      <c r="H353" s="171" t="s">
        <v>1</v>
      </c>
      <c r="I353" s="173"/>
      <c r="L353" s="170"/>
      <c r="M353" s="174"/>
      <c r="T353" s="175"/>
      <c r="AT353" s="171" t="s">
        <v>162</v>
      </c>
      <c r="AU353" s="171" t="s">
        <v>83</v>
      </c>
      <c r="AV353" s="14" t="s">
        <v>81</v>
      </c>
      <c r="AW353" s="14" t="s">
        <v>30</v>
      </c>
      <c r="AX353" s="14" t="s">
        <v>73</v>
      </c>
      <c r="AY353" s="171" t="s">
        <v>151</v>
      </c>
    </row>
    <row r="354" spans="2:65" s="12" customFormat="1" ht="22.5" x14ac:dyDescent="0.2">
      <c r="B354" s="156"/>
      <c r="D354" s="152" t="s">
        <v>162</v>
      </c>
      <c r="E354" s="157" t="s">
        <v>1</v>
      </c>
      <c r="F354" s="158" t="s">
        <v>428</v>
      </c>
      <c r="H354" s="159">
        <v>83.488</v>
      </c>
      <c r="I354" s="160"/>
      <c r="L354" s="156"/>
      <c r="M354" s="161"/>
      <c r="T354" s="162"/>
      <c r="AT354" s="157" t="s">
        <v>162</v>
      </c>
      <c r="AU354" s="157" t="s">
        <v>83</v>
      </c>
      <c r="AV354" s="12" t="s">
        <v>83</v>
      </c>
      <c r="AW354" s="12" t="s">
        <v>30</v>
      </c>
      <c r="AX354" s="12" t="s">
        <v>73</v>
      </c>
      <c r="AY354" s="157" t="s">
        <v>151</v>
      </c>
    </row>
    <row r="355" spans="2:65" s="13" customFormat="1" x14ac:dyDescent="0.2">
      <c r="B355" s="163"/>
      <c r="D355" s="152" t="s">
        <v>162</v>
      </c>
      <c r="E355" s="164" t="s">
        <v>1</v>
      </c>
      <c r="F355" s="165" t="s">
        <v>164</v>
      </c>
      <c r="H355" s="166">
        <v>83.488</v>
      </c>
      <c r="I355" s="167"/>
      <c r="L355" s="163"/>
      <c r="M355" s="168"/>
      <c r="T355" s="169"/>
      <c r="AT355" s="164" t="s">
        <v>162</v>
      </c>
      <c r="AU355" s="164" t="s">
        <v>83</v>
      </c>
      <c r="AV355" s="13" t="s">
        <v>158</v>
      </c>
      <c r="AW355" s="13" t="s">
        <v>30</v>
      </c>
      <c r="AX355" s="13" t="s">
        <v>81</v>
      </c>
      <c r="AY355" s="164" t="s">
        <v>151</v>
      </c>
    </row>
    <row r="356" spans="2:65" s="1" customFormat="1" ht="33" customHeight="1" x14ac:dyDescent="0.2">
      <c r="B356" s="137"/>
      <c r="C356" s="138" t="s">
        <v>445</v>
      </c>
      <c r="D356" s="138" t="s">
        <v>154</v>
      </c>
      <c r="E356" s="139" t="s">
        <v>446</v>
      </c>
      <c r="F356" s="140" t="s">
        <v>447</v>
      </c>
      <c r="G356" s="141" t="s">
        <v>181</v>
      </c>
      <c r="H356" s="142">
        <v>128.73599999999999</v>
      </c>
      <c r="I356" s="143"/>
      <c r="J356" s="144">
        <f>ROUND(I356*H356,2)</f>
        <v>0</v>
      </c>
      <c r="K356" s="145"/>
      <c r="L356" s="32"/>
      <c r="M356" s="146" t="s">
        <v>1</v>
      </c>
      <c r="N356" s="147" t="s">
        <v>38</v>
      </c>
      <c r="P356" s="148">
        <f>O356*H356</f>
        <v>0</v>
      </c>
      <c r="Q356" s="148">
        <v>0</v>
      </c>
      <c r="R356" s="148">
        <f>Q356*H356</f>
        <v>0</v>
      </c>
      <c r="S356" s="148">
        <v>0</v>
      </c>
      <c r="T356" s="149">
        <f>S356*H356</f>
        <v>0</v>
      </c>
      <c r="AR356" s="150" t="s">
        <v>158</v>
      </c>
      <c r="AT356" s="150" t="s">
        <v>154</v>
      </c>
      <c r="AU356" s="150" t="s">
        <v>83</v>
      </c>
      <c r="AY356" s="17" t="s">
        <v>151</v>
      </c>
      <c r="BE356" s="151">
        <f>IF(N356="základní",J356,0)</f>
        <v>0</v>
      </c>
      <c r="BF356" s="151">
        <f>IF(N356="snížená",J356,0)</f>
        <v>0</v>
      </c>
      <c r="BG356" s="151">
        <f>IF(N356="zákl. přenesená",J356,0)</f>
        <v>0</v>
      </c>
      <c r="BH356" s="151">
        <f>IF(N356="sníž. přenesená",J356,0)</f>
        <v>0</v>
      </c>
      <c r="BI356" s="151">
        <f>IF(N356="nulová",J356,0)</f>
        <v>0</v>
      </c>
      <c r="BJ356" s="17" t="s">
        <v>81</v>
      </c>
      <c r="BK356" s="151">
        <f>ROUND(I356*H356,2)</f>
        <v>0</v>
      </c>
      <c r="BL356" s="17" t="s">
        <v>158</v>
      </c>
      <c r="BM356" s="150" t="s">
        <v>448</v>
      </c>
    </row>
    <row r="357" spans="2:65" s="1" customFormat="1" ht="19.5" x14ac:dyDescent="0.2">
      <c r="B357" s="32"/>
      <c r="D357" s="152" t="s">
        <v>160</v>
      </c>
      <c r="F357" s="153" t="s">
        <v>447</v>
      </c>
      <c r="I357" s="154"/>
      <c r="L357" s="32"/>
      <c r="M357" s="155"/>
      <c r="T357" s="56"/>
      <c r="AT357" s="17" t="s">
        <v>160</v>
      </c>
      <c r="AU357" s="17" t="s">
        <v>83</v>
      </c>
    </row>
    <row r="358" spans="2:65" s="14" customFormat="1" x14ac:dyDescent="0.2">
      <c r="B358" s="170"/>
      <c r="D358" s="152" t="s">
        <v>162</v>
      </c>
      <c r="E358" s="171" t="s">
        <v>1</v>
      </c>
      <c r="F358" s="172" t="s">
        <v>449</v>
      </c>
      <c r="H358" s="171" t="s">
        <v>1</v>
      </c>
      <c r="I358" s="173"/>
      <c r="L358" s="170"/>
      <c r="M358" s="174"/>
      <c r="T358" s="175"/>
      <c r="AT358" s="171" t="s">
        <v>162</v>
      </c>
      <c r="AU358" s="171" t="s">
        <v>83</v>
      </c>
      <c r="AV358" s="14" t="s">
        <v>81</v>
      </c>
      <c r="AW358" s="14" t="s">
        <v>30</v>
      </c>
      <c r="AX358" s="14" t="s">
        <v>73</v>
      </c>
      <c r="AY358" s="171" t="s">
        <v>151</v>
      </c>
    </row>
    <row r="359" spans="2:65" s="12" customFormat="1" x14ac:dyDescent="0.2">
      <c r="B359" s="156"/>
      <c r="D359" s="152" t="s">
        <v>162</v>
      </c>
      <c r="E359" s="157" t="s">
        <v>1</v>
      </c>
      <c r="F359" s="158" t="s">
        <v>450</v>
      </c>
      <c r="H359" s="159">
        <v>128.73599999999999</v>
      </c>
      <c r="I359" s="160"/>
      <c r="L359" s="156"/>
      <c r="M359" s="161"/>
      <c r="T359" s="162"/>
      <c r="AT359" s="157" t="s">
        <v>162</v>
      </c>
      <c r="AU359" s="157" t="s">
        <v>83</v>
      </c>
      <c r="AV359" s="12" t="s">
        <v>83</v>
      </c>
      <c r="AW359" s="12" t="s">
        <v>30</v>
      </c>
      <c r="AX359" s="12" t="s">
        <v>73</v>
      </c>
      <c r="AY359" s="157" t="s">
        <v>151</v>
      </c>
    </row>
    <row r="360" spans="2:65" s="13" customFormat="1" x14ac:dyDescent="0.2">
      <c r="B360" s="163"/>
      <c r="D360" s="152" t="s">
        <v>162</v>
      </c>
      <c r="E360" s="164" t="s">
        <v>1</v>
      </c>
      <c r="F360" s="165" t="s">
        <v>164</v>
      </c>
      <c r="H360" s="166">
        <v>128.73599999999999</v>
      </c>
      <c r="I360" s="167"/>
      <c r="L360" s="163"/>
      <c r="M360" s="168"/>
      <c r="T360" s="169"/>
      <c r="AT360" s="164" t="s">
        <v>162</v>
      </c>
      <c r="AU360" s="164" t="s">
        <v>83</v>
      </c>
      <c r="AV360" s="13" t="s">
        <v>158</v>
      </c>
      <c r="AW360" s="13" t="s">
        <v>30</v>
      </c>
      <c r="AX360" s="13" t="s">
        <v>81</v>
      </c>
      <c r="AY360" s="164" t="s">
        <v>151</v>
      </c>
    </row>
    <row r="361" spans="2:65" s="1" customFormat="1" ht="33" customHeight="1" x14ac:dyDescent="0.2">
      <c r="B361" s="137"/>
      <c r="C361" s="138" t="s">
        <v>451</v>
      </c>
      <c r="D361" s="138" t="s">
        <v>154</v>
      </c>
      <c r="E361" s="139" t="s">
        <v>446</v>
      </c>
      <c r="F361" s="140" t="s">
        <v>447</v>
      </c>
      <c r="G361" s="141" t="s">
        <v>181</v>
      </c>
      <c r="H361" s="142">
        <v>16.817</v>
      </c>
      <c r="I361" s="143"/>
      <c r="J361" s="144">
        <f>ROUND(I361*H361,2)</f>
        <v>0</v>
      </c>
      <c r="K361" s="145"/>
      <c r="L361" s="32"/>
      <c r="M361" s="146" t="s">
        <v>1</v>
      </c>
      <c r="N361" s="147" t="s">
        <v>38</v>
      </c>
      <c r="P361" s="148">
        <f>O361*H361</f>
        <v>0</v>
      </c>
      <c r="Q361" s="148">
        <v>0</v>
      </c>
      <c r="R361" s="148">
        <f>Q361*H361</f>
        <v>0</v>
      </c>
      <c r="S361" s="148">
        <v>0</v>
      </c>
      <c r="T361" s="149">
        <f>S361*H361</f>
        <v>0</v>
      </c>
      <c r="AR361" s="150" t="s">
        <v>158</v>
      </c>
      <c r="AT361" s="150" t="s">
        <v>154</v>
      </c>
      <c r="AU361" s="150" t="s">
        <v>83</v>
      </c>
      <c r="AY361" s="17" t="s">
        <v>151</v>
      </c>
      <c r="BE361" s="151">
        <f>IF(N361="základní",J361,0)</f>
        <v>0</v>
      </c>
      <c r="BF361" s="151">
        <f>IF(N361="snížená",J361,0)</f>
        <v>0</v>
      </c>
      <c r="BG361" s="151">
        <f>IF(N361="zákl. přenesená",J361,0)</f>
        <v>0</v>
      </c>
      <c r="BH361" s="151">
        <f>IF(N361="sníž. přenesená",J361,0)</f>
        <v>0</v>
      </c>
      <c r="BI361" s="151">
        <f>IF(N361="nulová",J361,0)</f>
        <v>0</v>
      </c>
      <c r="BJ361" s="17" t="s">
        <v>81</v>
      </c>
      <c r="BK361" s="151">
        <f>ROUND(I361*H361,2)</f>
        <v>0</v>
      </c>
      <c r="BL361" s="17" t="s">
        <v>158</v>
      </c>
      <c r="BM361" s="150" t="s">
        <v>452</v>
      </c>
    </row>
    <row r="362" spans="2:65" s="1" customFormat="1" ht="19.5" x14ac:dyDescent="0.2">
      <c r="B362" s="32"/>
      <c r="D362" s="152" t="s">
        <v>160</v>
      </c>
      <c r="F362" s="153" t="s">
        <v>447</v>
      </c>
      <c r="I362" s="154"/>
      <c r="L362" s="32"/>
      <c r="M362" s="155"/>
      <c r="T362" s="56"/>
      <c r="AT362" s="17" t="s">
        <v>160</v>
      </c>
      <c r="AU362" s="17" t="s">
        <v>83</v>
      </c>
    </row>
    <row r="363" spans="2:65" s="14" customFormat="1" x14ac:dyDescent="0.2">
      <c r="B363" s="170"/>
      <c r="D363" s="152" t="s">
        <v>162</v>
      </c>
      <c r="E363" s="171" t="s">
        <v>1</v>
      </c>
      <c r="F363" s="172" t="s">
        <v>453</v>
      </c>
      <c r="H363" s="171" t="s">
        <v>1</v>
      </c>
      <c r="I363" s="173"/>
      <c r="L363" s="170"/>
      <c r="M363" s="174"/>
      <c r="T363" s="175"/>
      <c r="AT363" s="171" t="s">
        <v>162</v>
      </c>
      <c r="AU363" s="171" t="s">
        <v>83</v>
      </c>
      <c r="AV363" s="14" t="s">
        <v>81</v>
      </c>
      <c r="AW363" s="14" t="s">
        <v>30</v>
      </c>
      <c r="AX363" s="14" t="s">
        <v>73</v>
      </c>
      <c r="AY363" s="171" t="s">
        <v>151</v>
      </c>
    </row>
    <row r="364" spans="2:65" s="12" customFormat="1" ht="22.5" x14ac:dyDescent="0.2">
      <c r="B364" s="156"/>
      <c r="D364" s="152" t="s">
        <v>162</v>
      </c>
      <c r="E364" s="157" t="s">
        <v>1</v>
      </c>
      <c r="F364" s="158" t="s">
        <v>454</v>
      </c>
      <c r="H364" s="159">
        <v>16.817</v>
      </c>
      <c r="I364" s="160"/>
      <c r="L364" s="156"/>
      <c r="M364" s="161"/>
      <c r="T364" s="162"/>
      <c r="AT364" s="157" t="s">
        <v>162</v>
      </c>
      <c r="AU364" s="157" t="s">
        <v>83</v>
      </c>
      <c r="AV364" s="12" t="s">
        <v>83</v>
      </c>
      <c r="AW364" s="12" t="s">
        <v>30</v>
      </c>
      <c r="AX364" s="12" t="s">
        <v>73</v>
      </c>
      <c r="AY364" s="157" t="s">
        <v>151</v>
      </c>
    </row>
    <row r="365" spans="2:65" s="13" customFormat="1" x14ac:dyDescent="0.2">
      <c r="B365" s="163"/>
      <c r="D365" s="152" t="s">
        <v>162</v>
      </c>
      <c r="E365" s="164" t="s">
        <v>1</v>
      </c>
      <c r="F365" s="165" t="s">
        <v>164</v>
      </c>
      <c r="H365" s="166">
        <v>16.817</v>
      </c>
      <c r="I365" s="167"/>
      <c r="L365" s="163"/>
      <c r="M365" s="168"/>
      <c r="T365" s="169"/>
      <c r="AT365" s="164" t="s">
        <v>162</v>
      </c>
      <c r="AU365" s="164" t="s">
        <v>83</v>
      </c>
      <c r="AV365" s="13" t="s">
        <v>158</v>
      </c>
      <c r="AW365" s="13" t="s">
        <v>30</v>
      </c>
      <c r="AX365" s="13" t="s">
        <v>81</v>
      </c>
      <c r="AY365" s="164" t="s">
        <v>151</v>
      </c>
    </row>
    <row r="366" spans="2:65" s="1" customFormat="1" ht="33" customHeight="1" x14ac:dyDescent="0.2">
      <c r="B366" s="137"/>
      <c r="C366" s="138" t="s">
        <v>455</v>
      </c>
      <c r="D366" s="138" t="s">
        <v>154</v>
      </c>
      <c r="E366" s="139" t="s">
        <v>456</v>
      </c>
      <c r="F366" s="140" t="s">
        <v>457</v>
      </c>
      <c r="G366" s="141" t="s">
        <v>181</v>
      </c>
      <c r="H366" s="142">
        <v>80.141000000000005</v>
      </c>
      <c r="I366" s="143"/>
      <c r="J366" s="144">
        <f>ROUND(I366*H366,2)</f>
        <v>0</v>
      </c>
      <c r="K366" s="145"/>
      <c r="L366" s="32"/>
      <c r="M366" s="146" t="s">
        <v>1</v>
      </c>
      <c r="N366" s="147" t="s">
        <v>38</v>
      </c>
      <c r="P366" s="148">
        <f>O366*H366</f>
        <v>0</v>
      </c>
      <c r="Q366" s="148">
        <v>0</v>
      </c>
      <c r="R366" s="148">
        <f>Q366*H366</f>
        <v>0</v>
      </c>
      <c r="S366" s="148">
        <v>0</v>
      </c>
      <c r="T366" s="149">
        <f>S366*H366</f>
        <v>0</v>
      </c>
      <c r="AR366" s="150" t="s">
        <v>158</v>
      </c>
      <c r="AT366" s="150" t="s">
        <v>154</v>
      </c>
      <c r="AU366" s="150" t="s">
        <v>83</v>
      </c>
      <c r="AY366" s="17" t="s">
        <v>151</v>
      </c>
      <c r="BE366" s="151">
        <f>IF(N366="základní",J366,0)</f>
        <v>0</v>
      </c>
      <c r="BF366" s="151">
        <f>IF(N366="snížená",J366,0)</f>
        <v>0</v>
      </c>
      <c r="BG366" s="151">
        <f>IF(N366="zákl. přenesená",J366,0)</f>
        <v>0</v>
      </c>
      <c r="BH366" s="151">
        <f>IF(N366="sníž. přenesená",J366,0)</f>
        <v>0</v>
      </c>
      <c r="BI366" s="151">
        <f>IF(N366="nulová",J366,0)</f>
        <v>0</v>
      </c>
      <c r="BJ366" s="17" t="s">
        <v>81</v>
      </c>
      <c r="BK366" s="151">
        <f>ROUND(I366*H366,2)</f>
        <v>0</v>
      </c>
      <c r="BL366" s="17" t="s">
        <v>158</v>
      </c>
      <c r="BM366" s="150" t="s">
        <v>458</v>
      </c>
    </row>
    <row r="367" spans="2:65" s="1" customFormat="1" ht="19.5" x14ac:dyDescent="0.2">
      <c r="B367" s="32"/>
      <c r="D367" s="152" t="s">
        <v>160</v>
      </c>
      <c r="F367" s="153" t="s">
        <v>457</v>
      </c>
      <c r="I367" s="154"/>
      <c r="L367" s="32"/>
      <c r="M367" s="155"/>
      <c r="T367" s="56"/>
      <c r="AT367" s="17" t="s">
        <v>160</v>
      </c>
      <c r="AU367" s="17" t="s">
        <v>83</v>
      </c>
    </row>
    <row r="368" spans="2:65" s="14" customFormat="1" x14ac:dyDescent="0.2">
      <c r="B368" s="170"/>
      <c r="D368" s="152" t="s">
        <v>162</v>
      </c>
      <c r="E368" s="171" t="s">
        <v>1</v>
      </c>
      <c r="F368" s="172" t="s">
        <v>459</v>
      </c>
      <c r="H368" s="171" t="s">
        <v>1</v>
      </c>
      <c r="I368" s="173"/>
      <c r="L368" s="170"/>
      <c r="M368" s="174"/>
      <c r="T368" s="175"/>
      <c r="AT368" s="171" t="s">
        <v>162</v>
      </c>
      <c r="AU368" s="171" t="s">
        <v>83</v>
      </c>
      <c r="AV368" s="14" t="s">
        <v>81</v>
      </c>
      <c r="AW368" s="14" t="s">
        <v>30</v>
      </c>
      <c r="AX368" s="14" t="s">
        <v>73</v>
      </c>
      <c r="AY368" s="171" t="s">
        <v>151</v>
      </c>
    </row>
    <row r="369" spans="2:65" s="12" customFormat="1" x14ac:dyDescent="0.2">
      <c r="B369" s="156"/>
      <c r="D369" s="152" t="s">
        <v>162</v>
      </c>
      <c r="E369" s="157" t="s">
        <v>1</v>
      </c>
      <c r="F369" s="158" t="s">
        <v>460</v>
      </c>
      <c r="H369" s="159">
        <v>80.141000000000005</v>
      </c>
      <c r="I369" s="160"/>
      <c r="L369" s="156"/>
      <c r="M369" s="161"/>
      <c r="T369" s="162"/>
      <c r="AT369" s="157" t="s">
        <v>162</v>
      </c>
      <c r="AU369" s="157" t="s">
        <v>83</v>
      </c>
      <c r="AV369" s="12" t="s">
        <v>83</v>
      </c>
      <c r="AW369" s="12" t="s">
        <v>30</v>
      </c>
      <c r="AX369" s="12" t="s">
        <v>73</v>
      </c>
      <c r="AY369" s="157" t="s">
        <v>151</v>
      </c>
    </row>
    <row r="370" spans="2:65" s="13" customFormat="1" x14ac:dyDescent="0.2">
      <c r="B370" s="163"/>
      <c r="D370" s="152" t="s">
        <v>162</v>
      </c>
      <c r="E370" s="164" t="s">
        <v>1</v>
      </c>
      <c r="F370" s="165" t="s">
        <v>164</v>
      </c>
      <c r="H370" s="166">
        <v>80.141000000000005</v>
      </c>
      <c r="I370" s="167"/>
      <c r="L370" s="163"/>
      <c r="M370" s="168"/>
      <c r="T370" s="169"/>
      <c r="AT370" s="164" t="s">
        <v>162</v>
      </c>
      <c r="AU370" s="164" t="s">
        <v>83</v>
      </c>
      <c r="AV370" s="13" t="s">
        <v>158</v>
      </c>
      <c r="AW370" s="13" t="s">
        <v>30</v>
      </c>
      <c r="AX370" s="13" t="s">
        <v>81</v>
      </c>
      <c r="AY370" s="164" t="s">
        <v>151</v>
      </c>
    </row>
    <row r="371" spans="2:65" s="1" customFormat="1" ht="24.2" customHeight="1" x14ac:dyDescent="0.2">
      <c r="B371" s="137"/>
      <c r="C371" s="138" t="s">
        <v>461</v>
      </c>
      <c r="D371" s="138" t="s">
        <v>154</v>
      </c>
      <c r="E371" s="139" t="s">
        <v>462</v>
      </c>
      <c r="F371" s="140" t="s">
        <v>463</v>
      </c>
      <c r="G371" s="141" t="s">
        <v>181</v>
      </c>
      <c r="H371" s="142">
        <v>593.37300000000005</v>
      </c>
      <c r="I371" s="143"/>
      <c r="J371" s="144">
        <f>ROUND(I371*H371,2)</f>
        <v>0</v>
      </c>
      <c r="K371" s="145"/>
      <c r="L371" s="32"/>
      <c r="M371" s="146" t="s">
        <v>1</v>
      </c>
      <c r="N371" s="147" t="s">
        <v>38</v>
      </c>
      <c r="P371" s="148">
        <f>O371*H371</f>
        <v>0</v>
      </c>
      <c r="Q371" s="148">
        <v>0</v>
      </c>
      <c r="R371" s="148">
        <f>Q371*H371</f>
        <v>0</v>
      </c>
      <c r="S371" s="148">
        <v>0</v>
      </c>
      <c r="T371" s="149">
        <f>S371*H371</f>
        <v>0</v>
      </c>
      <c r="AR371" s="150" t="s">
        <v>158</v>
      </c>
      <c r="AT371" s="150" t="s">
        <v>154</v>
      </c>
      <c r="AU371" s="150" t="s">
        <v>83</v>
      </c>
      <c r="AY371" s="17" t="s">
        <v>151</v>
      </c>
      <c r="BE371" s="151">
        <f>IF(N371="základní",J371,0)</f>
        <v>0</v>
      </c>
      <c r="BF371" s="151">
        <f>IF(N371="snížená",J371,0)</f>
        <v>0</v>
      </c>
      <c r="BG371" s="151">
        <f>IF(N371="zákl. přenesená",J371,0)</f>
        <v>0</v>
      </c>
      <c r="BH371" s="151">
        <f>IF(N371="sníž. přenesená",J371,0)</f>
        <v>0</v>
      </c>
      <c r="BI371" s="151">
        <f>IF(N371="nulová",J371,0)</f>
        <v>0</v>
      </c>
      <c r="BJ371" s="17" t="s">
        <v>81</v>
      </c>
      <c r="BK371" s="151">
        <f>ROUND(I371*H371,2)</f>
        <v>0</v>
      </c>
      <c r="BL371" s="17" t="s">
        <v>158</v>
      </c>
      <c r="BM371" s="150" t="s">
        <v>464</v>
      </c>
    </row>
    <row r="372" spans="2:65" s="1" customFormat="1" ht="19.5" x14ac:dyDescent="0.2">
      <c r="B372" s="32"/>
      <c r="D372" s="152" t="s">
        <v>160</v>
      </c>
      <c r="F372" s="153" t="s">
        <v>463</v>
      </c>
      <c r="I372" s="154"/>
      <c r="L372" s="32"/>
      <c r="M372" s="155"/>
      <c r="T372" s="56"/>
      <c r="AT372" s="17" t="s">
        <v>160</v>
      </c>
      <c r="AU372" s="17" t="s">
        <v>83</v>
      </c>
    </row>
    <row r="373" spans="2:65" s="14" customFormat="1" x14ac:dyDescent="0.2">
      <c r="B373" s="170"/>
      <c r="D373" s="152" t="s">
        <v>162</v>
      </c>
      <c r="E373" s="171" t="s">
        <v>1</v>
      </c>
      <c r="F373" s="172" t="s">
        <v>465</v>
      </c>
      <c r="H373" s="171" t="s">
        <v>1</v>
      </c>
      <c r="I373" s="173"/>
      <c r="L373" s="170"/>
      <c r="M373" s="174"/>
      <c r="T373" s="175"/>
      <c r="AT373" s="171" t="s">
        <v>162</v>
      </c>
      <c r="AU373" s="171" t="s">
        <v>83</v>
      </c>
      <c r="AV373" s="14" t="s">
        <v>81</v>
      </c>
      <c r="AW373" s="14" t="s">
        <v>30</v>
      </c>
      <c r="AX373" s="14" t="s">
        <v>73</v>
      </c>
      <c r="AY373" s="171" t="s">
        <v>151</v>
      </c>
    </row>
    <row r="374" spans="2:65" s="12" customFormat="1" ht="22.5" x14ac:dyDescent="0.2">
      <c r="B374" s="156"/>
      <c r="D374" s="152" t="s">
        <v>162</v>
      </c>
      <c r="E374" s="157" t="s">
        <v>1</v>
      </c>
      <c r="F374" s="158" t="s">
        <v>466</v>
      </c>
      <c r="H374" s="159">
        <v>593.37300000000005</v>
      </c>
      <c r="I374" s="160"/>
      <c r="L374" s="156"/>
      <c r="M374" s="161"/>
      <c r="T374" s="162"/>
      <c r="AT374" s="157" t="s">
        <v>162</v>
      </c>
      <c r="AU374" s="157" t="s">
        <v>83</v>
      </c>
      <c r="AV374" s="12" t="s">
        <v>83</v>
      </c>
      <c r="AW374" s="12" t="s">
        <v>30</v>
      </c>
      <c r="AX374" s="12" t="s">
        <v>73</v>
      </c>
      <c r="AY374" s="157" t="s">
        <v>151</v>
      </c>
    </row>
    <row r="375" spans="2:65" s="13" customFormat="1" x14ac:dyDescent="0.2">
      <c r="B375" s="163"/>
      <c r="D375" s="152" t="s">
        <v>162</v>
      </c>
      <c r="E375" s="164" t="s">
        <v>1</v>
      </c>
      <c r="F375" s="165" t="s">
        <v>164</v>
      </c>
      <c r="H375" s="166">
        <v>593.37300000000005</v>
      </c>
      <c r="I375" s="167"/>
      <c r="L375" s="163"/>
      <c r="M375" s="168"/>
      <c r="T375" s="169"/>
      <c r="AT375" s="164" t="s">
        <v>162</v>
      </c>
      <c r="AU375" s="164" t="s">
        <v>83</v>
      </c>
      <c r="AV375" s="13" t="s">
        <v>158</v>
      </c>
      <c r="AW375" s="13" t="s">
        <v>30</v>
      </c>
      <c r="AX375" s="13" t="s">
        <v>81</v>
      </c>
      <c r="AY375" s="164" t="s">
        <v>151</v>
      </c>
    </row>
    <row r="376" spans="2:65" s="1" customFormat="1" ht="24.2" customHeight="1" x14ac:dyDescent="0.2">
      <c r="B376" s="137"/>
      <c r="C376" s="138" t="s">
        <v>467</v>
      </c>
      <c r="D376" s="138" t="s">
        <v>154</v>
      </c>
      <c r="E376" s="139" t="s">
        <v>462</v>
      </c>
      <c r="F376" s="140" t="s">
        <v>463</v>
      </c>
      <c r="G376" s="141" t="s">
        <v>181</v>
      </c>
      <c r="H376" s="142">
        <v>0.98399999999999999</v>
      </c>
      <c r="I376" s="143"/>
      <c r="J376" s="144">
        <f>ROUND(I376*H376,2)</f>
        <v>0</v>
      </c>
      <c r="K376" s="145"/>
      <c r="L376" s="32"/>
      <c r="M376" s="146" t="s">
        <v>1</v>
      </c>
      <c r="N376" s="147" t="s">
        <v>38</v>
      </c>
      <c r="P376" s="148">
        <f>O376*H376</f>
        <v>0</v>
      </c>
      <c r="Q376" s="148">
        <v>0</v>
      </c>
      <c r="R376" s="148">
        <f>Q376*H376</f>
        <v>0</v>
      </c>
      <c r="S376" s="148">
        <v>0</v>
      </c>
      <c r="T376" s="149">
        <f>S376*H376</f>
        <v>0</v>
      </c>
      <c r="AR376" s="150" t="s">
        <v>158</v>
      </c>
      <c r="AT376" s="150" t="s">
        <v>154</v>
      </c>
      <c r="AU376" s="150" t="s">
        <v>83</v>
      </c>
      <c r="AY376" s="17" t="s">
        <v>151</v>
      </c>
      <c r="BE376" s="151">
        <f>IF(N376="základní",J376,0)</f>
        <v>0</v>
      </c>
      <c r="BF376" s="151">
        <f>IF(N376="snížená",J376,0)</f>
        <v>0</v>
      </c>
      <c r="BG376" s="151">
        <f>IF(N376="zákl. přenesená",J376,0)</f>
        <v>0</v>
      </c>
      <c r="BH376" s="151">
        <f>IF(N376="sníž. přenesená",J376,0)</f>
        <v>0</v>
      </c>
      <c r="BI376" s="151">
        <f>IF(N376="nulová",J376,0)</f>
        <v>0</v>
      </c>
      <c r="BJ376" s="17" t="s">
        <v>81</v>
      </c>
      <c r="BK376" s="151">
        <f>ROUND(I376*H376,2)</f>
        <v>0</v>
      </c>
      <c r="BL376" s="17" t="s">
        <v>158</v>
      </c>
      <c r="BM376" s="150" t="s">
        <v>468</v>
      </c>
    </row>
    <row r="377" spans="2:65" s="1" customFormat="1" ht="19.5" x14ac:dyDescent="0.2">
      <c r="B377" s="32"/>
      <c r="D377" s="152" t="s">
        <v>160</v>
      </c>
      <c r="F377" s="153" t="s">
        <v>463</v>
      </c>
      <c r="I377" s="154"/>
      <c r="L377" s="32"/>
      <c r="M377" s="155"/>
      <c r="T377" s="56"/>
      <c r="AT377" s="17" t="s">
        <v>160</v>
      </c>
      <c r="AU377" s="17" t="s">
        <v>83</v>
      </c>
    </row>
    <row r="378" spans="2:65" s="14" customFormat="1" x14ac:dyDescent="0.2">
      <c r="B378" s="170"/>
      <c r="D378" s="152" t="s">
        <v>162</v>
      </c>
      <c r="E378" s="171" t="s">
        <v>1</v>
      </c>
      <c r="F378" s="172" t="s">
        <v>469</v>
      </c>
      <c r="H378" s="171" t="s">
        <v>1</v>
      </c>
      <c r="I378" s="173"/>
      <c r="L378" s="170"/>
      <c r="M378" s="174"/>
      <c r="T378" s="175"/>
      <c r="AT378" s="171" t="s">
        <v>162</v>
      </c>
      <c r="AU378" s="171" t="s">
        <v>83</v>
      </c>
      <c r="AV378" s="14" t="s">
        <v>81</v>
      </c>
      <c r="AW378" s="14" t="s">
        <v>30</v>
      </c>
      <c r="AX378" s="14" t="s">
        <v>73</v>
      </c>
      <c r="AY378" s="171" t="s">
        <v>151</v>
      </c>
    </row>
    <row r="379" spans="2:65" s="12" customFormat="1" x14ac:dyDescent="0.2">
      <c r="B379" s="156"/>
      <c r="D379" s="152" t="s">
        <v>162</v>
      </c>
      <c r="E379" s="157" t="s">
        <v>1</v>
      </c>
      <c r="F379" s="158" t="s">
        <v>470</v>
      </c>
      <c r="H379" s="159">
        <v>0.98399999999999999</v>
      </c>
      <c r="I379" s="160"/>
      <c r="L379" s="156"/>
      <c r="M379" s="161"/>
      <c r="T379" s="162"/>
      <c r="AT379" s="157" t="s">
        <v>162</v>
      </c>
      <c r="AU379" s="157" t="s">
        <v>83</v>
      </c>
      <c r="AV379" s="12" t="s">
        <v>83</v>
      </c>
      <c r="AW379" s="12" t="s">
        <v>30</v>
      </c>
      <c r="AX379" s="12" t="s">
        <v>73</v>
      </c>
      <c r="AY379" s="157" t="s">
        <v>151</v>
      </c>
    </row>
    <row r="380" spans="2:65" s="13" customFormat="1" x14ac:dyDescent="0.2">
      <c r="B380" s="163"/>
      <c r="D380" s="152" t="s">
        <v>162</v>
      </c>
      <c r="E380" s="164" t="s">
        <v>1</v>
      </c>
      <c r="F380" s="165" t="s">
        <v>164</v>
      </c>
      <c r="H380" s="166">
        <v>0.98399999999999999</v>
      </c>
      <c r="I380" s="167"/>
      <c r="L380" s="163"/>
      <c r="M380" s="168"/>
      <c r="T380" s="169"/>
      <c r="AT380" s="164" t="s">
        <v>162</v>
      </c>
      <c r="AU380" s="164" t="s">
        <v>83</v>
      </c>
      <c r="AV380" s="13" t="s">
        <v>158</v>
      </c>
      <c r="AW380" s="13" t="s">
        <v>30</v>
      </c>
      <c r="AX380" s="13" t="s">
        <v>81</v>
      </c>
      <c r="AY380" s="164" t="s">
        <v>151</v>
      </c>
    </row>
    <row r="381" spans="2:65" s="1" customFormat="1" ht="37.9" customHeight="1" x14ac:dyDescent="0.2">
      <c r="B381" s="137"/>
      <c r="C381" s="138" t="s">
        <v>471</v>
      </c>
      <c r="D381" s="138" t="s">
        <v>154</v>
      </c>
      <c r="E381" s="139" t="s">
        <v>472</v>
      </c>
      <c r="F381" s="140" t="s">
        <v>473</v>
      </c>
      <c r="G381" s="141" t="s">
        <v>181</v>
      </c>
      <c r="H381" s="142">
        <v>300.38400000000001</v>
      </c>
      <c r="I381" s="143"/>
      <c r="J381" s="144">
        <f>ROUND(I381*H381,2)</f>
        <v>0</v>
      </c>
      <c r="K381" s="145"/>
      <c r="L381" s="32"/>
      <c r="M381" s="146" t="s">
        <v>1</v>
      </c>
      <c r="N381" s="147" t="s">
        <v>38</v>
      </c>
      <c r="P381" s="148">
        <f>O381*H381</f>
        <v>0</v>
      </c>
      <c r="Q381" s="148">
        <v>0</v>
      </c>
      <c r="R381" s="148">
        <f>Q381*H381</f>
        <v>0</v>
      </c>
      <c r="S381" s="148">
        <v>0</v>
      </c>
      <c r="T381" s="149">
        <f>S381*H381</f>
        <v>0</v>
      </c>
      <c r="AR381" s="150" t="s">
        <v>158</v>
      </c>
      <c r="AT381" s="150" t="s">
        <v>154</v>
      </c>
      <c r="AU381" s="150" t="s">
        <v>83</v>
      </c>
      <c r="AY381" s="17" t="s">
        <v>151</v>
      </c>
      <c r="BE381" s="151">
        <f>IF(N381="základní",J381,0)</f>
        <v>0</v>
      </c>
      <c r="BF381" s="151">
        <f>IF(N381="snížená",J381,0)</f>
        <v>0</v>
      </c>
      <c r="BG381" s="151">
        <f>IF(N381="zákl. přenesená",J381,0)</f>
        <v>0</v>
      </c>
      <c r="BH381" s="151">
        <f>IF(N381="sníž. přenesená",J381,0)</f>
        <v>0</v>
      </c>
      <c r="BI381" s="151">
        <f>IF(N381="nulová",J381,0)</f>
        <v>0</v>
      </c>
      <c r="BJ381" s="17" t="s">
        <v>81</v>
      </c>
      <c r="BK381" s="151">
        <f>ROUND(I381*H381,2)</f>
        <v>0</v>
      </c>
      <c r="BL381" s="17" t="s">
        <v>158</v>
      </c>
      <c r="BM381" s="150" t="s">
        <v>474</v>
      </c>
    </row>
    <row r="382" spans="2:65" s="1" customFormat="1" ht="19.5" x14ac:dyDescent="0.2">
      <c r="B382" s="32"/>
      <c r="D382" s="152" t="s">
        <v>160</v>
      </c>
      <c r="F382" s="153" t="s">
        <v>473</v>
      </c>
      <c r="I382" s="154"/>
      <c r="L382" s="32"/>
      <c r="M382" s="155"/>
      <c r="T382" s="56"/>
      <c r="AT382" s="17" t="s">
        <v>160</v>
      </c>
      <c r="AU382" s="17" t="s">
        <v>83</v>
      </c>
    </row>
    <row r="383" spans="2:65" s="14" customFormat="1" x14ac:dyDescent="0.2">
      <c r="B383" s="170"/>
      <c r="D383" s="152" t="s">
        <v>162</v>
      </c>
      <c r="E383" s="171" t="s">
        <v>1</v>
      </c>
      <c r="F383" s="172" t="s">
        <v>475</v>
      </c>
      <c r="H383" s="171" t="s">
        <v>1</v>
      </c>
      <c r="I383" s="173"/>
      <c r="L383" s="170"/>
      <c r="M383" s="174"/>
      <c r="T383" s="175"/>
      <c r="AT383" s="171" t="s">
        <v>162</v>
      </c>
      <c r="AU383" s="171" t="s">
        <v>83</v>
      </c>
      <c r="AV383" s="14" t="s">
        <v>81</v>
      </c>
      <c r="AW383" s="14" t="s">
        <v>30</v>
      </c>
      <c r="AX383" s="14" t="s">
        <v>73</v>
      </c>
      <c r="AY383" s="171" t="s">
        <v>151</v>
      </c>
    </row>
    <row r="384" spans="2:65" s="12" customFormat="1" x14ac:dyDescent="0.2">
      <c r="B384" s="156"/>
      <c r="D384" s="152" t="s">
        <v>162</v>
      </c>
      <c r="E384" s="157" t="s">
        <v>1</v>
      </c>
      <c r="F384" s="158" t="s">
        <v>476</v>
      </c>
      <c r="H384" s="159">
        <v>300.38400000000001</v>
      </c>
      <c r="I384" s="160"/>
      <c r="L384" s="156"/>
      <c r="M384" s="161"/>
      <c r="T384" s="162"/>
      <c r="AT384" s="157" t="s">
        <v>162</v>
      </c>
      <c r="AU384" s="157" t="s">
        <v>83</v>
      </c>
      <c r="AV384" s="12" t="s">
        <v>83</v>
      </c>
      <c r="AW384" s="12" t="s">
        <v>30</v>
      </c>
      <c r="AX384" s="12" t="s">
        <v>73</v>
      </c>
      <c r="AY384" s="157" t="s">
        <v>151</v>
      </c>
    </row>
    <row r="385" spans="2:65" s="13" customFormat="1" x14ac:dyDescent="0.2">
      <c r="B385" s="163"/>
      <c r="D385" s="152" t="s">
        <v>162</v>
      </c>
      <c r="E385" s="164" t="s">
        <v>1</v>
      </c>
      <c r="F385" s="165" t="s">
        <v>164</v>
      </c>
      <c r="H385" s="166">
        <v>300.38400000000001</v>
      </c>
      <c r="I385" s="167"/>
      <c r="L385" s="163"/>
      <c r="M385" s="168"/>
      <c r="T385" s="169"/>
      <c r="AT385" s="164" t="s">
        <v>162</v>
      </c>
      <c r="AU385" s="164" t="s">
        <v>83</v>
      </c>
      <c r="AV385" s="13" t="s">
        <v>158</v>
      </c>
      <c r="AW385" s="13" t="s">
        <v>30</v>
      </c>
      <c r="AX385" s="13" t="s">
        <v>81</v>
      </c>
      <c r="AY385" s="164" t="s">
        <v>151</v>
      </c>
    </row>
    <row r="386" spans="2:65" s="1" customFormat="1" ht="37.9" customHeight="1" x14ac:dyDescent="0.2">
      <c r="B386" s="137"/>
      <c r="C386" s="138" t="s">
        <v>477</v>
      </c>
      <c r="D386" s="138" t="s">
        <v>154</v>
      </c>
      <c r="E386" s="139" t="s">
        <v>472</v>
      </c>
      <c r="F386" s="140" t="s">
        <v>473</v>
      </c>
      <c r="G386" s="141" t="s">
        <v>181</v>
      </c>
      <c r="H386" s="142">
        <v>39.24</v>
      </c>
      <c r="I386" s="143"/>
      <c r="J386" s="144">
        <f>ROUND(I386*H386,2)</f>
        <v>0</v>
      </c>
      <c r="K386" s="145"/>
      <c r="L386" s="32"/>
      <c r="M386" s="146" t="s">
        <v>1</v>
      </c>
      <c r="N386" s="147" t="s">
        <v>38</v>
      </c>
      <c r="P386" s="148">
        <f>O386*H386</f>
        <v>0</v>
      </c>
      <c r="Q386" s="148">
        <v>0</v>
      </c>
      <c r="R386" s="148">
        <f>Q386*H386</f>
        <v>0</v>
      </c>
      <c r="S386" s="148">
        <v>0</v>
      </c>
      <c r="T386" s="149">
        <f>S386*H386</f>
        <v>0</v>
      </c>
      <c r="AR386" s="150" t="s">
        <v>158</v>
      </c>
      <c r="AT386" s="150" t="s">
        <v>154</v>
      </c>
      <c r="AU386" s="150" t="s">
        <v>83</v>
      </c>
      <c r="AY386" s="17" t="s">
        <v>151</v>
      </c>
      <c r="BE386" s="151">
        <f>IF(N386="základní",J386,0)</f>
        <v>0</v>
      </c>
      <c r="BF386" s="151">
        <f>IF(N386="snížená",J386,0)</f>
        <v>0</v>
      </c>
      <c r="BG386" s="151">
        <f>IF(N386="zákl. přenesená",J386,0)</f>
        <v>0</v>
      </c>
      <c r="BH386" s="151">
        <f>IF(N386="sníž. přenesená",J386,0)</f>
        <v>0</v>
      </c>
      <c r="BI386" s="151">
        <f>IF(N386="nulová",J386,0)</f>
        <v>0</v>
      </c>
      <c r="BJ386" s="17" t="s">
        <v>81</v>
      </c>
      <c r="BK386" s="151">
        <f>ROUND(I386*H386,2)</f>
        <v>0</v>
      </c>
      <c r="BL386" s="17" t="s">
        <v>158</v>
      </c>
      <c r="BM386" s="150" t="s">
        <v>478</v>
      </c>
    </row>
    <row r="387" spans="2:65" s="1" customFormat="1" ht="19.5" x14ac:dyDescent="0.2">
      <c r="B387" s="32"/>
      <c r="D387" s="152" t="s">
        <v>160</v>
      </c>
      <c r="F387" s="153" t="s">
        <v>473</v>
      </c>
      <c r="I387" s="154"/>
      <c r="L387" s="32"/>
      <c r="M387" s="155"/>
      <c r="T387" s="56"/>
      <c r="AT387" s="17" t="s">
        <v>160</v>
      </c>
      <c r="AU387" s="17" t="s">
        <v>83</v>
      </c>
    </row>
    <row r="388" spans="2:65" s="14" customFormat="1" x14ac:dyDescent="0.2">
      <c r="B388" s="170"/>
      <c r="D388" s="152" t="s">
        <v>162</v>
      </c>
      <c r="E388" s="171" t="s">
        <v>1</v>
      </c>
      <c r="F388" s="172" t="s">
        <v>479</v>
      </c>
      <c r="H388" s="171" t="s">
        <v>1</v>
      </c>
      <c r="I388" s="173"/>
      <c r="L388" s="170"/>
      <c r="M388" s="174"/>
      <c r="T388" s="175"/>
      <c r="AT388" s="171" t="s">
        <v>162</v>
      </c>
      <c r="AU388" s="171" t="s">
        <v>83</v>
      </c>
      <c r="AV388" s="14" t="s">
        <v>81</v>
      </c>
      <c r="AW388" s="14" t="s">
        <v>30</v>
      </c>
      <c r="AX388" s="14" t="s">
        <v>73</v>
      </c>
      <c r="AY388" s="171" t="s">
        <v>151</v>
      </c>
    </row>
    <row r="389" spans="2:65" s="12" customFormat="1" ht="22.5" x14ac:dyDescent="0.2">
      <c r="B389" s="156"/>
      <c r="D389" s="152" t="s">
        <v>162</v>
      </c>
      <c r="E389" s="157" t="s">
        <v>1</v>
      </c>
      <c r="F389" s="158" t="s">
        <v>480</v>
      </c>
      <c r="H389" s="159">
        <v>39.24</v>
      </c>
      <c r="I389" s="160"/>
      <c r="L389" s="156"/>
      <c r="M389" s="161"/>
      <c r="T389" s="162"/>
      <c r="AT389" s="157" t="s">
        <v>162</v>
      </c>
      <c r="AU389" s="157" t="s">
        <v>83</v>
      </c>
      <c r="AV389" s="12" t="s">
        <v>83</v>
      </c>
      <c r="AW389" s="12" t="s">
        <v>30</v>
      </c>
      <c r="AX389" s="12" t="s">
        <v>73</v>
      </c>
      <c r="AY389" s="157" t="s">
        <v>151</v>
      </c>
    </row>
    <row r="390" spans="2:65" s="13" customFormat="1" x14ac:dyDescent="0.2">
      <c r="B390" s="163"/>
      <c r="D390" s="152" t="s">
        <v>162</v>
      </c>
      <c r="E390" s="164" t="s">
        <v>1</v>
      </c>
      <c r="F390" s="165" t="s">
        <v>164</v>
      </c>
      <c r="H390" s="166">
        <v>39.24</v>
      </c>
      <c r="I390" s="167"/>
      <c r="L390" s="163"/>
      <c r="M390" s="168"/>
      <c r="T390" s="169"/>
      <c r="AT390" s="164" t="s">
        <v>162</v>
      </c>
      <c r="AU390" s="164" t="s">
        <v>83</v>
      </c>
      <c r="AV390" s="13" t="s">
        <v>158</v>
      </c>
      <c r="AW390" s="13" t="s">
        <v>30</v>
      </c>
      <c r="AX390" s="13" t="s">
        <v>81</v>
      </c>
      <c r="AY390" s="164" t="s">
        <v>151</v>
      </c>
    </row>
    <row r="391" spans="2:65" s="1" customFormat="1" ht="37.9" customHeight="1" x14ac:dyDescent="0.2">
      <c r="B391" s="137"/>
      <c r="C391" s="138" t="s">
        <v>481</v>
      </c>
      <c r="D391" s="138" t="s">
        <v>154</v>
      </c>
      <c r="E391" s="139" t="s">
        <v>482</v>
      </c>
      <c r="F391" s="140" t="s">
        <v>483</v>
      </c>
      <c r="G391" s="141" t="s">
        <v>181</v>
      </c>
      <c r="H391" s="142">
        <v>24</v>
      </c>
      <c r="I391" s="143"/>
      <c r="J391" s="144">
        <f>ROUND(I391*H391,2)</f>
        <v>0</v>
      </c>
      <c r="K391" s="145"/>
      <c r="L391" s="32"/>
      <c r="M391" s="146" t="s">
        <v>1</v>
      </c>
      <c r="N391" s="147" t="s">
        <v>38</v>
      </c>
      <c r="P391" s="148">
        <f>O391*H391</f>
        <v>0</v>
      </c>
      <c r="Q391" s="148">
        <v>0</v>
      </c>
      <c r="R391" s="148">
        <f>Q391*H391</f>
        <v>0</v>
      </c>
      <c r="S391" s="148">
        <v>0</v>
      </c>
      <c r="T391" s="149">
        <f>S391*H391</f>
        <v>0</v>
      </c>
      <c r="AR391" s="150" t="s">
        <v>158</v>
      </c>
      <c r="AT391" s="150" t="s">
        <v>154</v>
      </c>
      <c r="AU391" s="150" t="s">
        <v>83</v>
      </c>
      <c r="AY391" s="17" t="s">
        <v>151</v>
      </c>
      <c r="BE391" s="151">
        <f>IF(N391="základní",J391,0)</f>
        <v>0</v>
      </c>
      <c r="BF391" s="151">
        <f>IF(N391="snížená",J391,0)</f>
        <v>0</v>
      </c>
      <c r="BG391" s="151">
        <f>IF(N391="zákl. přenesená",J391,0)</f>
        <v>0</v>
      </c>
      <c r="BH391" s="151">
        <f>IF(N391="sníž. přenesená",J391,0)</f>
        <v>0</v>
      </c>
      <c r="BI391" s="151">
        <f>IF(N391="nulová",J391,0)</f>
        <v>0</v>
      </c>
      <c r="BJ391" s="17" t="s">
        <v>81</v>
      </c>
      <c r="BK391" s="151">
        <f>ROUND(I391*H391,2)</f>
        <v>0</v>
      </c>
      <c r="BL391" s="17" t="s">
        <v>158</v>
      </c>
      <c r="BM391" s="150" t="s">
        <v>484</v>
      </c>
    </row>
    <row r="392" spans="2:65" s="1" customFormat="1" ht="19.5" x14ac:dyDescent="0.2">
      <c r="B392" s="32"/>
      <c r="D392" s="152" t="s">
        <v>160</v>
      </c>
      <c r="F392" s="153" t="s">
        <v>483</v>
      </c>
      <c r="I392" s="154"/>
      <c r="L392" s="32"/>
      <c r="M392" s="155"/>
      <c r="T392" s="56"/>
      <c r="AT392" s="17" t="s">
        <v>160</v>
      </c>
      <c r="AU392" s="17" t="s">
        <v>83</v>
      </c>
    </row>
    <row r="393" spans="2:65" s="14" customFormat="1" x14ac:dyDescent="0.2">
      <c r="B393" s="170"/>
      <c r="D393" s="152" t="s">
        <v>162</v>
      </c>
      <c r="E393" s="171" t="s">
        <v>1</v>
      </c>
      <c r="F393" s="172" t="s">
        <v>485</v>
      </c>
      <c r="H393" s="171" t="s">
        <v>1</v>
      </c>
      <c r="I393" s="173"/>
      <c r="L393" s="170"/>
      <c r="M393" s="174"/>
      <c r="T393" s="175"/>
      <c r="AT393" s="171" t="s">
        <v>162</v>
      </c>
      <c r="AU393" s="171" t="s">
        <v>83</v>
      </c>
      <c r="AV393" s="14" t="s">
        <v>81</v>
      </c>
      <c r="AW393" s="14" t="s">
        <v>30</v>
      </c>
      <c r="AX393" s="14" t="s">
        <v>73</v>
      </c>
      <c r="AY393" s="171" t="s">
        <v>151</v>
      </c>
    </row>
    <row r="394" spans="2:65" s="12" customFormat="1" x14ac:dyDescent="0.2">
      <c r="B394" s="156"/>
      <c r="D394" s="152" t="s">
        <v>162</v>
      </c>
      <c r="E394" s="157" t="s">
        <v>1</v>
      </c>
      <c r="F394" s="158" t="s">
        <v>486</v>
      </c>
      <c r="H394" s="159">
        <v>24</v>
      </c>
      <c r="I394" s="160"/>
      <c r="L394" s="156"/>
      <c r="M394" s="161"/>
      <c r="T394" s="162"/>
      <c r="AT394" s="157" t="s">
        <v>162</v>
      </c>
      <c r="AU394" s="157" t="s">
        <v>83</v>
      </c>
      <c r="AV394" s="12" t="s">
        <v>83</v>
      </c>
      <c r="AW394" s="12" t="s">
        <v>30</v>
      </c>
      <c r="AX394" s="12" t="s">
        <v>73</v>
      </c>
      <c r="AY394" s="157" t="s">
        <v>151</v>
      </c>
    </row>
    <row r="395" spans="2:65" s="13" customFormat="1" x14ac:dyDescent="0.2">
      <c r="B395" s="163"/>
      <c r="D395" s="152" t="s">
        <v>162</v>
      </c>
      <c r="E395" s="164" t="s">
        <v>1</v>
      </c>
      <c r="F395" s="165" t="s">
        <v>164</v>
      </c>
      <c r="H395" s="166">
        <v>24</v>
      </c>
      <c r="I395" s="167"/>
      <c r="L395" s="163"/>
      <c r="M395" s="168"/>
      <c r="T395" s="169"/>
      <c r="AT395" s="164" t="s">
        <v>162</v>
      </c>
      <c r="AU395" s="164" t="s">
        <v>83</v>
      </c>
      <c r="AV395" s="13" t="s">
        <v>158</v>
      </c>
      <c r="AW395" s="13" t="s">
        <v>30</v>
      </c>
      <c r="AX395" s="13" t="s">
        <v>81</v>
      </c>
      <c r="AY395" s="164" t="s">
        <v>151</v>
      </c>
    </row>
    <row r="396" spans="2:65" s="1" customFormat="1" ht="44.25" customHeight="1" x14ac:dyDescent="0.2">
      <c r="B396" s="137"/>
      <c r="C396" s="138" t="s">
        <v>487</v>
      </c>
      <c r="D396" s="138" t="s">
        <v>154</v>
      </c>
      <c r="E396" s="139" t="s">
        <v>488</v>
      </c>
      <c r="F396" s="140" t="s">
        <v>489</v>
      </c>
      <c r="G396" s="141" t="s">
        <v>181</v>
      </c>
      <c r="H396" s="142">
        <v>1384.537</v>
      </c>
      <c r="I396" s="143"/>
      <c r="J396" s="144">
        <f>ROUND(I396*H396,2)</f>
        <v>0</v>
      </c>
      <c r="K396" s="145"/>
      <c r="L396" s="32"/>
      <c r="M396" s="146" t="s">
        <v>1</v>
      </c>
      <c r="N396" s="147" t="s">
        <v>38</v>
      </c>
      <c r="P396" s="148">
        <f>O396*H396</f>
        <v>0</v>
      </c>
      <c r="Q396" s="148">
        <v>0</v>
      </c>
      <c r="R396" s="148">
        <f>Q396*H396</f>
        <v>0</v>
      </c>
      <c r="S396" s="148">
        <v>0</v>
      </c>
      <c r="T396" s="149">
        <f>S396*H396</f>
        <v>0</v>
      </c>
      <c r="AR396" s="150" t="s">
        <v>158</v>
      </c>
      <c r="AT396" s="150" t="s">
        <v>154</v>
      </c>
      <c r="AU396" s="150" t="s">
        <v>83</v>
      </c>
      <c r="AY396" s="17" t="s">
        <v>151</v>
      </c>
      <c r="BE396" s="151">
        <f>IF(N396="základní",J396,0)</f>
        <v>0</v>
      </c>
      <c r="BF396" s="151">
        <f>IF(N396="snížená",J396,0)</f>
        <v>0</v>
      </c>
      <c r="BG396" s="151">
        <f>IF(N396="zákl. přenesená",J396,0)</f>
        <v>0</v>
      </c>
      <c r="BH396" s="151">
        <f>IF(N396="sníž. přenesená",J396,0)</f>
        <v>0</v>
      </c>
      <c r="BI396" s="151">
        <f>IF(N396="nulová",J396,0)</f>
        <v>0</v>
      </c>
      <c r="BJ396" s="17" t="s">
        <v>81</v>
      </c>
      <c r="BK396" s="151">
        <f>ROUND(I396*H396,2)</f>
        <v>0</v>
      </c>
      <c r="BL396" s="17" t="s">
        <v>158</v>
      </c>
      <c r="BM396" s="150" t="s">
        <v>490</v>
      </c>
    </row>
    <row r="397" spans="2:65" s="1" customFormat="1" ht="29.25" x14ac:dyDescent="0.2">
      <c r="B397" s="32"/>
      <c r="D397" s="152" t="s">
        <v>160</v>
      </c>
      <c r="F397" s="153" t="s">
        <v>489</v>
      </c>
      <c r="I397" s="154"/>
      <c r="L397" s="32"/>
      <c r="M397" s="155"/>
      <c r="T397" s="56"/>
      <c r="AT397" s="17" t="s">
        <v>160</v>
      </c>
      <c r="AU397" s="17" t="s">
        <v>83</v>
      </c>
    </row>
    <row r="398" spans="2:65" s="14" customFormat="1" x14ac:dyDescent="0.2">
      <c r="B398" s="170"/>
      <c r="D398" s="152" t="s">
        <v>162</v>
      </c>
      <c r="E398" s="171" t="s">
        <v>1</v>
      </c>
      <c r="F398" s="172" t="s">
        <v>491</v>
      </c>
      <c r="H398" s="171" t="s">
        <v>1</v>
      </c>
      <c r="I398" s="173"/>
      <c r="L398" s="170"/>
      <c r="M398" s="174"/>
      <c r="T398" s="175"/>
      <c r="AT398" s="171" t="s">
        <v>162</v>
      </c>
      <c r="AU398" s="171" t="s">
        <v>83</v>
      </c>
      <c r="AV398" s="14" t="s">
        <v>81</v>
      </c>
      <c r="AW398" s="14" t="s">
        <v>30</v>
      </c>
      <c r="AX398" s="14" t="s">
        <v>73</v>
      </c>
      <c r="AY398" s="171" t="s">
        <v>151</v>
      </c>
    </row>
    <row r="399" spans="2:65" s="12" customFormat="1" ht="22.5" x14ac:dyDescent="0.2">
      <c r="B399" s="156"/>
      <c r="D399" s="152" t="s">
        <v>162</v>
      </c>
      <c r="E399" s="157" t="s">
        <v>1</v>
      </c>
      <c r="F399" s="158" t="s">
        <v>492</v>
      </c>
      <c r="H399" s="159">
        <v>1384.537</v>
      </c>
      <c r="I399" s="160"/>
      <c r="L399" s="156"/>
      <c r="M399" s="161"/>
      <c r="T399" s="162"/>
      <c r="AT399" s="157" t="s">
        <v>162</v>
      </c>
      <c r="AU399" s="157" t="s">
        <v>83</v>
      </c>
      <c r="AV399" s="12" t="s">
        <v>83</v>
      </c>
      <c r="AW399" s="12" t="s">
        <v>30</v>
      </c>
      <c r="AX399" s="12" t="s">
        <v>73</v>
      </c>
      <c r="AY399" s="157" t="s">
        <v>151</v>
      </c>
    </row>
    <row r="400" spans="2:65" s="13" customFormat="1" x14ac:dyDescent="0.2">
      <c r="B400" s="163"/>
      <c r="D400" s="152" t="s">
        <v>162</v>
      </c>
      <c r="E400" s="164" t="s">
        <v>1</v>
      </c>
      <c r="F400" s="165" t="s">
        <v>164</v>
      </c>
      <c r="H400" s="166">
        <v>1384.537</v>
      </c>
      <c r="I400" s="167"/>
      <c r="L400" s="163"/>
      <c r="M400" s="168"/>
      <c r="T400" s="169"/>
      <c r="AT400" s="164" t="s">
        <v>162</v>
      </c>
      <c r="AU400" s="164" t="s">
        <v>83</v>
      </c>
      <c r="AV400" s="13" t="s">
        <v>158</v>
      </c>
      <c r="AW400" s="13" t="s">
        <v>30</v>
      </c>
      <c r="AX400" s="13" t="s">
        <v>81</v>
      </c>
      <c r="AY400" s="164" t="s">
        <v>151</v>
      </c>
    </row>
    <row r="401" spans="2:65" s="1" customFormat="1" ht="44.25" customHeight="1" x14ac:dyDescent="0.2">
      <c r="B401" s="137"/>
      <c r="C401" s="138" t="s">
        <v>493</v>
      </c>
      <c r="D401" s="138" t="s">
        <v>154</v>
      </c>
      <c r="E401" s="139" t="s">
        <v>488</v>
      </c>
      <c r="F401" s="140" t="s">
        <v>489</v>
      </c>
      <c r="G401" s="141" t="s">
        <v>181</v>
      </c>
      <c r="H401" s="142">
        <v>2.2959999999999998</v>
      </c>
      <c r="I401" s="143"/>
      <c r="J401" s="144">
        <f>ROUND(I401*H401,2)</f>
        <v>0</v>
      </c>
      <c r="K401" s="145"/>
      <c r="L401" s="32"/>
      <c r="M401" s="146" t="s">
        <v>1</v>
      </c>
      <c r="N401" s="147" t="s">
        <v>38</v>
      </c>
      <c r="P401" s="148">
        <f>O401*H401</f>
        <v>0</v>
      </c>
      <c r="Q401" s="148">
        <v>0</v>
      </c>
      <c r="R401" s="148">
        <f>Q401*H401</f>
        <v>0</v>
      </c>
      <c r="S401" s="148">
        <v>0</v>
      </c>
      <c r="T401" s="149">
        <f>S401*H401</f>
        <v>0</v>
      </c>
      <c r="AR401" s="150" t="s">
        <v>158</v>
      </c>
      <c r="AT401" s="150" t="s">
        <v>154</v>
      </c>
      <c r="AU401" s="150" t="s">
        <v>83</v>
      </c>
      <c r="AY401" s="17" t="s">
        <v>151</v>
      </c>
      <c r="BE401" s="151">
        <f>IF(N401="základní",J401,0)</f>
        <v>0</v>
      </c>
      <c r="BF401" s="151">
        <f>IF(N401="snížená",J401,0)</f>
        <v>0</v>
      </c>
      <c r="BG401" s="151">
        <f>IF(N401="zákl. přenesená",J401,0)</f>
        <v>0</v>
      </c>
      <c r="BH401" s="151">
        <f>IF(N401="sníž. přenesená",J401,0)</f>
        <v>0</v>
      </c>
      <c r="BI401" s="151">
        <f>IF(N401="nulová",J401,0)</f>
        <v>0</v>
      </c>
      <c r="BJ401" s="17" t="s">
        <v>81</v>
      </c>
      <c r="BK401" s="151">
        <f>ROUND(I401*H401,2)</f>
        <v>0</v>
      </c>
      <c r="BL401" s="17" t="s">
        <v>158</v>
      </c>
      <c r="BM401" s="150" t="s">
        <v>494</v>
      </c>
    </row>
    <row r="402" spans="2:65" s="1" customFormat="1" ht="29.25" x14ac:dyDescent="0.2">
      <c r="B402" s="32"/>
      <c r="D402" s="152" t="s">
        <v>160</v>
      </c>
      <c r="F402" s="153" t="s">
        <v>489</v>
      </c>
      <c r="I402" s="154"/>
      <c r="L402" s="32"/>
      <c r="M402" s="155"/>
      <c r="T402" s="56"/>
      <c r="AT402" s="17" t="s">
        <v>160</v>
      </c>
      <c r="AU402" s="17" t="s">
        <v>83</v>
      </c>
    </row>
    <row r="403" spans="2:65" s="14" customFormat="1" x14ac:dyDescent="0.2">
      <c r="B403" s="170"/>
      <c r="D403" s="152" t="s">
        <v>162</v>
      </c>
      <c r="E403" s="171" t="s">
        <v>1</v>
      </c>
      <c r="F403" s="172" t="s">
        <v>495</v>
      </c>
      <c r="H403" s="171" t="s">
        <v>1</v>
      </c>
      <c r="I403" s="173"/>
      <c r="L403" s="170"/>
      <c r="M403" s="174"/>
      <c r="T403" s="175"/>
      <c r="AT403" s="171" t="s">
        <v>162</v>
      </c>
      <c r="AU403" s="171" t="s">
        <v>83</v>
      </c>
      <c r="AV403" s="14" t="s">
        <v>81</v>
      </c>
      <c r="AW403" s="14" t="s">
        <v>30</v>
      </c>
      <c r="AX403" s="14" t="s">
        <v>73</v>
      </c>
      <c r="AY403" s="171" t="s">
        <v>151</v>
      </c>
    </row>
    <row r="404" spans="2:65" s="12" customFormat="1" x14ac:dyDescent="0.2">
      <c r="B404" s="156"/>
      <c r="D404" s="152" t="s">
        <v>162</v>
      </c>
      <c r="E404" s="157" t="s">
        <v>1</v>
      </c>
      <c r="F404" s="158" t="s">
        <v>496</v>
      </c>
      <c r="H404" s="159">
        <v>2.2959999999999998</v>
      </c>
      <c r="I404" s="160"/>
      <c r="L404" s="156"/>
      <c r="M404" s="161"/>
      <c r="T404" s="162"/>
      <c r="AT404" s="157" t="s">
        <v>162</v>
      </c>
      <c r="AU404" s="157" t="s">
        <v>83</v>
      </c>
      <c r="AV404" s="12" t="s">
        <v>83</v>
      </c>
      <c r="AW404" s="12" t="s">
        <v>30</v>
      </c>
      <c r="AX404" s="12" t="s">
        <v>73</v>
      </c>
      <c r="AY404" s="157" t="s">
        <v>151</v>
      </c>
    </row>
    <row r="405" spans="2:65" s="13" customFormat="1" x14ac:dyDescent="0.2">
      <c r="B405" s="163"/>
      <c r="D405" s="152" t="s">
        <v>162</v>
      </c>
      <c r="E405" s="164" t="s">
        <v>1</v>
      </c>
      <c r="F405" s="165" t="s">
        <v>164</v>
      </c>
      <c r="H405" s="166">
        <v>2.2959999999999998</v>
      </c>
      <c r="I405" s="167"/>
      <c r="L405" s="163"/>
      <c r="M405" s="168"/>
      <c r="T405" s="169"/>
      <c r="AT405" s="164" t="s">
        <v>162</v>
      </c>
      <c r="AU405" s="164" t="s">
        <v>83</v>
      </c>
      <c r="AV405" s="13" t="s">
        <v>158</v>
      </c>
      <c r="AW405" s="13" t="s">
        <v>30</v>
      </c>
      <c r="AX405" s="13" t="s">
        <v>81</v>
      </c>
      <c r="AY405" s="164" t="s">
        <v>151</v>
      </c>
    </row>
    <row r="406" spans="2:65" s="1" customFormat="1" ht="44.25" customHeight="1" x14ac:dyDescent="0.2">
      <c r="B406" s="137"/>
      <c r="C406" s="138" t="s">
        <v>176</v>
      </c>
      <c r="D406" s="138" t="s">
        <v>154</v>
      </c>
      <c r="E406" s="139" t="s">
        <v>497</v>
      </c>
      <c r="F406" s="140" t="s">
        <v>498</v>
      </c>
      <c r="G406" s="141" t="s">
        <v>181</v>
      </c>
      <c r="H406" s="142">
        <v>187.73099999999999</v>
      </c>
      <c r="I406" s="143"/>
      <c r="J406" s="144">
        <f>ROUND(I406*H406,2)</f>
        <v>0</v>
      </c>
      <c r="K406" s="145"/>
      <c r="L406" s="32"/>
      <c r="M406" s="146" t="s">
        <v>1</v>
      </c>
      <c r="N406" s="147" t="s">
        <v>38</v>
      </c>
      <c r="P406" s="148">
        <f>O406*H406</f>
        <v>0</v>
      </c>
      <c r="Q406" s="148">
        <v>0</v>
      </c>
      <c r="R406" s="148">
        <f>Q406*H406</f>
        <v>0</v>
      </c>
      <c r="S406" s="148">
        <v>0</v>
      </c>
      <c r="T406" s="149">
        <f>S406*H406</f>
        <v>0</v>
      </c>
      <c r="AR406" s="150" t="s">
        <v>158</v>
      </c>
      <c r="AT406" s="150" t="s">
        <v>154</v>
      </c>
      <c r="AU406" s="150" t="s">
        <v>83</v>
      </c>
      <c r="AY406" s="17" t="s">
        <v>151</v>
      </c>
      <c r="BE406" s="151">
        <f>IF(N406="základní",J406,0)</f>
        <v>0</v>
      </c>
      <c r="BF406" s="151">
        <f>IF(N406="snížená",J406,0)</f>
        <v>0</v>
      </c>
      <c r="BG406" s="151">
        <f>IF(N406="zákl. přenesená",J406,0)</f>
        <v>0</v>
      </c>
      <c r="BH406" s="151">
        <f>IF(N406="sníž. přenesená",J406,0)</f>
        <v>0</v>
      </c>
      <c r="BI406" s="151">
        <f>IF(N406="nulová",J406,0)</f>
        <v>0</v>
      </c>
      <c r="BJ406" s="17" t="s">
        <v>81</v>
      </c>
      <c r="BK406" s="151">
        <f>ROUND(I406*H406,2)</f>
        <v>0</v>
      </c>
      <c r="BL406" s="17" t="s">
        <v>158</v>
      </c>
      <c r="BM406" s="150" t="s">
        <v>499</v>
      </c>
    </row>
    <row r="407" spans="2:65" s="1" customFormat="1" ht="29.25" x14ac:dyDescent="0.2">
      <c r="B407" s="32"/>
      <c r="D407" s="152" t="s">
        <v>160</v>
      </c>
      <c r="F407" s="153" t="s">
        <v>498</v>
      </c>
      <c r="I407" s="154"/>
      <c r="L407" s="32"/>
      <c r="M407" s="155"/>
      <c r="T407" s="56"/>
      <c r="AT407" s="17" t="s">
        <v>160</v>
      </c>
      <c r="AU407" s="17" t="s">
        <v>83</v>
      </c>
    </row>
    <row r="408" spans="2:65" s="14" customFormat="1" ht="22.5" x14ac:dyDescent="0.2">
      <c r="B408" s="170"/>
      <c r="D408" s="152" t="s">
        <v>162</v>
      </c>
      <c r="E408" s="171" t="s">
        <v>1</v>
      </c>
      <c r="F408" s="172" t="s">
        <v>500</v>
      </c>
      <c r="H408" s="171" t="s">
        <v>1</v>
      </c>
      <c r="I408" s="173"/>
      <c r="L408" s="170"/>
      <c r="M408" s="174"/>
      <c r="T408" s="175"/>
      <c r="AT408" s="171" t="s">
        <v>162</v>
      </c>
      <c r="AU408" s="171" t="s">
        <v>83</v>
      </c>
      <c r="AV408" s="14" t="s">
        <v>81</v>
      </c>
      <c r="AW408" s="14" t="s">
        <v>30</v>
      </c>
      <c r="AX408" s="14" t="s">
        <v>73</v>
      </c>
      <c r="AY408" s="171" t="s">
        <v>151</v>
      </c>
    </row>
    <row r="409" spans="2:65" s="12" customFormat="1" x14ac:dyDescent="0.2">
      <c r="B409" s="156"/>
      <c r="D409" s="152" t="s">
        <v>162</v>
      </c>
      <c r="E409" s="157" t="s">
        <v>1</v>
      </c>
      <c r="F409" s="158" t="s">
        <v>501</v>
      </c>
      <c r="H409" s="159">
        <v>187.73099999999999</v>
      </c>
      <c r="I409" s="160"/>
      <c r="L409" s="156"/>
      <c r="M409" s="161"/>
      <c r="T409" s="162"/>
      <c r="AT409" s="157" t="s">
        <v>162</v>
      </c>
      <c r="AU409" s="157" t="s">
        <v>83</v>
      </c>
      <c r="AV409" s="12" t="s">
        <v>83</v>
      </c>
      <c r="AW409" s="12" t="s">
        <v>30</v>
      </c>
      <c r="AX409" s="12" t="s">
        <v>73</v>
      </c>
      <c r="AY409" s="157" t="s">
        <v>151</v>
      </c>
    </row>
    <row r="410" spans="2:65" s="13" customFormat="1" x14ac:dyDescent="0.2">
      <c r="B410" s="163"/>
      <c r="D410" s="152" t="s">
        <v>162</v>
      </c>
      <c r="E410" s="164" t="s">
        <v>1</v>
      </c>
      <c r="F410" s="165" t="s">
        <v>164</v>
      </c>
      <c r="H410" s="166">
        <v>187.73099999999999</v>
      </c>
      <c r="I410" s="167"/>
      <c r="L410" s="163"/>
      <c r="M410" s="179"/>
      <c r="N410" s="180"/>
      <c r="O410" s="180"/>
      <c r="P410" s="180"/>
      <c r="Q410" s="180"/>
      <c r="R410" s="180"/>
      <c r="S410" s="180"/>
      <c r="T410" s="181"/>
      <c r="AT410" s="164" t="s">
        <v>162</v>
      </c>
      <c r="AU410" s="164" t="s">
        <v>83</v>
      </c>
      <c r="AV410" s="13" t="s">
        <v>158</v>
      </c>
      <c r="AW410" s="13" t="s">
        <v>30</v>
      </c>
      <c r="AX410" s="13" t="s">
        <v>81</v>
      </c>
      <c r="AY410" s="164" t="s">
        <v>151</v>
      </c>
    </row>
    <row r="411" spans="2:65" s="1" customFormat="1" ht="6.95" customHeight="1" x14ac:dyDescent="0.2">
      <c r="B411" s="44"/>
      <c r="C411" s="45"/>
      <c r="D411" s="45"/>
      <c r="E411" s="45"/>
      <c r="F411" s="45"/>
      <c r="G411" s="45"/>
      <c r="H411" s="45"/>
      <c r="I411" s="45"/>
      <c r="J411" s="45"/>
      <c r="K411" s="45"/>
      <c r="L411" s="32"/>
    </row>
  </sheetData>
  <autoFilter ref="C128:K410" xr:uid="{00000000-0009-0000-0000-000002000000}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019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97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 x14ac:dyDescent="0.2">
      <c r="B4" s="20"/>
      <c r="D4" s="21" t="s">
        <v>122</v>
      </c>
      <c r="L4" s="20"/>
      <c r="M4" s="93" t="s">
        <v>10</v>
      </c>
      <c r="AT4" s="17" t="s">
        <v>3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0" t="str">
        <f>'Rekapitulace stavby'!K6</f>
        <v>Revitalizace veřejného prostranství s parkovištěm u Kláštera, ul. Dobrovského, Vrchlabí</v>
      </c>
      <c r="F7" s="251"/>
      <c r="G7" s="251"/>
      <c r="H7" s="251"/>
      <c r="L7" s="20"/>
    </row>
    <row r="8" spans="2:46" ht="12.75" x14ac:dyDescent="0.2">
      <c r="B8" s="20"/>
      <c r="D8" s="27" t="s">
        <v>123</v>
      </c>
      <c r="L8" s="20"/>
    </row>
    <row r="9" spans="2:46" ht="16.5" customHeight="1" x14ac:dyDescent="0.2">
      <c r="B9" s="20"/>
      <c r="E9" s="250" t="s">
        <v>222</v>
      </c>
      <c r="F9" s="216"/>
      <c r="G9" s="216"/>
      <c r="H9" s="216"/>
      <c r="L9" s="20"/>
    </row>
    <row r="10" spans="2:46" ht="12" customHeight="1" x14ac:dyDescent="0.2">
      <c r="B10" s="20"/>
      <c r="D10" s="27" t="s">
        <v>223</v>
      </c>
      <c r="L10" s="20"/>
    </row>
    <row r="11" spans="2:46" s="1" customFormat="1" ht="16.5" customHeight="1" x14ac:dyDescent="0.2">
      <c r="B11" s="32"/>
      <c r="E11" s="212" t="s">
        <v>224</v>
      </c>
      <c r="F11" s="249"/>
      <c r="G11" s="249"/>
      <c r="H11" s="249"/>
      <c r="L11" s="32"/>
    </row>
    <row r="12" spans="2:46" s="1" customFormat="1" ht="12" customHeight="1" x14ac:dyDescent="0.2">
      <c r="B12" s="32"/>
      <c r="D12" s="27" t="s">
        <v>225</v>
      </c>
      <c r="L12" s="32"/>
    </row>
    <row r="13" spans="2:46" s="1" customFormat="1" ht="16.5" customHeight="1" x14ac:dyDescent="0.2">
      <c r="B13" s="32"/>
      <c r="E13" s="246" t="s">
        <v>502</v>
      </c>
      <c r="F13" s="249"/>
      <c r="G13" s="249"/>
      <c r="H13" s="249"/>
      <c r="L13" s="32"/>
    </row>
    <row r="14" spans="2:46" s="1" customFormat="1" x14ac:dyDescent="0.2">
      <c r="B14" s="32"/>
      <c r="L14" s="32"/>
    </row>
    <row r="15" spans="2:46" s="1" customFormat="1" ht="12" customHeight="1" x14ac:dyDescent="0.2">
      <c r="B15" s="32"/>
      <c r="D15" s="27" t="s">
        <v>17</v>
      </c>
      <c r="F15" s="25" t="s">
        <v>1</v>
      </c>
      <c r="I15" s="27" t="s">
        <v>18</v>
      </c>
      <c r="J15" s="25" t="s">
        <v>1</v>
      </c>
      <c r="L15" s="32"/>
    </row>
    <row r="16" spans="2:46" s="1" customFormat="1" ht="12" customHeight="1" x14ac:dyDescent="0.2">
      <c r="B16" s="32"/>
      <c r="D16" s="27" t="s">
        <v>19</v>
      </c>
      <c r="F16" s="25" t="s">
        <v>227</v>
      </c>
      <c r="I16" s="27" t="s">
        <v>21</v>
      </c>
      <c r="J16" s="52">
        <f>'Rekapitulace stavby'!AN8</f>
        <v>45944</v>
      </c>
      <c r="L16" s="32"/>
    </row>
    <row r="17" spans="2:12" s="1" customFormat="1" ht="10.9" customHeight="1" x14ac:dyDescent="0.2">
      <c r="B17" s="32"/>
      <c r="L17" s="32"/>
    </row>
    <row r="18" spans="2:12" s="1" customFormat="1" ht="12" customHeight="1" x14ac:dyDescent="0.2">
      <c r="B18" s="32"/>
      <c r="D18" s="27" t="s">
        <v>22</v>
      </c>
      <c r="I18" s="27" t="s">
        <v>23</v>
      </c>
      <c r="J18" s="25" t="s">
        <v>1</v>
      </c>
      <c r="L18" s="32"/>
    </row>
    <row r="19" spans="2:12" s="1" customFormat="1" ht="18" customHeight="1" x14ac:dyDescent="0.2">
      <c r="B19" s="32"/>
      <c r="E19" s="25" t="s">
        <v>20</v>
      </c>
      <c r="I19" s="27" t="s">
        <v>25</v>
      </c>
      <c r="J19" s="25" t="s">
        <v>1</v>
      </c>
      <c r="L19" s="32"/>
    </row>
    <row r="20" spans="2:12" s="1" customFormat="1" ht="6.95" customHeight="1" x14ac:dyDescent="0.2">
      <c r="B20" s="32"/>
      <c r="L20" s="32"/>
    </row>
    <row r="21" spans="2:12" s="1" customFormat="1" ht="12" customHeight="1" x14ac:dyDescent="0.2">
      <c r="B21" s="32"/>
      <c r="D21" s="27" t="s">
        <v>26</v>
      </c>
      <c r="I21" s="27" t="s">
        <v>23</v>
      </c>
      <c r="J21" s="28" t="str">
        <f>'Rekapitulace stavby'!AN13</f>
        <v>Vyplň údaj</v>
      </c>
      <c r="L21" s="32"/>
    </row>
    <row r="22" spans="2:12" s="1" customFormat="1" ht="18" customHeight="1" x14ac:dyDescent="0.2">
      <c r="B22" s="32"/>
      <c r="E22" s="252" t="str">
        <f>'Rekapitulace stavby'!E14</f>
        <v>Vyplň údaj</v>
      </c>
      <c r="F22" s="236"/>
      <c r="G22" s="236"/>
      <c r="H22" s="236"/>
      <c r="I22" s="27" t="s">
        <v>25</v>
      </c>
      <c r="J22" s="28" t="str">
        <f>'Rekapitulace stavby'!AN14</f>
        <v>Vyplň údaj</v>
      </c>
      <c r="L22" s="32"/>
    </row>
    <row r="23" spans="2:12" s="1" customFormat="1" ht="6.95" customHeight="1" x14ac:dyDescent="0.2">
      <c r="B23" s="32"/>
      <c r="L23" s="32"/>
    </row>
    <row r="24" spans="2:12" s="1" customFormat="1" ht="12" customHeight="1" x14ac:dyDescent="0.2">
      <c r="B24" s="32"/>
      <c r="D24" s="27" t="s">
        <v>28</v>
      </c>
      <c r="I24" s="27" t="s">
        <v>23</v>
      </c>
      <c r="J24" s="25" t="s">
        <v>1</v>
      </c>
      <c r="L24" s="32"/>
    </row>
    <row r="25" spans="2:12" s="1" customFormat="1" ht="18" customHeight="1" x14ac:dyDescent="0.2">
      <c r="B25" s="32"/>
      <c r="E25" s="25" t="s">
        <v>228</v>
      </c>
      <c r="I25" s="27" t="s">
        <v>25</v>
      </c>
      <c r="J25" s="25" t="s">
        <v>1</v>
      </c>
      <c r="L25" s="32"/>
    </row>
    <row r="26" spans="2:12" s="1" customFormat="1" ht="6.95" customHeight="1" x14ac:dyDescent="0.2">
      <c r="B26" s="32"/>
      <c r="L26" s="32"/>
    </row>
    <row r="27" spans="2:12" s="1" customFormat="1" ht="12" customHeight="1" x14ac:dyDescent="0.2">
      <c r="B27" s="32"/>
      <c r="D27" s="27" t="s">
        <v>31</v>
      </c>
      <c r="I27" s="27" t="s">
        <v>23</v>
      </c>
      <c r="J27" s="25" t="s">
        <v>1</v>
      </c>
      <c r="L27" s="32"/>
    </row>
    <row r="28" spans="2:12" s="1" customFormat="1" ht="18" customHeight="1" x14ac:dyDescent="0.2">
      <c r="B28" s="32"/>
      <c r="E28" s="25" t="s">
        <v>229</v>
      </c>
      <c r="I28" s="27" t="s">
        <v>25</v>
      </c>
      <c r="J28" s="25" t="s">
        <v>1</v>
      </c>
      <c r="L28" s="32"/>
    </row>
    <row r="29" spans="2:12" s="1" customFormat="1" ht="6.95" customHeight="1" x14ac:dyDescent="0.2">
      <c r="B29" s="32"/>
      <c r="L29" s="32"/>
    </row>
    <row r="30" spans="2:12" s="1" customFormat="1" ht="12" customHeight="1" x14ac:dyDescent="0.2">
      <c r="B30" s="32"/>
      <c r="D30" s="27" t="s">
        <v>32</v>
      </c>
      <c r="L30" s="32"/>
    </row>
    <row r="31" spans="2:12" s="7" customFormat="1" ht="16.5" customHeight="1" x14ac:dyDescent="0.2">
      <c r="B31" s="94"/>
      <c r="E31" s="240" t="s">
        <v>1</v>
      </c>
      <c r="F31" s="240"/>
      <c r="G31" s="240"/>
      <c r="H31" s="240"/>
      <c r="L31" s="94"/>
    </row>
    <row r="32" spans="2:12" s="1" customFormat="1" ht="6.95" customHeight="1" x14ac:dyDescent="0.2">
      <c r="B32" s="32"/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 x14ac:dyDescent="0.2">
      <c r="B34" s="32"/>
      <c r="D34" s="95" t="s">
        <v>33</v>
      </c>
      <c r="J34" s="66">
        <f>ROUND(J137, 2)</f>
        <v>0</v>
      </c>
      <c r="L34" s="32"/>
    </row>
    <row r="35" spans="2:12" s="1" customFormat="1" ht="6.95" customHeight="1" x14ac:dyDescent="0.2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 x14ac:dyDescent="0.2">
      <c r="B36" s="32"/>
      <c r="F36" s="35" t="s">
        <v>35</v>
      </c>
      <c r="I36" s="35" t="s">
        <v>34</v>
      </c>
      <c r="J36" s="35" t="s">
        <v>36</v>
      </c>
      <c r="L36" s="32"/>
    </row>
    <row r="37" spans="2:12" s="1" customFormat="1" ht="14.45" customHeight="1" x14ac:dyDescent="0.2">
      <c r="B37" s="32"/>
      <c r="D37" s="55" t="s">
        <v>37</v>
      </c>
      <c r="E37" s="27" t="s">
        <v>38</v>
      </c>
      <c r="F37" s="86">
        <f>ROUND((SUM(BE137:BE1018)),  2)</f>
        <v>0</v>
      </c>
      <c r="I37" s="96">
        <v>0.21</v>
      </c>
      <c r="J37" s="86">
        <f>ROUND(((SUM(BE137:BE1018))*I37),  2)</f>
        <v>0</v>
      </c>
      <c r="L37" s="32"/>
    </row>
    <row r="38" spans="2:12" s="1" customFormat="1" ht="14.45" customHeight="1" x14ac:dyDescent="0.2">
      <c r="B38" s="32"/>
      <c r="E38" s="27" t="s">
        <v>39</v>
      </c>
      <c r="F38" s="86">
        <f>ROUND((SUM(BF137:BF1018)),  2)</f>
        <v>0</v>
      </c>
      <c r="I38" s="96">
        <v>0.12</v>
      </c>
      <c r="J38" s="86">
        <f>ROUND(((SUM(BF137:BF1018))*I38),  2)</f>
        <v>0</v>
      </c>
      <c r="L38" s="32"/>
    </row>
    <row r="39" spans="2:12" s="1" customFormat="1" ht="14.45" hidden="1" customHeight="1" x14ac:dyDescent="0.2">
      <c r="B39" s="32"/>
      <c r="E39" s="27" t="s">
        <v>40</v>
      </c>
      <c r="F39" s="86">
        <f>ROUND((SUM(BG137:BG1018)),  2)</f>
        <v>0</v>
      </c>
      <c r="I39" s="96">
        <v>0.21</v>
      </c>
      <c r="J39" s="86">
        <f>0</f>
        <v>0</v>
      </c>
      <c r="L39" s="32"/>
    </row>
    <row r="40" spans="2:12" s="1" customFormat="1" ht="14.45" hidden="1" customHeight="1" x14ac:dyDescent="0.2">
      <c r="B40" s="32"/>
      <c r="E40" s="27" t="s">
        <v>41</v>
      </c>
      <c r="F40" s="86">
        <f>ROUND((SUM(BH137:BH1018)),  2)</f>
        <v>0</v>
      </c>
      <c r="I40" s="96">
        <v>0.12</v>
      </c>
      <c r="J40" s="86">
        <f>0</f>
        <v>0</v>
      </c>
      <c r="L40" s="32"/>
    </row>
    <row r="41" spans="2:12" s="1" customFormat="1" ht="14.45" hidden="1" customHeight="1" x14ac:dyDescent="0.2">
      <c r="B41" s="32"/>
      <c r="E41" s="27" t="s">
        <v>42</v>
      </c>
      <c r="F41" s="86">
        <f>ROUND((SUM(BI137:BI1018)),  2)</f>
        <v>0</v>
      </c>
      <c r="I41" s="96">
        <v>0</v>
      </c>
      <c r="J41" s="86">
        <f>0</f>
        <v>0</v>
      </c>
      <c r="L41" s="32"/>
    </row>
    <row r="42" spans="2:12" s="1" customFormat="1" ht="6.95" customHeight="1" x14ac:dyDescent="0.2">
      <c r="B42" s="32"/>
      <c r="L42" s="32"/>
    </row>
    <row r="43" spans="2:12" s="1" customFormat="1" ht="25.35" customHeight="1" x14ac:dyDescent="0.2">
      <c r="B43" s="32"/>
      <c r="C43" s="97"/>
      <c r="D43" s="98" t="s">
        <v>43</v>
      </c>
      <c r="E43" s="57"/>
      <c r="F43" s="57"/>
      <c r="G43" s="99" t="s">
        <v>44</v>
      </c>
      <c r="H43" s="100" t="s">
        <v>45</v>
      </c>
      <c r="I43" s="57"/>
      <c r="J43" s="101">
        <f>SUM(J34:J41)</f>
        <v>0</v>
      </c>
      <c r="K43" s="102"/>
      <c r="L43" s="32"/>
    </row>
    <row r="44" spans="2:12" s="1" customFormat="1" ht="14.45" customHeight="1" x14ac:dyDescent="0.2">
      <c r="B44" s="32"/>
      <c r="L44" s="32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125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0" t="str">
        <f>E7</f>
        <v>Revitalizace veřejného prostranství s parkovištěm u Kláštera, ul. Dobrovského, Vrchlabí</v>
      </c>
      <c r="F85" s="251"/>
      <c r="G85" s="251"/>
      <c r="H85" s="251"/>
      <c r="L85" s="32"/>
    </row>
    <row r="86" spans="2:12" ht="12" customHeight="1" x14ac:dyDescent="0.2">
      <c r="B86" s="20"/>
      <c r="C86" s="27" t="s">
        <v>123</v>
      </c>
      <c r="L86" s="20"/>
    </row>
    <row r="87" spans="2:12" ht="16.5" customHeight="1" x14ac:dyDescent="0.2">
      <c r="B87" s="20"/>
      <c r="E87" s="250" t="s">
        <v>222</v>
      </c>
      <c r="F87" s="216"/>
      <c r="G87" s="216"/>
      <c r="H87" s="216"/>
      <c r="L87" s="20"/>
    </row>
    <row r="88" spans="2:12" ht="12" customHeight="1" x14ac:dyDescent="0.2">
      <c r="B88" s="20"/>
      <c r="C88" s="27" t="s">
        <v>223</v>
      </c>
      <c r="L88" s="20"/>
    </row>
    <row r="89" spans="2:12" s="1" customFormat="1" ht="16.5" customHeight="1" x14ac:dyDescent="0.2">
      <c r="B89" s="32"/>
      <c r="E89" s="212" t="s">
        <v>224</v>
      </c>
      <c r="F89" s="249"/>
      <c r="G89" s="249"/>
      <c r="H89" s="249"/>
      <c r="L89" s="32"/>
    </row>
    <row r="90" spans="2:12" s="1" customFormat="1" ht="12" customHeight="1" x14ac:dyDescent="0.2">
      <c r="B90" s="32"/>
      <c r="C90" s="27" t="s">
        <v>225</v>
      </c>
      <c r="L90" s="32"/>
    </row>
    <row r="91" spans="2:12" s="1" customFormat="1" ht="16.5" customHeight="1" x14ac:dyDescent="0.2">
      <c r="B91" s="32"/>
      <c r="E91" s="246" t="str">
        <f>E13</f>
        <v>b - návrh</v>
      </c>
      <c r="F91" s="249"/>
      <c r="G91" s="249"/>
      <c r="H91" s="249"/>
      <c r="L91" s="32"/>
    </row>
    <row r="92" spans="2:12" s="1" customFormat="1" ht="6.95" customHeight="1" x14ac:dyDescent="0.2">
      <c r="B92" s="32"/>
      <c r="L92" s="32"/>
    </row>
    <row r="93" spans="2:12" s="1" customFormat="1" ht="12" customHeight="1" x14ac:dyDescent="0.2">
      <c r="B93" s="32"/>
      <c r="C93" s="27" t="s">
        <v>19</v>
      </c>
      <c r="F93" s="25" t="str">
        <f>F16</f>
        <v>Vrchlabí</v>
      </c>
      <c r="I93" s="27" t="s">
        <v>21</v>
      </c>
      <c r="J93" s="52">
        <f>IF(J16="","",J16)</f>
        <v>45944</v>
      </c>
      <c r="L93" s="32"/>
    </row>
    <row r="94" spans="2:12" s="1" customFormat="1" ht="6.95" customHeight="1" x14ac:dyDescent="0.2">
      <c r="B94" s="32"/>
      <c r="L94" s="32"/>
    </row>
    <row r="95" spans="2:12" s="1" customFormat="1" ht="25.7" customHeight="1" x14ac:dyDescent="0.2">
      <c r="B95" s="32"/>
      <c r="C95" s="27" t="s">
        <v>22</v>
      </c>
      <c r="F95" s="25" t="str">
        <f>E19</f>
        <v xml:space="preserve"> </v>
      </c>
      <c r="I95" s="27" t="s">
        <v>28</v>
      </c>
      <c r="J95" s="30" t="str">
        <f>E25</f>
        <v>VIAPROJEKT s.r.o. HK</v>
      </c>
      <c r="L95" s="32"/>
    </row>
    <row r="96" spans="2:12" s="1" customFormat="1" ht="15.2" customHeight="1" x14ac:dyDescent="0.2">
      <c r="B96" s="32"/>
      <c r="C96" s="27" t="s">
        <v>26</v>
      </c>
      <c r="F96" s="25" t="str">
        <f>IF(E22="","",E22)</f>
        <v>Vyplň údaj</v>
      </c>
      <c r="I96" s="27" t="s">
        <v>31</v>
      </c>
      <c r="J96" s="30" t="str">
        <f>E28</f>
        <v>B.Burešová</v>
      </c>
      <c r="L96" s="32"/>
    </row>
    <row r="97" spans="2:47" s="1" customFormat="1" ht="10.35" customHeight="1" x14ac:dyDescent="0.2">
      <c r="B97" s="32"/>
      <c r="L97" s="32"/>
    </row>
    <row r="98" spans="2:47" s="1" customFormat="1" ht="29.25" customHeight="1" x14ac:dyDescent="0.2">
      <c r="B98" s="32"/>
      <c r="C98" s="105" t="s">
        <v>126</v>
      </c>
      <c r="D98" s="97"/>
      <c r="E98" s="97"/>
      <c r="F98" s="97"/>
      <c r="G98" s="97"/>
      <c r="H98" s="97"/>
      <c r="I98" s="97"/>
      <c r="J98" s="106" t="s">
        <v>127</v>
      </c>
      <c r="K98" s="97"/>
      <c r="L98" s="32"/>
    </row>
    <row r="99" spans="2:47" s="1" customFormat="1" ht="10.35" customHeight="1" x14ac:dyDescent="0.2">
      <c r="B99" s="32"/>
      <c r="L99" s="32"/>
    </row>
    <row r="100" spans="2:47" s="1" customFormat="1" ht="22.9" customHeight="1" x14ac:dyDescent="0.2">
      <c r="B100" s="32"/>
      <c r="C100" s="107" t="s">
        <v>128</v>
      </c>
      <c r="J100" s="66">
        <f>J137</f>
        <v>0</v>
      </c>
      <c r="L100" s="32"/>
      <c r="AU100" s="17" t="s">
        <v>129</v>
      </c>
    </row>
    <row r="101" spans="2:47" s="8" customFormat="1" ht="24.95" customHeight="1" x14ac:dyDescent="0.2">
      <c r="B101" s="108"/>
      <c r="D101" s="109" t="s">
        <v>130</v>
      </c>
      <c r="E101" s="110"/>
      <c r="F101" s="110"/>
      <c r="G101" s="110"/>
      <c r="H101" s="110"/>
      <c r="I101" s="110"/>
      <c r="J101" s="111">
        <f>J138</f>
        <v>0</v>
      </c>
      <c r="L101" s="108"/>
    </row>
    <row r="102" spans="2:47" s="9" customFormat="1" ht="19.899999999999999" customHeight="1" x14ac:dyDescent="0.2">
      <c r="B102" s="112"/>
      <c r="D102" s="113" t="s">
        <v>230</v>
      </c>
      <c r="E102" s="114"/>
      <c r="F102" s="114"/>
      <c r="G102" s="114"/>
      <c r="H102" s="114"/>
      <c r="I102" s="114"/>
      <c r="J102" s="115">
        <f>J139</f>
        <v>0</v>
      </c>
      <c r="L102" s="112"/>
    </row>
    <row r="103" spans="2:47" s="9" customFormat="1" ht="19.899999999999999" customHeight="1" x14ac:dyDescent="0.2">
      <c r="B103" s="112"/>
      <c r="D103" s="113" t="s">
        <v>503</v>
      </c>
      <c r="E103" s="114"/>
      <c r="F103" s="114"/>
      <c r="G103" s="114"/>
      <c r="H103" s="114"/>
      <c r="I103" s="114"/>
      <c r="J103" s="115">
        <f>J295</f>
        <v>0</v>
      </c>
      <c r="L103" s="112"/>
    </row>
    <row r="104" spans="2:47" s="9" customFormat="1" ht="19.899999999999999" customHeight="1" x14ac:dyDescent="0.2">
      <c r="B104" s="112"/>
      <c r="D104" s="113" t="s">
        <v>504</v>
      </c>
      <c r="E104" s="114"/>
      <c r="F104" s="114"/>
      <c r="G104" s="114"/>
      <c r="H104" s="114"/>
      <c r="I104" s="114"/>
      <c r="J104" s="115">
        <f>J306</f>
        <v>0</v>
      </c>
      <c r="L104" s="112"/>
    </row>
    <row r="105" spans="2:47" s="9" customFormat="1" ht="19.899999999999999" customHeight="1" x14ac:dyDescent="0.2">
      <c r="B105" s="112"/>
      <c r="D105" s="113" t="s">
        <v>505</v>
      </c>
      <c r="E105" s="114"/>
      <c r="F105" s="114"/>
      <c r="G105" s="114"/>
      <c r="H105" s="114"/>
      <c r="I105" s="114"/>
      <c r="J105" s="115">
        <f>J342</f>
        <v>0</v>
      </c>
      <c r="L105" s="112"/>
    </row>
    <row r="106" spans="2:47" s="9" customFormat="1" ht="19.899999999999999" customHeight="1" x14ac:dyDescent="0.2">
      <c r="B106" s="112"/>
      <c r="D106" s="113" t="s">
        <v>131</v>
      </c>
      <c r="E106" s="114"/>
      <c r="F106" s="114"/>
      <c r="G106" s="114"/>
      <c r="H106" s="114"/>
      <c r="I106" s="114"/>
      <c r="J106" s="115">
        <f>J689</f>
        <v>0</v>
      </c>
      <c r="L106" s="112"/>
    </row>
    <row r="107" spans="2:47" s="9" customFormat="1" ht="19.899999999999999" customHeight="1" x14ac:dyDescent="0.2">
      <c r="B107" s="112"/>
      <c r="D107" s="113" t="s">
        <v>506</v>
      </c>
      <c r="E107" s="114"/>
      <c r="F107" s="114"/>
      <c r="G107" s="114"/>
      <c r="H107" s="114"/>
      <c r="I107" s="114"/>
      <c r="J107" s="115">
        <f>J991</f>
        <v>0</v>
      </c>
      <c r="L107" s="112"/>
    </row>
    <row r="108" spans="2:47" s="8" customFormat="1" ht="24.95" customHeight="1" x14ac:dyDescent="0.2">
      <c r="B108" s="108"/>
      <c r="D108" s="109" t="s">
        <v>133</v>
      </c>
      <c r="E108" s="110"/>
      <c r="F108" s="110"/>
      <c r="G108" s="110"/>
      <c r="H108" s="110"/>
      <c r="I108" s="110"/>
      <c r="J108" s="111">
        <f>J996</f>
        <v>0</v>
      </c>
      <c r="L108" s="108"/>
    </row>
    <row r="109" spans="2:47" s="9" customFormat="1" ht="19.899999999999999" customHeight="1" x14ac:dyDescent="0.2">
      <c r="B109" s="112"/>
      <c r="D109" s="113" t="s">
        <v>507</v>
      </c>
      <c r="E109" s="114"/>
      <c r="F109" s="114"/>
      <c r="G109" s="114"/>
      <c r="H109" s="114"/>
      <c r="I109" s="114"/>
      <c r="J109" s="115">
        <f>J997</f>
        <v>0</v>
      </c>
      <c r="L109" s="112"/>
    </row>
    <row r="110" spans="2:47" s="8" customFormat="1" ht="24.95" customHeight="1" x14ac:dyDescent="0.2">
      <c r="B110" s="108"/>
      <c r="D110" s="109" t="s">
        <v>508</v>
      </c>
      <c r="E110" s="110"/>
      <c r="F110" s="110"/>
      <c r="G110" s="110"/>
      <c r="H110" s="110"/>
      <c r="I110" s="110"/>
      <c r="J110" s="111">
        <f>J1003</f>
        <v>0</v>
      </c>
      <c r="L110" s="108"/>
    </row>
    <row r="111" spans="2:47" s="9" customFormat="1" ht="19.899999999999999" customHeight="1" x14ac:dyDescent="0.2">
      <c r="B111" s="112"/>
      <c r="D111" s="113" t="s">
        <v>509</v>
      </c>
      <c r="E111" s="114"/>
      <c r="F111" s="114"/>
      <c r="G111" s="114"/>
      <c r="H111" s="114"/>
      <c r="I111" s="114"/>
      <c r="J111" s="115">
        <f>J1004</f>
        <v>0</v>
      </c>
      <c r="L111" s="112"/>
    </row>
    <row r="112" spans="2:47" s="8" customFormat="1" ht="24.95" customHeight="1" x14ac:dyDescent="0.2">
      <c r="B112" s="108"/>
      <c r="D112" s="109" t="s">
        <v>510</v>
      </c>
      <c r="E112" s="110"/>
      <c r="F112" s="110"/>
      <c r="G112" s="110"/>
      <c r="H112" s="110"/>
      <c r="I112" s="110"/>
      <c r="J112" s="111">
        <f>J1015</f>
        <v>0</v>
      </c>
      <c r="L112" s="108"/>
    </row>
    <row r="113" spans="2:12" s="9" customFormat="1" ht="19.899999999999999" customHeight="1" x14ac:dyDescent="0.2">
      <c r="B113" s="112"/>
      <c r="D113" s="113" t="s">
        <v>511</v>
      </c>
      <c r="E113" s="114"/>
      <c r="F113" s="114"/>
      <c r="G113" s="114"/>
      <c r="H113" s="114"/>
      <c r="I113" s="114"/>
      <c r="J113" s="115">
        <f>J1016</f>
        <v>0</v>
      </c>
      <c r="L113" s="112"/>
    </row>
    <row r="114" spans="2:12" s="1" customFormat="1" ht="21.75" customHeight="1" x14ac:dyDescent="0.2">
      <c r="B114" s="32"/>
      <c r="L114" s="32"/>
    </row>
    <row r="115" spans="2:12" s="1" customFormat="1" ht="6.95" customHeight="1" x14ac:dyDescent="0.2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6.95" customHeight="1" x14ac:dyDescent="0.2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4.95" customHeight="1" x14ac:dyDescent="0.2">
      <c r="B120" s="32"/>
      <c r="C120" s="21" t="s">
        <v>136</v>
      </c>
      <c r="L120" s="32"/>
    </row>
    <row r="121" spans="2:12" s="1" customFormat="1" ht="6.95" customHeight="1" x14ac:dyDescent="0.2">
      <c r="B121" s="32"/>
      <c r="L121" s="32"/>
    </row>
    <row r="122" spans="2:12" s="1" customFormat="1" ht="12" customHeight="1" x14ac:dyDescent="0.2">
      <c r="B122" s="32"/>
      <c r="C122" s="27" t="s">
        <v>15</v>
      </c>
      <c r="L122" s="32"/>
    </row>
    <row r="123" spans="2:12" s="1" customFormat="1" ht="26.25" customHeight="1" x14ac:dyDescent="0.2">
      <c r="B123" s="32"/>
      <c r="E123" s="250" t="str">
        <f>E7</f>
        <v>Revitalizace veřejného prostranství s parkovištěm u Kláštera, ul. Dobrovského, Vrchlabí</v>
      </c>
      <c r="F123" s="251"/>
      <c r="G123" s="251"/>
      <c r="H123" s="251"/>
      <c r="L123" s="32"/>
    </row>
    <row r="124" spans="2:12" ht="12" customHeight="1" x14ac:dyDescent="0.2">
      <c r="B124" s="20"/>
      <c r="C124" s="27" t="s">
        <v>123</v>
      </c>
      <c r="L124" s="20"/>
    </row>
    <row r="125" spans="2:12" ht="16.5" customHeight="1" x14ac:dyDescent="0.2">
      <c r="B125" s="20"/>
      <c r="E125" s="250" t="s">
        <v>222</v>
      </c>
      <c r="F125" s="216"/>
      <c r="G125" s="216"/>
      <c r="H125" s="216"/>
      <c r="L125" s="20"/>
    </row>
    <row r="126" spans="2:12" ht="12" customHeight="1" x14ac:dyDescent="0.2">
      <c r="B126" s="20"/>
      <c r="C126" s="27" t="s">
        <v>223</v>
      </c>
      <c r="L126" s="20"/>
    </row>
    <row r="127" spans="2:12" s="1" customFormat="1" ht="16.5" customHeight="1" x14ac:dyDescent="0.2">
      <c r="B127" s="32"/>
      <c r="E127" s="212" t="s">
        <v>224</v>
      </c>
      <c r="F127" s="249"/>
      <c r="G127" s="249"/>
      <c r="H127" s="249"/>
      <c r="L127" s="32"/>
    </row>
    <row r="128" spans="2:12" s="1" customFormat="1" ht="12" customHeight="1" x14ac:dyDescent="0.2">
      <c r="B128" s="32"/>
      <c r="C128" s="27" t="s">
        <v>225</v>
      </c>
      <c r="L128" s="32"/>
    </row>
    <row r="129" spans="2:65" s="1" customFormat="1" ht="16.5" customHeight="1" x14ac:dyDescent="0.2">
      <c r="B129" s="32"/>
      <c r="E129" s="246" t="str">
        <f>E13</f>
        <v>b - návrh</v>
      </c>
      <c r="F129" s="249"/>
      <c r="G129" s="249"/>
      <c r="H129" s="249"/>
      <c r="L129" s="32"/>
    </row>
    <row r="130" spans="2:65" s="1" customFormat="1" ht="6.95" customHeight="1" x14ac:dyDescent="0.2">
      <c r="B130" s="32"/>
      <c r="L130" s="32"/>
    </row>
    <row r="131" spans="2:65" s="1" customFormat="1" ht="12" customHeight="1" x14ac:dyDescent="0.2">
      <c r="B131" s="32"/>
      <c r="C131" s="27" t="s">
        <v>19</v>
      </c>
      <c r="F131" s="25" t="str">
        <f>F16</f>
        <v>Vrchlabí</v>
      </c>
      <c r="I131" s="27" t="s">
        <v>21</v>
      </c>
      <c r="J131" s="52">
        <f>IF(J16="","",J16)</f>
        <v>45944</v>
      </c>
      <c r="L131" s="32"/>
    </row>
    <row r="132" spans="2:65" s="1" customFormat="1" ht="6.95" customHeight="1" x14ac:dyDescent="0.2">
      <c r="B132" s="32"/>
      <c r="L132" s="32"/>
    </row>
    <row r="133" spans="2:65" s="1" customFormat="1" ht="25.7" customHeight="1" x14ac:dyDescent="0.2">
      <c r="B133" s="32"/>
      <c r="C133" s="27" t="s">
        <v>22</v>
      </c>
      <c r="F133" s="25" t="str">
        <f>E19</f>
        <v xml:space="preserve"> </v>
      </c>
      <c r="I133" s="27" t="s">
        <v>28</v>
      </c>
      <c r="J133" s="30" t="str">
        <f>E25</f>
        <v>VIAPROJEKT s.r.o. HK</v>
      </c>
      <c r="L133" s="32"/>
    </row>
    <row r="134" spans="2:65" s="1" customFormat="1" ht="15.2" customHeight="1" x14ac:dyDescent="0.2">
      <c r="B134" s="32"/>
      <c r="C134" s="27" t="s">
        <v>26</v>
      </c>
      <c r="F134" s="25" t="str">
        <f>IF(E22="","",E22)</f>
        <v>Vyplň údaj</v>
      </c>
      <c r="I134" s="27" t="s">
        <v>31</v>
      </c>
      <c r="J134" s="30" t="str">
        <f>E28</f>
        <v>B.Burešová</v>
      </c>
      <c r="L134" s="32"/>
    </row>
    <row r="135" spans="2:65" s="1" customFormat="1" ht="10.35" customHeight="1" x14ac:dyDescent="0.2">
      <c r="B135" s="32"/>
      <c r="L135" s="32"/>
    </row>
    <row r="136" spans="2:65" s="10" customFormat="1" ht="29.25" customHeight="1" x14ac:dyDescent="0.2">
      <c r="B136" s="116"/>
      <c r="C136" s="117" t="s">
        <v>137</v>
      </c>
      <c r="D136" s="118" t="s">
        <v>58</v>
      </c>
      <c r="E136" s="118" t="s">
        <v>54</v>
      </c>
      <c r="F136" s="118" t="s">
        <v>55</v>
      </c>
      <c r="G136" s="118" t="s">
        <v>138</v>
      </c>
      <c r="H136" s="118" t="s">
        <v>139</v>
      </c>
      <c r="I136" s="118" t="s">
        <v>140</v>
      </c>
      <c r="J136" s="119" t="s">
        <v>127</v>
      </c>
      <c r="K136" s="120" t="s">
        <v>141</v>
      </c>
      <c r="L136" s="116"/>
      <c r="M136" s="59" t="s">
        <v>1</v>
      </c>
      <c r="N136" s="60" t="s">
        <v>37</v>
      </c>
      <c r="O136" s="60" t="s">
        <v>142</v>
      </c>
      <c r="P136" s="60" t="s">
        <v>143</v>
      </c>
      <c r="Q136" s="60" t="s">
        <v>144</v>
      </c>
      <c r="R136" s="60" t="s">
        <v>145</v>
      </c>
      <c r="S136" s="60" t="s">
        <v>146</v>
      </c>
      <c r="T136" s="61" t="s">
        <v>147</v>
      </c>
    </row>
    <row r="137" spans="2:65" s="1" customFormat="1" ht="22.9" customHeight="1" x14ac:dyDescent="0.25">
      <c r="B137" s="32"/>
      <c r="C137" s="64" t="s">
        <v>148</v>
      </c>
      <c r="J137" s="121">
        <f>BK137</f>
        <v>0</v>
      </c>
      <c r="L137" s="32"/>
      <c r="M137" s="62"/>
      <c r="N137" s="53"/>
      <c r="O137" s="53"/>
      <c r="P137" s="122">
        <f>P138+P996+P1003+P1015</f>
        <v>0</v>
      </c>
      <c r="Q137" s="53"/>
      <c r="R137" s="122">
        <f>R138+R996+R1003+R1015</f>
        <v>1948.1821534999997</v>
      </c>
      <c r="S137" s="53"/>
      <c r="T137" s="123">
        <f>T138+T996+T1003+T1015</f>
        <v>0.59749999999999992</v>
      </c>
      <c r="AT137" s="17" t="s">
        <v>72</v>
      </c>
      <c r="AU137" s="17" t="s">
        <v>129</v>
      </c>
      <c r="BK137" s="124">
        <f>BK138+BK996+BK1003+BK1015</f>
        <v>0</v>
      </c>
    </row>
    <row r="138" spans="2:65" s="11" customFormat="1" ht="25.9" customHeight="1" x14ac:dyDescent="0.2">
      <c r="B138" s="125"/>
      <c r="D138" s="126" t="s">
        <v>72</v>
      </c>
      <c r="E138" s="127" t="s">
        <v>149</v>
      </c>
      <c r="F138" s="127" t="s">
        <v>150</v>
      </c>
      <c r="I138" s="128"/>
      <c r="J138" s="129">
        <f>BK138</f>
        <v>0</v>
      </c>
      <c r="L138" s="125"/>
      <c r="M138" s="130"/>
      <c r="P138" s="131">
        <f>P139+P295+P306+P342+P689+P991</f>
        <v>0</v>
      </c>
      <c r="R138" s="131">
        <f>R139+R295+R306+R342+R689+R991</f>
        <v>1945.0705534999997</v>
      </c>
      <c r="T138" s="132">
        <f>T139+T295+T306+T342+T689+T991</f>
        <v>0.59749999999999992</v>
      </c>
      <c r="AR138" s="126" t="s">
        <v>81</v>
      </c>
      <c r="AT138" s="133" t="s">
        <v>72</v>
      </c>
      <c r="AU138" s="133" t="s">
        <v>73</v>
      </c>
      <c r="AY138" s="126" t="s">
        <v>151</v>
      </c>
      <c r="BK138" s="134">
        <f>BK139+BK295+BK306+BK342+BK689+BK991</f>
        <v>0</v>
      </c>
    </row>
    <row r="139" spans="2:65" s="11" customFormat="1" ht="22.9" customHeight="1" x14ac:dyDescent="0.2">
      <c r="B139" s="125"/>
      <c r="D139" s="126" t="s">
        <v>72</v>
      </c>
      <c r="E139" s="135" t="s">
        <v>81</v>
      </c>
      <c r="F139" s="135" t="s">
        <v>232</v>
      </c>
      <c r="I139" s="128"/>
      <c r="J139" s="136">
        <f>BK139</f>
        <v>0</v>
      </c>
      <c r="L139" s="125"/>
      <c r="M139" s="130"/>
      <c r="P139" s="131">
        <f>SUM(P140:P294)</f>
        <v>0</v>
      </c>
      <c r="R139" s="131">
        <f>SUM(R140:R294)</f>
        <v>562.96</v>
      </c>
      <c r="T139" s="132">
        <f>SUM(T140:T294)</f>
        <v>0</v>
      </c>
      <c r="AR139" s="126" t="s">
        <v>81</v>
      </c>
      <c r="AT139" s="133" t="s">
        <v>72</v>
      </c>
      <c r="AU139" s="133" t="s">
        <v>81</v>
      </c>
      <c r="AY139" s="126" t="s">
        <v>151</v>
      </c>
      <c r="BK139" s="134">
        <f>SUM(BK140:BK294)</f>
        <v>0</v>
      </c>
    </row>
    <row r="140" spans="2:65" s="1" customFormat="1" ht="37.9" customHeight="1" x14ac:dyDescent="0.2">
      <c r="B140" s="137"/>
      <c r="C140" s="138" t="s">
        <v>81</v>
      </c>
      <c r="D140" s="138" t="s">
        <v>154</v>
      </c>
      <c r="E140" s="139" t="s">
        <v>512</v>
      </c>
      <c r="F140" s="140" t="s">
        <v>513</v>
      </c>
      <c r="G140" s="141" t="s">
        <v>171</v>
      </c>
      <c r="H140" s="142">
        <v>3120</v>
      </c>
      <c r="I140" s="143"/>
      <c r="J140" s="144">
        <f>ROUND(I140*H140,2)</f>
        <v>0</v>
      </c>
      <c r="K140" s="145"/>
      <c r="L140" s="32"/>
      <c r="M140" s="146" t="s">
        <v>1</v>
      </c>
      <c r="N140" s="147" t="s">
        <v>38</v>
      </c>
      <c r="P140" s="148">
        <f>O140*H140</f>
        <v>0</v>
      </c>
      <c r="Q140" s="148">
        <v>0</v>
      </c>
      <c r="R140" s="148">
        <f>Q140*H140</f>
        <v>0</v>
      </c>
      <c r="S140" s="148">
        <v>0</v>
      </c>
      <c r="T140" s="149">
        <f>S140*H140</f>
        <v>0</v>
      </c>
      <c r="AR140" s="150" t="s">
        <v>158</v>
      </c>
      <c r="AT140" s="150" t="s">
        <v>154</v>
      </c>
      <c r="AU140" s="150" t="s">
        <v>83</v>
      </c>
      <c r="AY140" s="17" t="s">
        <v>151</v>
      </c>
      <c r="BE140" s="151">
        <f>IF(N140="základní",J140,0)</f>
        <v>0</v>
      </c>
      <c r="BF140" s="151">
        <f>IF(N140="snížená",J140,0)</f>
        <v>0</v>
      </c>
      <c r="BG140" s="151">
        <f>IF(N140="zákl. přenesená",J140,0)</f>
        <v>0</v>
      </c>
      <c r="BH140" s="151">
        <f>IF(N140="sníž. přenesená",J140,0)</f>
        <v>0</v>
      </c>
      <c r="BI140" s="151">
        <f>IF(N140="nulová",J140,0)</f>
        <v>0</v>
      </c>
      <c r="BJ140" s="17" t="s">
        <v>81</v>
      </c>
      <c r="BK140" s="151">
        <f>ROUND(I140*H140,2)</f>
        <v>0</v>
      </c>
      <c r="BL140" s="17" t="s">
        <v>158</v>
      </c>
      <c r="BM140" s="150" t="s">
        <v>514</v>
      </c>
    </row>
    <row r="141" spans="2:65" s="1" customFormat="1" ht="19.5" x14ac:dyDescent="0.2">
      <c r="B141" s="32"/>
      <c r="D141" s="152" t="s">
        <v>160</v>
      </c>
      <c r="F141" s="153" t="s">
        <v>513</v>
      </c>
      <c r="I141" s="154"/>
      <c r="L141" s="32"/>
      <c r="M141" s="155"/>
      <c r="T141" s="56"/>
      <c r="AT141" s="17" t="s">
        <v>160</v>
      </c>
      <c r="AU141" s="17" t="s">
        <v>83</v>
      </c>
    </row>
    <row r="142" spans="2:65" s="14" customFormat="1" x14ac:dyDescent="0.2">
      <c r="B142" s="170"/>
      <c r="D142" s="152" t="s">
        <v>162</v>
      </c>
      <c r="E142" s="171" t="s">
        <v>1</v>
      </c>
      <c r="F142" s="172" t="s">
        <v>515</v>
      </c>
      <c r="H142" s="171" t="s">
        <v>1</v>
      </c>
      <c r="I142" s="173"/>
      <c r="L142" s="170"/>
      <c r="M142" s="174"/>
      <c r="T142" s="175"/>
      <c r="AT142" s="171" t="s">
        <v>162</v>
      </c>
      <c r="AU142" s="171" t="s">
        <v>83</v>
      </c>
      <c r="AV142" s="14" t="s">
        <v>81</v>
      </c>
      <c r="AW142" s="14" t="s">
        <v>30</v>
      </c>
      <c r="AX142" s="14" t="s">
        <v>73</v>
      </c>
      <c r="AY142" s="171" t="s">
        <v>151</v>
      </c>
    </row>
    <row r="143" spans="2:65" s="12" customFormat="1" x14ac:dyDescent="0.2">
      <c r="B143" s="156"/>
      <c r="D143" s="152" t="s">
        <v>162</v>
      </c>
      <c r="E143" s="157" t="s">
        <v>1</v>
      </c>
      <c r="F143" s="158" t="s">
        <v>516</v>
      </c>
      <c r="H143" s="159">
        <v>3120</v>
      </c>
      <c r="I143" s="160"/>
      <c r="L143" s="156"/>
      <c r="M143" s="161"/>
      <c r="T143" s="162"/>
      <c r="AT143" s="157" t="s">
        <v>162</v>
      </c>
      <c r="AU143" s="157" t="s">
        <v>83</v>
      </c>
      <c r="AV143" s="12" t="s">
        <v>83</v>
      </c>
      <c r="AW143" s="12" t="s">
        <v>30</v>
      </c>
      <c r="AX143" s="12" t="s">
        <v>73</v>
      </c>
      <c r="AY143" s="157" t="s">
        <v>151</v>
      </c>
    </row>
    <row r="144" spans="2:65" s="13" customFormat="1" x14ac:dyDescent="0.2">
      <c r="B144" s="163"/>
      <c r="D144" s="152" t="s">
        <v>162</v>
      </c>
      <c r="E144" s="164" t="s">
        <v>1</v>
      </c>
      <c r="F144" s="165" t="s">
        <v>164</v>
      </c>
      <c r="H144" s="166">
        <v>3120</v>
      </c>
      <c r="I144" s="167"/>
      <c r="L144" s="163"/>
      <c r="M144" s="168"/>
      <c r="T144" s="169"/>
      <c r="AT144" s="164" t="s">
        <v>162</v>
      </c>
      <c r="AU144" s="164" t="s">
        <v>83</v>
      </c>
      <c r="AV144" s="13" t="s">
        <v>158</v>
      </c>
      <c r="AW144" s="13" t="s">
        <v>30</v>
      </c>
      <c r="AX144" s="13" t="s">
        <v>81</v>
      </c>
      <c r="AY144" s="164" t="s">
        <v>151</v>
      </c>
    </row>
    <row r="145" spans="2:65" s="1" customFormat="1" ht="33" customHeight="1" x14ac:dyDescent="0.2">
      <c r="B145" s="137"/>
      <c r="C145" s="138" t="s">
        <v>83</v>
      </c>
      <c r="D145" s="138" t="s">
        <v>154</v>
      </c>
      <c r="E145" s="139" t="s">
        <v>517</v>
      </c>
      <c r="F145" s="140" t="s">
        <v>518</v>
      </c>
      <c r="G145" s="141" t="s">
        <v>171</v>
      </c>
      <c r="H145" s="142">
        <v>3</v>
      </c>
      <c r="I145" s="143"/>
      <c r="J145" s="144">
        <f>ROUND(I145*H145,2)</f>
        <v>0</v>
      </c>
      <c r="K145" s="145"/>
      <c r="L145" s="32"/>
      <c r="M145" s="146" t="s">
        <v>1</v>
      </c>
      <c r="N145" s="147" t="s">
        <v>38</v>
      </c>
      <c r="P145" s="148">
        <f>O145*H145</f>
        <v>0</v>
      </c>
      <c r="Q145" s="148">
        <v>0</v>
      </c>
      <c r="R145" s="148">
        <f>Q145*H145</f>
        <v>0</v>
      </c>
      <c r="S145" s="148">
        <v>0</v>
      </c>
      <c r="T145" s="149">
        <f>S145*H145</f>
        <v>0</v>
      </c>
      <c r="AR145" s="150" t="s">
        <v>158</v>
      </c>
      <c r="AT145" s="150" t="s">
        <v>154</v>
      </c>
      <c r="AU145" s="150" t="s">
        <v>83</v>
      </c>
      <c r="AY145" s="17" t="s">
        <v>151</v>
      </c>
      <c r="BE145" s="151">
        <f>IF(N145="základní",J145,0)</f>
        <v>0</v>
      </c>
      <c r="BF145" s="151">
        <f>IF(N145="snížená",J145,0)</f>
        <v>0</v>
      </c>
      <c r="BG145" s="151">
        <f>IF(N145="zákl. přenesená",J145,0)</f>
        <v>0</v>
      </c>
      <c r="BH145" s="151">
        <f>IF(N145="sníž. přenesená",J145,0)</f>
        <v>0</v>
      </c>
      <c r="BI145" s="151">
        <f>IF(N145="nulová",J145,0)</f>
        <v>0</v>
      </c>
      <c r="BJ145" s="17" t="s">
        <v>81</v>
      </c>
      <c r="BK145" s="151">
        <f>ROUND(I145*H145,2)</f>
        <v>0</v>
      </c>
      <c r="BL145" s="17" t="s">
        <v>158</v>
      </c>
      <c r="BM145" s="150" t="s">
        <v>519</v>
      </c>
    </row>
    <row r="146" spans="2:65" s="1" customFormat="1" ht="19.5" x14ac:dyDescent="0.2">
      <c r="B146" s="32"/>
      <c r="D146" s="152" t="s">
        <v>160</v>
      </c>
      <c r="F146" s="153" t="s">
        <v>518</v>
      </c>
      <c r="I146" s="154"/>
      <c r="L146" s="32"/>
      <c r="M146" s="155"/>
      <c r="T146" s="56"/>
      <c r="AT146" s="17" t="s">
        <v>160</v>
      </c>
      <c r="AU146" s="17" t="s">
        <v>83</v>
      </c>
    </row>
    <row r="147" spans="2:65" s="14" customFormat="1" x14ac:dyDescent="0.2">
      <c r="B147" s="170"/>
      <c r="D147" s="152" t="s">
        <v>162</v>
      </c>
      <c r="E147" s="171" t="s">
        <v>1</v>
      </c>
      <c r="F147" s="172" t="s">
        <v>520</v>
      </c>
      <c r="H147" s="171" t="s">
        <v>1</v>
      </c>
      <c r="I147" s="173"/>
      <c r="L147" s="170"/>
      <c r="M147" s="174"/>
      <c r="T147" s="175"/>
      <c r="AT147" s="171" t="s">
        <v>162</v>
      </c>
      <c r="AU147" s="171" t="s">
        <v>83</v>
      </c>
      <c r="AV147" s="14" t="s">
        <v>81</v>
      </c>
      <c r="AW147" s="14" t="s">
        <v>30</v>
      </c>
      <c r="AX147" s="14" t="s">
        <v>73</v>
      </c>
      <c r="AY147" s="171" t="s">
        <v>151</v>
      </c>
    </row>
    <row r="148" spans="2:65" s="12" customFormat="1" x14ac:dyDescent="0.2">
      <c r="B148" s="156"/>
      <c r="D148" s="152" t="s">
        <v>162</v>
      </c>
      <c r="E148" s="157" t="s">
        <v>1</v>
      </c>
      <c r="F148" s="158" t="s">
        <v>93</v>
      </c>
      <c r="H148" s="159">
        <v>3</v>
      </c>
      <c r="I148" s="160"/>
      <c r="L148" s="156"/>
      <c r="M148" s="161"/>
      <c r="T148" s="162"/>
      <c r="AT148" s="157" t="s">
        <v>162</v>
      </c>
      <c r="AU148" s="157" t="s">
        <v>83</v>
      </c>
      <c r="AV148" s="12" t="s">
        <v>83</v>
      </c>
      <c r="AW148" s="12" t="s">
        <v>30</v>
      </c>
      <c r="AX148" s="12" t="s">
        <v>73</v>
      </c>
      <c r="AY148" s="157" t="s">
        <v>151</v>
      </c>
    </row>
    <row r="149" spans="2:65" s="13" customFormat="1" x14ac:dyDescent="0.2">
      <c r="B149" s="163"/>
      <c r="D149" s="152" t="s">
        <v>162</v>
      </c>
      <c r="E149" s="164" t="s">
        <v>1</v>
      </c>
      <c r="F149" s="165" t="s">
        <v>164</v>
      </c>
      <c r="H149" s="166">
        <v>3</v>
      </c>
      <c r="I149" s="167"/>
      <c r="L149" s="163"/>
      <c r="M149" s="168"/>
      <c r="T149" s="169"/>
      <c r="AT149" s="164" t="s">
        <v>162</v>
      </c>
      <c r="AU149" s="164" t="s">
        <v>83</v>
      </c>
      <c r="AV149" s="13" t="s">
        <v>158</v>
      </c>
      <c r="AW149" s="13" t="s">
        <v>30</v>
      </c>
      <c r="AX149" s="13" t="s">
        <v>81</v>
      </c>
      <c r="AY149" s="164" t="s">
        <v>151</v>
      </c>
    </row>
    <row r="150" spans="2:65" s="1" customFormat="1" ht="33" customHeight="1" x14ac:dyDescent="0.2">
      <c r="B150" s="137"/>
      <c r="C150" s="138" t="s">
        <v>93</v>
      </c>
      <c r="D150" s="138" t="s">
        <v>154</v>
      </c>
      <c r="E150" s="139" t="s">
        <v>521</v>
      </c>
      <c r="F150" s="140" t="s">
        <v>522</v>
      </c>
      <c r="G150" s="141" t="s">
        <v>171</v>
      </c>
      <c r="H150" s="142">
        <v>60</v>
      </c>
      <c r="I150" s="143"/>
      <c r="J150" s="144">
        <f>ROUND(I150*H150,2)</f>
        <v>0</v>
      </c>
      <c r="K150" s="145"/>
      <c r="L150" s="32"/>
      <c r="M150" s="146" t="s">
        <v>1</v>
      </c>
      <c r="N150" s="147" t="s">
        <v>38</v>
      </c>
      <c r="P150" s="148">
        <f>O150*H150</f>
        <v>0</v>
      </c>
      <c r="Q150" s="148">
        <v>0</v>
      </c>
      <c r="R150" s="148">
        <f>Q150*H150</f>
        <v>0</v>
      </c>
      <c r="S150" s="148">
        <v>0</v>
      </c>
      <c r="T150" s="149">
        <f>S150*H150</f>
        <v>0</v>
      </c>
      <c r="AR150" s="150" t="s">
        <v>158</v>
      </c>
      <c r="AT150" s="150" t="s">
        <v>154</v>
      </c>
      <c r="AU150" s="150" t="s">
        <v>83</v>
      </c>
      <c r="AY150" s="17" t="s">
        <v>151</v>
      </c>
      <c r="BE150" s="151">
        <f>IF(N150="základní",J150,0)</f>
        <v>0</v>
      </c>
      <c r="BF150" s="151">
        <f>IF(N150="snížená",J150,0)</f>
        <v>0</v>
      </c>
      <c r="BG150" s="151">
        <f>IF(N150="zákl. přenesená",J150,0)</f>
        <v>0</v>
      </c>
      <c r="BH150" s="151">
        <f>IF(N150="sníž. přenesená",J150,0)</f>
        <v>0</v>
      </c>
      <c r="BI150" s="151">
        <f>IF(N150="nulová",J150,0)</f>
        <v>0</v>
      </c>
      <c r="BJ150" s="17" t="s">
        <v>81</v>
      </c>
      <c r="BK150" s="151">
        <f>ROUND(I150*H150,2)</f>
        <v>0</v>
      </c>
      <c r="BL150" s="17" t="s">
        <v>158</v>
      </c>
      <c r="BM150" s="150" t="s">
        <v>523</v>
      </c>
    </row>
    <row r="151" spans="2:65" s="1" customFormat="1" ht="19.5" x14ac:dyDescent="0.2">
      <c r="B151" s="32"/>
      <c r="D151" s="152" t="s">
        <v>160</v>
      </c>
      <c r="F151" s="153" t="s">
        <v>522</v>
      </c>
      <c r="I151" s="154"/>
      <c r="L151" s="32"/>
      <c r="M151" s="155"/>
      <c r="T151" s="56"/>
      <c r="AT151" s="17" t="s">
        <v>160</v>
      </c>
      <c r="AU151" s="17" t="s">
        <v>83</v>
      </c>
    </row>
    <row r="152" spans="2:65" s="14" customFormat="1" x14ac:dyDescent="0.2">
      <c r="B152" s="170"/>
      <c r="D152" s="152" t="s">
        <v>162</v>
      </c>
      <c r="E152" s="171" t="s">
        <v>1</v>
      </c>
      <c r="F152" s="172" t="s">
        <v>524</v>
      </c>
      <c r="H152" s="171" t="s">
        <v>1</v>
      </c>
      <c r="I152" s="173"/>
      <c r="L152" s="170"/>
      <c r="M152" s="174"/>
      <c r="T152" s="175"/>
      <c r="AT152" s="171" t="s">
        <v>162</v>
      </c>
      <c r="AU152" s="171" t="s">
        <v>83</v>
      </c>
      <c r="AV152" s="14" t="s">
        <v>81</v>
      </c>
      <c r="AW152" s="14" t="s">
        <v>30</v>
      </c>
      <c r="AX152" s="14" t="s">
        <v>73</v>
      </c>
      <c r="AY152" s="171" t="s">
        <v>151</v>
      </c>
    </row>
    <row r="153" spans="2:65" s="12" customFormat="1" x14ac:dyDescent="0.2">
      <c r="B153" s="156"/>
      <c r="D153" s="152" t="s">
        <v>162</v>
      </c>
      <c r="E153" s="157" t="s">
        <v>1</v>
      </c>
      <c r="F153" s="158" t="s">
        <v>525</v>
      </c>
      <c r="H153" s="159">
        <v>60</v>
      </c>
      <c r="I153" s="160"/>
      <c r="L153" s="156"/>
      <c r="M153" s="161"/>
      <c r="T153" s="162"/>
      <c r="AT153" s="157" t="s">
        <v>162</v>
      </c>
      <c r="AU153" s="157" t="s">
        <v>83</v>
      </c>
      <c r="AV153" s="12" t="s">
        <v>83</v>
      </c>
      <c r="AW153" s="12" t="s">
        <v>30</v>
      </c>
      <c r="AX153" s="12" t="s">
        <v>73</v>
      </c>
      <c r="AY153" s="157" t="s">
        <v>151</v>
      </c>
    </row>
    <row r="154" spans="2:65" s="13" customFormat="1" x14ac:dyDescent="0.2">
      <c r="B154" s="163"/>
      <c r="D154" s="152" t="s">
        <v>162</v>
      </c>
      <c r="E154" s="164" t="s">
        <v>1</v>
      </c>
      <c r="F154" s="165" t="s">
        <v>164</v>
      </c>
      <c r="H154" s="166">
        <v>60</v>
      </c>
      <c r="I154" s="167"/>
      <c r="L154" s="163"/>
      <c r="M154" s="168"/>
      <c r="T154" s="169"/>
      <c r="AT154" s="164" t="s">
        <v>162</v>
      </c>
      <c r="AU154" s="164" t="s">
        <v>83</v>
      </c>
      <c r="AV154" s="13" t="s">
        <v>158</v>
      </c>
      <c r="AW154" s="13" t="s">
        <v>30</v>
      </c>
      <c r="AX154" s="13" t="s">
        <v>81</v>
      </c>
      <c r="AY154" s="164" t="s">
        <v>151</v>
      </c>
    </row>
    <row r="155" spans="2:65" s="1" customFormat="1" ht="24.2" customHeight="1" x14ac:dyDescent="0.2">
      <c r="B155" s="137"/>
      <c r="C155" s="138" t="s">
        <v>158</v>
      </c>
      <c r="D155" s="138" t="s">
        <v>154</v>
      </c>
      <c r="E155" s="139" t="s">
        <v>526</v>
      </c>
      <c r="F155" s="140" t="s">
        <v>527</v>
      </c>
      <c r="G155" s="141" t="s">
        <v>171</v>
      </c>
      <c r="H155" s="142">
        <v>312</v>
      </c>
      <c r="I155" s="143"/>
      <c r="J155" s="144">
        <f>ROUND(I155*H155,2)</f>
        <v>0</v>
      </c>
      <c r="K155" s="145"/>
      <c r="L155" s="32"/>
      <c r="M155" s="146" t="s">
        <v>1</v>
      </c>
      <c r="N155" s="147" t="s">
        <v>38</v>
      </c>
      <c r="P155" s="148">
        <f>O155*H155</f>
        <v>0</v>
      </c>
      <c r="Q155" s="148">
        <v>0</v>
      </c>
      <c r="R155" s="148">
        <f>Q155*H155</f>
        <v>0</v>
      </c>
      <c r="S155" s="148">
        <v>0</v>
      </c>
      <c r="T155" s="149">
        <f>S155*H155</f>
        <v>0</v>
      </c>
      <c r="AR155" s="150" t="s">
        <v>158</v>
      </c>
      <c r="AT155" s="150" t="s">
        <v>154</v>
      </c>
      <c r="AU155" s="150" t="s">
        <v>83</v>
      </c>
      <c r="AY155" s="17" t="s">
        <v>151</v>
      </c>
      <c r="BE155" s="151">
        <f>IF(N155="základní",J155,0)</f>
        <v>0</v>
      </c>
      <c r="BF155" s="151">
        <f>IF(N155="snížená",J155,0)</f>
        <v>0</v>
      </c>
      <c r="BG155" s="151">
        <f>IF(N155="zákl. přenesená",J155,0)</f>
        <v>0</v>
      </c>
      <c r="BH155" s="151">
        <f>IF(N155="sníž. přenesená",J155,0)</f>
        <v>0</v>
      </c>
      <c r="BI155" s="151">
        <f>IF(N155="nulová",J155,0)</f>
        <v>0</v>
      </c>
      <c r="BJ155" s="17" t="s">
        <v>81</v>
      </c>
      <c r="BK155" s="151">
        <f>ROUND(I155*H155,2)</f>
        <v>0</v>
      </c>
      <c r="BL155" s="17" t="s">
        <v>158</v>
      </c>
      <c r="BM155" s="150" t="s">
        <v>528</v>
      </c>
    </row>
    <row r="156" spans="2:65" s="1" customFormat="1" x14ac:dyDescent="0.2">
      <c r="B156" s="32"/>
      <c r="D156" s="152" t="s">
        <v>160</v>
      </c>
      <c r="F156" s="153" t="s">
        <v>527</v>
      </c>
      <c r="I156" s="154"/>
      <c r="L156" s="32"/>
      <c r="M156" s="155"/>
      <c r="T156" s="56"/>
      <c r="AT156" s="17" t="s">
        <v>160</v>
      </c>
      <c r="AU156" s="17" t="s">
        <v>83</v>
      </c>
    </row>
    <row r="157" spans="2:65" s="14" customFormat="1" x14ac:dyDescent="0.2">
      <c r="B157" s="170"/>
      <c r="D157" s="152" t="s">
        <v>162</v>
      </c>
      <c r="E157" s="171" t="s">
        <v>1</v>
      </c>
      <c r="F157" s="172" t="s">
        <v>529</v>
      </c>
      <c r="H157" s="171" t="s">
        <v>1</v>
      </c>
      <c r="I157" s="173"/>
      <c r="L157" s="170"/>
      <c r="M157" s="174"/>
      <c r="T157" s="175"/>
      <c r="AT157" s="171" t="s">
        <v>162</v>
      </c>
      <c r="AU157" s="171" t="s">
        <v>83</v>
      </c>
      <c r="AV157" s="14" t="s">
        <v>81</v>
      </c>
      <c r="AW157" s="14" t="s">
        <v>30</v>
      </c>
      <c r="AX157" s="14" t="s">
        <v>73</v>
      </c>
      <c r="AY157" s="171" t="s">
        <v>151</v>
      </c>
    </row>
    <row r="158" spans="2:65" s="12" customFormat="1" x14ac:dyDescent="0.2">
      <c r="B158" s="156"/>
      <c r="D158" s="152" t="s">
        <v>162</v>
      </c>
      <c r="E158" s="157" t="s">
        <v>1</v>
      </c>
      <c r="F158" s="158" t="s">
        <v>530</v>
      </c>
      <c r="H158" s="159">
        <v>312</v>
      </c>
      <c r="I158" s="160"/>
      <c r="L158" s="156"/>
      <c r="M158" s="161"/>
      <c r="T158" s="162"/>
      <c r="AT158" s="157" t="s">
        <v>162</v>
      </c>
      <c r="AU158" s="157" t="s">
        <v>83</v>
      </c>
      <c r="AV158" s="12" t="s">
        <v>83</v>
      </c>
      <c r="AW158" s="12" t="s">
        <v>30</v>
      </c>
      <c r="AX158" s="12" t="s">
        <v>73</v>
      </c>
      <c r="AY158" s="157" t="s">
        <v>151</v>
      </c>
    </row>
    <row r="159" spans="2:65" s="13" customFormat="1" x14ac:dyDescent="0.2">
      <c r="B159" s="163"/>
      <c r="D159" s="152" t="s">
        <v>162</v>
      </c>
      <c r="E159" s="164" t="s">
        <v>1</v>
      </c>
      <c r="F159" s="165" t="s">
        <v>164</v>
      </c>
      <c r="H159" s="166">
        <v>312</v>
      </c>
      <c r="I159" s="167"/>
      <c r="L159" s="163"/>
      <c r="M159" s="168"/>
      <c r="T159" s="169"/>
      <c r="AT159" s="164" t="s">
        <v>162</v>
      </c>
      <c r="AU159" s="164" t="s">
        <v>83</v>
      </c>
      <c r="AV159" s="13" t="s">
        <v>158</v>
      </c>
      <c r="AW159" s="13" t="s">
        <v>30</v>
      </c>
      <c r="AX159" s="13" t="s">
        <v>81</v>
      </c>
      <c r="AY159" s="164" t="s">
        <v>151</v>
      </c>
    </row>
    <row r="160" spans="2:65" s="1" customFormat="1" ht="24.2" customHeight="1" x14ac:dyDescent="0.2">
      <c r="B160" s="137"/>
      <c r="C160" s="138" t="s">
        <v>184</v>
      </c>
      <c r="D160" s="138" t="s">
        <v>154</v>
      </c>
      <c r="E160" s="139" t="s">
        <v>526</v>
      </c>
      <c r="F160" s="140" t="s">
        <v>527</v>
      </c>
      <c r="G160" s="141" t="s">
        <v>171</v>
      </c>
      <c r="H160" s="142">
        <v>3</v>
      </c>
      <c r="I160" s="143"/>
      <c r="J160" s="144">
        <f>ROUND(I160*H160,2)</f>
        <v>0</v>
      </c>
      <c r="K160" s="145"/>
      <c r="L160" s="32"/>
      <c r="M160" s="146" t="s">
        <v>1</v>
      </c>
      <c r="N160" s="147" t="s">
        <v>38</v>
      </c>
      <c r="P160" s="148">
        <f>O160*H160</f>
        <v>0</v>
      </c>
      <c r="Q160" s="148">
        <v>0</v>
      </c>
      <c r="R160" s="148">
        <f>Q160*H160</f>
        <v>0</v>
      </c>
      <c r="S160" s="148">
        <v>0</v>
      </c>
      <c r="T160" s="149">
        <f>S160*H160</f>
        <v>0</v>
      </c>
      <c r="AR160" s="150" t="s">
        <v>158</v>
      </c>
      <c r="AT160" s="150" t="s">
        <v>154</v>
      </c>
      <c r="AU160" s="150" t="s">
        <v>83</v>
      </c>
      <c r="AY160" s="17" t="s">
        <v>151</v>
      </c>
      <c r="BE160" s="151">
        <f>IF(N160="základní",J160,0)</f>
        <v>0</v>
      </c>
      <c r="BF160" s="151">
        <f>IF(N160="snížená",J160,0)</f>
        <v>0</v>
      </c>
      <c r="BG160" s="151">
        <f>IF(N160="zákl. přenesená",J160,0)</f>
        <v>0</v>
      </c>
      <c r="BH160" s="151">
        <f>IF(N160="sníž. přenesená",J160,0)</f>
        <v>0</v>
      </c>
      <c r="BI160" s="151">
        <f>IF(N160="nulová",J160,0)</f>
        <v>0</v>
      </c>
      <c r="BJ160" s="17" t="s">
        <v>81</v>
      </c>
      <c r="BK160" s="151">
        <f>ROUND(I160*H160,2)</f>
        <v>0</v>
      </c>
      <c r="BL160" s="17" t="s">
        <v>158</v>
      </c>
      <c r="BM160" s="150" t="s">
        <v>531</v>
      </c>
    </row>
    <row r="161" spans="2:65" s="1" customFormat="1" x14ac:dyDescent="0.2">
      <c r="B161" s="32"/>
      <c r="D161" s="152" t="s">
        <v>160</v>
      </c>
      <c r="F161" s="153" t="s">
        <v>527</v>
      </c>
      <c r="I161" s="154"/>
      <c r="L161" s="32"/>
      <c r="M161" s="155"/>
      <c r="T161" s="56"/>
      <c r="AT161" s="17" t="s">
        <v>160</v>
      </c>
      <c r="AU161" s="17" t="s">
        <v>83</v>
      </c>
    </row>
    <row r="162" spans="2:65" s="14" customFormat="1" x14ac:dyDescent="0.2">
      <c r="B162" s="170"/>
      <c r="D162" s="152" t="s">
        <v>162</v>
      </c>
      <c r="E162" s="171" t="s">
        <v>1</v>
      </c>
      <c r="F162" s="172" t="s">
        <v>520</v>
      </c>
      <c r="H162" s="171" t="s">
        <v>1</v>
      </c>
      <c r="I162" s="173"/>
      <c r="L162" s="170"/>
      <c r="M162" s="174"/>
      <c r="T162" s="175"/>
      <c r="AT162" s="171" t="s">
        <v>162</v>
      </c>
      <c r="AU162" s="171" t="s">
        <v>83</v>
      </c>
      <c r="AV162" s="14" t="s">
        <v>81</v>
      </c>
      <c r="AW162" s="14" t="s">
        <v>30</v>
      </c>
      <c r="AX162" s="14" t="s">
        <v>73</v>
      </c>
      <c r="AY162" s="171" t="s">
        <v>151</v>
      </c>
    </row>
    <row r="163" spans="2:65" s="12" customFormat="1" x14ac:dyDescent="0.2">
      <c r="B163" s="156"/>
      <c r="D163" s="152" t="s">
        <v>162</v>
      </c>
      <c r="E163" s="157" t="s">
        <v>1</v>
      </c>
      <c r="F163" s="158" t="s">
        <v>93</v>
      </c>
      <c r="H163" s="159">
        <v>3</v>
      </c>
      <c r="I163" s="160"/>
      <c r="L163" s="156"/>
      <c r="M163" s="161"/>
      <c r="T163" s="162"/>
      <c r="AT163" s="157" t="s">
        <v>162</v>
      </c>
      <c r="AU163" s="157" t="s">
        <v>83</v>
      </c>
      <c r="AV163" s="12" t="s">
        <v>83</v>
      </c>
      <c r="AW163" s="12" t="s">
        <v>30</v>
      </c>
      <c r="AX163" s="12" t="s">
        <v>73</v>
      </c>
      <c r="AY163" s="157" t="s">
        <v>151</v>
      </c>
    </row>
    <row r="164" spans="2:65" s="13" customFormat="1" x14ac:dyDescent="0.2">
      <c r="B164" s="163"/>
      <c r="D164" s="152" t="s">
        <v>162</v>
      </c>
      <c r="E164" s="164" t="s">
        <v>1</v>
      </c>
      <c r="F164" s="165" t="s">
        <v>164</v>
      </c>
      <c r="H164" s="166">
        <v>3</v>
      </c>
      <c r="I164" s="167"/>
      <c r="L164" s="163"/>
      <c r="M164" s="168"/>
      <c r="T164" s="169"/>
      <c r="AT164" s="164" t="s">
        <v>162</v>
      </c>
      <c r="AU164" s="164" t="s">
        <v>83</v>
      </c>
      <c r="AV164" s="13" t="s">
        <v>158</v>
      </c>
      <c r="AW164" s="13" t="s">
        <v>30</v>
      </c>
      <c r="AX164" s="13" t="s">
        <v>81</v>
      </c>
      <c r="AY164" s="164" t="s">
        <v>151</v>
      </c>
    </row>
    <row r="165" spans="2:65" s="1" customFormat="1" ht="24.2" customHeight="1" x14ac:dyDescent="0.2">
      <c r="B165" s="137"/>
      <c r="C165" s="138" t="s">
        <v>189</v>
      </c>
      <c r="D165" s="138" t="s">
        <v>154</v>
      </c>
      <c r="E165" s="139" t="s">
        <v>526</v>
      </c>
      <c r="F165" s="140" t="s">
        <v>527</v>
      </c>
      <c r="G165" s="141" t="s">
        <v>171</v>
      </c>
      <c r="H165" s="142">
        <v>60</v>
      </c>
      <c r="I165" s="143"/>
      <c r="J165" s="144">
        <f>ROUND(I165*H165,2)</f>
        <v>0</v>
      </c>
      <c r="K165" s="145"/>
      <c r="L165" s="32"/>
      <c r="M165" s="146" t="s">
        <v>1</v>
      </c>
      <c r="N165" s="147" t="s">
        <v>38</v>
      </c>
      <c r="P165" s="148">
        <f>O165*H165</f>
        <v>0</v>
      </c>
      <c r="Q165" s="148">
        <v>0</v>
      </c>
      <c r="R165" s="148">
        <f>Q165*H165</f>
        <v>0</v>
      </c>
      <c r="S165" s="148">
        <v>0</v>
      </c>
      <c r="T165" s="149">
        <f>S165*H165</f>
        <v>0</v>
      </c>
      <c r="AR165" s="150" t="s">
        <v>158</v>
      </c>
      <c r="AT165" s="150" t="s">
        <v>154</v>
      </c>
      <c r="AU165" s="150" t="s">
        <v>83</v>
      </c>
      <c r="AY165" s="17" t="s">
        <v>151</v>
      </c>
      <c r="BE165" s="151">
        <f>IF(N165="základní",J165,0)</f>
        <v>0</v>
      </c>
      <c r="BF165" s="151">
        <f>IF(N165="snížená",J165,0)</f>
        <v>0</v>
      </c>
      <c r="BG165" s="151">
        <f>IF(N165="zákl. přenesená",J165,0)</f>
        <v>0</v>
      </c>
      <c r="BH165" s="151">
        <f>IF(N165="sníž. přenesená",J165,0)</f>
        <v>0</v>
      </c>
      <c r="BI165" s="151">
        <f>IF(N165="nulová",J165,0)</f>
        <v>0</v>
      </c>
      <c r="BJ165" s="17" t="s">
        <v>81</v>
      </c>
      <c r="BK165" s="151">
        <f>ROUND(I165*H165,2)</f>
        <v>0</v>
      </c>
      <c r="BL165" s="17" t="s">
        <v>158</v>
      </c>
      <c r="BM165" s="150" t="s">
        <v>532</v>
      </c>
    </row>
    <row r="166" spans="2:65" s="1" customFormat="1" x14ac:dyDescent="0.2">
      <c r="B166" s="32"/>
      <c r="D166" s="152" t="s">
        <v>160</v>
      </c>
      <c r="F166" s="153" t="s">
        <v>527</v>
      </c>
      <c r="I166" s="154"/>
      <c r="L166" s="32"/>
      <c r="M166" s="155"/>
      <c r="T166" s="56"/>
      <c r="AT166" s="17" t="s">
        <v>160</v>
      </c>
      <c r="AU166" s="17" t="s">
        <v>83</v>
      </c>
    </row>
    <row r="167" spans="2:65" s="14" customFormat="1" x14ac:dyDescent="0.2">
      <c r="B167" s="170"/>
      <c r="D167" s="152" t="s">
        <v>162</v>
      </c>
      <c r="E167" s="171" t="s">
        <v>1</v>
      </c>
      <c r="F167" s="172" t="s">
        <v>524</v>
      </c>
      <c r="H167" s="171" t="s">
        <v>1</v>
      </c>
      <c r="I167" s="173"/>
      <c r="L167" s="170"/>
      <c r="M167" s="174"/>
      <c r="T167" s="175"/>
      <c r="AT167" s="171" t="s">
        <v>162</v>
      </c>
      <c r="AU167" s="171" t="s">
        <v>83</v>
      </c>
      <c r="AV167" s="14" t="s">
        <v>81</v>
      </c>
      <c r="AW167" s="14" t="s">
        <v>30</v>
      </c>
      <c r="AX167" s="14" t="s">
        <v>73</v>
      </c>
      <c r="AY167" s="171" t="s">
        <v>151</v>
      </c>
    </row>
    <row r="168" spans="2:65" s="12" customFormat="1" x14ac:dyDescent="0.2">
      <c r="B168" s="156"/>
      <c r="D168" s="152" t="s">
        <v>162</v>
      </c>
      <c r="E168" s="157" t="s">
        <v>1</v>
      </c>
      <c r="F168" s="158" t="s">
        <v>525</v>
      </c>
      <c r="H168" s="159">
        <v>60</v>
      </c>
      <c r="I168" s="160"/>
      <c r="L168" s="156"/>
      <c r="M168" s="161"/>
      <c r="T168" s="162"/>
      <c r="AT168" s="157" t="s">
        <v>162</v>
      </c>
      <c r="AU168" s="157" t="s">
        <v>83</v>
      </c>
      <c r="AV168" s="12" t="s">
        <v>83</v>
      </c>
      <c r="AW168" s="12" t="s">
        <v>30</v>
      </c>
      <c r="AX168" s="12" t="s">
        <v>73</v>
      </c>
      <c r="AY168" s="157" t="s">
        <v>151</v>
      </c>
    </row>
    <row r="169" spans="2:65" s="13" customFormat="1" x14ac:dyDescent="0.2">
      <c r="B169" s="163"/>
      <c r="D169" s="152" t="s">
        <v>162</v>
      </c>
      <c r="E169" s="164" t="s">
        <v>1</v>
      </c>
      <c r="F169" s="165" t="s">
        <v>164</v>
      </c>
      <c r="H169" s="166">
        <v>60</v>
      </c>
      <c r="I169" s="167"/>
      <c r="L169" s="163"/>
      <c r="M169" s="168"/>
      <c r="T169" s="169"/>
      <c r="AT169" s="164" t="s">
        <v>162</v>
      </c>
      <c r="AU169" s="164" t="s">
        <v>83</v>
      </c>
      <c r="AV169" s="13" t="s">
        <v>158</v>
      </c>
      <c r="AW169" s="13" t="s">
        <v>30</v>
      </c>
      <c r="AX169" s="13" t="s">
        <v>81</v>
      </c>
      <c r="AY169" s="164" t="s">
        <v>151</v>
      </c>
    </row>
    <row r="170" spans="2:65" s="1" customFormat="1" ht="37.9" customHeight="1" x14ac:dyDescent="0.2">
      <c r="B170" s="137"/>
      <c r="C170" s="138" t="s">
        <v>195</v>
      </c>
      <c r="D170" s="138" t="s">
        <v>154</v>
      </c>
      <c r="E170" s="139" t="s">
        <v>533</v>
      </c>
      <c r="F170" s="140" t="s">
        <v>534</v>
      </c>
      <c r="G170" s="141" t="s">
        <v>171</v>
      </c>
      <c r="H170" s="142">
        <v>3120</v>
      </c>
      <c r="I170" s="143"/>
      <c r="J170" s="144">
        <f>ROUND(I170*H170,2)</f>
        <v>0</v>
      </c>
      <c r="K170" s="145"/>
      <c r="L170" s="32"/>
      <c r="M170" s="146" t="s">
        <v>1</v>
      </c>
      <c r="N170" s="147" t="s">
        <v>38</v>
      </c>
      <c r="P170" s="148">
        <f>O170*H170</f>
        <v>0</v>
      </c>
      <c r="Q170" s="148">
        <v>0</v>
      </c>
      <c r="R170" s="148">
        <f>Q170*H170</f>
        <v>0</v>
      </c>
      <c r="S170" s="148">
        <v>0</v>
      </c>
      <c r="T170" s="149">
        <f>S170*H170</f>
        <v>0</v>
      </c>
      <c r="AR170" s="150" t="s">
        <v>158</v>
      </c>
      <c r="AT170" s="150" t="s">
        <v>154</v>
      </c>
      <c r="AU170" s="150" t="s">
        <v>83</v>
      </c>
      <c r="AY170" s="17" t="s">
        <v>151</v>
      </c>
      <c r="BE170" s="151">
        <f>IF(N170="základní",J170,0)</f>
        <v>0</v>
      </c>
      <c r="BF170" s="151">
        <f>IF(N170="snížená",J170,0)</f>
        <v>0</v>
      </c>
      <c r="BG170" s="151">
        <f>IF(N170="zákl. přenesená",J170,0)</f>
        <v>0</v>
      </c>
      <c r="BH170" s="151">
        <f>IF(N170="sníž. přenesená",J170,0)</f>
        <v>0</v>
      </c>
      <c r="BI170" s="151">
        <f>IF(N170="nulová",J170,0)</f>
        <v>0</v>
      </c>
      <c r="BJ170" s="17" t="s">
        <v>81</v>
      </c>
      <c r="BK170" s="151">
        <f>ROUND(I170*H170,2)</f>
        <v>0</v>
      </c>
      <c r="BL170" s="17" t="s">
        <v>158</v>
      </c>
      <c r="BM170" s="150" t="s">
        <v>535</v>
      </c>
    </row>
    <row r="171" spans="2:65" s="1" customFormat="1" ht="19.5" x14ac:dyDescent="0.2">
      <c r="B171" s="32"/>
      <c r="D171" s="152" t="s">
        <v>160</v>
      </c>
      <c r="F171" s="153" t="s">
        <v>534</v>
      </c>
      <c r="I171" s="154"/>
      <c r="L171" s="32"/>
      <c r="M171" s="155"/>
      <c r="T171" s="56"/>
      <c r="AT171" s="17" t="s">
        <v>160</v>
      </c>
      <c r="AU171" s="17" t="s">
        <v>83</v>
      </c>
    </row>
    <row r="172" spans="2:65" s="14" customFormat="1" x14ac:dyDescent="0.2">
      <c r="B172" s="170"/>
      <c r="D172" s="152" t="s">
        <v>162</v>
      </c>
      <c r="E172" s="171" t="s">
        <v>1</v>
      </c>
      <c r="F172" s="172" t="s">
        <v>515</v>
      </c>
      <c r="H172" s="171" t="s">
        <v>1</v>
      </c>
      <c r="I172" s="173"/>
      <c r="L172" s="170"/>
      <c r="M172" s="174"/>
      <c r="T172" s="175"/>
      <c r="AT172" s="171" t="s">
        <v>162</v>
      </c>
      <c r="AU172" s="171" t="s">
        <v>83</v>
      </c>
      <c r="AV172" s="14" t="s">
        <v>81</v>
      </c>
      <c r="AW172" s="14" t="s">
        <v>30</v>
      </c>
      <c r="AX172" s="14" t="s">
        <v>73</v>
      </c>
      <c r="AY172" s="171" t="s">
        <v>151</v>
      </c>
    </row>
    <row r="173" spans="2:65" s="12" customFormat="1" x14ac:dyDescent="0.2">
      <c r="B173" s="156"/>
      <c r="D173" s="152" t="s">
        <v>162</v>
      </c>
      <c r="E173" s="157" t="s">
        <v>1</v>
      </c>
      <c r="F173" s="158" t="s">
        <v>516</v>
      </c>
      <c r="H173" s="159">
        <v>3120</v>
      </c>
      <c r="I173" s="160"/>
      <c r="L173" s="156"/>
      <c r="M173" s="161"/>
      <c r="T173" s="162"/>
      <c r="AT173" s="157" t="s">
        <v>162</v>
      </c>
      <c r="AU173" s="157" t="s">
        <v>83</v>
      </c>
      <c r="AV173" s="12" t="s">
        <v>83</v>
      </c>
      <c r="AW173" s="12" t="s">
        <v>30</v>
      </c>
      <c r="AX173" s="12" t="s">
        <v>73</v>
      </c>
      <c r="AY173" s="157" t="s">
        <v>151</v>
      </c>
    </row>
    <row r="174" spans="2:65" s="13" customFormat="1" x14ac:dyDescent="0.2">
      <c r="B174" s="163"/>
      <c r="D174" s="152" t="s">
        <v>162</v>
      </c>
      <c r="E174" s="164" t="s">
        <v>1</v>
      </c>
      <c r="F174" s="165" t="s">
        <v>164</v>
      </c>
      <c r="H174" s="166">
        <v>3120</v>
      </c>
      <c r="I174" s="167"/>
      <c r="L174" s="163"/>
      <c r="M174" s="168"/>
      <c r="T174" s="169"/>
      <c r="AT174" s="164" t="s">
        <v>162</v>
      </c>
      <c r="AU174" s="164" t="s">
        <v>83</v>
      </c>
      <c r="AV174" s="13" t="s">
        <v>158</v>
      </c>
      <c r="AW174" s="13" t="s">
        <v>30</v>
      </c>
      <c r="AX174" s="13" t="s">
        <v>81</v>
      </c>
      <c r="AY174" s="164" t="s">
        <v>151</v>
      </c>
    </row>
    <row r="175" spans="2:65" s="1" customFormat="1" ht="37.9" customHeight="1" x14ac:dyDescent="0.2">
      <c r="B175" s="137"/>
      <c r="C175" s="138" t="s">
        <v>204</v>
      </c>
      <c r="D175" s="138" t="s">
        <v>154</v>
      </c>
      <c r="E175" s="139" t="s">
        <v>533</v>
      </c>
      <c r="F175" s="140" t="s">
        <v>534</v>
      </c>
      <c r="G175" s="141" t="s">
        <v>171</v>
      </c>
      <c r="H175" s="142">
        <v>233</v>
      </c>
      <c r="I175" s="143"/>
      <c r="J175" s="144">
        <f>ROUND(I175*H175,2)</f>
        <v>0</v>
      </c>
      <c r="K175" s="145"/>
      <c r="L175" s="32"/>
      <c r="M175" s="146" t="s">
        <v>1</v>
      </c>
      <c r="N175" s="147" t="s">
        <v>38</v>
      </c>
      <c r="P175" s="148">
        <f>O175*H175</f>
        <v>0</v>
      </c>
      <c r="Q175" s="148">
        <v>0</v>
      </c>
      <c r="R175" s="148">
        <f>Q175*H175</f>
        <v>0</v>
      </c>
      <c r="S175" s="148">
        <v>0</v>
      </c>
      <c r="T175" s="149">
        <f>S175*H175</f>
        <v>0</v>
      </c>
      <c r="AR175" s="150" t="s">
        <v>158</v>
      </c>
      <c r="AT175" s="150" t="s">
        <v>154</v>
      </c>
      <c r="AU175" s="150" t="s">
        <v>83</v>
      </c>
      <c r="AY175" s="17" t="s">
        <v>151</v>
      </c>
      <c r="BE175" s="151">
        <f>IF(N175="základní",J175,0)</f>
        <v>0</v>
      </c>
      <c r="BF175" s="151">
        <f>IF(N175="snížená",J175,0)</f>
        <v>0</v>
      </c>
      <c r="BG175" s="151">
        <f>IF(N175="zákl. přenesená",J175,0)</f>
        <v>0</v>
      </c>
      <c r="BH175" s="151">
        <f>IF(N175="sníž. přenesená",J175,0)</f>
        <v>0</v>
      </c>
      <c r="BI175" s="151">
        <f>IF(N175="nulová",J175,0)</f>
        <v>0</v>
      </c>
      <c r="BJ175" s="17" t="s">
        <v>81</v>
      </c>
      <c r="BK175" s="151">
        <f>ROUND(I175*H175,2)</f>
        <v>0</v>
      </c>
      <c r="BL175" s="17" t="s">
        <v>158</v>
      </c>
      <c r="BM175" s="150" t="s">
        <v>536</v>
      </c>
    </row>
    <row r="176" spans="2:65" s="1" customFormat="1" ht="19.5" x14ac:dyDescent="0.2">
      <c r="B176" s="32"/>
      <c r="D176" s="152" t="s">
        <v>160</v>
      </c>
      <c r="F176" s="153" t="s">
        <v>534</v>
      </c>
      <c r="I176" s="154"/>
      <c r="L176" s="32"/>
      <c r="M176" s="155"/>
      <c r="T176" s="56"/>
      <c r="AT176" s="17" t="s">
        <v>160</v>
      </c>
      <c r="AU176" s="17" t="s">
        <v>83</v>
      </c>
    </row>
    <row r="177" spans="2:65" s="14" customFormat="1" x14ac:dyDescent="0.2">
      <c r="B177" s="170"/>
      <c r="D177" s="152" t="s">
        <v>162</v>
      </c>
      <c r="E177" s="171" t="s">
        <v>1</v>
      </c>
      <c r="F177" s="172" t="s">
        <v>537</v>
      </c>
      <c r="H177" s="171" t="s">
        <v>1</v>
      </c>
      <c r="I177" s="173"/>
      <c r="L177" s="170"/>
      <c r="M177" s="174"/>
      <c r="T177" s="175"/>
      <c r="AT177" s="171" t="s">
        <v>162</v>
      </c>
      <c r="AU177" s="171" t="s">
        <v>83</v>
      </c>
      <c r="AV177" s="14" t="s">
        <v>81</v>
      </c>
      <c r="AW177" s="14" t="s">
        <v>30</v>
      </c>
      <c r="AX177" s="14" t="s">
        <v>73</v>
      </c>
      <c r="AY177" s="171" t="s">
        <v>151</v>
      </c>
    </row>
    <row r="178" spans="2:65" s="12" customFormat="1" x14ac:dyDescent="0.2">
      <c r="B178" s="156"/>
      <c r="D178" s="152" t="s">
        <v>162</v>
      </c>
      <c r="E178" s="157" t="s">
        <v>1</v>
      </c>
      <c r="F178" s="158" t="s">
        <v>538</v>
      </c>
      <c r="H178" s="159">
        <v>233</v>
      </c>
      <c r="I178" s="160"/>
      <c r="L178" s="156"/>
      <c r="M178" s="161"/>
      <c r="T178" s="162"/>
      <c r="AT178" s="157" t="s">
        <v>162</v>
      </c>
      <c r="AU178" s="157" t="s">
        <v>83</v>
      </c>
      <c r="AV178" s="12" t="s">
        <v>83</v>
      </c>
      <c r="AW178" s="12" t="s">
        <v>30</v>
      </c>
      <c r="AX178" s="12" t="s">
        <v>73</v>
      </c>
      <c r="AY178" s="157" t="s">
        <v>151</v>
      </c>
    </row>
    <row r="179" spans="2:65" s="13" customFormat="1" x14ac:dyDescent="0.2">
      <c r="B179" s="163"/>
      <c r="D179" s="152" t="s">
        <v>162</v>
      </c>
      <c r="E179" s="164" t="s">
        <v>1</v>
      </c>
      <c r="F179" s="165" t="s">
        <v>164</v>
      </c>
      <c r="H179" s="166">
        <v>233</v>
      </c>
      <c r="I179" s="167"/>
      <c r="L179" s="163"/>
      <c r="M179" s="168"/>
      <c r="T179" s="169"/>
      <c r="AT179" s="164" t="s">
        <v>162</v>
      </c>
      <c r="AU179" s="164" t="s">
        <v>83</v>
      </c>
      <c r="AV179" s="13" t="s">
        <v>158</v>
      </c>
      <c r="AW179" s="13" t="s">
        <v>30</v>
      </c>
      <c r="AX179" s="13" t="s">
        <v>81</v>
      </c>
      <c r="AY179" s="164" t="s">
        <v>151</v>
      </c>
    </row>
    <row r="180" spans="2:65" s="1" customFormat="1" ht="37.9" customHeight="1" x14ac:dyDescent="0.2">
      <c r="B180" s="137"/>
      <c r="C180" s="138" t="s">
        <v>152</v>
      </c>
      <c r="D180" s="138" t="s">
        <v>154</v>
      </c>
      <c r="E180" s="139" t="s">
        <v>533</v>
      </c>
      <c r="F180" s="140" t="s">
        <v>534</v>
      </c>
      <c r="G180" s="141" t="s">
        <v>171</v>
      </c>
      <c r="H180" s="142">
        <v>21.16</v>
      </c>
      <c r="I180" s="143"/>
      <c r="J180" s="144">
        <f>ROUND(I180*H180,2)</f>
        <v>0</v>
      </c>
      <c r="K180" s="145"/>
      <c r="L180" s="32"/>
      <c r="M180" s="146" t="s">
        <v>1</v>
      </c>
      <c r="N180" s="147" t="s">
        <v>38</v>
      </c>
      <c r="P180" s="148">
        <f>O180*H180</f>
        <v>0</v>
      </c>
      <c r="Q180" s="148">
        <v>0</v>
      </c>
      <c r="R180" s="148">
        <f>Q180*H180</f>
        <v>0</v>
      </c>
      <c r="S180" s="148">
        <v>0</v>
      </c>
      <c r="T180" s="149">
        <f>S180*H180</f>
        <v>0</v>
      </c>
      <c r="AR180" s="150" t="s">
        <v>158</v>
      </c>
      <c r="AT180" s="150" t="s">
        <v>154</v>
      </c>
      <c r="AU180" s="150" t="s">
        <v>83</v>
      </c>
      <c r="AY180" s="17" t="s">
        <v>151</v>
      </c>
      <c r="BE180" s="151">
        <f>IF(N180="základní",J180,0)</f>
        <v>0</v>
      </c>
      <c r="BF180" s="151">
        <f>IF(N180="snížená",J180,0)</f>
        <v>0</v>
      </c>
      <c r="BG180" s="151">
        <f>IF(N180="zákl. přenesená",J180,0)</f>
        <v>0</v>
      </c>
      <c r="BH180" s="151">
        <f>IF(N180="sníž. přenesená",J180,0)</f>
        <v>0</v>
      </c>
      <c r="BI180" s="151">
        <f>IF(N180="nulová",J180,0)</f>
        <v>0</v>
      </c>
      <c r="BJ180" s="17" t="s">
        <v>81</v>
      </c>
      <c r="BK180" s="151">
        <f>ROUND(I180*H180,2)</f>
        <v>0</v>
      </c>
      <c r="BL180" s="17" t="s">
        <v>158</v>
      </c>
      <c r="BM180" s="150" t="s">
        <v>539</v>
      </c>
    </row>
    <row r="181" spans="2:65" s="1" customFormat="1" ht="19.5" x14ac:dyDescent="0.2">
      <c r="B181" s="32"/>
      <c r="D181" s="152" t="s">
        <v>160</v>
      </c>
      <c r="F181" s="153" t="s">
        <v>534</v>
      </c>
      <c r="I181" s="154"/>
      <c r="L181" s="32"/>
      <c r="M181" s="155"/>
      <c r="T181" s="56"/>
      <c r="AT181" s="17" t="s">
        <v>160</v>
      </c>
      <c r="AU181" s="17" t="s">
        <v>83</v>
      </c>
    </row>
    <row r="182" spans="2:65" s="14" customFormat="1" x14ac:dyDescent="0.2">
      <c r="B182" s="170"/>
      <c r="D182" s="152" t="s">
        <v>162</v>
      </c>
      <c r="E182" s="171" t="s">
        <v>1</v>
      </c>
      <c r="F182" s="172" t="s">
        <v>524</v>
      </c>
      <c r="H182" s="171" t="s">
        <v>1</v>
      </c>
      <c r="I182" s="173"/>
      <c r="L182" s="170"/>
      <c r="M182" s="174"/>
      <c r="T182" s="175"/>
      <c r="AT182" s="171" t="s">
        <v>162</v>
      </c>
      <c r="AU182" s="171" t="s">
        <v>83</v>
      </c>
      <c r="AV182" s="14" t="s">
        <v>81</v>
      </c>
      <c r="AW182" s="14" t="s">
        <v>30</v>
      </c>
      <c r="AX182" s="14" t="s">
        <v>73</v>
      </c>
      <c r="AY182" s="171" t="s">
        <v>151</v>
      </c>
    </row>
    <row r="183" spans="2:65" s="12" customFormat="1" x14ac:dyDescent="0.2">
      <c r="B183" s="156"/>
      <c r="D183" s="152" t="s">
        <v>162</v>
      </c>
      <c r="E183" s="157" t="s">
        <v>1</v>
      </c>
      <c r="F183" s="158" t="s">
        <v>540</v>
      </c>
      <c r="H183" s="159">
        <v>21.16</v>
      </c>
      <c r="I183" s="160"/>
      <c r="L183" s="156"/>
      <c r="M183" s="161"/>
      <c r="T183" s="162"/>
      <c r="AT183" s="157" t="s">
        <v>162</v>
      </c>
      <c r="AU183" s="157" t="s">
        <v>83</v>
      </c>
      <c r="AV183" s="12" t="s">
        <v>83</v>
      </c>
      <c r="AW183" s="12" t="s">
        <v>30</v>
      </c>
      <c r="AX183" s="12" t="s">
        <v>73</v>
      </c>
      <c r="AY183" s="157" t="s">
        <v>151</v>
      </c>
    </row>
    <row r="184" spans="2:65" s="13" customFormat="1" x14ac:dyDescent="0.2">
      <c r="B184" s="163"/>
      <c r="D184" s="152" t="s">
        <v>162</v>
      </c>
      <c r="E184" s="164" t="s">
        <v>1</v>
      </c>
      <c r="F184" s="165" t="s">
        <v>164</v>
      </c>
      <c r="H184" s="166">
        <v>21.16</v>
      </c>
      <c r="I184" s="167"/>
      <c r="L184" s="163"/>
      <c r="M184" s="168"/>
      <c r="T184" s="169"/>
      <c r="AT184" s="164" t="s">
        <v>162</v>
      </c>
      <c r="AU184" s="164" t="s">
        <v>83</v>
      </c>
      <c r="AV184" s="13" t="s">
        <v>158</v>
      </c>
      <c r="AW184" s="13" t="s">
        <v>30</v>
      </c>
      <c r="AX184" s="13" t="s">
        <v>81</v>
      </c>
      <c r="AY184" s="164" t="s">
        <v>151</v>
      </c>
    </row>
    <row r="185" spans="2:65" s="1" customFormat="1" ht="37.9" customHeight="1" x14ac:dyDescent="0.2">
      <c r="B185" s="137"/>
      <c r="C185" s="138" t="s">
        <v>217</v>
      </c>
      <c r="D185" s="138" t="s">
        <v>154</v>
      </c>
      <c r="E185" s="139" t="s">
        <v>533</v>
      </c>
      <c r="F185" s="140" t="s">
        <v>534</v>
      </c>
      <c r="G185" s="141" t="s">
        <v>171</v>
      </c>
      <c r="H185" s="142">
        <v>1.242</v>
      </c>
      <c r="I185" s="143"/>
      <c r="J185" s="144">
        <f>ROUND(I185*H185,2)</f>
        <v>0</v>
      </c>
      <c r="K185" s="145"/>
      <c r="L185" s="32"/>
      <c r="M185" s="146" t="s">
        <v>1</v>
      </c>
      <c r="N185" s="147" t="s">
        <v>38</v>
      </c>
      <c r="P185" s="148">
        <f>O185*H185</f>
        <v>0</v>
      </c>
      <c r="Q185" s="148">
        <v>0</v>
      </c>
      <c r="R185" s="148">
        <f>Q185*H185</f>
        <v>0</v>
      </c>
      <c r="S185" s="148">
        <v>0</v>
      </c>
      <c r="T185" s="149">
        <f>S185*H185</f>
        <v>0</v>
      </c>
      <c r="AR185" s="150" t="s">
        <v>158</v>
      </c>
      <c r="AT185" s="150" t="s">
        <v>154</v>
      </c>
      <c r="AU185" s="150" t="s">
        <v>83</v>
      </c>
      <c r="AY185" s="17" t="s">
        <v>151</v>
      </c>
      <c r="BE185" s="151">
        <f>IF(N185="základní",J185,0)</f>
        <v>0</v>
      </c>
      <c r="BF185" s="151">
        <f>IF(N185="snížená",J185,0)</f>
        <v>0</v>
      </c>
      <c r="BG185" s="151">
        <f>IF(N185="zákl. přenesená",J185,0)</f>
        <v>0</v>
      </c>
      <c r="BH185" s="151">
        <f>IF(N185="sníž. přenesená",J185,0)</f>
        <v>0</v>
      </c>
      <c r="BI185" s="151">
        <f>IF(N185="nulová",J185,0)</f>
        <v>0</v>
      </c>
      <c r="BJ185" s="17" t="s">
        <v>81</v>
      </c>
      <c r="BK185" s="151">
        <f>ROUND(I185*H185,2)</f>
        <v>0</v>
      </c>
      <c r="BL185" s="17" t="s">
        <v>158</v>
      </c>
      <c r="BM185" s="150" t="s">
        <v>541</v>
      </c>
    </row>
    <row r="186" spans="2:65" s="1" customFormat="1" ht="19.5" x14ac:dyDescent="0.2">
      <c r="B186" s="32"/>
      <c r="D186" s="152" t="s">
        <v>160</v>
      </c>
      <c r="F186" s="153" t="s">
        <v>534</v>
      </c>
      <c r="I186" s="154"/>
      <c r="L186" s="32"/>
      <c r="M186" s="155"/>
      <c r="T186" s="56"/>
      <c r="AT186" s="17" t="s">
        <v>160</v>
      </c>
      <c r="AU186" s="17" t="s">
        <v>83</v>
      </c>
    </row>
    <row r="187" spans="2:65" s="14" customFormat="1" x14ac:dyDescent="0.2">
      <c r="B187" s="170"/>
      <c r="D187" s="152" t="s">
        <v>162</v>
      </c>
      <c r="E187" s="171" t="s">
        <v>1</v>
      </c>
      <c r="F187" s="172" t="s">
        <v>542</v>
      </c>
      <c r="H187" s="171" t="s">
        <v>1</v>
      </c>
      <c r="I187" s="173"/>
      <c r="L187" s="170"/>
      <c r="M187" s="174"/>
      <c r="T187" s="175"/>
      <c r="AT187" s="171" t="s">
        <v>162</v>
      </c>
      <c r="AU187" s="171" t="s">
        <v>83</v>
      </c>
      <c r="AV187" s="14" t="s">
        <v>81</v>
      </c>
      <c r="AW187" s="14" t="s">
        <v>30</v>
      </c>
      <c r="AX187" s="14" t="s">
        <v>73</v>
      </c>
      <c r="AY187" s="171" t="s">
        <v>151</v>
      </c>
    </row>
    <row r="188" spans="2:65" s="12" customFormat="1" x14ac:dyDescent="0.2">
      <c r="B188" s="156"/>
      <c r="D188" s="152" t="s">
        <v>162</v>
      </c>
      <c r="E188" s="157" t="s">
        <v>1</v>
      </c>
      <c r="F188" s="158" t="s">
        <v>543</v>
      </c>
      <c r="H188" s="159">
        <v>1.242</v>
      </c>
      <c r="I188" s="160"/>
      <c r="L188" s="156"/>
      <c r="M188" s="161"/>
      <c r="T188" s="162"/>
      <c r="AT188" s="157" t="s">
        <v>162</v>
      </c>
      <c r="AU188" s="157" t="s">
        <v>83</v>
      </c>
      <c r="AV188" s="12" t="s">
        <v>83</v>
      </c>
      <c r="AW188" s="12" t="s">
        <v>30</v>
      </c>
      <c r="AX188" s="12" t="s">
        <v>73</v>
      </c>
      <c r="AY188" s="157" t="s">
        <v>151</v>
      </c>
    </row>
    <row r="189" spans="2:65" s="13" customFormat="1" x14ac:dyDescent="0.2">
      <c r="B189" s="163"/>
      <c r="D189" s="152" t="s">
        <v>162</v>
      </c>
      <c r="E189" s="164" t="s">
        <v>1</v>
      </c>
      <c r="F189" s="165" t="s">
        <v>164</v>
      </c>
      <c r="H189" s="166">
        <v>1.242</v>
      </c>
      <c r="I189" s="167"/>
      <c r="L189" s="163"/>
      <c r="M189" s="168"/>
      <c r="T189" s="169"/>
      <c r="AT189" s="164" t="s">
        <v>162</v>
      </c>
      <c r="AU189" s="164" t="s">
        <v>83</v>
      </c>
      <c r="AV189" s="13" t="s">
        <v>158</v>
      </c>
      <c r="AW189" s="13" t="s">
        <v>30</v>
      </c>
      <c r="AX189" s="13" t="s">
        <v>81</v>
      </c>
      <c r="AY189" s="164" t="s">
        <v>151</v>
      </c>
    </row>
    <row r="190" spans="2:65" s="1" customFormat="1" ht="37.9" customHeight="1" x14ac:dyDescent="0.2">
      <c r="B190" s="137"/>
      <c r="C190" s="138" t="s">
        <v>279</v>
      </c>
      <c r="D190" s="138" t="s">
        <v>154</v>
      </c>
      <c r="E190" s="139" t="s">
        <v>544</v>
      </c>
      <c r="F190" s="140" t="s">
        <v>545</v>
      </c>
      <c r="G190" s="141" t="s">
        <v>171</v>
      </c>
      <c r="H190" s="142">
        <v>15600</v>
      </c>
      <c r="I190" s="143"/>
      <c r="J190" s="144">
        <f>ROUND(I190*H190,2)</f>
        <v>0</v>
      </c>
      <c r="K190" s="145"/>
      <c r="L190" s="32"/>
      <c r="M190" s="146" t="s">
        <v>1</v>
      </c>
      <c r="N190" s="147" t="s">
        <v>38</v>
      </c>
      <c r="P190" s="148">
        <f>O190*H190</f>
        <v>0</v>
      </c>
      <c r="Q190" s="148">
        <v>0</v>
      </c>
      <c r="R190" s="148">
        <f>Q190*H190</f>
        <v>0</v>
      </c>
      <c r="S190" s="148">
        <v>0</v>
      </c>
      <c r="T190" s="149">
        <f>S190*H190</f>
        <v>0</v>
      </c>
      <c r="AR190" s="150" t="s">
        <v>158</v>
      </c>
      <c r="AT190" s="150" t="s">
        <v>154</v>
      </c>
      <c r="AU190" s="150" t="s">
        <v>83</v>
      </c>
      <c r="AY190" s="17" t="s">
        <v>151</v>
      </c>
      <c r="BE190" s="151">
        <f>IF(N190="základní",J190,0)</f>
        <v>0</v>
      </c>
      <c r="BF190" s="151">
        <f>IF(N190="snížená",J190,0)</f>
        <v>0</v>
      </c>
      <c r="BG190" s="151">
        <f>IF(N190="zákl. přenesená",J190,0)</f>
        <v>0</v>
      </c>
      <c r="BH190" s="151">
        <f>IF(N190="sníž. přenesená",J190,0)</f>
        <v>0</v>
      </c>
      <c r="BI190" s="151">
        <f>IF(N190="nulová",J190,0)</f>
        <v>0</v>
      </c>
      <c r="BJ190" s="17" t="s">
        <v>81</v>
      </c>
      <c r="BK190" s="151">
        <f>ROUND(I190*H190,2)</f>
        <v>0</v>
      </c>
      <c r="BL190" s="17" t="s">
        <v>158</v>
      </c>
      <c r="BM190" s="150" t="s">
        <v>546</v>
      </c>
    </row>
    <row r="191" spans="2:65" s="1" customFormat="1" ht="19.5" x14ac:dyDescent="0.2">
      <c r="B191" s="32"/>
      <c r="D191" s="152" t="s">
        <v>160</v>
      </c>
      <c r="F191" s="153" t="s">
        <v>545</v>
      </c>
      <c r="I191" s="154"/>
      <c r="L191" s="32"/>
      <c r="M191" s="155"/>
      <c r="T191" s="56"/>
      <c r="AT191" s="17" t="s">
        <v>160</v>
      </c>
      <c r="AU191" s="17" t="s">
        <v>83</v>
      </c>
    </row>
    <row r="192" spans="2:65" s="14" customFormat="1" x14ac:dyDescent="0.2">
      <c r="B192" s="170"/>
      <c r="D192" s="152" t="s">
        <v>162</v>
      </c>
      <c r="E192" s="171" t="s">
        <v>1</v>
      </c>
      <c r="F192" s="172" t="s">
        <v>547</v>
      </c>
      <c r="H192" s="171" t="s">
        <v>1</v>
      </c>
      <c r="I192" s="173"/>
      <c r="L192" s="170"/>
      <c r="M192" s="174"/>
      <c r="T192" s="175"/>
      <c r="AT192" s="171" t="s">
        <v>162</v>
      </c>
      <c r="AU192" s="171" t="s">
        <v>83</v>
      </c>
      <c r="AV192" s="14" t="s">
        <v>81</v>
      </c>
      <c r="AW192" s="14" t="s">
        <v>30</v>
      </c>
      <c r="AX192" s="14" t="s">
        <v>73</v>
      </c>
      <c r="AY192" s="171" t="s">
        <v>151</v>
      </c>
    </row>
    <row r="193" spans="2:65" s="12" customFormat="1" x14ac:dyDescent="0.2">
      <c r="B193" s="156"/>
      <c r="D193" s="152" t="s">
        <v>162</v>
      </c>
      <c r="E193" s="157" t="s">
        <v>1</v>
      </c>
      <c r="F193" s="158" t="s">
        <v>548</v>
      </c>
      <c r="H193" s="159">
        <v>15600</v>
      </c>
      <c r="I193" s="160"/>
      <c r="L193" s="156"/>
      <c r="M193" s="161"/>
      <c r="T193" s="162"/>
      <c r="AT193" s="157" t="s">
        <v>162</v>
      </c>
      <c r="AU193" s="157" t="s">
        <v>83</v>
      </c>
      <c r="AV193" s="12" t="s">
        <v>83</v>
      </c>
      <c r="AW193" s="12" t="s">
        <v>30</v>
      </c>
      <c r="AX193" s="12" t="s">
        <v>73</v>
      </c>
      <c r="AY193" s="157" t="s">
        <v>151</v>
      </c>
    </row>
    <row r="194" spans="2:65" s="13" customFormat="1" x14ac:dyDescent="0.2">
      <c r="B194" s="163"/>
      <c r="D194" s="152" t="s">
        <v>162</v>
      </c>
      <c r="E194" s="164" t="s">
        <v>1</v>
      </c>
      <c r="F194" s="165" t="s">
        <v>164</v>
      </c>
      <c r="H194" s="166">
        <v>15600</v>
      </c>
      <c r="I194" s="167"/>
      <c r="L194" s="163"/>
      <c r="M194" s="168"/>
      <c r="T194" s="169"/>
      <c r="AT194" s="164" t="s">
        <v>162</v>
      </c>
      <c r="AU194" s="164" t="s">
        <v>83</v>
      </c>
      <c r="AV194" s="13" t="s">
        <v>158</v>
      </c>
      <c r="AW194" s="13" t="s">
        <v>30</v>
      </c>
      <c r="AX194" s="13" t="s">
        <v>81</v>
      </c>
      <c r="AY194" s="164" t="s">
        <v>151</v>
      </c>
    </row>
    <row r="195" spans="2:65" s="1" customFormat="1" ht="37.9" customHeight="1" x14ac:dyDescent="0.2">
      <c r="B195" s="137"/>
      <c r="C195" s="138" t="s">
        <v>8</v>
      </c>
      <c r="D195" s="138" t="s">
        <v>154</v>
      </c>
      <c r="E195" s="139" t="s">
        <v>544</v>
      </c>
      <c r="F195" s="140" t="s">
        <v>545</v>
      </c>
      <c r="G195" s="141" t="s">
        <v>171</v>
      </c>
      <c r="H195" s="142">
        <v>1165</v>
      </c>
      <c r="I195" s="143"/>
      <c r="J195" s="144">
        <f>ROUND(I195*H195,2)</f>
        <v>0</v>
      </c>
      <c r="K195" s="145"/>
      <c r="L195" s="32"/>
      <c r="M195" s="146" t="s">
        <v>1</v>
      </c>
      <c r="N195" s="147" t="s">
        <v>38</v>
      </c>
      <c r="P195" s="148">
        <f>O195*H195</f>
        <v>0</v>
      </c>
      <c r="Q195" s="148">
        <v>0</v>
      </c>
      <c r="R195" s="148">
        <f>Q195*H195</f>
        <v>0</v>
      </c>
      <c r="S195" s="148">
        <v>0</v>
      </c>
      <c r="T195" s="149">
        <f>S195*H195</f>
        <v>0</v>
      </c>
      <c r="AR195" s="150" t="s">
        <v>158</v>
      </c>
      <c r="AT195" s="150" t="s">
        <v>154</v>
      </c>
      <c r="AU195" s="150" t="s">
        <v>83</v>
      </c>
      <c r="AY195" s="17" t="s">
        <v>151</v>
      </c>
      <c r="BE195" s="151">
        <f>IF(N195="základní",J195,0)</f>
        <v>0</v>
      </c>
      <c r="BF195" s="151">
        <f>IF(N195="snížená",J195,0)</f>
        <v>0</v>
      </c>
      <c r="BG195" s="151">
        <f>IF(N195="zákl. přenesená",J195,0)</f>
        <v>0</v>
      </c>
      <c r="BH195" s="151">
        <f>IF(N195="sníž. přenesená",J195,0)</f>
        <v>0</v>
      </c>
      <c r="BI195" s="151">
        <f>IF(N195="nulová",J195,0)</f>
        <v>0</v>
      </c>
      <c r="BJ195" s="17" t="s">
        <v>81</v>
      </c>
      <c r="BK195" s="151">
        <f>ROUND(I195*H195,2)</f>
        <v>0</v>
      </c>
      <c r="BL195" s="17" t="s">
        <v>158</v>
      </c>
      <c r="BM195" s="150" t="s">
        <v>549</v>
      </c>
    </row>
    <row r="196" spans="2:65" s="1" customFormat="1" ht="19.5" x14ac:dyDescent="0.2">
      <c r="B196" s="32"/>
      <c r="D196" s="152" t="s">
        <v>160</v>
      </c>
      <c r="F196" s="153" t="s">
        <v>545</v>
      </c>
      <c r="I196" s="154"/>
      <c r="L196" s="32"/>
      <c r="M196" s="155"/>
      <c r="T196" s="56"/>
      <c r="AT196" s="17" t="s">
        <v>160</v>
      </c>
      <c r="AU196" s="17" t="s">
        <v>83</v>
      </c>
    </row>
    <row r="197" spans="2:65" s="14" customFormat="1" x14ac:dyDescent="0.2">
      <c r="B197" s="170"/>
      <c r="D197" s="152" t="s">
        <v>162</v>
      </c>
      <c r="E197" s="171" t="s">
        <v>1</v>
      </c>
      <c r="F197" s="172" t="s">
        <v>550</v>
      </c>
      <c r="H197" s="171" t="s">
        <v>1</v>
      </c>
      <c r="I197" s="173"/>
      <c r="L197" s="170"/>
      <c r="M197" s="174"/>
      <c r="T197" s="175"/>
      <c r="AT197" s="171" t="s">
        <v>162</v>
      </c>
      <c r="AU197" s="171" t="s">
        <v>83</v>
      </c>
      <c r="AV197" s="14" t="s">
        <v>81</v>
      </c>
      <c r="AW197" s="14" t="s">
        <v>30</v>
      </c>
      <c r="AX197" s="14" t="s">
        <v>73</v>
      </c>
      <c r="AY197" s="171" t="s">
        <v>151</v>
      </c>
    </row>
    <row r="198" spans="2:65" s="12" customFormat="1" x14ac:dyDescent="0.2">
      <c r="B198" s="156"/>
      <c r="D198" s="152" t="s">
        <v>162</v>
      </c>
      <c r="E198" s="157" t="s">
        <v>1</v>
      </c>
      <c r="F198" s="158" t="s">
        <v>551</v>
      </c>
      <c r="H198" s="159">
        <v>1165</v>
      </c>
      <c r="I198" s="160"/>
      <c r="L198" s="156"/>
      <c r="M198" s="161"/>
      <c r="T198" s="162"/>
      <c r="AT198" s="157" t="s">
        <v>162</v>
      </c>
      <c r="AU198" s="157" t="s">
        <v>83</v>
      </c>
      <c r="AV198" s="12" t="s">
        <v>83</v>
      </c>
      <c r="AW198" s="12" t="s">
        <v>30</v>
      </c>
      <c r="AX198" s="12" t="s">
        <v>73</v>
      </c>
      <c r="AY198" s="157" t="s">
        <v>151</v>
      </c>
    </row>
    <row r="199" spans="2:65" s="13" customFormat="1" x14ac:dyDescent="0.2">
      <c r="B199" s="163"/>
      <c r="D199" s="152" t="s">
        <v>162</v>
      </c>
      <c r="E199" s="164" t="s">
        <v>1</v>
      </c>
      <c r="F199" s="165" t="s">
        <v>164</v>
      </c>
      <c r="H199" s="166">
        <v>1165</v>
      </c>
      <c r="I199" s="167"/>
      <c r="L199" s="163"/>
      <c r="M199" s="168"/>
      <c r="T199" s="169"/>
      <c r="AT199" s="164" t="s">
        <v>162</v>
      </c>
      <c r="AU199" s="164" t="s">
        <v>83</v>
      </c>
      <c r="AV199" s="13" t="s">
        <v>158</v>
      </c>
      <c r="AW199" s="13" t="s">
        <v>30</v>
      </c>
      <c r="AX199" s="13" t="s">
        <v>81</v>
      </c>
      <c r="AY199" s="164" t="s">
        <v>151</v>
      </c>
    </row>
    <row r="200" spans="2:65" s="1" customFormat="1" ht="37.9" customHeight="1" x14ac:dyDescent="0.2">
      <c r="B200" s="137"/>
      <c r="C200" s="138" t="s">
        <v>287</v>
      </c>
      <c r="D200" s="138" t="s">
        <v>154</v>
      </c>
      <c r="E200" s="139" t="s">
        <v>544</v>
      </c>
      <c r="F200" s="140" t="s">
        <v>545</v>
      </c>
      <c r="G200" s="141" t="s">
        <v>171</v>
      </c>
      <c r="H200" s="142">
        <v>105.8</v>
      </c>
      <c r="I200" s="143"/>
      <c r="J200" s="144">
        <f>ROUND(I200*H200,2)</f>
        <v>0</v>
      </c>
      <c r="K200" s="145"/>
      <c r="L200" s="32"/>
      <c r="M200" s="146" t="s">
        <v>1</v>
      </c>
      <c r="N200" s="147" t="s">
        <v>38</v>
      </c>
      <c r="P200" s="148">
        <f>O200*H200</f>
        <v>0</v>
      </c>
      <c r="Q200" s="148">
        <v>0</v>
      </c>
      <c r="R200" s="148">
        <f>Q200*H200</f>
        <v>0</v>
      </c>
      <c r="S200" s="148">
        <v>0</v>
      </c>
      <c r="T200" s="149">
        <f>S200*H200</f>
        <v>0</v>
      </c>
      <c r="AR200" s="150" t="s">
        <v>158</v>
      </c>
      <c r="AT200" s="150" t="s">
        <v>154</v>
      </c>
      <c r="AU200" s="150" t="s">
        <v>83</v>
      </c>
      <c r="AY200" s="17" t="s">
        <v>151</v>
      </c>
      <c r="BE200" s="151">
        <f>IF(N200="základní",J200,0)</f>
        <v>0</v>
      </c>
      <c r="BF200" s="151">
        <f>IF(N200="snížená",J200,0)</f>
        <v>0</v>
      </c>
      <c r="BG200" s="151">
        <f>IF(N200="zákl. přenesená",J200,0)</f>
        <v>0</v>
      </c>
      <c r="BH200" s="151">
        <f>IF(N200="sníž. přenesená",J200,0)</f>
        <v>0</v>
      </c>
      <c r="BI200" s="151">
        <f>IF(N200="nulová",J200,0)</f>
        <v>0</v>
      </c>
      <c r="BJ200" s="17" t="s">
        <v>81</v>
      </c>
      <c r="BK200" s="151">
        <f>ROUND(I200*H200,2)</f>
        <v>0</v>
      </c>
      <c r="BL200" s="17" t="s">
        <v>158</v>
      </c>
      <c r="BM200" s="150" t="s">
        <v>552</v>
      </c>
    </row>
    <row r="201" spans="2:65" s="1" customFormat="1" ht="19.5" x14ac:dyDescent="0.2">
      <c r="B201" s="32"/>
      <c r="D201" s="152" t="s">
        <v>160</v>
      </c>
      <c r="F201" s="153" t="s">
        <v>545</v>
      </c>
      <c r="I201" s="154"/>
      <c r="L201" s="32"/>
      <c r="M201" s="155"/>
      <c r="T201" s="56"/>
      <c r="AT201" s="17" t="s">
        <v>160</v>
      </c>
      <c r="AU201" s="17" t="s">
        <v>83</v>
      </c>
    </row>
    <row r="202" spans="2:65" s="14" customFormat="1" x14ac:dyDescent="0.2">
      <c r="B202" s="170"/>
      <c r="D202" s="152" t="s">
        <v>162</v>
      </c>
      <c r="E202" s="171" t="s">
        <v>1</v>
      </c>
      <c r="F202" s="172" t="s">
        <v>553</v>
      </c>
      <c r="H202" s="171" t="s">
        <v>1</v>
      </c>
      <c r="I202" s="173"/>
      <c r="L202" s="170"/>
      <c r="M202" s="174"/>
      <c r="T202" s="175"/>
      <c r="AT202" s="171" t="s">
        <v>162</v>
      </c>
      <c r="AU202" s="171" t="s">
        <v>83</v>
      </c>
      <c r="AV202" s="14" t="s">
        <v>81</v>
      </c>
      <c r="AW202" s="14" t="s">
        <v>30</v>
      </c>
      <c r="AX202" s="14" t="s">
        <v>73</v>
      </c>
      <c r="AY202" s="171" t="s">
        <v>151</v>
      </c>
    </row>
    <row r="203" spans="2:65" s="12" customFormat="1" x14ac:dyDescent="0.2">
      <c r="B203" s="156"/>
      <c r="D203" s="152" t="s">
        <v>162</v>
      </c>
      <c r="E203" s="157" t="s">
        <v>1</v>
      </c>
      <c r="F203" s="158" t="s">
        <v>554</v>
      </c>
      <c r="H203" s="159">
        <v>105.8</v>
      </c>
      <c r="I203" s="160"/>
      <c r="L203" s="156"/>
      <c r="M203" s="161"/>
      <c r="T203" s="162"/>
      <c r="AT203" s="157" t="s">
        <v>162</v>
      </c>
      <c r="AU203" s="157" t="s">
        <v>83</v>
      </c>
      <c r="AV203" s="12" t="s">
        <v>83</v>
      </c>
      <c r="AW203" s="12" t="s">
        <v>30</v>
      </c>
      <c r="AX203" s="12" t="s">
        <v>73</v>
      </c>
      <c r="AY203" s="157" t="s">
        <v>151</v>
      </c>
    </row>
    <row r="204" spans="2:65" s="13" customFormat="1" x14ac:dyDescent="0.2">
      <c r="B204" s="163"/>
      <c r="D204" s="152" t="s">
        <v>162</v>
      </c>
      <c r="E204" s="164" t="s">
        <v>1</v>
      </c>
      <c r="F204" s="165" t="s">
        <v>164</v>
      </c>
      <c r="H204" s="166">
        <v>105.8</v>
      </c>
      <c r="I204" s="167"/>
      <c r="L204" s="163"/>
      <c r="M204" s="168"/>
      <c r="T204" s="169"/>
      <c r="AT204" s="164" t="s">
        <v>162</v>
      </c>
      <c r="AU204" s="164" t="s">
        <v>83</v>
      </c>
      <c r="AV204" s="13" t="s">
        <v>158</v>
      </c>
      <c r="AW204" s="13" t="s">
        <v>30</v>
      </c>
      <c r="AX204" s="13" t="s">
        <v>81</v>
      </c>
      <c r="AY204" s="164" t="s">
        <v>151</v>
      </c>
    </row>
    <row r="205" spans="2:65" s="1" customFormat="1" ht="37.9" customHeight="1" x14ac:dyDescent="0.2">
      <c r="B205" s="137"/>
      <c r="C205" s="138" t="s">
        <v>293</v>
      </c>
      <c r="D205" s="138" t="s">
        <v>154</v>
      </c>
      <c r="E205" s="139" t="s">
        <v>544</v>
      </c>
      <c r="F205" s="140" t="s">
        <v>545</v>
      </c>
      <c r="G205" s="141" t="s">
        <v>171</v>
      </c>
      <c r="H205" s="142">
        <v>6.21</v>
      </c>
      <c r="I205" s="143"/>
      <c r="J205" s="144">
        <f>ROUND(I205*H205,2)</f>
        <v>0</v>
      </c>
      <c r="K205" s="145"/>
      <c r="L205" s="32"/>
      <c r="M205" s="146" t="s">
        <v>1</v>
      </c>
      <c r="N205" s="147" t="s">
        <v>38</v>
      </c>
      <c r="P205" s="148">
        <f>O205*H205</f>
        <v>0</v>
      </c>
      <c r="Q205" s="148">
        <v>0</v>
      </c>
      <c r="R205" s="148">
        <f>Q205*H205</f>
        <v>0</v>
      </c>
      <c r="S205" s="148">
        <v>0</v>
      </c>
      <c r="T205" s="149">
        <f>S205*H205</f>
        <v>0</v>
      </c>
      <c r="AR205" s="150" t="s">
        <v>158</v>
      </c>
      <c r="AT205" s="150" t="s">
        <v>154</v>
      </c>
      <c r="AU205" s="150" t="s">
        <v>83</v>
      </c>
      <c r="AY205" s="17" t="s">
        <v>151</v>
      </c>
      <c r="BE205" s="151">
        <f>IF(N205="základní",J205,0)</f>
        <v>0</v>
      </c>
      <c r="BF205" s="151">
        <f>IF(N205="snížená",J205,0)</f>
        <v>0</v>
      </c>
      <c r="BG205" s="151">
        <f>IF(N205="zákl. přenesená",J205,0)</f>
        <v>0</v>
      </c>
      <c r="BH205" s="151">
        <f>IF(N205="sníž. přenesená",J205,0)</f>
        <v>0</v>
      </c>
      <c r="BI205" s="151">
        <f>IF(N205="nulová",J205,0)</f>
        <v>0</v>
      </c>
      <c r="BJ205" s="17" t="s">
        <v>81</v>
      </c>
      <c r="BK205" s="151">
        <f>ROUND(I205*H205,2)</f>
        <v>0</v>
      </c>
      <c r="BL205" s="17" t="s">
        <v>158</v>
      </c>
      <c r="BM205" s="150" t="s">
        <v>555</v>
      </c>
    </row>
    <row r="206" spans="2:65" s="1" customFormat="1" ht="19.5" x14ac:dyDescent="0.2">
      <c r="B206" s="32"/>
      <c r="D206" s="152" t="s">
        <v>160</v>
      </c>
      <c r="F206" s="153" t="s">
        <v>545</v>
      </c>
      <c r="I206" s="154"/>
      <c r="L206" s="32"/>
      <c r="M206" s="155"/>
      <c r="T206" s="56"/>
      <c r="AT206" s="17" t="s">
        <v>160</v>
      </c>
      <c r="AU206" s="17" t="s">
        <v>83</v>
      </c>
    </row>
    <row r="207" spans="2:65" s="14" customFormat="1" x14ac:dyDescent="0.2">
      <c r="B207" s="170"/>
      <c r="D207" s="152" t="s">
        <v>162</v>
      </c>
      <c r="E207" s="171" t="s">
        <v>1</v>
      </c>
      <c r="F207" s="172" t="s">
        <v>556</v>
      </c>
      <c r="H207" s="171" t="s">
        <v>1</v>
      </c>
      <c r="I207" s="173"/>
      <c r="L207" s="170"/>
      <c r="M207" s="174"/>
      <c r="T207" s="175"/>
      <c r="AT207" s="171" t="s">
        <v>162</v>
      </c>
      <c r="AU207" s="171" t="s">
        <v>83</v>
      </c>
      <c r="AV207" s="14" t="s">
        <v>81</v>
      </c>
      <c r="AW207" s="14" t="s">
        <v>30</v>
      </c>
      <c r="AX207" s="14" t="s">
        <v>73</v>
      </c>
      <c r="AY207" s="171" t="s">
        <v>151</v>
      </c>
    </row>
    <row r="208" spans="2:65" s="12" customFormat="1" x14ac:dyDescent="0.2">
      <c r="B208" s="156"/>
      <c r="D208" s="152" t="s">
        <v>162</v>
      </c>
      <c r="E208" s="157" t="s">
        <v>1</v>
      </c>
      <c r="F208" s="158" t="s">
        <v>557</v>
      </c>
      <c r="H208" s="159">
        <v>6.21</v>
      </c>
      <c r="I208" s="160"/>
      <c r="L208" s="156"/>
      <c r="M208" s="161"/>
      <c r="T208" s="162"/>
      <c r="AT208" s="157" t="s">
        <v>162</v>
      </c>
      <c r="AU208" s="157" t="s">
        <v>83</v>
      </c>
      <c r="AV208" s="12" t="s">
        <v>83</v>
      </c>
      <c r="AW208" s="12" t="s">
        <v>30</v>
      </c>
      <c r="AX208" s="12" t="s">
        <v>73</v>
      </c>
      <c r="AY208" s="157" t="s">
        <v>151</v>
      </c>
    </row>
    <row r="209" spans="2:65" s="13" customFormat="1" x14ac:dyDescent="0.2">
      <c r="B209" s="163"/>
      <c r="D209" s="152" t="s">
        <v>162</v>
      </c>
      <c r="E209" s="164" t="s">
        <v>1</v>
      </c>
      <c r="F209" s="165" t="s">
        <v>164</v>
      </c>
      <c r="H209" s="166">
        <v>6.21</v>
      </c>
      <c r="I209" s="167"/>
      <c r="L209" s="163"/>
      <c r="M209" s="168"/>
      <c r="T209" s="169"/>
      <c r="AT209" s="164" t="s">
        <v>162</v>
      </c>
      <c r="AU209" s="164" t="s">
        <v>83</v>
      </c>
      <c r="AV209" s="13" t="s">
        <v>158</v>
      </c>
      <c r="AW209" s="13" t="s">
        <v>30</v>
      </c>
      <c r="AX209" s="13" t="s">
        <v>81</v>
      </c>
      <c r="AY209" s="164" t="s">
        <v>151</v>
      </c>
    </row>
    <row r="210" spans="2:65" s="1" customFormat="1" ht="24.2" customHeight="1" x14ac:dyDescent="0.2">
      <c r="B210" s="137"/>
      <c r="C210" s="138" t="s">
        <v>298</v>
      </c>
      <c r="D210" s="138" t="s">
        <v>154</v>
      </c>
      <c r="E210" s="139" t="s">
        <v>558</v>
      </c>
      <c r="F210" s="140" t="s">
        <v>559</v>
      </c>
      <c r="G210" s="141" t="s">
        <v>171</v>
      </c>
      <c r="H210" s="142">
        <v>233</v>
      </c>
      <c r="I210" s="143"/>
      <c r="J210" s="144">
        <f>ROUND(I210*H210,2)</f>
        <v>0</v>
      </c>
      <c r="K210" s="145"/>
      <c r="L210" s="32"/>
      <c r="M210" s="146" t="s">
        <v>1</v>
      </c>
      <c r="N210" s="147" t="s">
        <v>38</v>
      </c>
      <c r="P210" s="148">
        <f>O210*H210</f>
        <v>0</v>
      </c>
      <c r="Q210" s="148">
        <v>0</v>
      </c>
      <c r="R210" s="148">
        <f>Q210*H210</f>
        <v>0</v>
      </c>
      <c r="S210" s="148">
        <v>0</v>
      </c>
      <c r="T210" s="149">
        <f>S210*H210</f>
        <v>0</v>
      </c>
      <c r="AR210" s="150" t="s">
        <v>158</v>
      </c>
      <c r="AT210" s="150" t="s">
        <v>154</v>
      </c>
      <c r="AU210" s="150" t="s">
        <v>83</v>
      </c>
      <c r="AY210" s="17" t="s">
        <v>151</v>
      </c>
      <c r="BE210" s="151">
        <f>IF(N210="základní",J210,0)</f>
        <v>0</v>
      </c>
      <c r="BF210" s="151">
        <f>IF(N210="snížená",J210,0)</f>
        <v>0</v>
      </c>
      <c r="BG210" s="151">
        <f>IF(N210="zákl. přenesená",J210,0)</f>
        <v>0</v>
      </c>
      <c r="BH210" s="151">
        <f>IF(N210="sníž. přenesená",J210,0)</f>
        <v>0</v>
      </c>
      <c r="BI210" s="151">
        <f>IF(N210="nulová",J210,0)</f>
        <v>0</v>
      </c>
      <c r="BJ210" s="17" t="s">
        <v>81</v>
      </c>
      <c r="BK210" s="151">
        <f>ROUND(I210*H210,2)</f>
        <v>0</v>
      </c>
      <c r="BL210" s="17" t="s">
        <v>158</v>
      </c>
      <c r="BM210" s="150" t="s">
        <v>560</v>
      </c>
    </row>
    <row r="211" spans="2:65" s="1" customFormat="1" ht="19.5" x14ac:dyDescent="0.2">
      <c r="B211" s="32"/>
      <c r="D211" s="152" t="s">
        <v>160</v>
      </c>
      <c r="F211" s="153" t="s">
        <v>559</v>
      </c>
      <c r="I211" s="154"/>
      <c r="L211" s="32"/>
      <c r="M211" s="155"/>
      <c r="T211" s="56"/>
      <c r="AT211" s="17" t="s">
        <v>160</v>
      </c>
      <c r="AU211" s="17" t="s">
        <v>83</v>
      </c>
    </row>
    <row r="212" spans="2:65" s="14" customFormat="1" x14ac:dyDescent="0.2">
      <c r="B212" s="170"/>
      <c r="D212" s="152" t="s">
        <v>162</v>
      </c>
      <c r="E212" s="171" t="s">
        <v>1</v>
      </c>
      <c r="F212" s="172" t="s">
        <v>537</v>
      </c>
      <c r="H212" s="171" t="s">
        <v>1</v>
      </c>
      <c r="I212" s="173"/>
      <c r="L212" s="170"/>
      <c r="M212" s="174"/>
      <c r="T212" s="175"/>
      <c r="AT212" s="171" t="s">
        <v>162</v>
      </c>
      <c r="AU212" s="171" t="s">
        <v>83</v>
      </c>
      <c r="AV212" s="14" t="s">
        <v>81</v>
      </c>
      <c r="AW212" s="14" t="s">
        <v>30</v>
      </c>
      <c r="AX212" s="14" t="s">
        <v>73</v>
      </c>
      <c r="AY212" s="171" t="s">
        <v>151</v>
      </c>
    </row>
    <row r="213" spans="2:65" s="12" customFormat="1" x14ac:dyDescent="0.2">
      <c r="B213" s="156"/>
      <c r="D213" s="152" t="s">
        <v>162</v>
      </c>
      <c r="E213" s="157" t="s">
        <v>1</v>
      </c>
      <c r="F213" s="158" t="s">
        <v>538</v>
      </c>
      <c r="H213" s="159">
        <v>233</v>
      </c>
      <c r="I213" s="160"/>
      <c r="L213" s="156"/>
      <c r="M213" s="161"/>
      <c r="T213" s="162"/>
      <c r="AT213" s="157" t="s">
        <v>162</v>
      </c>
      <c r="AU213" s="157" t="s">
        <v>83</v>
      </c>
      <c r="AV213" s="12" t="s">
        <v>83</v>
      </c>
      <c r="AW213" s="12" t="s">
        <v>30</v>
      </c>
      <c r="AX213" s="12" t="s">
        <v>73</v>
      </c>
      <c r="AY213" s="157" t="s">
        <v>151</v>
      </c>
    </row>
    <row r="214" spans="2:65" s="13" customFormat="1" x14ac:dyDescent="0.2">
      <c r="B214" s="163"/>
      <c r="D214" s="152" t="s">
        <v>162</v>
      </c>
      <c r="E214" s="164" t="s">
        <v>1</v>
      </c>
      <c r="F214" s="165" t="s">
        <v>164</v>
      </c>
      <c r="H214" s="166">
        <v>233</v>
      </c>
      <c r="I214" s="167"/>
      <c r="L214" s="163"/>
      <c r="M214" s="168"/>
      <c r="T214" s="169"/>
      <c r="AT214" s="164" t="s">
        <v>162</v>
      </c>
      <c r="AU214" s="164" t="s">
        <v>83</v>
      </c>
      <c r="AV214" s="13" t="s">
        <v>158</v>
      </c>
      <c r="AW214" s="13" t="s">
        <v>30</v>
      </c>
      <c r="AX214" s="13" t="s">
        <v>81</v>
      </c>
      <c r="AY214" s="164" t="s">
        <v>151</v>
      </c>
    </row>
    <row r="215" spans="2:65" s="1" customFormat="1" ht="24.2" customHeight="1" x14ac:dyDescent="0.2">
      <c r="B215" s="137"/>
      <c r="C215" s="138" t="s">
        <v>207</v>
      </c>
      <c r="D215" s="138" t="s">
        <v>154</v>
      </c>
      <c r="E215" s="139" t="s">
        <v>558</v>
      </c>
      <c r="F215" s="140" t="s">
        <v>559</v>
      </c>
      <c r="G215" s="141" t="s">
        <v>171</v>
      </c>
      <c r="H215" s="142">
        <v>1.242</v>
      </c>
      <c r="I215" s="143"/>
      <c r="J215" s="144">
        <f>ROUND(I215*H215,2)</f>
        <v>0</v>
      </c>
      <c r="K215" s="145"/>
      <c r="L215" s="32"/>
      <c r="M215" s="146" t="s">
        <v>1</v>
      </c>
      <c r="N215" s="147" t="s">
        <v>38</v>
      </c>
      <c r="P215" s="148">
        <f>O215*H215</f>
        <v>0</v>
      </c>
      <c r="Q215" s="148">
        <v>0</v>
      </c>
      <c r="R215" s="148">
        <f>Q215*H215</f>
        <v>0</v>
      </c>
      <c r="S215" s="148">
        <v>0</v>
      </c>
      <c r="T215" s="149">
        <f>S215*H215</f>
        <v>0</v>
      </c>
      <c r="AR215" s="150" t="s">
        <v>158</v>
      </c>
      <c r="AT215" s="150" t="s">
        <v>154</v>
      </c>
      <c r="AU215" s="150" t="s">
        <v>83</v>
      </c>
      <c r="AY215" s="17" t="s">
        <v>151</v>
      </c>
      <c r="BE215" s="151">
        <f>IF(N215="základní",J215,0)</f>
        <v>0</v>
      </c>
      <c r="BF215" s="151">
        <f>IF(N215="snížená",J215,0)</f>
        <v>0</v>
      </c>
      <c r="BG215" s="151">
        <f>IF(N215="zákl. přenesená",J215,0)</f>
        <v>0</v>
      </c>
      <c r="BH215" s="151">
        <f>IF(N215="sníž. přenesená",J215,0)</f>
        <v>0</v>
      </c>
      <c r="BI215" s="151">
        <f>IF(N215="nulová",J215,0)</f>
        <v>0</v>
      </c>
      <c r="BJ215" s="17" t="s">
        <v>81</v>
      </c>
      <c r="BK215" s="151">
        <f>ROUND(I215*H215,2)</f>
        <v>0</v>
      </c>
      <c r="BL215" s="17" t="s">
        <v>158</v>
      </c>
      <c r="BM215" s="150" t="s">
        <v>561</v>
      </c>
    </row>
    <row r="216" spans="2:65" s="1" customFormat="1" ht="19.5" x14ac:dyDescent="0.2">
      <c r="B216" s="32"/>
      <c r="D216" s="152" t="s">
        <v>160</v>
      </c>
      <c r="F216" s="153" t="s">
        <v>559</v>
      </c>
      <c r="I216" s="154"/>
      <c r="L216" s="32"/>
      <c r="M216" s="155"/>
      <c r="T216" s="56"/>
      <c r="AT216" s="17" t="s">
        <v>160</v>
      </c>
      <c r="AU216" s="17" t="s">
        <v>83</v>
      </c>
    </row>
    <row r="217" spans="2:65" s="14" customFormat="1" x14ac:dyDescent="0.2">
      <c r="B217" s="170"/>
      <c r="D217" s="152" t="s">
        <v>162</v>
      </c>
      <c r="E217" s="171" t="s">
        <v>1</v>
      </c>
      <c r="F217" s="172" t="s">
        <v>562</v>
      </c>
      <c r="H217" s="171" t="s">
        <v>1</v>
      </c>
      <c r="I217" s="173"/>
      <c r="L217" s="170"/>
      <c r="M217" s="174"/>
      <c r="T217" s="175"/>
      <c r="AT217" s="171" t="s">
        <v>162</v>
      </c>
      <c r="AU217" s="171" t="s">
        <v>83</v>
      </c>
      <c r="AV217" s="14" t="s">
        <v>81</v>
      </c>
      <c r="AW217" s="14" t="s">
        <v>30</v>
      </c>
      <c r="AX217" s="14" t="s">
        <v>73</v>
      </c>
      <c r="AY217" s="171" t="s">
        <v>151</v>
      </c>
    </row>
    <row r="218" spans="2:65" s="12" customFormat="1" x14ac:dyDescent="0.2">
      <c r="B218" s="156"/>
      <c r="D218" s="152" t="s">
        <v>162</v>
      </c>
      <c r="E218" s="157" t="s">
        <v>1</v>
      </c>
      <c r="F218" s="158" t="s">
        <v>543</v>
      </c>
      <c r="H218" s="159">
        <v>1.242</v>
      </c>
      <c r="I218" s="160"/>
      <c r="L218" s="156"/>
      <c r="M218" s="161"/>
      <c r="T218" s="162"/>
      <c r="AT218" s="157" t="s">
        <v>162</v>
      </c>
      <c r="AU218" s="157" t="s">
        <v>83</v>
      </c>
      <c r="AV218" s="12" t="s">
        <v>83</v>
      </c>
      <c r="AW218" s="12" t="s">
        <v>30</v>
      </c>
      <c r="AX218" s="12" t="s">
        <v>73</v>
      </c>
      <c r="AY218" s="157" t="s">
        <v>151</v>
      </c>
    </row>
    <row r="219" spans="2:65" s="13" customFormat="1" x14ac:dyDescent="0.2">
      <c r="B219" s="163"/>
      <c r="D219" s="152" t="s">
        <v>162</v>
      </c>
      <c r="E219" s="164" t="s">
        <v>1</v>
      </c>
      <c r="F219" s="165" t="s">
        <v>164</v>
      </c>
      <c r="H219" s="166">
        <v>1.242</v>
      </c>
      <c r="I219" s="167"/>
      <c r="L219" s="163"/>
      <c r="M219" s="168"/>
      <c r="T219" s="169"/>
      <c r="AT219" s="164" t="s">
        <v>162</v>
      </c>
      <c r="AU219" s="164" t="s">
        <v>83</v>
      </c>
      <c r="AV219" s="13" t="s">
        <v>158</v>
      </c>
      <c r="AW219" s="13" t="s">
        <v>30</v>
      </c>
      <c r="AX219" s="13" t="s">
        <v>81</v>
      </c>
      <c r="AY219" s="164" t="s">
        <v>151</v>
      </c>
    </row>
    <row r="220" spans="2:65" s="1" customFormat="1" ht="24.2" customHeight="1" x14ac:dyDescent="0.2">
      <c r="B220" s="137"/>
      <c r="C220" s="138" t="s">
        <v>305</v>
      </c>
      <c r="D220" s="138" t="s">
        <v>154</v>
      </c>
      <c r="E220" s="139" t="s">
        <v>563</v>
      </c>
      <c r="F220" s="140" t="s">
        <v>564</v>
      </c>
      <c r="G220" s="141" t="s">
        <v>171</v>
      </c>
      <c r="H220" s="142">
        <v>233</v>
      </c>
      <c r="I220" s="143"/>
      <c r="J220" s="144">
        <f>ROUND(I220*H220,2)</f>
        <v>0</v>
      </c>
      <c r="K220" s="145"/>
      <c r="L220" s="32"/>
      <c r="M220" s="146" t="s">
        <v>1</v>
      </c>
      <c r="N220" s="147" t="s">
        <v>38</v>
      </c>
      <c r="P220" s="148">
        <f>O220*H220</f>
        <v>0</v>
      </c>
      <c r="Q220" s="148">
        <v>0</v>
      </c>
      <c r="R220" s="148">
        <f>Q220*H220</f>
        <v>0</v>
      </c>
      <c r="S220" s="148">
        <v>0</v>
      </c>
      <c r="T220" s="149">
        <f>S220*H220</f>
        <v>0</v>
      </c>
      <c r="AR220" s="150" t="s">
        <v>158</v>
      </c>
      <c r="AT220" s="150" t="s">
        <v>154</v>
      </c>
      <c r="AU220" s="150" t="s">
        <v>83</v>
      </c>
      <c r="AY220" s="17" t="s">
        <v>151</v>
      </c>
      <c r="BE220" s="151">
        <f>IF(N220="základní",J220,0)</f>
        <v>0</v>
      </c>
      <c r="BF220" s="151">
        <f>IF(N220="snížená",J220,0)</f>
        <v>0</v>
      </c>
      <c r="BG220" s="151">
        <f>IF(N220="zákl. přenesená",J220,0)</f>
        <v>0</v>
      </c>
      <c r="BH220" s="151">
        <f>IF(N220="sníž. přenesená",J220,0)</f>
        <v>0</v>
      </c>
      <c r="BI220" s="151">
        <f>IF(N220="nulová",J220,0)</f>
        <v>0</v>
      </c>
      <c r="BJ220" s="17" t="s">
        <v>81</v>
      </c>
      <c r="BK220" s="151">
        <f>ROUND(I220*H220,2)</f>
        <v>0</v>
      </c>
      <c r="BL220" s="17" t="s">
        <v>158</v>
      </c>
      <c r="BM220" s="150" t="s">
        <v>565</v>
      </c>
    </row>
    <row r="221" spans="2:65" s="1" customFormat="1" x14ac:dyDescent="0.2">
      <c r="B221" s="32"/>
      <c r="D221" s="152" t="s">
        <v>160</v>
      </c>
      <c r="F221" s="153" t="s">
        <v>564</v>
      </c>
      <c r="I221" s="154"/>
      <c r="L221" s="32"/>
      <c r="M221" s="155"/>
      <c r="T221" s="56"/>
      <c r="AT221" s="17" t="s">
        <v>160</v>
      </c>
      <c r="AU221" s="17" t="s">
        <v>83</v>
      </c>
    </row>
    <row r="222" spans="2:65" s="14" customFormat="1" x14ac:dyDescent="0.2">
      <c r="B222" s="170"/>
      <c r="D222" s="152" t="s">
        <v>162</v>
      </c>
      <c r="E222" s="171" t="s">
        <v>1</v>
      </c>
      <c r="F222" s="172" t="s">
        <v>537</v>
      </c>
      <c r="H222" s="171" t="s">
        <v>1</v>
      </c>
      <c r="I222" s="173"/>
      <c r="L222" s="170"/>
      <c r="M222" s="174"/>
      <c r="T222" s="175"/>
      <c r="AT222" s="171" t="s">
        <v>162</v>
      </c>
      <c r="AU222" s="171" t="s">
        <v>83</v>
      </c>
      <c r="AV222" s="14" t="s">
        <v>81</v>
      </c>
      <c r="AW222" s="14" t="s">
        <v>30</v>
      </c>
      <c r="AX222" s="14" t="s">
        <v>73</v>
      </c>
      <c r="AY222" s="171" t="s">
        <v>151</v>
      </c>
    </row>
    <row r="223" spans="2:65" s="12" customFormat="1" x14ac:dyDescent="0.2">
      <c r="B223" s="156"/>
      <c r="D223" s="152" t="s">
        <v>162</v>
      </c>
      <c r="E223" s="157" t="s">
        <v>1</v>
      </c>
      <c r="F223" s="158" t="s">
        <v>538</v>
      </c>
      <c r="H223" s="159">
        <v>233</v>
      </c>
      <c r="I223" s="160"/>
      <c r="L223" s="156"/>
      <c r="M223" s="161"/>
      <c r="T223" s="162"/>
      <c r="AT223" s="157" t="s">
        <v>162</v>
      </c>
      <c r="AU223" s="157" t="s">
        <v>83</v>
      </c>
      <c r="AV223" s="12" t="s">
        <v>83</v>
      </c>
      <c r="AW223" s="12" t="s">
        <v>30</v>
      </c>
      <c r="AX223" s="12" t="s">
        <v>73</v>
      </c>
      <c r="AY223" s="157" t="s">
        <v>151</v>
      </c>
    </row>
    <row r="224" spans="2:65" s="13" customFormat="1" x14ac:dyDescent="0.2">
      <c r="B224" s="163"/>
      <c r="D224" s="152" t="s">
        <v>162</v>
      </c>
      <c r="E224" s="164" t="s">
        <v>1</v>
      </c>
      <c r="F224" s="165" t="s">
        <v>164</v>
      </c>
      <c r="H224" s="166">
        <v>233</v>
      </c>
      <c r="I224" s="167"/>
      <c r="L224" s="163"/>
      <c r="M224" s="168"/>
      <c r="T224" s="169"/>
      <c r="AT224" s="164" t="s">
        <v>162</v>
      </c>
      <c r="AU224" s="164" t="s">
        <v>83</v>
      </c>
      <c r="AV224" s="13" t="s">
        <v>158</v>
      </c>
      <c r="AW224" s="13" t="s">
        <v>30</v>
      </c>
      <c r="AX224" s="13" t="s">
        <v>81</v>
      </c>
      <c r="AY224" s="164" t="s">
        <v>151</v>
      </c>
    </row>
    <row r="225" spans="2:65" s="1" customFormat="1" ht="16.5" customHeight="1" x14ac:dyDescent="0.2">
      <c r="B225" s="137"/>
      <c r="C225" s="182" t="s">
        <v>248</v>
      </c>
      <c r="D225" s="182" t="s">
        <v>566</v>
      </c>
      <c r="E225" s="183" t="s">
        <v>567</v>
      </c>
      <c r="F225" s="184" t="s">
        <v>568</v>
      </c>
      <c r="G225" s="185" t="s">
        <v>181</v>
      </c>
      <c r="H225" s="186">
        <v>419.4</v>
      </c>
      <c r="I225" s="187"/>
      <c r="J225" s="188">
        <f>ROUND(I225*H225,2)</f>
        <v>0</v>
      </c>
      <c r="K225" s="189"/>
      <c r="L225" s="190"/>
      <c r="M225" s="191" t="s">
        <v>1</v>
      </c>
      <c r="N225" s="192" t="s">
        <v>38</v>
      </c>
      <c r="P225" s="148">
        <f>O225*H225</f>
        <v>0</v>
      </c>
      <c r="Q225" s="148">
        <v>1</v>
      </c>
      <c r="R225" s="148">
        <f>Q225*H225</f>
        <v>419.4</v>
      </c>
      <c r="S225" s="148">
        <v>0</v>
      </c>
      <c r="T225" s="149">
        <f>S225*H225</f>
        <v>0</v>
      </c>
      <c r="AR225" s="150" t="s">
        <v>204</v>
      </c>
      <c r="AT225" s="150" t="s">
        <v>566</v>
      </c>
      <c r="AU225" s="150" t="s">
        <v>83</v>
      </c>
      <c r="AY225" s="17" t="s">
        <v>151</v>
      </c>
      <c r="BE225" s="151">
        <f>IF(N225="základní",J225,0)</f>
        <v>0</v>
      </c>
      <c r="BF225" s="151">
        <f>IF(N225="snížená",J225,0)</f>
        <v>0</v>
      </c>
      <c r="BG225" s="151">
        <f>IF(N225="zákl. přenesená",J225,0)</f>
        <v>0</v>
      </c>
      <c r="BH225" s="151">
        <f>IF(N225="sníž. přenesená",J225,0)</f>
        <v>0</v>
      </c>
      <c r="BI225" s="151">
        <f>IF(N225="nulová",J225,0)</f>
        <v>0</v>
      </c>
      <c r="BJ225" s="17" t="s">
        <v>81</v>
      </c>
      <c r="BK225" s="151">
        <f>ROUND(I225*H225,2)</f>
        <v>0</v>
      </c>
      <c r="BL225" s="17" t="s">
        <v>158</v>
      </c>
      <c r="BM225" s="150" t="s">
        <v>569</v>
      </c>
    </row>
    <row r="226" spans="2:65" s="1" customFormat="1" x14ac:dyDescent="0.2">
      <c r="B226" s="32"/>
      <c r="D226" s="152" t="s">
        <v>160</v>
      </c>
      <c r="F226" s="153" t="s">
        <v>568</v>
      </c>
      <c r="I226" s="154"/>
      <c r="L226" s="32"/>
      <c r="M226" s="155"/>
      <c r="T226" s="56"/>
      <c r="AT226" s="17" t="s">
        <v>160</v>
      </c>
      <c r="AU226" s="17" t="s">
        <v>83</v>
      </c>
    </row>
    <row r="227" spans="2:65" s="14" customFormat="1" ht="22.5" x14ac:dyDescent="0.2">
      <c r="B227" s="170"/>
      <c r="D227" s="152" t="s">
        <v>162</v>
      </c>
      <c r="E227" s="171" t="s">
        <v>1</v>
      </c>
      <c r="F227" s="172" t="s">
        <v>570</v>
      </c>
      <c r="H227" s="171" t="s">
        <v>1</v>
      </c>
      <c r="I227" s="173"/>
      <c r="L227" s="170"/>
      <c r="M227" s="174"/>
      <c r="T227" s="175"/>
      <c r="AT227" s="171" t="s">
        <v>162</v>
      </c>
      <c r="AU227" s="171" t="s">
        <v>83</v>
      </c>
      <c r="AV227" s="14" t="s">
        <v>81</v>
      </c>
      <c r="AW227" s="14" t="s">
        <v>30</v>
      </c>
      <c r="AX227" s="14" t="s">
        <v>73</v>
      </c>
      <c r="AY227" s="171" t="s">
        <v>151</v>
      </c>
    </row>
    <row r="228" spans="2:65" s="12" customFormat="1" x14ac:dyDescent="0.2">
      <c r="B228" s="156"/>
      <c r="D228" s="152" t="s">
        <v>162</v>
      </c>
      <c r="E228" s="157" t="s">
        <v>1</v>
      </c>
      <c r="F228" s="158" t="s">
        <v>571</v>
      </c>
      <c r="H228" s="159">
        <v>419.4</v>
      </c>
      <c r="I228" s="160"/>
      <c r="L228" s="156"/>
      <c r="M228" s="161"/>
      <c r="T228" s="162"/>
      <c r="AT228" s="157" t="s">
        <v>162</v>
      </c>
      <c r="AU228" s="157" t="s">
        <v>83</v>
      </c>
      <c r="AV228" s="12" t="s">
        <v>83</v>
      </c>
      <c r="AW228" s="12" t="s">
        <v>30</v>
      </c>
      <c r="AX228" s="12" t="s">
        <v>73</v>
      </c>
      <c r="AY228" s="157" t="s">
        <v>151</v>
      </c>
    </row>
    <row r="229" spans="2:65" s="13" customFormat="1" x14ac:dyDescent="0.2">
      <c r="B229" s="163"/>
      <c r="D229" s="152" t="s">
        <v>162</v>
      </c>
      <c r="E229" s="164" t="s">
        <v>1</v>
      </c>
      <c r="F229" s="165" t="s">
        <v>164</v>
      </c>
      <c r="H229" s="166">
        <v>419.4</v>
      </c>
      <c r="I229" s="167"/>
      <c r="L229" s="163"/>
      <c r="M229" s="168"/>
      <c r="T229" s="169"/>
      <c r="AT229" s="164" t="s">
        <v>162</v>
      </c>
      <c r="AU229" s="164" t="s">
        <v>83</v>
      </c>
      <c r="AV229" s="13" t="s">
        <v>158</v>
      </c>
      <c r="AW229" s="13" t="s">
        <v>30</v>
      </c>
      <c r="AX229" s="13" t="s">
        <v>81</v>
      </c>
      <c r="AY229" s="164" t="s">
        <v>151</v>
      </c>
    </row>
    <row r="230" spans="2:65" s="1" customFormat="1" ht="24.2" customHeight="1" x14ac:dyDescent="0.2">
      <c r="B230" s="137"/>
      <c r="C230" s="138" t="s">
        <v>315</v>
      </c>
      <c r="D230" s="138" t="s">
        <v>154</v>
      </c>
      <c r="E230" s="139" t="s">
        <v>572</v>
      </c>
      <c r="F230" s="140" t="s">
        <v>463</v>
      </c>
      <c r="G230" s="141" t="s">
        <v>181</v>
      </c>
      <c r="H230" s="142">
        <v>1684.8</v>
      </c>
      <c r="I230" s="143"/>
      <c r="J230" s="144">
        <f>ROUND(I230*H230,2)</f>
        <v>0</v>
      </c>
      <c r="K230" s="145"/>
      <c r="L230" s="32"/>
      <c r="M230" s="146" t="s">
        <v>1</v>
      </c>
      <c r="N230" s="147" t="s">
        <v>38</v>
      </c>
      <c r="P230" s="148">
        <f>O230*H230</f>
        <v>0</v>
      </c>
      <c r="Q230" s="148">
        <v>0</v>
      </c>
      <c r="R230" s="148">
        <f>Q230*H230</f>
        <v>0</v>
      </c>
      <c r="S230" s="148">
        <v>0</v>
      </c>
      <c r="T230" s="149">
        <f>S230*H230</f>
        <v>0</v>
      </c>
      <c r="AR230" s="150" t="s">
        <v>158</v>
      </c>
      <c r="AT230" s="150" t="s">
        <v>154</v>
      </c>
      <c r="AU230" s="150" t="s">
        <v>83</v>
      </c>
      <c r="AY230" s="17" t="s">
        <v>151</v>
      </c>
      <c r="BE230" s="151">
        <f>IF(N230="základní",J230,0)</f>
        <v>0</v>
      </c>
      <c r="BF230" s="151">
        <f>IF(N230="snížená",J230,0)</f>
        <v>0</v>
      </c>
      <c r="BG230" s="151">
        <f>IF(N230="zákl. přenesená",J230,0)</f>
        <v>0</v>
      </c>
      <c r="BH230" s="151">
        <f>IF(N230="sníž. přenesená",J230,0)</f>
        <v>0</v>
      </c>
      <c r="BI230" s="151">
        <f>IF(N230="nulová",J230,0)</f>
        <v>0</v>
      </c>
      <c r="BJ230" s="17" t="s">
        <v>81</v>
      </c>
      <c r="BK230" s="151">
        <f>ROUND(I230*H230,2)</f>
        <v>0</v>
      </c>
      <c r="BL230" s="17" t="s">
        <v>158</v>
      </c>
      <c r="BM230" s="150" t="s">
        <v>573</v>
      </c>
    </row>
    <row r="231" spans="2:65" s="1" customFormat="1" ht="19.5" x14ac:dyDescent="0.2">
      <c r="B231" s="32"/>
      <c r="D231" s="152" t="s">
        <v>160</v>
      </c>
      <c r="F231" s="153" t="s">
        <v>463</v>
      </c>
      <c r="I231" s="154"/>
      <c r="L231" s="32"/>
      <c r="M231" s="155"/>
      <c r="T231" s="56"/>
      <c r="AT231" s="17" t="s">
        <v>160</v>
      </c>
      <c r="AU231" s="17" t="s">
        <v>83</v>
      </c>
    </row>
    <row r="232" spans="2:65" s="14" customFormat="1" x14ac:dyDescent="0.2">
      <c r="B232" s="170"/>
      <c r="D232" s="152" t="s">
        <v>162</v>
      </c>
      <c r="E232" s="171" t="s">
        <v>1</v>
      </c>
      <c r="F232" s="172" t="s">
        <v>574</v>
      </c>
      <c r="H232" s="171" t="s">
        <v>1</v>
      </c>
      <c r="I232" s="173"/>
      <c r="L232" s="170"/>
      <c r="M232" s="174"/>
      <c r="T232" s="175"/>
      <c r="AT232" s="171" t="s">
        <v>162</v>
      </c>
      <c r="AU232" s="171" t="s">
        <v>83</v>
      </c>
      <c r="AV232" s="14" t="s">
        <v>81</v>
      </c>
      <c r="AW232" s="14" t="s">
        <v>30</v>
      </c>
      <c r="AX232" s="14" t="s">
        <v>73</v>
      </c>
      <c r="AY232" s="171" t="s">
        <v>151</v>
      </c>
    </row>
    <row r="233" spans="2:65" s="12" customFormat="1" x14ac:dyDescent="0.2">
      <c r="B233" s="156"/>
      <c r="D233" s="152" t="s">
        <v>162</v>
      </c>
      <c r="E233" s="157" t="s">
        <v>1</v>
      </c>
      <c r="F233" s="158" t="s">
        <v>575</v>
      </c>
      <c r="H233" s="159">
        <v>1684.8</v>
      </c>
      <c r="I233" s="160"/>
      <c r="L233" s="156"/>
      <c r="M233" s="161"/>
      <c r="T233" s="162"/>
      <c r="AT233" s="157" t="s">
        <v>162</v>
      </c>
      <c r="AU233" s="157" t="s">
        <v>83</v>
      </c>
      <c r="AV233" s="12" t="s">
        <v>83</v>
      </c>
      <c r="AW233" s="12" t="s">
        <v>30</v>
      </c>
      <c r="AX233" s="12" t="s">
        <v>73</v>
      </c>
      <c r="AY233" s="157" t="s">
        <v>151</v>
      </c>
    </row>
    <row r="234" spans="2:65" s="13" customFormat="1" x14ac:dyDescent="0.2">
      <c r="B234" s="163"/>
      <c r="D234" s="152" t="s">
        <v>162</v>
      </c>
      <c r="E234" s="164" t="s">
        <v>1</v>
      </c>
      <c r="F234" s="165" t="s">
        <v>164</v>
      </c>
      <c r="H234" s="166">
        <v>1684.8</v>
      </c>
      <c r="I234" s="167"/>
      <c r="L234" s="163"/>
      <c r="M234" s="168"/>
      <c r="T234" s="169"/>
      <c r="AT234" s="164" t="s">
        <v>162</v>
      </c>
      <c r="AU234" s="164" t="s">
        <v>83</v>
      </c>
      <c r="AV234" s="13" t="s">
        <v>158</v>
      </c>
      <c r="AW234" s="13" t="s">
        <v>30</v>
      </c>
      <c r="AX234" s="13" t="s">
        <v>81</v>
      </c>
      <c r="AY234" s="164" t="s">
        <v>151</v>
      </c>
    </row>
    <row r="235" spans="2:65" s="1" customFormat="1" ht="24.2" customHeight="1" x14ac:dyDescent="0.2">
      <c r="B235" s="137"/>
      <c r="C235" s="138" t="s">
        <v>321</v>
      </c>
      <c r="D235" s="138" t="s">
        <v>154</v>
      </c>
      <c r="E235" s="139" t="s">
        <v>572</v>
      </c>
      <c r="F235" s="140" t="s">
        <v>463</v>
      </c>
      <c r="G235" s="141" t="s">
        <v>181</v>
      </c>
      <c r="H235" s="142">
        <v>11.426</v>
      </c>
      <c r="I235" s="143"/>
      <c r="J235" s="144">
        <f>ROUND(I235*H235,2)</f>
        <v>0</v>
      </c>
      <c r="K235" s="145"/>
      <c r="L235" s="32"/>
      <c r="M235" s="146" t="s">
        <v>1</v>
      </c>
      <c r="N235" s="147" t="s">
        <v>38</v>
      </c>
      <c r="P235" s="148">
        <f>O235*H235</f>
        <v>0</v>
      </c>
      <c r="Q235" s="148">
        <v>0</v>
      </c>
      <c r="R235" s="148">
        <f>Q235*H235</f>
        <v>0</v>
      </c>
      <c r="S235" s="148">
        <v>0</v>
      </c>
      <c r="T235" s="149">
        <f>S235*H235</f>
        <v>0</v>
      </c>
      <c r="AR235" s="150" t="s">
        <v>158</v>
      </c>
      <c r="AT235" s="150" t="s">
        <v>154</v>
      </c>
      <c r="AU235" s="150" t="s">
        <v>83</v>
      </c>
      <c r="AY235" s="17" t="s">
        <v>151</v>
      </c>
      <c r="BE235" s="151">
        <f>IF(N235="základní",J235,0)</f>
        <v>0</v>
      </c>
      <c r="BF235" s="151">
        <f>IF(N235="snížená",J235,0)</f>
        <v>0</v>
      </c>
      <c r="BG235" s="151">
        <f>IF(N235="zákl. přenesená",J235,0)</f>
        <v>0</v>
      </c>
      <c r="BH235" s="151">
        <f>IF(N235="sníž. přenesená",J235,0)</f>
        <v>0</v>
      </c>
      <c r="BI235" s="151">
        <f>IF(N235="nulová",J235,0)</f>
        <v>0</v>
      </c>
      <c r="BJ235" s="17" t="s">
        <v>81</v>
      </c>
      <c r="BK235" s="151">
        <f>ROUND(I235*H235,2)</f>
        <v>0</v>
      </c>
      <c r="BL235" s="17" t="s">
        <v>158</v>
      </c>
      <c r="BM235" s="150" t="s">
        <v>576</v>
      </c>
    </row>
    <row r="236" spans="2:65" s="1" customFormat="1" ht="19.5" x14ac:dyDescent="0.2">
      <c r="B236" s="32"/>
      <c r="D236" s="152" t="s">
        <v>160</v>
      </c>
      <c r="F236" s="153" t="s">
        <v>463</v>
      </c>
      <c r="I236" s="154"/>
      <c r="L236" s="32"/>
      <c r="M236" s="155"/>
      <c r="T236" s="56"/>
      <c r="AT236" s="17" t="s">
        <v>160</v>
      </c>
      <c r="AU236" s="17" t="s">
        <v>83</v>
      </c>
    </row>
    <row r="237" spans="2:65" s="14" customFormat="1" x14ac:dyDescent="0.2">
      <c r="B237" s="170"/>
      <c r="D237" s="152" t="s">
        <v>162</v>
      </c>
      <c r="E237" s="171" t="s">
        <v>1</v>
      </c>
      <c r="F237" s="172" t="s">
        <v>577</v>
      </c>
      <c r="H237" s="171" t="s">
        <v>1</v>
      </c>
      <c r="I237" s="173"/>
      <c r="L237" s="170"/>
      <c r="M237" s="174"/>
      <c r="T237" s="175"/>
      <c r="AT237" s="171" t="s">
        <v>162</v>
      </c>
      <c r="AU237" s="171" t="s">
        <v>83</v>
      </c>
      <c r="AV237" s="14" t="s">
        <v>81</v>
      </c>
      <c r="AW237" s="14" t="s">
        <v>30</v>
      </c>
      <c r="AX237" s="14" t="s">
        <v>73</v>
      </c>
      <c r="AY237" s="171" t="s">
        <v>151</v>
      </c>
    </row>
    <row r="238" spans="2:65" s="12" customFormat="1" x14ac:dyDescent="0.2">
      <c r="B238" s="156"/>
      <c r="D238" s="152" t="s">
        <v>162</v>
      </c>
      <c r="E238" s="157" t="s">
        <v>1</v>
      </c>
      <c r="F238" s="158" t="s">
        <v>578</v>
      </c>
      <c r="H238" s="159">
        <v>11.426</v>
      </c>
      <c r="I238" s="160"/>
      <c r="L238" s="156"/>
      <c r="M238" s="161"/>
      <c r="T238" s="162"/>
      <c r="AT238" s="157" t="s">
        <v>162</v>
      </c>
      <c r="AU238" s="157" t="s">
        <v>83</v>
      </c>
      <c r="AV238" s="12" t="s">
        <v>83</v>
      </c>
      <c r="AW238" s="12" t="s">
        <v>30</v>
      </c>
      <c r="AX238" s="12" t="s">
        <v>73</v>
      </c>
      <c r="AY238" s="157" t="s">
        <v>151</v>
      </c>
    </row>
    <row r="239" spans="2:65" s="13" customFormat="1" x14ac:dyDescent="0.2">
      <c r="B239" s="163"/>
      <c r="D239" s="152" t="s">
        <v>162</v>
      </c>
      <c r="E239" s="164" t="s">
        <v>1</v>
      </c>
      <c r="F239" s="165" t="s">
        <v>164</v>
      </c>
      <c r="H239" s="166">
        <v>11.426</v>
      </c>
      <c r="I239" s="167"/>
      <c r="L239" s="163"/>
      <c r="M239" s="168"/>
      <c r="T239" s="169"/>
      <c r="AT239" s="164" t="s">
        <v>162</v>
      </c>
      <c r="AU239" s="164" t="s">
        <v>83</v>
      </c>
      <c r="AV239" s="13" t="s">
        <v>158</v>
      </c>
      <c r="AW239" s="13" t="s">
        <v>30</v>
      </c>
      <c r="AX239" s="13" t="s">
        <v>81</v>
      </c>
      <c r="AY239" s="164" t="s">
        <v>151</v>
      </c>
    </row>
    <row r="240" spans="2:65" s="1" customFormat="1" ht="24.2" customHeight="1" x14ac:dyDescent="0.2">
      <c r="B240" s="137"/>
      <c r="C240" s="138" t="s">
        <v>7</v>
      </c>
      <c r="D240" s="138" t="s">
        <v>154</v>
      </c>
      <c r="E240" s="139" t="s">
        <v>572</v>
      </c>
      <c r="F240" s="140" t="s">
        <v>463</v>
      </c>
      <c r="G240" s="141" t="s">
        <v>181</v>
      </c>
      <c r="H240" s="142">
        <v>2.2360000000000002</v>
      </c>
      <c r="I240" s="143"/>
      <c r="J240" s="144">
        <f>ROUND(I240*H240,2)</f>
        <v>0</v>
      </c>
      <c r="K240" s="145"/>
      <c r="L240" s="32"/>
      <c r="M240" s="146" t="s">
        <v>1</v>
      </c>
      <c r="N240" s="147" t="s">
        <v>38</v>
      </c>
      <c r="P240" s="148">
        <f>O240*H240</f>
        <v>0</v>
      </c>
      <c r="Q240" s="148">
        <v>0</v>
      </c>
      <c r="R240" s="148">
        <f>Q240*H240</f>
        <v>0</v>
      </c>
      <c r="S240" s="148">
        <v>0</v>
      </c>
      <c r="T240" s="149">
        <f>S240*H240</f>
        <v>0</v>
      </c>
      <c r="AR240" s="150" t="s">
        <v>158</v>
      </c>
      <c r="AT240" s="150" t="s">
        <v>154</v>
      </c>
      <c r="AU240" s="150" t="s">
        <v>83</v>
      </c>
      <c r="AY240" s="17" t="s">
        <v>151</v>
      </c>
      <c r="BE240" s="151">
        <f>IF(N240="základní",J240,0)</f>
        <v>0</v>
      </c>
      <c r="BF240" s="151">
        <f>IF(N240="snížená",J240,0)</f>
        <v>0</v>
      </c>
      <c r="BG240" s="151">
        <f>IF(N240="zákl. přenesená",J240,0)</f>
        <v>0</v>
      </c>
      <c r="BH240" s="151">
        <f>IF(N240="sníž. přenesená",J240,0)</f>
        <v>0</v>
      </c>
      <c r="BI240" s="151">
        <f>IF(N240="nulová",J240,0)</f>
        <v>0</v>
      </c>
      <c r="BJ240" s="17" t="s">
        <v>81</v>
      </c>
      <c r="BK240" s="151">
        <f>ROUND(I240*H240,2)</f>
        <v>0</v>
      </c>
      <c r="BL240" s="17" t="s">
        <v>158</v>
      </c>
      <c r="BM240" s="150" t="s">
        <v>579</v>
      </c>
    </row>
    <row r="241" spans="2:65" s="1" customFormat="1" ht="19.5" x14ac:dyDescent="0.2">
      <c r="B241" s="32"/>
      <c r="D241" s="152" t="s">
        <v>160</v>
      </c>
      <c r="F241" s="153" t="s">
        <v>463</v>
      </c>
      <c r="I241" s="154"/>
      <c r="L241" s="32"/>
      <c r="M241" s="155"/>
      <c r="T241" s="56"/>
      <c r="AT241" s="17" t="s">
        <v>160</v>
      </c>
      <c r="AU241" s="17" t="s">
        <v>83</v>
      </c>
    </row>
    <row r="242" spans="2:65" s="14" customFormat="1" x14ac:dyDescent="0.2">
      <c r="B242" s="170"/>
      <c r="D242" s="152" t="s">
        <v>162</v>
      </c>
      <c r="E242" s="171" t="s">
        <v>1</v>
      </c>
      <c r="F242" s="172" t="s">
        <v>562</v>
      </c>
      <c r="H242" s="171" t="s">
        <v>1</v>
      </c>
      <c r="I242" s="173"/>
      <c r="L242" s="170"/>
      <c r="M242" s="174"/>
      <c r="T242" s="175"/>
      <c r="AT242" s="171" t="s">
        <v>162</v>
      </c>
      <c r="AU242" s="171" t="s">
        <v>83</v>
      </c>
      <c r="AV242" s="14" t="s">
        <v>81</v>
      </c>
      <c r="AW242" s="14" t="s">
        <v>30</v>
      </c>
      <c r="AX242" s="14" t="s">
        <v>73</v>
      </c>
      <c r="AY242" s="171" t="s">
        <v>151</v>
      </c>
    </row>
    <row r="243" spans="2:65" s="12" customFormat="1" x14ac:dyDescent="0.2">
      <c r="B243" s="156"/>
      <c r="D243" s="152" t="s">
        <v>162</v>
      </c>
      <c r="E243" s="157" t="s">
        <v>1</v>
      </c>
      <c r="F243" s="158" t="s">
        <v>580</v>
      </c>
      <c r="H243" s="159">
        <v>2.2360000000000002</v>
      </c>
      <c r="I243" s="160"/>
      <c r="L243" s="156"/>
      <c r="M243" s="161"/>
      <c r="T243" s="162"/>
      <c r="AT243" s="157" t="s">
        <v>162</v>
      </c>
      <c r="AU243" s="157" t="s">
        <v>83</v>
      </c>
      <c r="AV243" s="12" t="s">
        <v>83</v>
      </c>
      <c r="AW243" s="12" t="s">
        <v>30</v>
      </c>
      <c r="AX243" s="12" t="s">
        <v>73</v>
      </c>
      <c r="AY243" s="157" t="s">
        <v>151</v>
      </c>
    </row>
    <row r="244" spans="2:65" s="13" customFormat="1" x14ac:dyDescent="0.2">
      <c r="B244" s="163"/>
      <c r="D244" s="152" t="s">
        <v>162</v>
      </c>
      <c r="E244" s="164" t="s">
        <v>1</v>
      </c>
      <c r="F244" s="165" t="s">
        <v>164</v>
      </c>
      <c r="H244" s="166">
        <v>2.2360000000000002</v>
      </c>
      <c r="I244" s="167"/>
      <c r="L244" s="163"/>
      <c r="M244" s="168"/>
      <c r="T244" s="169"/>
      <c r="AT244" s="164" t="s">
        <v>162</v>
      </c>
      <c r="AU244" s="164" t="s">
        <v>83</v>
      </c>
      <c r="AV244" s="13" t="s">
        <v>158</v>
      </c>
      <c r="AW244" s="13" t="s">
        <v>30</v>
      </c>
      <c r="AX244" s="13" t="s">
        <v>81</v>
      </c>
      <c r="AY244" s="164" t="s">
        <v>151</v>
      </c>
    </row>
    <row r="245" spans="2:65" s="1" customFormat="1" ht="33" customHeight="1" x14ac:dyDescent="0.2">
      <c r="B245" s="137"/>
      <c r="C245" s="138" t="s">
        <v>329</v>
      </c>
      <c r="D245" s="138" t="s">
        <v>154</v>
      </c>
      <c r="E245" s="139" t="s">
        <v>581</v>
      </c>
      <c r="F245" s="140" t="s">
        <v>582</v>
      </c>
      <c r="G245" s="141" t="s">
        <v>181</v>
      </c>
      <c r="H245" s="142">
        <v>3931.2</v>
      </c>
      <c r="I245" s="143"/>
      <c r="J245" s="144">
        <f>ROUND(I245*H245,2)</f>
        <v>0</v>
      </c>
      <c r="K245" s="145"/>
      <c r="L245" s="32"/>
      <c r="M245" s="146" t="s">
        <v>1</v>
      </c>
      <c r="N245" s="147" t="s">
        <v>38</v>
      </c>
      <c r="P245" s="148">
        <f>O245*H245</f>
        <v>0</v>
      </c>
      <c r="Q245" s="148">
        <v>0</v>
      </c>
      <c r="R245" s="148">
        <f>Q245*H245</f>
        <v>0</v>
      </c>
      <c r="S245" s="148">
        <v>0</v>
      </c>
      <c r="T245" s="149">
        <f>S245*H245</f>
        <v>0</v>
      </c>
      <c r="AR245" s="150" t="s">
        <v>158</v>
      </c>
      <c r="AT245" s="150" t="s">
        <v>154</v>
      </c>
      <c r="AU245" s="150" t="s">
        <v>83</v>
      </c>
      <c r="AY245" s="17" t="s">
        <v>151</v>
      </c>
      <c r="BE245" s="151">
        <f>IF(N245="základní",J245,0)</f>
        <v>0</v>
      </c>
      <c r="BF245" s="151">
        <f>IF(N245="snížená",J245,0)</f>
        <v>0</v>
      </c>
      <c r="BG245" s="151">
        <f>IF(N245="zákl. přenesená",J245,0)</f>
        <v>0</v>
      </c>
      <c r="BH245" s="151">
        <f>IF(N245="sníž. přenesená",J245,0)</f>
        <v>0</v>
      </c>
      <c r="BI245" s="151">
        <f>IF(N245="nulová",J245,0)</f>
        <v>0</v>
      </c>
      <c r="BJ245" s="17" t="s">
        <v>81</v>
      </c>
      <c r="BK245" s="151">
        <f>ROUND(I245*H245,2)</f>
        <v>0</v>
      </c>
      <c r="BL245" s="17" t="s">
        <v>158</v>
      </c>
      <c r="BM245" s="150" t="s">
        <v>583</v>
      </c>
    </row>
    <row r="246" spans="2:65" s="1" customFormat="1" ht="19.5" x14ac:dyDescent="0.2">
      <c r="B246" s="32"/>
      <c r="D246" s="152" t="s">
        <v>160</v>
      </c>
      <c r="F246" s="153" t="s">
        <v>582</v>
      </c>
      <c r="I246" s="154"/>
      <c r="L246" s="32"/>
      <c r="M246" s="155"/>
      <c r="T246" s="56"/>
      <c r="AT246" s="17" t="s">
        <v>160</v>
      </c>
      <c r="AU246" s="17" t="s">
        <v>83</v>
      </c>
    </row>
    <row r="247" spans="2:65" s="14" customFormat="1" x14ac:dyDescent="0.2">
      <c r="B247" s="170"/>
      <c r="D247" s="152" t="s">
        <v>162</v>
      </c>
      <c r="E247" s="171" t="s">
        <v>1</v>
      </c>
      <c r="F247" s="172" t="s">
        <v>584</v>
      </c>
      <c r="H247" s="171" t="s">
        <v>1</v>
      </c>
      <c r="I247" s="173"/>
      <c r="L247" s="170"/>
      <c r="M247" s="174"/>
      <c r="T247" s="175"/>
      <c r="AT247" s="171" t="s">
        <v>162</v>
      </c>
      <c r="AU247" s="171" t="s">
        <v>83</v>
      </c>
      <c r="AV247" s="14" t="s">
        <v>81</v>
      </c>
      <c r="AW247" s="14" t="s">
        <v>30</v>
      </c>
      <c r="AX247" s="14" t="s">
        <v>73</v>
      </c>
      <c r="AY247" s="171" t="s">
        <v>151</v>
      </c>
    </row>
    <row r="248" spans="2:65" s="12" customFormat="1" x14ac:dyDescent="0.2">
      <c r="B248" s="156"/>
      <c r="D248" s="152" t="s">
        <v>162</v>
      </c>
      <c r="E248" s="157" t="s">
        <v>1</v>
      </c>
      <c r="F248" s="158" t="s">
        <v>585</v>
      </c>
      <c r="H248" s="159">
        <v>3931.2</v>
      </c>
      <c r="I248" s="160"/>
      <c r="L248" s="156"/>
      <c r="M248" s="161"/>
      <c r="T248" s="162"/>
      <c r="AT248" s="157" t="s">
        <v>162</v>
      </c>
      <c r="AU248" s="157" t="s">
        <v>83</v>
      </c>
      <c r="AV248" s="12" t="s">
        <v>83</v>
      </c>
      <c r="AW248" s="12" t="s">
        <v>30</v>
      </c>
      <c r="AX248" s="12" t="s">
        <v>73</v>
      </c>
      <c r="AY248" s="157" t="s">
        <v>151</v>
      </c>
    </row>
    <row r="249" spans="2:65" s="13" customFormat="1" x14ac:dyDescent="0.2">
      <c r="B249" s="163"/>
      <c r="D249" s="152" t="s">
        <v>162</v>
      </c>
      <c r="E249" s="164" t="s">
        <v>1</v>
      </c>
      <c r="F249" s="165" t="s">
        <v>164</v>
      </c>
      <c r="H249" s="166">
        <v>3931.2</v>
      </c>
      <c r="I249" s="167"/>
      <c r="L249" s="163"/>
      <c r="M249" s="168"/>
      <c r="T249" s="169"/>
      <c r="AT249" s="164" t="s">
        <v>162</v>
      </c>
      <c r="AU249" s="164" t="s">
        <v>83</v>
      </c>
      <c r="AV249" s="13" t="s">
        <v>158</v>
      </c>
      <c r="AW249" s="13" t="s">
        <v>30</v>
      </c>
      <c r="AX249" s="13" t="s">
        <v>81</v>
      </c>
      <c r="AY249" s="164" t="s">
        <v>151</v>
      </c>
    </row>
    <row r="250" spans="2:65" s="1" customFormat="1" ht="33" customHeight="1" x14ac:dyDescent="0.2">
      <c r="B250" s="137"/>
      <c r="C250" s="138" t="s">
        <v>335</v>
      </c>
      <c r="D250" s="138" t="s">
        <v>154</v>
      </c>
      <c r="E250" s="139" t="s">
        <v>581</v>
      </c>
      <c r="F250" s="140" t="s">
        <v>582</v>
      </c>
      <c r="G250" s="141" t="s">
        <v>181</v>
      </c>
      <c r="H250" s="142">
        <v>26.661999999999999</v>
      </c>
      <c r="I250" s="143"/>
      <c r="J250" s="144">
        <f>ROUND(I250*H250,2)</f>
        <v>0</v>
      </c>
      <c r="K250" s="145"/>
      <c r="L250" s="32"/>
      <c r="M250" s="146" t="s">
        <v>1</v>
      </c>
      <c r="N250" s="147" t="s">
        <v>38</v>
      </c>
      <c r="P250" s="148">
        <f>O250*H250</f>
        <v>0</v>
      </c>
      <c r="Q250" s="148">
        <v>0</v>
      </c>
      <c r="R250" s="148">
        <f>Q250*H250</f>
        <v>0</v>
      </c>
      <c r="S250" s="148">
        <v>0</v>
      </c>
      <c r="T250" s="149">
        <f>S250*H250</f>
        <v>0</v>
      </c>
      <c r="AR250" s="150" t="s">
        <v>158</v>
      </c>
      <c r="AT250" s="150" t="s">
        <v>154</v>
      </c>
      <c r="AU250" s="150" t="s">
        <v>83</v>
      </c>
      <c r="AY250" s="17" t="s">
        <v>151</v>
      </c>
      <c r="BE250" s="151">
        <f>IF(N250="základní",J250,0)</f>
        <v>0</v>
      </c>
      <c r="BF250" s="151">
        <f>IF(N250="snížená",J250,0)</f>
        <v>0</v>
      </c>
      <c r="BG250" s="151">
        <f>IF(N250="zákl. přenesená",J250,0)</f>
        <v>0</v>
      </c>
      <c r="BH250" s="151">
        <f>IF(N250="sníž. přenesená",J250,0)</f>
        <v>0</v>
      </c>
      <c r="BI250" s="151">
        <f>IF(N250="nulová",J250,0)</f>
        <v>0</v>
      </c>
      <c r="BJ250" s="17" t="s">
        <v>81</v>
      </c>
      <c r="BK250" s="151">
        <f>ROUND(I250*H250,2)</f>
        <v>0</v>
      </c>
      <c r="BL250" s="17" t="s">
        <v>158</v>
      </c>
      <c r="BM250" s="150" t="s">
        <v>586</v>
      </c>
    </row>
    <row r="251" spans="2:65" s="1" customFormat="1" ht="19.5" x14ac:dyDescent="0.2">
      <c r="B251" s="32"/>
      <c r="D251" s="152" t="s">
        <v>160</v>
      </c>
      <c r="F251" s="153" t="s">
        <v>582</v>
      </c>
      <c r="I251" s="154"/>
      <c r="L251" s="32"/>
      <c r="M251" s="155"/>
      <c r="T251" s="56"/>
      <c r="AT251" s="17" t="s">
        <v>160</v>
      </c>
      <c r="AU251" s="17" t="s">
        <v>83</v>
      </c>
    </row>
    <row r="252" spans="2:65" s="14" customFormat="1" x14ac:dyDescent="0.2">
      <c r="B252" s="170"/>
      <c r="D252" s="152" t="s">
        <v>162</v>
      </c>
      <c r="E252" s="171" t="s">
        <v>1</v>
      </c>
      <c r="F252" s="172" t="s">
        <v>587</v>
      </c>
      <c r="H252" s="171" t="s">
        <v>1</v>
      </c>
      <c r="I252" s="173"/>
      <c r="L252" s="170"/>
      <c r="M252" s="174"/>
      <c r="T252" s="175"/>
      <c r="AT252" s="171" t="s">
        <v>162</v>
      </c>
      <c r="AU252" s="171" t="s">
        <v>83</v>
      </c>
      <c r="AV252" s="14" t="s">
        <v>81</v>
      </c>
      <c r="AW252" s="14" t="s">
        <v>30</v>
      </c>
      <c r="AX252" s="14" t="s">
        <v>73</v>
      </c>
      <c r="AY252" s="171" t="s">
        <v>151</v>
      </c>
    </row>
    <row r="253" spans="2:65" s="12" customFormat="1" x14ac:dyDescent="0.2">
      <c r="B253" s="156"/>
      <c r="D253" s="152" t="s">
        <v>162</v>
      </c>
      <c r="E253" s="157" t="s">
        <v>1</v>
      </c>
      <c r="F253" s="158" t="s">
        <v>588</v>
      </c>
      <c r="H253" s="159">
        <v>26.661999999999999</v>
      </c>
      <c r="I253" s="160"/>
      <c r="L253" s="156"/>
      <c r="M253" s="161"/>
      <c r="T253" s="162"/>
      <c r="AT253" s="157" t="s">
        <v>162</v>
      </c>
      <c r="AU253" s="157" t="s">
        <v>83</v>
      </c>
      <c r="AV253" s="12" t="s">
        <v>83</v>
      </c>
      <c r="AW253" s="12" t="s">
        <v>30</v>
      </c>
      <c r="AX253" s="12" t="s">
        <v>73</v>
      </c>
      <c r="AY253" s="157" t="s">
        <v>151</v>
      </c>
    </row>
    <row r="254" spans="2:65" s="13" customFormat="1" x14ac:dyDescent="0.2">
      <c r="B254" s="163"/>
      <c r="D254" s="152" t="s">
        <v>162</v>
      </c>
      <c r="E254" s="164" t="s">
        <v>1</v>
      </c>
      <c r="F254" s="165" t="s">
        <v>164</v>
      </c>
      <c r="H254" s="166">
        <v>26.661999999999999</v>
      </c>
      <c r="I254" s="167"/>
      <c r="L254" s="163"/>
      <c r="M254" s="168"/>
      <c r="T254" s="169"/>
      <c r="AT254" s="164" t="s">
        <v>162</v>
      </c>
      <c r="AU254" s="164" t="s">
        <v>83</v>
      </c>
      <c r="AV254" s="13" t="s">
        <v>158</v>
      </c>
      <c r="AW254" s="13" t="s">
        <v>30</v>
      </c>
      <c r="AX254" s="13" t="s">
        <v>81</v>
      </c>
      <c r="AY254" s="164" t="s">
        <v>151</v>
      </c>
    </row>
    <row r="255" spans="2:65" s="1" customFormat="1" ht="16.5" customHeight="1" x14ac:dyDescent="0.2">
      <c r="B255" s="137"/>
      <c r="C255" s="138" t="s">
        <v>341</v>
      </c>
      <c r="D255" s="138" t="s">
        <v>154</v>
      </c>
      <c r="E255" s="139" t="s">
        <v>589</v>
      </c>
      <c r="F255" s="140" t="s">
        <v>590</v>
      </c>
      <c r="G255" s="141" t="s">
        <v>171</v>
      </c>
      <c r="H255" s="142">
        <v>3120</v>
      </c>
      <c r="I255" s="143"/>
      <c r="J255" s="144">
        <f>ROUND(I255*H255,2)</f>
        <v>0</v>
      </c>
      <c r="K255" s="145"/>
      <c r="L255" s="32"/>
      <c r="M255" s="146" t="s">
        <v>1</v>
      </c>
      <c r="N255" s="147" t="s">
        <v>38</v>
      </c>
      <c r="P255" s="148">
        <f>O255*H255</f>
        <v>0</v>
      </c>
      <c r="Q255" s="148">
        <v>0</v>
      </c>
      <c r="R255" s="148">
        <f>Q255*H255</f>
        <v>0</v>
      </c>
      <c r="S255" s="148">
        <v>0</v>
      </c>
      <c r="T255" s="149">
        <f>S255*H255</f>
        <v>0</v>
      </c>
      <c r="AR255" s="150" t="s">
        <v>158</v>
      </c>
      <c r="AT255" s="150" t="s">
        <v>154</v>
      </c>
      <c r="AU255" s="150" t="s">
        <v>83</v>
      </c>
      <c r="AY255" s="17" t="s">
        <v>151</v>
      </c>
      <c r="BE255" s="151">
        <f>IF(N255="základní",J255,0)</f>
        <v>0</v>
      </c>
      <c r="BF255" s="151">
        <f>IF(N255="snížená",J255,0)</f>
        <v>0</v>
      </c>
      <c r="BG255" s="151">
        <f>IF(N255="zákl. přenesená",J255,0)</f>
        <v>0</v>
      </c>
      <c r="BH255" s="151">
        <f>IF(N255="sníž. přenesená",J255,0)</f>
        <v>0</v>
      </c>
      <c r="BI255" s="151">
        <f>IF(N255="nulová",J255,0)</f>
        <v>0</v>
      </c>
      <c r="BJ255" s="17" t="s">
        <v>81</v>
      </c>
      <c r="BK255" s="151">
        <f>ROUND(I255*H255,2)</f>
        <v>0</v>
      </c>
      <c r="BL255" s="17" t="s">
        <v>158</v>
      </c>
      <c r="BM255" s="150" t="s">
        <v>591</v>
      </c>
    </row>
    <row r="256" spans="2:65" s="1" customFormat="1" x14ac:dyDescent="0.2">
      <c r="B256" s="32"/>
      <c r="D256" s="152" t="s">
        <v>160</v>
      </c>
      <c r="F256" s="153" t="s">
        <v>590</v>
      </c>
      <c r="I256" s="154"/>
      <c r="L256" s="32"/>
      <c r="M256" s="155"/>
      <c r="T256" s="56"/>
      <c r="AT256" s="17" t="s">
        <v>160</v>
      </c>
      <c r="AU256" s="17" t="s">
        <v>83</v>
      </c>
    </row>
    <row r="257" spans="2:65" s="14" customFormat="1" x14ac:dyDescent="0.2">
      <c r="B257" s="170"/>
      <c r="D257" s="152" t="s">
        <v>162</v>
      </c>
      <c r="E257" s="171" t="s">
        <v>1</v>
      </c>
      <c r="F257" s="172" t="s">
        <v>515</v>
      </c>
      <c r="H257" s="171" t="s">
        <v>1</v>
      </c>
      <c r="I257" s="173"/>
      <c r="L257" s="170"/>
      <c r="M257" s="174"/>
      <c r="T257" s="175"/>
      <c r="AT257" s="171" t="s">
        <v>162</v>
      </c>
      <c r="AU257" s="171" t="s">
        <v>83</v>
      </c>
      <c r="AV257" s="14" t="s">
        <v>81</v>
      </c>
      <c r="AW257" s="14" t="s">
        <v>30</v>
      </c>
      <c r="AX257" s="14" t="s">
        <v>73</v>
      </c>
      <c r="AY257" s="171" t="s">
        <v>151</v>
      </c>
    </row>
    <row r="258" spans="2:65" s="12" customFormat="1" x14ac:dyDescent="0.2">
      <c r="B258" s="156"/>
      <c r="D258" s="152" t="s">
        <v>162</v>
      </c>
      <c r="E258" s="157" t="s">
        <v>1</v>
      </c>
      <c r="F258" s="158" t="s">
        <v>516</v>
      </c>
      <c r="H258" s="159">
        <v>3120</v>
      </c>
      <c r="I258" s="160"/>
      <c r="L258" s="156"/>
      <c r="M258" s="161"/>
      <c r="T258" s="162"/>
      <c r="AT258" s="157" t="s">
        <v>162</v>
      </c>
      <c r="AU258" s="157" t="s">
        <v>83</v>
      </c>
      <c r="AV258" s="12" t="s">
        <v>83</v>
      </c>
      <c r="AW258" s="12" t="s">
        <v>30</v>
      </c>
      <c r="AX258" s="12" t="s">
        <v>73</v>
      </c>
      <c r="AY258" s="157" t="s">
        <v>151</v>
      </c>
    </row>
    <row r="259" spans="2:65" s="13" customFormat="1" x14ac:dyDescent="0.2">
      <c r="B259" s="163"/>
      <c r="D259" s="152" t="s">
        <v>162</v>
      </c>
      <c r="E259" s="164" t="s">
        <v>1</v>
      </c>
      <c r="F259" s="165" t="s">
        <v>164</v>
      </c>
      <c r="H259" s="166">
        <v>3120</v>
      </c>
      <c r="I259" s="167"/>
      <c r="L259" s="163"/>
      <c r="M259" s="168"/>
      <c r="T259" s="169"/>
      <c r="AT259" s="164" t="s">
        <v>162</v>
      </c>
      <c r="AU259" s="164" t="s">
        <v>83</v>
      </c>
      <c r="AV259" s="13" t="s">
        <v>158</v>
      </c>
      <c r="AW259" s="13" t="s">
        <v>30</v>
      </c>
      <c r="AX259" s="13" t="s">
        <v>81</v>
      </c>
      <c r="AY259" s="164" t="s">
        <v>151</v>
      </c>
    </row>
    <row r="260" spans="2:65" s="1" customFormat="1" ht="16.5" customHeight="1" x14ac:dyDescent="0.2">
      <c r="B260" s="137"/>
      <c r="C260" s="138" t="s">
        <v>347</v>
      </c>
      <c r="D260" s="138" t="s">
        <v>154</v>
      </c>
      <c r="E260" s="139" t="s">
        <v>589</v>
      </c>
      <c r="F260" s="140" t="s">
        <v>590</v>
      </c>
      <c r="G260" s="141" t="s">
        <v>171</v>
      </c>
      <c r="H260" s="142">
        <v>21.16</v>
      </c>
      <c r="I260" s="143"/>
      <c r="J260" s="144">
        <f>ROUND(I260*H260,2)</f>
        <v>0</v>
      </c>
      <c r="K260" s="145"/>
      <c r="L260" s="32"/>
      <c r="M260" s="146" t="s">
        <v>1</v>
      </c>
      <c r="N260" s="147" t="s">
        <v>38</v>
      </c>
      <c r="P260" s="148">
        <f>O260*H260</f>
        <v>0</v>
      </c>
      <c r="Q260" s="148">
        <v>0</v>
      </c>
      <c r="R260" s="148">
        <f>Q260*H260</f>
        <v>0</v>
      </c>
      <c r="S260" s="148">
        <v>0</v>
      </c>
      <c r="T260" s="149">
        <f>S260*H260</f>
        <v>0</v>
      </c>
      <c r="AR260" s="150" t="s">
        <v>158</v>
      </c>
      <c r="AT260" s="150" t="s">
        <v>154</v>
      </c>
      <c r="AU260" s="150" t="s">
        <v>83</v>
      </c>
      <c r="AY260" s="17" t="s">
        <v>151</v>
      </c>
      <c r="BE260" s="151">
        <f>IF(N260="základní",J260,0)</f>
        <v>0</v>
      </c>
      <c r="BF260" s="151">
        <f>IF(N260="snížená",J260,0)</f>
        <v>0</v>
      </c>
      <c r="BG260" s="151">
        <f>IF(N260="zákl. přenesená",J260,0)</f>
        <v>0</v>
      </c>
      <c r="BH260" s="151">
        <f>IF(N260="sníž. přenesená",J260,0)</f>
        <v>0</v>
      </c>
      <c r="BI260" s="151">
        <f>IF(N260="nulová",J260,0)</f>
        <v>0</v>
      </c>
      <c r="BJ260" s="17" t="s">
        <v>81</v>
      </c>
      <c r="BK260" s="151">
        <f>ROUND(I260*H260,2)</f>
        <v>0</v>
      </c>
      <c r="BL260" s="17" t="s">
        <v>158</v>
      </c>
      <c r="BM260" s="150" t="s">
        <v>592</v>
      </c>
    </row>
    <row r="261" spans="2:65" s="1" customFormat="1" x14ac:dyDescent="0.2">
      <c r="B261" s="32"/>
      <c r="D261" s="152" t="s">
        <v>160</v>
      </c>
      <c r="F261" s="153" t="s">
        <v>590</v>
      </c>
      <c r="I261" s="154"/>
      <c r="L261" s="32"/>
      <c r="M261" s="155"/>
      <c r="T261" s="56"/>
      <c r="AT261" s="17" t="s">
        <v>160</v>
      </c>
      <c r="AU261" s="17" t="s">
        <v>83</v>
      </c>
    </row>
    <row r="262" spans="2:65" s="14" customFormat="1" x14ac:dyDescent="0.2">
      <c r="B262" s="170"/>
      <c r="D262" s="152" t="s">
        <v>162</v>
      </c>
      <c r="E262" s="171" t="s">
        <v>1</v>
      </c>
      <c r="F262" s="172" t="s">
        <v>593</v>
      </c>
      <c r="H262" s="171" t="s">
        <v>1</v>
      </c>
      <c r="I262" s="173"/>
      <c r="L262" s="170"/>
      <c r="M262" s="174"/>
      <c r="T262" s="175"/>
      <c r="AT262" s="171" t="s">
        <v>162</v>
      </c>
      <c r="AU262" s="171" t="s">
        <v>83</v>
      </c>
      <c r="AV262" s="14" t="s">
        <v>81</v>
      </c>
      <c r="AW262" s="14" t="s">
        <v>30</v>
      </c>
      <c r="AX262" s="14" t="s">
        <v>73</v>
      </c>
      <c r="AY262" s="171" t="s">
        <v>151</v>
      </c>
    </row>
    <row r="263" spans="2:65" s="12" customFormat="1" x14ac:dyDescent="0.2">
      <c r="B263" s="156"/>
      <c r="D263" s="152" t="s">
        <v>162</v>
      </c>
      <c r="E263" s="157" t="s">
        <v>1</v>
      </c>
      <c r="F263" s="158" t="s">
        <v>540</v>
      </c>
      <c r="H263" s="159">
        <v>21.16</v>
      </c>
      <c r="I263" s="160"/>
      <c r="L263" s="156"/>
      <c r="M263" s="161"/>
      <c r="T263" s="162"/>
      <c r="AT263" s="157" t="s">
        <v>162</v>
      </c>
      <c r="AU263" s="157" t="s">
        <v>83</v>
      </c>
      <c r="AV263" s="12" t="s">
        <v>83</v>
      </c>
      <c r="AW263" s="12" t="s">
        <v>30</v>
      </c>
      <c r="AX263" s="12" t="s">
        <v>73</v>
      </c>
      <c r="AY263" s="157" t="s">
        <v>151</v>
      </c>
    </row>
    <row r="264" spans="2:65" s="13" customFormat="1" x14ac:dyDescent="0.2">
      <c r="B264" s="163"/>
      <c r="D264" s="152" t="s">
        <v>162</v>
      </c>
      <c r="E264" s="164" t="s">
        <v>1</v>
      </c>
      <c r="F264" s="165" t="s">
        <v>164</v>
      </c>
      <c r="H264" s="166">
        <v>21.16</v>
      </c>
      <c r="I264" s="167"/>
      <c r="L264" s="163"/>
      <c r="M264" s="168"/>
      <c r="T264" s="169"/>
      <c r="AT264" s="164" t="s">
        <v>162</v>
      </c>
      <c r="AU264" s="164" t="s">
        <v>83</v>
      </c>
      <c r="AV264" s="13" t="s">
        <v>158</v>
      </c>
      <c r="AW264" s="13" t="s">
        <v>30</v>
      </c>
      <c r="AX264" s="13" t="s">
        <v>81</v>
      </c>
      <c r="AY264" s="164" t="s">
        <v>151</v>
      </c>
    </row>
    <row r="265" spans="2:65" s="1" customFormat="1" ht="16.5" customHeight="1" x14ac:dyDescent="0.2">
      <c r="B265" s="137"/>
      <c r="C265" s="138" t="s">
        <v>352</v>
      </c>
      <c r="D265" s="138" t="s">
        <v>154</v>
      </c>
      <c r="E265" s="139" t="s">
        <v>589</v>
      </c>
      <c r="F265" s="140" t="s">
        <v>590</v>
      </c>
      <c r="G265" s="141" t="s">
        <v>171</v>
      </c>
      <c r="H265" s="142">
        <v>1.242</v>
      </c>
      <c r="I265" s="143"/>
      <c r="J265" s="144">
        <f>ROUND(I265*H265,2)</f>
        <v>0</v>
      </c>
      <c r="K265" s="145"/>
      <c r="L265" s="32"/>
      <c r="M265" s="146" t="s">
        <v>1</v>
      </c>
      <c r="N265" s="147" t="s">
        <v>38</v>
      </c>
      <c r="P265" s="148">
        <f>O265*H265</f>
        <v>0</v>
      </c>
      <c r="Q265" s="148">
        <v>0</v>
      </c>
      <c r="R265" s="148">
        <f>Q265*H265</f>
        <v>0</v>
      </c>
      <c r="S265" s="148">
        <v>0</v>
      </c>
      <c r="T265" s="149">
        <f>S265*H265</f>
        <v>0</v>
      </c>
      <c r="AR265" s="150" t="s">
        <v>158</v>
      </c>
      <c r="AT265" s="150" t="s">
        <v>154</v>
      </c>
      <c r="AU265" s="150" t="s">
        <v>83</v>
      </c>
      <c r="AY265" s="17" t="s">
        <v>151</v>
      </c>
      <c r="BE265" s="151">
        <f>IF(N265="základní",J265,0)</f>
        <v>0</v>
      </c>
      <c r="BF265" s="151">
        <f>IF(N265="snížená",J265,0)</f>
        <v>0</v>
      </c>
      <c r="BG265" s="151">
        <f>IF(N265="zákl. přenesená",J265,0)</f>
        <v>0</v>
      </c>
      <c r="BH265" s="151">
        <f>IF(N265="sníž. přenesená",J265,0)</f>
        <v>0</v>
      </c>
      <c r="BI265" s="151">
        <f>IF(N265="nulová",J265,0)</f>
        <v>0</v>
      </c>
      <c r="BJ265" s="17" t="s">
        <v>81</v>
      </c>
      <c r="BK265" s="151">
        <f>ROUND(I265*H265,2)</f>
        <v>0</v>
      </c>
      <c r="BL265" s="17" t="s">
        <v>158</v>
      </c>
      <c r="BM265" s="150" t="s">
        <v>594</v>
      </c>
    </row>
    <row r="266" spans="2:65" s="1" customFormat="1" x14ac:dyDescent="0.2">
      <c r="B266" s="32"/>
      <c r="D266" s="152" t="s">
        <v>160</v>
      </c>
      <c r="F266" s="153" t="s">
        <v>590</v>
      </c>
      <c r="I266" s="154"/>
      <c r="L266" s="32"/>
      <c r="M266" s="155"/>
      <c r="T266" s="56"/>
      <c r="AT266" s="17" t="s">
        <v>160</v>
      </c>
      <c r="AU266" s="17" t="s">
        <v>83</v>
      </c>
    </row>
    <row r="267" spans="2:65" s="14" customFormat="1" x14ac:dyDescent="0.2">
      <c r="B267" s="170"/>
      <c r="D267" s="152" t="s">
        <v>162</v>
      </c>
      <c r="E267" s="171" t="s">
        <v>1</v>
      </c>
      <c r="F267" s="172" t="s">
        <v>562</v>
      </c>
      <c r="H267" s="171" t="s">
        <v>1</v>
      </c>
      <c r="I267" s="173"/>
      <c r="L267" s="170"/>
      <c r="M267" s="174"/>
      <c r="T267" s="175"/>
      <c r="AT267" s="171" t="s">
        <v>162</v>
      </c>
      <c r="AU267" s="171" t="s">
        <v>83</v>
      </c>
      <c r="AV267" s="14" t="s">
        <v>81</v>
      </c>
      <c r="AW267" s="14" t="s">
        <v>30</v>
      </c>
      <c r="AX267" s="14" t="s">
        <v>73</v>
      </c>
      <c r="AY267" s="171" t="s">
        <v>151</v>
      </c>
    </row>
    <row r="268" spans="2:65" s="12" customFormat="1" x14ac:dyDescent="0.2">
      <c r="B268" s="156"/>
      <c r="D268" s="152" t="s">
        <v>162</v>
      </c>
      <c r="E268" s="157" t="s">
        <v>1</v>
      </c>
      <c r="F268" s="158" t="s">
        <v>543</v>
      </c>
      <c r="H268" s="159">
        <v>1.242</v>
      </c>
      <c r="I268" s="160"/>
      <c r="L268" s="156"/>
      <c r="M268" s="161"/>
      <c r="T268" s="162"/>
      <c r="AT268" s="157" t="s">
        <v>162</v>
      </c>
      <c r="AU268" s="157" t="s">
        <v>83</v>
      </c>
      <c r="AV268" s="12" t="s">
        <v>83</v>
      </c>
      <c r="AW268" s="12" t="s">
        <v>30</v>
      </c>
      <c r="AX268" s="12" t="s">
        <v>73</v>
      </c>
      <c r="AY268" s="157" t="s">
        <v>151</v>
      </c>
    </row>
    <row r="269" spans="2:65" s="13" customFormat="1" x14ac:dyDescent="0.2">
      <c r="B269" s="163"/>
      <c r="D269" s="152" t="s">
        <v>162</v>
      </c>
      <c r="E269" s="164" t="s">
        <v>1</v>
      </c>
      <c r="F269" s="165" t="s">
        <v>164</v>
      </c>
      <c r="H269" s="166">
        <v>1.242</v>
      </c>
      <c r="I269" s="167"/>
      <c r="L269" s="163"/>
      <c r="M269" s="168"/>
      <c r="T269" s="169"/>
      <c r="AT269" s="164" t="s">
        <v>162</v>
      </c>
      <c r="AU269" s="164" t="s">
        <v>83</v>
      </c>
      <c r="AV269" s="13" t="s">
        <v>158</v>
      </c>
      <c r="AW269" s="13" t="s">
        <v>30</v>
      </c>
      <c r="AX269" s="13" t="s">
        <v>81</v>
      </c>
      <c r="AY269" s="164" t="s">
        <v>151</v>
      </c>
    </row>
    <row r="270" spans="2:65" s="1" customFormat="1" ht="33" customHeight="1" x14ac:dyDescent="0.2">
      <c r="B270" s="137"/>
      <c r="C270" s="138" t="s">
        <v>358</v>
      </c>
      <c r="D270" s="138" t="s">
        <v>154</v>
      </c>
      <c r="E270" s="139" t="s">
        <v>595</v>
      </c>
      <c r="F270" s="140" t="s">
        <v>596</v>
      </c>
      <c r="G270" s="141" t="s">
        <v>171</v>
      </c>
      <c r="H270" s="142">
        <v>38.840000000000003</v>
      </c>
      <c r="I270" s="143"/>
      <c r="J270" s="144">
        <f>ROUND(I270*H270,2)</f>
        <v>0</v>
      </c>
      <c r="K270" s="145"/>
      <c r="L270" s="32"/>
      <c r="M270" s="146" t="s">
        <v>1</v>
      </c>
      <c r="N270" s="147" t="s">
        <v>38</v>
      </c>
      <c r="P270" s="148">
        <f>O270*H270</f>
        <v>0</v>
      </c>
      <c r="Q270" s="148">
        <v>0</v>
      </c>
      <c r="R270" s="148">
        <f>Q270*H270</f>
        <v>0</v>
      </c>
      <c r="S270" s="148">
        <v>0</v>
      </c>
      <c r="T270" s="149">
        <f>S270*H270</f>
        <v>0</v>
      </c>
      <c r="AR270" s="150" t="s">
        <v>158</v>
      </c>
      <c r="AT270" s="150" t="s">
        <v>154</v>
      </c>
      <c r="AU270" s="150" t="s">
        <v>83</v>
      </c>
      <c r="AY270" s="17" t="s">
        <v>151</v>
      </c>
      <c r="BE270" s="151">
        <f>IF(N270="základní",J270,0)</f>
        <v>0</v>
      </c>
      <c r="BF270" s="151">
        <f>IF(N270="snížená",J270,0)</f>
        <v>0</v>
      </c>
      <c r="BG270" s="151">
        <f>IF(N270="zákl. přenesená",J270,0)</f>
        <v>0</v>
      </c>
      <c r="BH270" s="151">
        <f>IF(N270="sníž. přenesená",J270,0)</f>
        <v>0</v>
      </c>
      <c r="BI270" s="151">
        <f>IF(N270="nulová",J270,0)</f>
        <v>0</v>
      </c>
      <c r="BJ270" s="17" t="s">
        <v>81</v>
      </c>
      <c r="BK270" s="151">
        <f>ROUND(I270*H270,2)</f>
        <v>0</v>
      </c>
      <c r="BL270" s="17" t="s">
        <v>158</v>
      </c>
      <c r="BM270" s="150" t="s">
        <v>597</v>
      </c>
    </row>
    <row r="271" spans="2:65" s="1" customFormat="1" ht="19.5" x14ac:dyDescent="0.2">
      <c r="B271" s="32"/>
      <c r="D271" s="152" t="s">
        <v>160</v>
      </c>
      <c r="F271" s="153" t="s">
        <v>596</v>
      </c>
      <c r="I271" s="154"/>
      <c r="L271" s="32"/>
      <c r="M271" s="155"/>
      <c r="T271" s="56"/>
      <c r="AT271" s="17" t="s">
        <v>160</v>
      </c>
      <c r="AU271" s="17" t="s">
        <v>83</v>
      </c>
    </row>
    <row r="272" spans="2:65" s="14" customFormat="1" x14ac:dyDescent="0.2">
      <c r="B272" s="170"/>
      <c r="D272" s="152" t="s">
        <v>162</v>
      </c>
      <c r="E272" s="171" t="s">
        <v>1</v>
      </c>
      <c r="F272" s="172" t="s">
        <v>524</v>
      </c>
      <c r="H272" s="171" t="s">
        <v>1</v>
      </c>
      <c r="I272" s="173"/>
      <c r="L272" s="170"/>
      <c r="M272" s="174"/>
      <c r="T272" s="175"/>
      <c r="AT272" s="171" t="s">
        <v>162</v>
      </c>
      <c r="AU272" s="171" t="s">
        <v>83</v>
      </c>
      <c r="AV272" s="14" t="s">
        <v>81</v>
      </c>
      <c r="AW272" s="14" t="s">
        <v>30</v>
      </c>
      <c r="AX272" s="14" t="s">
        <v>73</v>
      </c>
      <c r="AY272" s="171" t="s">
        <v>151</v>
      </c>
    </row>
    <row r="273" spans="2:65" s="12" customFormat="1" x14ac:dyDescent="0.2">
      <c r="B273" s="156"/>
      <c r="D273" s="152" t="s">
        <v>162</v>
      </c>
      <c r="E273" s="157" t="s">
        <v>1</v>
      </c>
      <c r="F273" s="158" t="s">
        <v>598</v>
      </c>
      <c r="H273" s="159">
        <v>38.840000000000003</v>
      </c>
      <c r="I273" s="160"/>
      <c r="L273" s="156"/>
      <c r="M273" s="161"/>
      <c r="T273" s="162"/>
      <c r="AT273" s="157" t="s">
        <v>162</v>
      </c>
      <c r="AU273" s="157" t="s">
        <v>83</v>
      </c>
      <c r="AV273" s="12" t="s">
        <v>83</v>
      </c>
      <c r="AW273" s="12" t="s">
        <v>30</v>
      </c>
      <c r="AX273" s="12" t="s">
        <v>73</v>
      </c>
      <c r="AY273" s="157" t="s">
        <v>151</v>
      </c>
    </row>
    <row r="274" spans="2:65" s="13" customFormat="1" x14ac:dyDescent="0.2">
      <c r="B274" s="163"/>
      <c r="D274" s="152" t="s">
        <v>162</v>
      </c>
      <c r="E274" s="164" t="s">
        <v>1</v>
      </c>
      <c r="F274" s="165" t="s">
        <v>164</v>
      </c>
      <c r="H274" s="166">
        <v>38.840000000000003</v>
      </c>
      <c r="I274" s="167"/>
      <c r="L274" s="163"/>
      <c r="M274" s="168"/>
      <c r="T274" s="169"/>
      <c r="AT274" s="164" t="s">
        <v>162</v>
      </c>
      <c r="AU274" s="164" t="s">
        <v>83</v>
      </c>
      <c r="AV274" s="13" t="s">
        <v>158</v>
      </c>
      <c r="AW274" s="13" t="s">
        <v>30</v>
      </c>
      <c r="AX274" s="13" t="s">
        <v>81</v>
      </c>
      <c r="AY274" s="164" t="s">
        <v>151</v>
      </c>
    </row>
    <row r="275" spans="2:65" s="1" customFormat="1" ht="24.2" customHeight="1" x14ac:dyDescent="0.2">
      <c r="B275" s="137"/>
      <c r="C275" s="138" t="s">
        <v>364</v>
      </c>
      <c r="D275" s="138" t="s">
        <v>154</v>
      </c>
      <c r="E275" s="139" t="s">
        <v>599</v>
      </c>
      <c r="F275" s="140" t="s">
        <v>600</v>
      </c>
      <c r="G275" s="141" t="s">
        <v>171</v>
      </c>
      <c r="H275" s="142">
        <v>53</v>
      </c>
      <c r="I275" s="143"/>
      <c r="J275" s="144">
        <f>ROUND(I275*H275,2)</f>
        <v>0</v>
      </c>
      <c r="K275" s="145"/>
      <c r="L275" s="32"/>
      <c r="M275" s="146" t="s">
        <v>1</v>
      </c>
      <c r="N275" s="147" t="s">
        <v>38</v>
      </c>
      <c r="P275" s="148">
        <f>O275*H275</f>
        <v>0</v>
      </c>
      <c r="Q275" s="148">
        <v>0</v>
      </c>
      <c r="R275" s="148">
        <f>Q275*H275</f>
        <v>0</v>
      </c>
      <c r="S275" s="148">
        <v>0</v>
      </c>
      <c r="T275" s="149">
        <f>S275*H275</f>
        <v>0</v>
      </c>
      <c r="AR275" s="150" t="s">
        <v>158</v>
      </c>
      <c r="AT275" s="150" t="s">
        <v>154</v>
      </c>
      <c r="AU275" s="150" t="s">
        <v>83</v>
      </c>
      <c r="AY275" s="17" t="s">
        <v>151</v>
      </c>
      <c r="BE275" s="151">
        <f>IF(N275="základní",J275,0)</f>
        <v>0</v>
      </c>
      <c r="BF275" s="151">
        <f>IF(N275="snížená",J275,0)</f>
        <v>0</v>
      </c>
      <c r="BG275" s="151">
        <f>IF(N275="zákl. přenesená",J275,0)</f>
        <v>0</v>
      </c>
      <c r="BH275" s="151">
        <f>IF(N275="sníž. přenesená",J275,0)</f>
        <v>0</v>
      </c>
      <c r="BI275" s="151">
        <f>IF(N275="nulová",J275,0)</f>
        <v>0</v>
      </c>
      <c r="BJ275" s="17" t="s">
        <v>81</v>
      </c>
      <c r="BK275" s="151">
        <f>ROUND(I275*H275,2)</f>
        <v>0</v>
      </c>
      <c r="BL275" s="17" t="s">
        <v>158</v>
      </c>
      <c r="BM275" s="150" t="s">
        <v>601</v>
      </c>
    </row>
    <row r="276" spans="2:65" s="1" customFormat="1" x14ac:dyDescent="0.2">
      <c r="B276" s="32"/>
      <c r="D276" s="152" t="s">
        <v>160</v>
      </c>
      <c r="F276" s="153" t="s">
        <v>600</v>
      </c>
      <c r="I276" s="154"/>
      <c r="L276" s="32"/>
      <c r="M276" s="155"/>
      <c r="T276" s="56"/>
      <c r="AT276" s="17" t="s">
        <v>160</v>
      </c>
      <c r="AU276" s="17" t="s">
        <v>83</v>
      </c>
    </row>
    <row r="277" spans="2:65" s="14" customFormat="1" x14ac:dyDescent="0.2">
      <c r="B277" s="170"/>
      <c r="D277" s="152" t="s">
        <v>162</v>
      </c>
      <c r="E277" s="171" t="s">
        <v>1</v>
      </c>
      <c r="F277" s="172" t="s">
        <v>602</v>
      </c>
      <c r="H277" s="171" t="s">
        <v>1</v>
      </c>
      <c r="I277" s="173"/>
      <c r="L277" s="170"/>
      <c r="M277" s="174"/>
      <c r="T277" s="175"/>
      <c r="AT277" s="171" t="s">
        <v>162</v>
      </c>
      <c r="AU277" s="171" t="s">
        <v>83</v>
      </c>
      <c r="AV277" s="14" t="s">
        <v>81</v>
      </c>
      <c r="AW277" s="14" t="s">
        <v>30</v>
      </c>
      <c r="AX277" s="14" t="s">
        <v>73</v>
      </c>
      <c r="AY277" s="171" t="s">
        <v>151</v>
      </c>
    </row>
    <row r="278" spans="2:65" s="12" customFormat="1" x14ac:dyDescent="0.2">
      <c r="B278" s="156"/>
      <c r="D278" s="152" t="s">
        <v>162</v>
      </c>
      <c r="E278" s="157" t="s">
        <v>1</v>
      </c>
      <c r="F278" s="158" t="s">
        <v>487</v>
      </c>
      <c r="H278" s="159">
        <v>53</v>
      </c>
      <c r="I278" s="160"/>
      <c r="L278" s="156"/>
      <c r="M278" s="161"/>
      <c r="T278" s="162"/>
      <c r="AT278" s="157" t="s">
        <v>162</v>
      </c>
      <c r="AU278" s="157" t="s">
        <v>83</v>
      </c>
      <c r="AV278" s="12" t="s">
        <v>83</v>
      </c>
      <c r="AW278" s="12" t="s">
        <v>30</v>
      </c>
      <c r="AX278" s="12" t="s">
        <v>73</v>
      </c>
      <c r="AY278" s="157" t="s">
        <v>151</v>
      </c>
    </row>
    <row r="279" spans="2:65" s="13" customFormat="1" x14ac:dyDescent="0.2">
      <c r="B279" s="163"/>
      <c r="D279" s="152" t="s">
        <v>162</v>
      </c>
      <c r="E279" s="164" t="s">
        <v>1</v>
      </c>
      <c r="F279" s="165" t="s">
        <v>164</v>
      </c>
      <c r="H279" s="166">
        <v>53</v>
      </c>
      <c r="I279" s="167"/>
      <c r="L279" s="163"/>
      <c r="M279" s="168"/>
      <c r="T279" s="169"/>
      <c r="AT279" s="164" t="s">
        <v>162</v>
      </c>
      <c r="AU279" s="164" t="s">
        <v>83</v>
      </c>
      <c r="AV279" s="13" t="s">
        <v>158</v>
      </c>
      <c r="AW279" s="13" t="s">
        <v>30</v>
      </c>
      <c r="AX279" s="13" t="s">
        <v>81</v>
      </c>
      <c r="AY279" s="164" t="s">
        <v>151</v>
      </c>
    </row>
    <row r="280" spans="2:65" s="1" customFormat="1" ht="16.5" customHeight="1" x14ac:dyDescent="0.2">
      <c r="B280" s="137"/>
      <c r="C280" s="182" t="s">
        <v>369</v>
      </c>
      <c r="D280" s="182" t="s">
        <v>566</v>
      </c>
      <c r="E280" s="183" t="s">
        <v>603</v>
      </c>
      <c r="F280" s="184" t="s">
        <v>604</v>
      </c>
      <c r="G280" s="185" t="s">
        <v>181</v>
      </c>
      <c r="H280" s="186">
        <v>106</v>
      </c>
      <c r="I280" s="187"/>
      <c r="J280" s="188">
        <f>ROUND(I280*H280,2)</f>
        <v>0</v>
      </c>
      <c r="K280" s="189"/>
      <c r="L280" s="190"/>
      <c r="M280" s="191" t="s">
        <v>1</v>
      </c>
      <c r="N280" s="192" t="s">
        <v>38</v>
      </c>
      <c r="P280" s="148">
        <f>O280*H280</f>
        <v>0</v>
      </c>
      <c r="Q280" s="148">
        <v>1</v>
      </c>
      <c r="R280" s="148">
        <f>Q280*H280</f>
        <v>106</v>
      </c>
      <c r="S280" s="148">
        <v>0</v>
      </c>
      <c r="T280" s="149">
        <f>S280*H280</f>
        <v>0</v>
      </c>
      <c r="AR280" s="150" t="s">
        <v>204</v>
      </c>
      <c r="AT280" s="150" t="s">
        <v>566</v>
      </c>
      <c r="AU280" s="150" t="s">
        <v>83</v>
      </c>
      <c r="AY280" s="17" t="s">
        <v>151</v>
      </c>
      <c r="BE280" s="151">
        <f>IF(N280="základní",J280,0)</f>
        <v>0</v>
      </c>
      <c r="BF280" s="151">
        <f>IF(N280="snížená",J280,0)</f>
        <v>0</v>
      </c>
      <c r="BG280" s="151">
        <f>IF(N280="zákl. přenesená",J280,0)</f>
        <v>0</v>
      </c>
      <c r="BH280" s="151">
        <f>IF(N280="sníž. přenesená",J280,0)</f>
        <v>0</v>
      </c>
      <c r="BI280" s="151">
        <f>IF(N280="nulová",J280,0)</f>
        <v>0</v>
      </c>
      <c r="BJ280" s="17" t="s">
        <v>81</v>
      </c>
      <c r="BK280" s="151">
        <f>ROUND(I280*H280,2)</f>
        <v>0</v>
      </c>
      <c r="BL280" s="17" t="s">
        <v>158</v>
      </c>
      <c r="BM280" s="150" t="s">
        <v>605</v>
      </c>
    </row>
    <row r="281" spans="2:65" s="1" customFormat="1" x14ac:dyDescent="0.2">
      <c r="B281" s="32"/>
      <c r="D281" s="152" t="s">
        <v>160</v>
      </c>
      <c r="F281" s="153" t="s">
        <v>604</v>
      </c>
      <c r="I281" s="154"/>
      <c r="L281" s="32"/>
      <c r="M281" s="155"/>
      <c r="T281" s="56"/>
      <c r="AT281" s="17" t="s">
        <v>160</v>
      </c>
      <c r="AU281" s="17" t="s">
        <v>83</v>
      </c>
    </row>
    <row r="282" spans="2:65" s="14" customFormat="1" x14ac:dyDescent="0.2">
      <c r="B282" s="170"/>
      <c r="D282" s="152" t="s">
        <v>162</v>
      </c>
      <c r="E282" s="171" t="s">
        <v>1</v>
      </c>
      <c r="F282" s="172" t="s">
        <v>606</v>
      </c>
      <c r="H282" s="171" t="s">
        <v>1</v>
      </c>
      <c r="I282" s="173"/>
      <c r="L282" s="170"/>
      <c r="M282" s="174"/>
      <c r="T282" s="175"/>
      <c r="AT282" s="171" t="s">
        <v>162</v>
      </c>
      <c r="AU282" s="171" t="s">
        <v>83</v>
      </c>
      <c r="AV282" s="14" t="s">
        <v>81</v>
      </c>
      <c r="AW282" s="14" t="s">
        <v>30</v>
      </c>
      <c r="AX282" s="14" t="s">
        <v>73</v>
      </c>
      <c r="AY282" s="171" t="s">
        <v>151</v>
      </c>
    </row>
    <row r="283" spans="2:65" s="12" customFormat="1" x14ac:dyDescent="0.2">
      <c r="B283" s="156"/>
      <c r="D283" s="152" t="s">
        <v>162</v>
      </c>
      <c r="E283" s="157" t="s">
        <v>1</v>
      </c>
      <c r="F283" s="158" t="s">
        <v>607</v>
      </c>
      <c r="H283" s="159">
        <v>106</v>
      </c>
      <c r="I283" s="160"/>
      <c r="L283" s="156"/>
      <c r="M283" s="161"/>
      <c r="T283" s="162"/>
      <c r="AT283" s="157" t="s">
        <v>162</v>
      </c>
      <c r="AU283" s="157" t="s">
        <v>83</v>
      </c>
      <c r="AV283" s="12" t="s">
        <v>83</v>
      </c>
      <c r="AW283" s="12" t="s">
        <v>30</v>
      </c>
      <c r="AX283" s="12" t="s">
        <v>73</v>
      </c>
      <c r="AY283" s="157" t="s">
        <v>151</v>
      </c>
    </row>
    <row r="284" spans="2:65" s="13" customFormat="1" x14ac:dyDescent="0.2">
      <c r="B284" s="163"/>
      <c r="D284" s="152" t="s">
        <v>162</v>
      </c>
      <c r="E284" s="164" t="s">
        <v>1</v>
      </c>
      <c r="F284" s="165" t="s">
        <v>164</v>
      </c>
      <c r="H284" s="166">
        <v>106</v>
      </c>
      <c r="I284" s="167"/>
      <c r="L284" s="163"/>
      <c r="M284" s="168"/>
      <c r="T284" s="169"/>
      <c r="AT284" s="164" t="s">
        <v>162</v>
      </c>
      <c r="AU284" s="164" t="s">
        <v>83</v>
      </c>
      <c r="AV284" s="13" t="s">
        <v>158</v>
      </c>
      <c r="AW284" s="13" t="s">
        <v>30</v>
      </c>
      <c r="AX284" s="13" t="s">
        <v>81</v>
      </c>
      <c r="AY284" s="164" t="s">
        <v>151</v>
      </c>
    </row>
    <row r="285" spans="2:65" s="1" customFormat="1" ht="24.2" customHeight="1" x14ac:dyDescent="0.2">
      <c r="B285" s="137"/>
      <c r="C285" s="138" t="s">
        <v>375</v>
      </c>
      <c r="D285" s="138" t="s">
        <v>154</v>
      </c>
      <c r="E285" s="139" t="s">
        <v>599</v>
      </c>
      <c r="F285" s="140" t="s">
        <v>600</v>
      </c>
      <c r="G285" s="141" t="s">
        <v>171</v>
      </c>
      <c r="H285" s="142">
        <v>18.78</v>
      </c>
      <c r="I285" s="143"/>
      <c r="J285" s="144">
        <f>ROUND(I285*H285,2)</f>
        <v>0</v>
      </c>
      <c r="K285" s="145"/>
      <c r="L285" s="32"/>
      <c r="M285" s="146" t="s">
        <v>1</v>
      </c>
      <c r="N285" s="147" t="s">
        <v>38</v>
      </c>
      <c r="P285" s="148">
        <f>O285*H285</f>
        <v>0</v>
      </c>
      <c r="Q285" s="148">
        <v>0</v>
      </c>
      <c r="R285" s="148">
        <f>Q285*H285</f>
        <v>0</v>
      </c>
      <c r="S285" s="148">
        <v>0</v>
      </c>
      <c r="T285" s="149">
        <f>S285*H285</f>
        <v>0</v>
      </c>
      <c r="AR285" s="150" t="s">
        <v>158</v>
      </c>
      <c r="AT285" s="150" t="s">
        <v>154</v>
      </c>
      <c r="AU285" s="150" t="s">
        <v>83</v>
      </c>
      <c r="AY285" s="17" t="s">
        <v>151</v>
      </c>
      <c r="BE285" s="151">
        <f>IF(N285="základní",J285,0)</f>
        <v>0</v>
      </c>
      <c r="BF285" s="151">
        <f>IF(N285="snížená",J285,0)</f>
        <v>0</v>
      </c>
      <c r="BG285" s="151">
        <f>IF(N285="zákl. přenesená",J285,0)</f>
        <v>0</v>
      </c>
      <c r="BH285" s="151">
        <f>IF(N285="sníž. přenesená",J285,0)</f>
        <v>0</v>
      </c>
      <c r="BI285" s="151">
        <f>IF(N285="nulová",J285,0)</f>
        <v>0</v>
      </c>
      <c r="BJ285" s="17" t="s">
        <v>81</v>
      </c>
      <c r="BK285" s="151">
        <f>ROUND(I285*H285,2)</f>
        <v>0</v>
      </c>
      <c r="BL285" s="17" t="s">
        <v>158</v>
      </c>
      <c r="BM285" s="150" t="s">
        <v>608</v>
      </c>
    </row>
    <row r="286" spans="2:65" s="1" customFormat="1" x14ac:dyDescent="0.2">
      <c r="B286" s="32"/>
      <c r="D286" s="152" t="s">
        <v>160</v>
      </c>
      <c r="F286" s="153" t="s">
        <v>600</v>
      </c>
      <c r="I286" s="154"/>
      <c r="L286" s="32"/>
      <c r="M286" s="155"/>
      <c r="T286" s="56"/>
      <c r="AT286" s="17" t="s">
        <v>160</v>
      </c>
      <c r="AU286" s="17" t="s">
        <v>83</v>
      </c>
    </row>
    <row r="287" spans="2:65" s="14" customFormat="1" x14ac:dyDescent="0.2">
      <c r="B287" s="170"/>
      <c r="D287" s="152" t="s">
        <v>162</v>
      </c>
      <c r="E287" s="171" t="s">
        <v>1</v>
      </c>
      <c r="F287" s="172" t="s">
        <v>524</v>
      </c>
      <c r="H287" s="171" t="s">
        <v>1</v>
      </c>
      <c r="I287" s="173"/>
      <c r="L287" s="170"/>
      <c r="M287" s="174"/>
      <c r="T287" s="175"/>
      <c r="AT287" s="171" t="s">
        <v>162</v>
      </c>
      <c r="AU287" s="171" t="s">
        <v>83</v>
      </c>
      <c r="AV287" s="14" t="s">
        <v>81</v>
      </c>
      <c r="AW287" s="14" t="s">
        <v>30</v>
      </c>
      <c r="AX287" s="14" t="s">
        <v>73</v>
      </c>
      <c r="AY287" s="171" t="s">
        <v>151</v>
      </c>
    </row>
    <row r="288" spans="2:65" s="12" customFormat="1" x14ac:dyDescent="0.2">
      <c r="B288" s="156"/>
      <c r="D288" s="152" t="s">
        <v>162</v>
      </c>
      <c r="E288" s="157" t="s">
        <v>1</v>
      </c>
      <c r="F288" s="158" t="s">
        <v>609</v>
      </c>
      <c r="H288" s="159">
        <v>18.78</v>
      </c>
      <c r="I288" s="160"/>
      <c r="L288" s="156"/>
      <c r="M288" s="161"/>
      <c r="T288" s="162"/>
      <c r="AT288" s="157" t="s">
        <v>162</v>
      </c>
      <c r="AU288" s="157" t="s">
        <v>83</v>
      </c>
      <c r="AV288" s="12" t="s">
        <v>83</v>
      </c>
      <c r="AW288" s="12" t="s">
        <v>30</v>
      </c>
      <c r="AX288" s="12" t="s">
        <v>73</v>
      </c>
      <c r="AY288" s="157" t="s">
        <v>151</v>
      </c>
    </row>
    <row r="289" spans="2:65" s="13" customFormat="1" x14ac:dyDescent="0.2">
      <c r="B289" s="163"/>
      <c r="D289" s="152" t="s">
        <v>162</v>
      </c>
      <c r="E289" s="164" t="s">
        <v>1</v>
      </c>
      <c r="F289" s="165" t="s">
        <v>164</v>
      </c>
      <c r="H289" s="166">
        <v>18.78</v>
      </c>
      <c r="I289" s="167"/>
      <c r="L289" s="163"/>
      <c r="M289" s="168"/>
      <c r="T289" s="169"/>
      <c r="AT289" s="164" t="s">
        <v>162</v>
      </c>
      <c r="AU289" s="164" t="s">
        <v>83</v>
      </c>
      <c r="AV289" s="13" t="s">
        <v>158</v>
      </c>
      <c r="AW289" s="13" t="s">
        <v>30</v>
      </c>
      <c r="AX289" s="13" t="s">
        <v>81</v>
      </c>
      <c r="AY289" s="164" t="s">
        <v>151</v>
      </c>
    </row>
    <row r="290" spans="2:65" s="1" customFormat="1" ht="16.5" customHeight="1" x14ac:dyDescent="0.2">
      <c r="B290" s="137"/>
      <c r="C290" s="182" t="s">
        <v>381</v>
      </c>
      <c r="D290" s="182" t="s">
        <v>566</v>
      </c>
      <c r="E290" s="183" t="s">
        <v>610</v>
      </c>
      <c r="F290" s="184" t="s">
        <v>611</v>
      </c>
      <c r="G290" s="185" t="s">
        <v>181</v>
      </c>
      <c r="H290" s="186">
        <v>37.56</v>
      </c>
      <c r="I290" s="187"/>
      <c r="J290" s="188">
        <f>ROUND(I290*H290,2)</f>
        <v>0</v>
      </c>
      <c r="K290" s="189"/>
      <c r="L290" s="190"/>
      <c r="M290" s="191" t="s">
        <v>1</v>
      </c>
      <c r="N290" s="192" t="s">
        <v>38</v>
      </c>
      <c r="P290" s="148">
        <f>O290*H290</f>
        <v>0</v>
      </c>
      <c r="Q290" s="148">
        <v>1</v>
      </c>
      <c r="R290" s="148">
        <f>Q290*H290</f>
        <v>37.56</v>
      </c>
      <c r="S290" s="148">
        <v>0</v>
      </c>
      <c r="T290" s="149">
        <f>S290*H290</f>
        <v>0</v>
      </c>
      <c r="AR290" s="150" t="s">
        <v>204</v>
      </c>
      <c r="AT290" s="150" t="s">
        <v>566</v>
      </c>
      <c r="AU290" s="150" t="s">
        <v>83</v>
      </c>
      <c r="AY290" s="17" t="s">
        <v>151</v>
      </c>
      <c r="BE290" s="151">
        <f>IF(N290="základní",J290,0)</f>
        <v>0</v>
      </c>
      <c r="BF290" s="151">
        <f>IF(N290="snížená",J290,0)</f>
        <v>0</v>
      </c>
      <c r="BG290" s="151">
        <f>IF(N290="zákl. přenesená",J290,0)</f>
        <v>0</v>
      </c>
      <c r="BH290" s="151">
        <f>IF(N290="sníž. přenesená",J290,0)</f>
        <v>0</v>
      </c>
      <c r="BI290" s="151">
        <f>IF(N290="nulová",J290,0)</f>
        <v>0</v>
      </c>
      <c r="BJ290" s="17" t="s">
        <v>81</v>
      </c>
      <c r="BK290" s="151">
        <f>ROUND(I290*H290,2)</f>
        <v>0</v>
      </c>
      <c r="BL290" s="17" t="s">
        <v>158</v>
      </c>
      <c r="BM290" s="150" t="s">
        <v>612</v>
      </c>
    </row>
    <row r="291" spans="2:65" s="1" customFormat="1" x14ac:dyDescent="0.2">
      <c r="B291" s="32"/>
      <c r="D291" s="152" t="s">
        <v>160</v>
      </c>
      <c r="F291" s="153" t="s">
        <v>611</v>
      </c>
      <c r="I291" s="154"/>
      <c r="L291" s="32"/>
      <c r="M291" s="155"/>
      <c r="T291" s="56"/>
      <c r="AT291" s="17" t="s">
        <v>160</v>
      </c>
      <c r="AU291" s="17" t="s">
        <v>83</v>
      </c>
    </row>
    <row r="292" spans="2:65" s="14" customFormat="1" x14ac:dyDescent="0.2">
      <c r="B292" s="170"/>
      <c r="D292" s="152" t="s">
        <v>162</v>
      </c>
      <c r="E292" s="171" t="s">
        <v>1</v>
      </c>
      <c r="F292" s="172" t="s">
        <v>613</v>
      </c>
      <c r="H292" s="171" t="s">
        <v>1</v>
      </c>
      <c r="I292" s="173"/>
      <c r="L292" s="170"/>
      <c r="M292" s="174"/>
      <c r="T292" s="175"/>
      <c r="AT292" s="171" t="s">
        <v>162</v>
      </c>
      <c r="AU292" s="171" t="s">
        <v>83</v>
      </c>
      <c r="AV292" s="14" t="s">
        <v>81</v>
      </c>
      <c r="AW292" s="14" t="s">
        <v>30</v>
      </c>
      <c r="AX292" s="14" t="s">
        <v>73</v>
      </c>
      <c r="AY292" s="171" t="s">
        <v>151</v>
      </c>
    </row>
    <row r="293" spans="2:65" s="12" customFormat="1" x14ac:dyDescent="0.2">
      <c r="B293" s="156"/>
      <c r="D293" s="152" t="s">
        <v>162</v>
      </c>
      <c r="E293" s="157" t="s">
        <v>1</v>
      </c>
      <c r="F293" s="158" t="s">
        <v>614</v>
      </c>
      <c r="H293" s="159">
        <v>37.56</v>
      </c>
      <c r="I293" s="160"/>
      <c r="L293" s="156"/>
      <c r="M293" s="161"/>
      <c r="T293" s="162"/>
      <c r="AT293" s="157" t="s">
        <v>162</v>
      </c>
      <c r="AU293" s="157" t="s">
        <v>83</v>
      </c>
      <c r="AV293" s="12" t="s">
        <v>83</v>
      </c>
      <c r="AW293" s="12" t="s">
        <v>30</v>
      </c>
      <c r="AX293" s="12" t="s">
        <v>73</v>
      </c>
      <c r="AY293" s="157" t="s">
        <v>151</v>
      </c>
    </row>
    <row r="294" spans="2:65" s="13" customFormat="1" x14ac:dyDescent="0.2">
      <c r="B294" s="163"/>
      <c r="D294" s="152" t="s">
        <v>162</v>
      </c>
      <c r="E294" s="164" t="s">
        <v>1</v>
      </c>
      <c r="F294" s="165" t="s">
        <v>164</v>
      </c>
      <c r="H294" s="166">
        <v>37.56</v>
      </c>
      <c r="I294" s="167"/>
      <c r="L294" s="163"/>
      <c r="M294" s="168"/>
      <c r="T294" s="169"/>
      <c r="AT294" s="164" t="s">
        <v>162</v>
      </c>
      <c r="AU294" s="164" t="s">
        <v>83</v>
      </c>
      <c r="AV294" s="13" t="s">
        <v>158</v>
      </c>
      <c r="AW294" s="13" t="s">
        <v>30</v>
      </c>
      <c r="AX294" s="13" t="s">
        <v>81</v>
      </c>
      <c r="AY294" s="164" t="s">
        <v>151</v>
      </c>
    </row>
    <row r="295" spans="2:65" s="11" customFormat="1" ht="22.9" customHeight="1" x14ac:dyDescent="0.2">
      <c r="B295" s="125"/>
      <c r="D295" s="126" t="s">
        <v>72</v>
      </c>
      <c r="E295" s="135" t="s">
        <v>83</v>
      </c>
      <c r="F295" s="135" t="s">
        <v>615</v>
      </c>
      <c r="I295" s="128"/>
      <c r="J295" s="136">
        <f>BK295</f>
        <v>0</v>
      </c>
      <c r="L295" s="125"/>
      <c r="M295" s="130"/>
      <c r="P295" s="131">
        <f>SUM(P296:P305)</f>
        <v>0</v>
      </c>
      <c r="R295" s="131">
        <f>SUM(R296:R305)</f>
        <v>62.45485</v>
      </c>
      <c r="T295" s="132">
        <f>SUM(T296:T305)</f>
        <v>0</v>
      </c>
      <c r="AR295" s="126" t="s">
        <v>81</v>
      </c>
      <c r="AT295" s="133" t="s">
        <v>72</v>
      </c>
      <c r="AU295" s="133" t="s">
        <v>81</v>
      </c>
      <c r="AY295" s="126" t="s">
        <v>151</v>
      </c>
      <c r="BK295" s="134">
        <f>SUM(BK296:BK305)</f>
        <v>0</v>
      </c>
    </row>
    <row r="296" spans="2:65" s="1" customFormat="1" ht="37.9" customHeight="1" x14ac:dyDescent="0.2">
      <c r="B296" s="137"/>
      <c r="C296" s="138" t="s">
        <v>292</v>
      </c>
      <c r="D296" s="138" t="s">
        <v>154</v>
      </c>
      <c r="E296" s="139" t="s">
        <v>616</v>
      </c>
      <c r="F296" s="140" t="s">
        <v>617</v>
      </c>
      <c r="G296" s="141" t="s">
        <v>167</v>
      </c>
      <c r="H296" s="142">
        <v>305</v>
      </c>
      <c r="I296" s="143"/>
      <c r="J296" s="144">
        <f>ROUND(I296*H296,2)</f>
        <v>0</v>
      </c>
      <c r="K296" s="145"/>
      <c r="L296" s="32"/>
      <c r="M296" s="146" t="s">
        <v>1</v>
      </c>
      <c r="N296" s="147" t="s">
        <v>38</v>
      </c>
      <c r="P296" s="148">
        <f>O296*H296</f>
        <v>0</v>
      </c>
      <c r="Q296" s="148">
        <v>0.20477000000000001</v>
      </c>
      <c r="R296" s="148">
        <f>Q296*H296</f>
        <v>62.45485</v>
      </c>
      <c r="S296" s="148">
        <v>0</v>
      </c>
      <c r="T296" s="149">
        <f>S296*H296</f>
        <v>0</v>
      </c>
      <c r="AR296" s="150" t="s">
        <v>158</v>
      </c>
      <c r="AT296" s="150" t="s">
        <v>154</v>
      </c>
      <c r="AU296" s="150" t="s">
        <v>83</v>
      </c>
      <c r="AY296" s="17" t="s">
        <v>151</v>
      </c>
      <c r="BE296" s="151">
        <f>IF(N296="základní",J296,0)</f>
        <v>0</v>
      </c>
      <c r="BF296" s="151">
        <f>IF(N296="snížená",J296,0)</f>
        <v>0</v>
      </c>
      <c r="BG296" s="151">
        <f>IF(N296="zákl. přenesená",J296,0)</f>
        <v>0</v>
      </c>
      <c r="BH296" s="151">
        <f>IF(N296="sníž. přenesená",J296,0)</f>
        <v>0</v>
      </c>
      <c r="BI296" s="151">
        <f>IF(N296="nulová",J296,0)</f>
        <v>0</v>
      </c>
      <c r="BJ296" s="17" t="s">
        <v>81</v>
      </c>
      <c r="BK296" s="151">
        <f>ROUND(I296*H296,2)</f>
        <v>0</v>
      </c>
      <c r="BL296" s="17" t="s">
        <v>158</v>
      </c>
      <c r="BM296" s="150" t="s">
        <v>618</v>
      </c>
    </row>
    <row r="297" spans="2:65" s="1" customFormat="1" ht="19.5" x14ac:dyDescent="0.2">
      <c r="B297" s="32"/>
      <c r="D297" s="152" t="s">
        <v>160</v>
      </c>
      <c r="F297" s="153" t="s">
        <v>617</v>
      </c>
      <c r="I297" s="154"/>
      <c r="L297" s="32"/>
      <c r="M297" s="155"/>
      <c r="T297" s="56"/>
      <c r="AT297" s="17" t="s">
        <v>160</v>
      </c>
      <c r="AU297" s="17" t="s">
        <v>83</v>
      </c>
    </row>
    <row r="298" spans="2:65" s="14" customFormat="1" x14ac:dyDescent="0.2">
      <c r="B298" s="170"/>
      <c r="D298" s="152" t="s">
        <v>162</v>
      </c>
      <c r="E298" s="171" t="s">
        <v>1</v>
      </c>
      <c r="F298" s="172" t="s">
        <v>619</v>
      </c>
      <c r="H298" s="171" t="s">
        <v>1</v>
      </c>
      <c r="I298" s="173"/>
      <c r="L298" s="170"/>
      <c r="M298" s="174"/>
      <c r="T298" s="175"/>
      <c r="AT298" s="171" t="s">
        <v>162</v>
      </c>
      <c r="AU298" s="171" t="s">
        <v>83</v>
      </c>
      <c r="AV298" s="14" t="s">
        <v>81</v>
      </c>
      <c r="AW298" s="14" t="s">
        <v>30</v>
      </c>
      <c r="AX298" s="14" t="s">
        <v>73</v>
      </c>
      <c r="AY298" s="171" t="s">
        <v>151</v>
      </c>
    </row>
    <row r="299" spans="2:65" s="12" customFormat="1" x14ac:dyDescent="0.2">
      <c r="B299" s="156"/>
      <c r="D299" s="152" t="s">
        <v>162</v>
      </c>
      <c r="E299" s="157" t="s">
        <v>1</v>
      </c>
      <c r="F299" s="158" t="s">
        <v>620</v>
      </c>
      <c r="H299" s="159">
        <v>305</v>
      </c>
      <c r="I299" s="160"/>
      <c r="L299" s="156"/>
      <c r="M299" s="161"/>
      <c r="T299" s="162"/>
      <c r="AT299" s="157" t="s">
        <v>162</v>
      </c>
      <c r="AU299" s="157" t="s">
        <v>83</v>
      </c>
      <c r="AV299" s="12" t="s">
        <v>83</v>
      </c>
      <c r="AW299" s="12" t="s">
        <v>30</v>
      </c>
      <c r="AX299" s="12" t="s">
        <v>73</v>
      </c>
      <c r="AY299" s="157" t="s">
        <v>151</v>
      </c>
    </row>
    <row r="300" spans="2:65" s="13" customFormat="1" x14ac:dyDescent="0.2">
      <c r="B300" s="163"/>
      <c r="D300" s="152" t="s">
        <v>162</v>
      </c>
      <c r="E300" s="164" t="s">
        <v>1</v>
      </c>
      <c r="F300" s="165" t="s">
        <v>164</v>
      </c>
      <c r="H300" s="166">
        <v>305</v>
      </c>
      <c r="I300" s="167"/>
      <c r="L300" s="163"/>
      <c r="M300" s="168"/>
      <c r="T300" s="169"/>
      <c r="AT300" s="164" t="s">
        <v>162</v>
      </c>
      <c r="AU300" s="164" t="s">
        <v>83</v>
      </c>
      <c r="AV300" s="13" t="s">
        <v>158</v>
      </c>
      <c r="AW300" s="13" t="s">
        <v>30</v>
      </c>
      <c r="AX300" s="13" t="s">
        <v>81</v>
      </c>
      <c r="AY300" s="164" t="s">
        <v>151</v>
      </c>
    </row>
    <row r="301" spans="2:65" s="1" customFormat="1" ht="16.5" customHeight="1" x14ac:dyDescent="0.2">
      <c r="B301" s="137"/>
      <c r="C301" s="138" t="s">
        <v>389</v>
      </c>
      <c r="D301" s="138" t="s">
        <v>154</v>
      </c>
      <c r="E301" s="139" t="s">
        <v>621</v>
      </c>
      <c r="F301" s="140" t="s">
        <v>622</v>
      </c>
      <c r="G301" s="141" t="s">
        <v>372</v>
      </c>
      <c r="H301" s="142">
        <v>16</v>
      </c>
      <c r="I301" s="143"/>
      <c r="J301" s="144">
        <f>ROUND(I301*H301,2)</f>
        <v>0</v>
      </c>
      <c r="K301" s="145"/>
      <c r="L301" s="32"/>
      <c r="M301" s="146" t="s">
        <v>1</v>
      </c>
      <c r="N301" s="147" t="s">
        <v>38</v>
      </c>
      <c r="P301" s="148">
        <f>O301*H301</f>
        <v>0</v>
      </c>
      <c r="Q301" s="148">
        <v>0</v>
      </c>
      <c r="R301" s="148">
        <f>Q301*H301</f>
        <v>0</v>
      </c>
      <c r="S301" s="148">
        <v>0</v>
      </c>
      <c r="T301" s="149">
        <f>S301*H301</f>
        <v>0</v>
      </c>
      <c r="AR301" s="150" t="s">
        <v>158</v>
      </c>
      <c r="AT301" s="150" t="s">
        <v>154</v>
      </c>
      <c r="AU301" s="150" t="s">
        <v>83</v>
      </c>
      <c r="AY301" s="17" t="s">
        <v>151</v>
      </c>
      <c r="BE301" s="151">
        <f>IF(N301="základní",J301,0)</f>
        <v>0</v>
      </c>
      <c r="BF301" s="151">
        <f>IF(N301="snížená",J301,0)</f>
        <v>0</v>
      </c>
      <c r="BG301" s="151">
        <f>IF(N301="zákl. přenesená",J301,0)</f>
        <v>0</v>
      </c>
      <c r="BH301" s="151">
        <f>IF(N301="sníž. přenesená",J301,0)</f>
        <v>0</v>
      </c>
      <c r="BI301" s="151">
        <f>IF(N301="nulová",J301,0)</f>
        <v>0</v>
      </c>
      <c r="BJ301" s="17" t="s">
        <v>81</v>
      </c>
      <c r="BK301" s="151">
        <f>ROUND(I301*H301,2)</f>
        <v>0</v>
      </c>
      <c r="BL301" s="17" t="s">
        <v>158</v>
      </c>
      <c r="BM301" s="150" t="s">
        <v>623</v>
      </c>
    </row>
    <row r="302" spans="2:65" s="1" customFormat="1" x14ac:dyDescent="0.2">
      <c r="B302" s="32"/>
      <c r="D302" s="152" t="s">
        <v>160</v>
      </c>
      <c r="F302" s="153" t="s">
        <v>622</v>
      </c>
      <c r="I302" s="154"/>
      <c r="L302" s="32"/>
      <c r="M302" s="155"/>
      <c r="T302" s="56"/>
      <c r="AT302" s="17" t="s">
        <v>160</v>
      </c>
      <c r="AU302" s="17" t="s">
        <v>83</v>
      </c>
    </row>
    <row r="303" spans="2:65" s="14" customFormat="1" ht="22.5" x14ac:dyDescent="0.2">
      <c r="B303" s="170"/>
      <c r="D303" s="152" t="s">
        <v>162</v>
      </c>
      <c r="E303" s="171" t="s">
        <v>1</v>
      </c>
      <c r="F303" s="172" t="s">
        <v>624</v>
      </c>
      <c r="H303" s="171" t="s">
        <v>1</v>
      </c>
      <c r="I303" s="173"/>
      <c r="L303" s="170"/>
      <c r="M303" s="174"/>
      <c r="T303" s="175"/>
      <c r="AT303" s="171" t="s">
        <v>162</v>
      </c>
      <c r="AU303" s="171" t="s">
        <v>83</v>
      </c>
      <c r="AV303" s="14" t="s">
        <v>81</v>
      </c>
      <c r="AW303" s="14" t="s">
        <v>30</v>
      </c>
      <c r="AX303" s="14" t="s">
        <v>73</v>
      </c>
      <c r="AY303" s="171" t="s">
        <v>151</v>
      </c>
    </row>
    <row r="304" spans="2:65" s="12" customFormat="1" x14ac:dyDescent="0.2">
      <c r="B304" s="156"/>
      <c r="D304" s="152" t="s">
        <v>162</v>
      </c>
      <c r="E304" s="157" t="s">
        <v>1</v>
      </c>
      <c r="F304" s="158" t="s">
        <v>207</v>
      </c>
      <c r="H304" s="159">
        <v>16</v>
      </c>
      <c r="I304" s="160"/>
      <c r="L304" s="156"/>
      <c r="M304" s="161"/>
      <c r="T304" s="162"/>
      <c r="AT304" s="157" t="s">
        <v>162</v>
      </c>
      <c r="AU304" s="157" t="s">
        <v>83</v>
      </c>
      <c r="AV304" s="12" t="s">
        <v>83</v>
      </c>
      <c r="AW304" s="12" t="s">
        <v>30</v>
      </c>
      <c r="AX304" s="12" t="s">
        <v>73</v>
      </c>
      <c r="AY304" s="157" t="s">
        <v>151</v>
      </c>
    </row>
    <row r="305" spans="2:65" s="13" customFormat="1" x14ac:dyDescent="0.2">
      <c r="B305" s="163"/>
      <c r="D305" s="152" t="s">
        <v>162</v>
      </c>
      <c r="E305" s="164" t="s">
        <v>1</v>
      </c>
      <c r="F305" s="165" t="s">
        <v>164</v>
      </c>
      <c r="H305" s="166">
        <v>16</v>
      </c>
      <c r="I305" s="167"/>
      <c r="L305" s="163"/>
      <c r="M305" s="168"/>
      <c r="T305" s="169"/>
      <c r="AT305" s="164" t="s">
        <v>162</v>
      </c>
      <c r="AU305" s="164" t="s">
        <v>83</v>
      </c>
      <c r="AV305" s="13" t="s">
        <v>158</v>
      </c>
      <c r="AW305" s="13" t="s">
        <v>30</v>
      </c>
      <c r="AX305" s="13" t="s">
        <v>81</v>
      </c>
      <c r="AY305" s="164" t="s">
        <v>151</v>
      </c>
    </row>
    <row r="306" spans="2:65" s="11" customFormat="1" ht="22.9" customHeight="1" x14ac:dyDescent="0.2">
      <c r="B306" s="125"/>
      <c r="D306" s="126" t="s">
        <v>72</v>
      </c>
      <c r="E306" s="135" t="s">
        <v>158</v>
      </c>
      <c r="F306" s="135" t="s">
        <v>625</v>
      </c>
      <c r="I306" s="128"/>
      <c r="J306" s="136">
        <f>BK306</f>
        <v>0</v>
      </c>
      <c r="L306" s="125"/>
      <c r="M306" s="130"/>
      <c r="P306" s="131">
        <f>SUM(P307:P341)</f>
        <v>0</v>
      </c>
      <c r="R306" s="131">
        <f>SUM(R307:R341)</f>
        <v>3.0911999999999997</v>
      </c>
      <c r="T306" s="132">
        <f>SUM(T307:T341)</f>
        <v>0</v>
      </c>
      <c r="AR306" s="126" t="s">
        <v>81</v>
      </c>
      <c r="AT306" s="133" t="s">
        <v>72</v>
      </c>
      <c r="AU306" s="133" t="s">
        <v>81</v>
      </c>
      <c r="AY306" s="126" t="s">
        <v>151</v>
      </c>
      <c r="BK306" s="134">
        <f>SUM(BK307:BK341)</f>
        <v>0</v>
      </c>
    </row>
    <row r="307" spans="2:65" s="1" customFormat="1" ht="33" customHeight="1" x14ac:dyDescent="0.2">
      <c r="B307" s="137"/>
      <c r="C307" s="138" t="s">
        <v>392</v>
      </c>
      <c r="D307" s="138" t="s">
        <v>154</v>
      </c>
      <c r="E307" s="139" t="s">
        <v>626</v>
      </c>
      <c r="F307" s="140" t="s">
        <v>627</v>
      </c>
      <c r="G307" s="141" t="s">
        <v>157</v>
      </c>
      <c r="H307" s="142">
        <v>28</v>
      </c>
      <c r="I307" s="143"/>
      <c r="J307" s="144">
        <f>ROUND(I307*H307,2)</f>
        <v>0</v>
      </c>
      <c r="K307" s="145"/>
      <c r="L307" s="32"/>
      <c r="M307" s="146" t="s">
        <v>1</v>
      </c>
      <c r="N307" s="147" t="s">
        <v>38</v>
      </c>
      <c r="P307" s="148">
        <f>O307*H307</f>
        <v>0</v>
      </c>
      <c r="Q307" s="148">
        <v>0</v>
      </c>
      <c r="R307" s="148">
        <f>Q307*H307</f>
        <v>0</v>
      </c>
      <c r="S307" s="148">
        <v>0</v>
      </c>
      <c r="T307" s="149">
        <f>S307*H307</f>
        <v>0</v>
      </c>
      <c r="AR307" s="150" t="s">
        <v>158</v>
      </c>
      <c r="AT307" s="150" t="s">
        <v>154</v>
      </c>
      <c r="AU307" s="150" t="s">
        <v>83</v>
      </c>
      <c r="AY307" s="17" t="s">
        <v>151</v>
      </c>
      <c r="BE307" s="151">
        <f>IF(N307="základní",J307,0)</f>
        <v>0</v>
      </c>
      <c r="BF307" s="151">
        <f>IF(N307="snížená",J307,0)</f>
        <v>0</v>
      </c>
      <c r="BG307" s="151">
        <f>IF(N307="zákl. přenesená",J307,0)</f>
        <v>0</v>
      </c>
      <c r="BH307" s="151">
        <f>IF(N307="sníž. přenesená",J307,0)</f>
        <v>0</v>
      </c>
      <c r="BI307" s="151">
        <f>IF(N307="nulová",J307,0)</f>
        <v>0</v>
      </c>
      <c r="BJ307" s="17" t="s">
        <v>81</v>
      </c>
      <c r="BK307" s="151">
        <f>ROUND(I307*H307,2)</f>
        <v>0</v>
      </c>
      <c r="BL307" s="17" t="s">
        <v>158</v>
      </c>
      <c r="BM307" s="150" t="s">
        <v>628</v>
      </c>
    </row>
    <row r="308" spans="2:65" s="1" customFormat="1" ht="19.5" x14ac:dyDescent="0.2">
      <c r="B308" s="32"/>
      <c r="D308" s="152" t="s">
        <v>160</v>
      </c>
      <c r="F308" s="153" t="s">
        <v>627</v>
      </c>
      <c r="I308" s="154"/>
      <c r="L308" s="32"/>
      <c r="M308" s="155"/>
      <c r="T308" s="56"/>
      <c r="AT308" s="17" t="s">
        <v>160</v>
      </c>
      <c r="AU308" s="17" t="s">
        <v>83</v>
      </c>
    </row>
    <row r="309" spans="2:65" s="14" customFormat="1" x14ac:dyDescent="0.2">
      <c r="B309" s="170"/>
      <c r="D309" s="152" t="s">
        <v>162</v>
      </c>
      <c r="E309" s="171" t="s">
        <v>1</v>
      </c>
      <c r="F309" s="172" t="s">
        <v>629</v>
      </c>
      <c r="H309" s="171" t="s">
        <v>1</v>
      </c>
      <c r="I309" s="173"/>
      <c r="L309" s="170"/>
      <c r="M309" s="174"/>
      <c r="T309" s="175"/>
      <c r="AT309" s="171" t="s">
        <v>162</v>
      </c>
      <c r="AU309" s="171" t="s">
        <v>83</v>
      </c>
      <c r="AV309" s="14" t="s">
        <v>81</v>
      </c>
      <c r="AW309" s="14" t="s">
        <v>30</v>
      </c>
      <c r="AX309" s="14" t="s">
        <v>73</v>
      </c>
      <c r="AY309" s="171" t="s">
        <v>151</v>
      </c>
    </row>
    <row r="310" spans="2:65" s="12" customFormat="1" x14ac:dyDescent="0.2">
      <c r="B310" s="156"/>
      <c r="D310" s="152" t="s">
        <v>162</v>
      </c>
      <c r="E310" s="157" t="s">
        <v>1</v>
      </c>
      <c r="F310" s="158" t="s">
        <v>630</v>
      </c>
      <c r="H310" s="159">
        <v>28</v>
      </c>
      <c r="I310" s="160"/>
      <c r="L310" s="156"/>
      <c r="M310" s="161"/>
      <c r="T310" s="162"/>
      <c r="AT310" s="157" t="s">
        <v>162</v>
      </c>
      <c r="AU310" s="157" t="s">
        <v>83</v>
      </c>
      <c r="AV310" s="12" t="s">
        <v>83</v>
      </c>
      <c r="AW310" s="12" t="s">
        <v>30</v>
      </c>
      <c r="AX310" s="12" t="s">
        <v>73</v>
      </c>
      <c r="AY310" s="157" t="s">
        <v>151</v>
      </c>
    </row>
    <row r="311" spans="2:65" s="13" customFormat="1" x14ac:dyDescent="0.2">
      <c r="B311" s="163"/>
      <c r="D311" s="152" t="s">
        <v>162</v>
      </c>
      <c r="E311" s="164" t="s">
        <v>1</v>
      </c>
      <c r="F311" s="165" t="s">
        <v>164</v>
      </c>
      <c r="H311" s="166">
        <v>28</v>
      </c>
      <c r="I311" s="167"/>
      <c r="L311" s="163"/>
      <c r="M311" s="168"/>
      <c r="T311" s="169"/>
      <c r="AT311" s="164" t="s">
        <v>162</v>
      </c>
      <c r="AU311" s="164" t="s">
        <v>83</v>
      </c>
      <c r="AV311" s="13" t="s">
        <v>158</v>
      </c>
      <c r="AW311" s="13" t="s">
        <v>30</v>
      </c>
      <c r="AX311" s="13" t="s">
        <v>81</v>
      </c>
      <c r="AY311" s="164" t="s">
        <v>151</v>
      </c>
    </row>
    <row r="312" spans="2:65" s="1" customFormat="1" ht="33" customHeight="1" x14ac:dyDescent="0.2">
      <c r="B312" s="137"/>
      <c r="C312" s="138" t="s">
        <v>398</v>
      </c>
      <c r="D312" s="138" t="s">
        <v>154</v>
      </c>
      <c r="E312" s="139" t="s">
        <v>631</v>
      </c>
      <c r="F312" s="140" t="s">
        <v>632</v>
      </c>
      <c r="G312" s="141" t="s">
        <v>157</v>
      </c>
      <c r="H312" s="142">
        <v>115</v>
      </c>
      <c r="I312" s="143"/>
      <c r="J312" s="144">
        <f>ROUND(I312*H312,2)</f>
        <v>0</v>
      </c>
      <c r="K312" s="145"/>
      <c r="L312" s="32"/>
      <c r="M312" s="146" t="s">
        <v>1</v>
      </c>
      <c r="N312" s="147" t="s">
        <v>38</v>
      </c>
      <c r="P312" s="148">
        <f>O312*H312</f>
        <v>0</v>
      </c>
      <c r="Q312" s="148">
        <v>0</v>
      </c>
      <c r="R312" s="148">
        <f>Q312*H312</f>
        <v>0</v>
      </c>
      <c r="S312" s="148">
        <v>0</v>
      </c>
      <c r="T312" s="149">
        <f>S312*H312</f>
        <v>0</v>
      </c>
      <c r="AR312" s="150" t="s">
        <v>158</v>
      </c>
      <c r="AT312" s="150" t="s">
        <v>154</v>
      </c>
      <c r="AU312" s="150" t="s">
        <v>83</v>
      </c>
      <c r="AY312" s="17" t="s">
        <v>151</v>
      </c>
      <c r="BE312" s="151">
        <f>IF(N312="základní",J312,0)</f>
        <v>0</v>
      </c>
      <c r="BF312" s="151">
        <f>IF(N312="snížená",J312,0)</f>
        <v>0</v>
      </c>
      <c r="BG312" s="151">
        <f>IF(N312="zákl. přenesená",J312,0)</f>
        <v>0</v>
      </c>
      <c r="BH312" s="151">
        <f>IF(N312="sníž. přenesená",J312,0)</f>
        <v>0</v>
      </c>
      <c r="BI312" s="151">
        <f>IF(N312="nulová",J312,0)</f>
        <v>0</v>
      </c>
      <c r="BJ312" s="17" t="s">
        <v>81</v>
      </c>
      <c r="BK312" s="151">
        <f>ROUND(I312*H312,2)</f>
        <v>0</v>
      </c>
      <c r="BL312" s="17" t="s">
        <v>158</v>
      </c>
      <c r="BM312" s="150" t="s">
        <v>633</v>
      </c>
    </row>
    <row r="313" spans="2:65" s="1" customFormat="1" ht="19.5" x14ac:dyDescent="0.2">
      <c r="B313" s="32"/>
      <c r="D313" s="152" t="s">
        <v>160</v>
      </c>
      <c r="F313" s="153" t="s">
        <v>632</v>
      </c>
      <c r="I313" s="154"/>
      <c r="L313" s="32"/>
      <c r="M313" s="155"/>
      <c r="T313" s="56"/>
      <c r="AT313" s="17" t="s">
        <v>160</v>
      </c>
      <c r="AU313" s="17" t="s">
        <v>83</v>
      </c>
    </row>
    <row r="314" spans="2:65" s="14" customFormat="1" ht="22.5" x14ac:dyDescent="0.2">
      <c r="B314" s="170"/>
      <c r="D314" s="152" t="s">
        <v>162</v>
      </c>
      <c r="E314" s="171" t="s">
        <v>1</v>
      </c>
      <c r="F314" s="172" t="s">
        <v>634</v>
      </c>
      <c r="H314" s="171" t="s">
        <v>1</v>
      </c>
      <c r="I314" s="173"/>
      <c r="L314" s="170"/>
      <c r="M314" s="174"/>
      <c r="T314" s="175"/>
      <c r="AT314" s="171" t="s">
        <v>162</v>
      </c>
      <c r="AU314" s="171" t="s">
        <v>83</v>
      </c>
      <c r="AV314" s="14" t="s">
        <v>81</v>
      </c>
      <c r="AW314" s="14" t="s">
        <v>30</v>
      </c>
      <c r="AX314" s="14" t="s">
        <v>73</v>
      </c>
      <c r="AY314" s="171" t="s">
        <v>151</v>
      </c>
    </row>
    <row r="315" spans="2:65" s="12" customFormat="1" x14ac:dyDescent="0.2">
      <c r="B315" s="156"/>
      <c r="D315" s="152" t="s">
        <v>162</v>
      </c>
      <c r="E315" s="157" t="s">
        <v>1</v>
      </c>
      <c r="F315" s="158" t="s">
        <v>635</v>
      </c>
      <c r="H315" s="159">
        <v>115</v>
      </c>
      <c r="I315" s="160"/>
      <c r="L315" s="156"/>
      <c r="M315" s="161"/>
      <c r="T315" s="162"/>
      <c r="AT315" s="157" t="s">
        <v>162</v>
      </c>
      <c r="AU315" s="157" t="s">
        <v>83</v>
      </c>
      <c r="AV315" s="12" t="s">
        <v>83</v>
      </c>
      <c r="AW315" s="12" t="s">
        <v>30</v>
      </c>
      <c r="AX315" s="12" t="s">
        <v>73</v>
      </c>
      <c r="AY315" s="157" t="s">
        <v>151</v>
      </c>
    </row>
    <row r="316" spans="2:65" s="13" customFormat="1" x14ac:dyDescent="0.2">
      <c r="B316" s="163"/>
      <c r="D316" s="152" t="s">
        <v>162</v>
      </c>
      <c r="E316" s="164" t="s">
        <v>1</v>
      </c>
      <c r="F316" s="165" t="s">
        <v>164</v>
      </c>
      <c r="H316" s="166">
        <v>115</v>
      </c>
      <c r="I316" s="167"/>
      <c r="L316" s="163"/>
      <c r="M316" s="168"/>
      <c r="T316" s="169"/>
      <c r="AT316" s="164" t="s">
        <v>162</v>
      </c>
      <c r="AU316" s="164" t="s">
        <v>83</v>
      </c>
      <c r="AV316" s="13" t="s">
        <v>158</v>
      </c>
      <c r="AW316" s="13" t="s">
        <v>30</v>
      </c>
      <c r="AX316" s="13" t="s">
        <v>81</v>
      </c>
      <c r="AY316" s="164" t="s">
        <v>151</v>
      </c>
    </row>
    <row r="317" spans="2:65" s="1" customFormat="1" ht="33" customHeight="1" x14ac:dyDescent="0.2">
      <c r="B317" s="137"/>
      <c r="C317" s="138" t="s">
        <v>403</v>
      </c>
      <c r="D317" s="138" t="s">
        <v>154</v>
      </c>
      <c r="E317" s="139" t="s">
        <v>631</v>
      </c>
      <c r="F317" s="140" t="s">
        <v>632</v>
      </c>
      <c r="G317" s="141" t="s">
        <v>157</v>
      </c>
      <c r="H317" s="142">
        <v>5</v>
      </c>
      <c r="I317" s="143"/>
      <c r="J317" s="144">
        <f>ROUND(I317*H317,2)</f>
        <v>0</v>
      </c>
      <c r="K317" s="145"/>
      <c r="L317" s="32"/>
      <c r="M317" s="146" t="s">
        <v>1</v>
      </c>
      <c r="N317" s="147" t="s">
        <v>38</v>
      </c>
      <c r="P317" s="148">
        <f>O317*H317</f>
        <v>0</v>
      </c>
      <c r="Q317" s="148">
        <v>0</v>
      </c>
      <c r="R317" s="148">
        <f>Q317*H317</f>
        <v>0</v>
      </c>
      <c r="S317" s="148">
        <v>0</v>
      </c>
      <c r="T317" s="149">
        <f>S317*H317</f>
        <v>0</v>
      </c>
      <c r="AR317" s="150" t="s">
        <v>158</v>
      </c>
      <c r="AT317" s="150" t="s">
        <v>154</v>
      </c>
      <c r="AU317" s="150" t="s">
        <v>83</v>
      </c>
      <c r="AY317" s="17" t="s">
        <v>151</v>
      </c>
      <c r="BE317" s="151">
        <f>IF(N317="základní",J317,0)</f>
        <v>0</v>
      </c>
      <c r="BF317" s="151">
        <f>IF(N317="snížená",J317,0)</f>
        <v>0</v>
      </c>
      <c r="BG317" s="151">
        <f>IF(N317="zákl. přenesená",J317,0)</f>
        <v>0</v>
      </c>
      <c r="BH317" s="151">
        <f>IF(N317="sníž. přenesená",J317,0)</f>
        <v>0</v>
      </c>
      <c r="BI317" s="151">
        <f>IF(N317="nulová",J317,0)</f>
        <v>0</v>
      </c>
      <c r="BJ317" s="17" t="s">
        <v>81</v>
      </c>
      <c r="BK317" s="151">
        <f>ROUND(I317*H317,2)</f>
        <v>0</v>
      </c>
      <c r="BL317" s="17" t="s">
        <v>158</v>
      </c>
      <c r="BM317" s="150" t="s">
        <v>636</v>
      </c>
    </row>
    <row r="318" spans="2:65" s="1" customFormat="1" ht="19.5" x14ac:dyDescent="0.2">
      <c r="B318" s="32"/>
      <c r="D318" s="152" t="s">
        <v>160</v>
      </c>
      <c r="F318" s="153" t="s">
        <v>632</v>
      </c>
      <c r="I318" s="154"/>
      <c r="L318" s="32"/>
      <c r="M318" s="155"/>
      <c r="T318" s="56"/>
      <c r="AT318" s="17" t="s">
        <v>160</v>
      </c>
      <c r="AU318" s="17" t="s">
        <v>83</v>
      </c>
    </row>
    <row r="319" spans="2:65" s="14" customFormat="1" ht="33.75" x14ac:dyDescent="0.2">
      <c r="B319" s="170"/>
      <c r="D319" s="152" t="s">
        <v>162</v>
      </c>
      <c r="E319" s="171" t="s">
        <v>1</v>
      </c>
      <c r="F319" s="172" t="s">
        <v>637</v>
      </c>
      <c r="H319" s="171" t="s">
        <v>1</v>
      </c>
      <c r="I319" s="173"/>
      <c r="L319" s="170"/>
      <c r="M319" s="174"/>
      <c r="T319" s="175"/>
      <c r="AT319" s="171" t="s">
        <v>162</v>
      </c>
      <c r="AU319" s="171" t="s">
        <v>83</v>
      </c>
      <c r="AV319" s="14" t="s">
        <v>81</v>
      </c>
      <c r="AW319" s="14" t="s">
        <v>30</v>
      </c>
      <c r="AX319" s="14" t="s">
        <v>73</v>
      </c>
      <c r="AY319" s="171" t="s">
        <v>151</v>
      </c>
    </row>
    <row r="320" spans="2:65" s="12" customFormat="1" x14ac:dyDescent="0.2">
      <c r="B320" s="156"/>
      <c r="D320" s="152" t="s">
        <v>162</v>
      </c>
      <c r="E320" s="157" t="s">
        <v>1</v>
      </c>
      <c r="F320" s="158" t="s">
        <v>638</v>
      </c>
      <c r="H320" s="159">
        <v>5</v>
      </c>
      <c r="I320" s="160"/>
      <c r="L320" s="156"/>
      <c r="M320" s="161"/>
      <c r="T320" s="162"/>
      <c r="AT320" s="157" t="s">
        <v>162</v>
      </c>
      <c r="AU320" s="157" t="s">
        <v>83</v>
      </c>
      <c r="AV320" s="12" t="s">
        <v>83</v>
      </c>
      <c r="AW320" s="12" t="s">
        <v>30</v>
      </c>
      <c r="AX320" s="12" t="s">
        <v>73</v>
      </c>
      <c r="AY320" s="157" t="s">
        <v>151</v>
      </c>
    </row>
    <row r="321" spans="2:65" s="13" customFormat="1" x14ac:dyDescent="0.2">
      <c r="B321" s="163"/>
      <c r="D321" s="152" t="s">
        <v>162</v>
      </c>
      <c r="E321" s="164" t="s">
        <v>1</v>
      </c>
      <c r="F321" s="165" t="s">
        <v>164</v>
      </c>
      <c r="H321" s="166">
        <v>5</v>
      </c>
      <c r="I321" s="167"/>
      <c r="L321" s="163"/>
      <c r="M321" s="168"/>
      <c r="T321" s="169"/>
      <c r="AT321" s="164" t="s">
        <v>162</v>
      </c>
      <c r="AU321" s="164" t="s">
        <v>83</v>
      </c>
      <c r="AV321" s="13" t="s">
        <v>158</v>
      </c>
      <c r="AW321" s="13" t="s">
        <v>30</v>
      </c>
      <c r="AX321" s="13" t="s">
        <v>81</v>
      </c>
      <c r="AY321" s="164" t="s">
        <v>151</v>
      </c>
    </row>
    <row r="322" spans="2:65" s="1" customFormat="1" ht="33" customHeight="1" x14ac:dyDescent="0.2">
      <c r="B322" s="137"/>
      <c r="C322" s="138" t="s">
        <v>409</v>
      </c>
      <c r="D322" s="138" t="s">
        <v>154</v>
      </c>
      <c r="E322" s="139" t="s">
        <v>631</v>
      </c>
      <c r="F322" s="140" t="s">
        <v>632</v>
      </c>
      <c r="G322" s="141" t="s">
        <v>157</v>
      </c>
      <c r="H322" s="142">
        <v>25</v>
      </c>
      <c r="I322" s="143"/>
      <c r="J322" s="144">
        <f>ROUND(I322*H322,2)</f>
        <v>0</v>
      </c>
      <c r="K322" s="145"/>
      <c r="L322" s="32"/>
      <c r="M322" s="146" t="s">
        <v>1</v>
      </c>
      <c r="N322" s="147" t="s">
        <v>38</v>
      </c>
      <c r="P322" s="148">
        <f>O322*H322</f>
        <v>0</v>
      </c>
      <c r="Q322" s="148">
        <v>0</v>
      </c>
      <c r="R322" s="148">
        <f>Q322*H322</f>
        <v>0</v>
      </c>
      <c r="S322" s="148">
        <v>0</v>
      </c>
      <c r="T322" s="149">
        <f>S322*H322</f>
        <v>0</v>
      </c>
      <c r="AR322" s="150" t="s">
        <v>158</v>
      </c>
      <c r="AT322" s="150" t="s">
        <v>154</v>
      </c>
      <c r="AU322" s="150" t="s">
        <v>83</v>
      </c>
      <c r="AY322" s="17" t="s">
        <v>151</v>
      </c>
      <c r="BE322" s="151">
        <f>IF(N322="základní",J322,0)</f>
        <v>0</v>
      </c>
      <c r="BF322" s="151">
        <f>IF(N322="snížená",J322,0)</f>
        <v>0</v>
      </c>
      <c r="BG322" s="151">
        <f>IF(N322="zákl. přenesená",J322,0)</f>
        <v>0</v>
      </c>
      <c r="BH322" s="151">
        <f>IF(N322="sníž. přenesená",J322,0)</f>
        <v>0</v>
      </c>
      <c r="BI322" s="151">
        <f>IF(N322="nulová",J322,0)</f>
        <v>0</v>
      </c>
      <c r="BJ322" s="17" t="s">
        <v>81</v>
      </c>
      <c r="BK322" s="151">
        <f>ROUND(I322*H322,2)</f>
        <v>0</v>
      </c>
      <c r="BL322" s="17" t="s">
        <v>158</v>
      </c>
      <c r="BM322" s="150" t="s">
        <v>639</v>
      </c>
    </row>
    <row r="323" spans="2:65" s="1" customFormat="1" ht="19.5" x14ac:dyDescent="0.2">
      <c r="B323" s="32"/>
      <c r="D323" s="152" t="s">
        <v>160</v>
      </c>
      <c r="F323" s="153" t="s">
        <v>632</v>
      </c>
      <c r="I323" s="154"/>
      <c r="L323" s="32"/>
      <c r="M323" s="155"/>
      <c r="T323" s="56"/>
      <c r="AT323" s="17" t="s">
        <v>160</v>
      </c>
      <c r="AU323" s="17" t="s">
        <v>83</v>
      </c>
    </row>
    <row r="324" spans="2:65" s="14" customFormat="1" ht="22.5" x14ac:dyDescent="0.2">
      <c r="B324" s="170"/>
      <c r="D324" s="152" t="s">
        <v>162</v>
      </c>
      <c r="E324" s="171" t="s">
        <v>1</v>
      </c>
      <c r="F324" s="172" t="s">
        <v>640</v>
      </c>
      <c r="H324" s="171" t="s">
        <v>1</v>
      </c>
      <c r="I324" s="173"/>
      <c r="L324" s="170"/>
      <c r="M324" s="174"/>
      <c r="T324" s="175"/>
      <c r="AT324" s="171" t="s">
        <v>162</v>
      </c>
      <c r="AU324" s="171" t="s">
        <v>83</v>
      </c>
      <c r="AV324" s="14" t="s">
        <v>81</v>
      </c>
      <c r="AW324" s="14" t="s">
        <v>30</v>
      </c>
      <c r="AX324" s="14" t="s">
        <v>73</v>
      </c>
      <c r="AY324" s="171" t="s">
        <v>151</v>
      </c>
    </row>
    <row r="325" spans="2:65" s="12" customFormat="1" x14ac:dyDescent="0.2">
      <c r="B325" s="156"/>
      <c r="D325" s="152" t="s">
        <v>162</v>
      </c>
      <c r="E325" s="157" t="s">
        <v>1</v>
      </c>
      <c r="F325" s="158" t="s">
        <v>641</v>
      </c>
      <c r="H325" s="159">
        <v>25</v>
      </c>
      <c r="I325" s="160"/>
      <c r="L325" s="156"/>
      <c r="M325" s="161"/>
      <c r="T325" s="162"/>
      <c r="AT325" s="157" t="s">
        <v>162</v>
      </c>
      <c r="AU325" s="157" t="s">
        <v>83</v>
      </c>
      <c r="AV325" s="12" t="s">
        <v>83</v>
      </c>
      <c r="AW325" s="12" t="s">
        <v>30</v>
      </c>
      <c r="AX325" s="12" t="s">
        <v>73</v>
      </c>
      <c r="AY325" s="157" t="s">
        <v>151</v>
      </c>
    </row>
    <row r="326" spans="2:65" s="13" customFormat="1" x14ac:dyDescent="0.2">
      <c r="B326" s="163"/>
      <c r="D326" s="152" t="s">
        <v>162</v>
      </c>
      <c r="E326" s="164" t="s">
        <v>1</v>
      </c>
      <c r="F326" s="165" t="s">
        <v>164</v>
      </c>
      <c r="H326" s="166">
        <v>25</v>
      </c>
      <c r="I326" s="167"/>
      <c r="L326" s="163"/>
      <c r="M326" s="168"/>
      <c r="T326" s="169"/>
      <c r="AT326" s="164" t="s">
        <v>162</v>
      </c>
      <c r="AU326" s="164" t="s">
        <v>83</v>
      </c>
      <c r="AV326" s="13" t="s">
        <v>158</v>
      </c>
      <c r="AW326" s="13" t="s">
        <v>30</v>
      </c>
      <c r="AX326" s="13" t="s">
        <v>81</v>
      </c>
      <c r="AY326" s="164" t="s">
        <v>151</v>
      </c>
    </row>
    <row r="327" spans="2:65" s="1" customFormat="1" ht="33" customHeight="1" x14ac:dyDescent="0.2">
      <c r="B327" s="137"/>
      <c r="C327" s="138" t="s">
        <v>413</v>
      </c>
      <c r="D327" s="138" t="s">
        <v>154</v>
      </c>
      <c r="E327" s="139" t="s">
        <v>631</v>
      </c>
      <c r="F327" s="140" t="s">
        <v>632</v>
      </c>
      <c r="G327" s="141" t="s">
        <v>157</v>
      </c>
      <c r="H327" s="142">
        <v>5</v>
      </c>
      <c r="I327" s="143"/>
      <c r="J327" s="144">
        <f>ROUND(I327*H327,2)</f>
        <v>0</v>
      </c>
      <c r="K327" s="145"/>
      <c r="L327" s="32"/>
      <c r="M327" s="146" t="s">
        <v>1</v>
      </c>
      <c r="N327" s="147" t="s">
        <v>38</v>
      </c>
      <c r="P327" s="148">
        <f>O327*H327</f>
        <v>0</v>
      </c>
      <c r="Q327" s="148">
        <v>0</v>
      </c>
      <c r="R327" s="148">
        <f>Q327*H327</f>
        <v>0</v>
      </c>
      <c r="S327" s="148">
        <v>0</v>
      </c>
      <c r="T327" s="149">
        <f>S327*H327</f>
        <v>0</v>
      </c>
      <c r="AR327" s="150" t="s">
        <v>158</v>
      </c>
      <c r="AT327" s="150" t="s">
        <v>154</v>
      </c>
      <c r="AU327" s="150" t="s">
        <v>83</v>
      </c>
      <c r="AY327" s="17" t="s">
        <v>151</v>
      </c>
      <c r="BE327" s="151">
        <f>IF(N327="základní",J327,0)</f>
        <v>0</v>
      </c>
      <c r="BF327" s="151">
        <f>IF(N327="snížená",J327,0)</f>
        <v>0</v>
      </c>
      <c r="BG327" s="151">
        <f>IF(N327="zákl. přenesená",J327,0)</f>
        <v>0</v>
      </c>
      <c r="BH327" s="151">
        <f>IF(N327="sníž. přenesená",J327,0)</f>
        <v>0</v>
      </c>
      <c r="BI327" s="151">
        <f>IF(N327="nulová",J327,0)</f>
        <v>0</v>
      </c>
      <c r="BJ327" s="17" t="s">
        <v>81</v>
      </c>
      <c r="BK327" s="151">
        <f>ROUND(I327*H327,2)</f>
        <v>0</v>
      </c>
      <c r="BL327" s="17" t="s">
        <v>158</v>
      </c>
      <c r="BM327" s="150" t="s">
        <v>642</v>
      </c>
    </row>
    <row r="328" spans="2:65" s="1" customFormat="1" ht="19.5" x14ac:dyDescent="0.2">
      <c r="B328" s="32"/>
      <c r="D328" s="152" t="s">
        <v>160</v>
      </c>
      <c r="F328" s="153" t="s">
        <v>632</v>
      </c>
      <c r="I328" s="154"/>
      <c r="L328" s="32"/>
      <c r="M328" s="155"/>
      <c r="T328" s="56"/>
      <c r="AT328" s="17" t="s">
        <v>160</v>
      </c>
      <c r="AU328" s="17" t="s">
        <v>83</v>
      </c>
    </row>
    <row r="329" spans="2:65" s="14" customFormat="1" ht="22.5" x14ac:dyDescent="0.2">
      <c r="B329" s="170"/>
      <c r="D329" s="152" t="s">
        <v>162</v>
      </c>
      <c r="E329" s="171" t="s">
        <v>1</v>
      </c>
      <c r="F329" s="172" t="s">
        <v>643</v>
      </c>
      <c r="H329" s="171" t="s">
        <v>1</v>
      </c>
      <c r="I329" s="173"/>
      <c r="L329" s="170"/>
      <c r="M329" s="174"/>
      <c r="T329" s="175"/>
      <c r="AT329" s="171" t="s">
        <v>162</v>
      </c>
      <c r="AU329" s="171" t="s">
        <v>83</v>
      </c>
      <c r="AV329" s="14" t="s">
        <v>81</v>
      </c>
      <c r="AW329" s="14" t="s">
        <v>30</v>
      </c>
      <c r="AX329" s="14" t="s">
        <v>73</v>
      </c>
      <c r="AY329" s="171" t="s">
        <v>151</v>
      </c>
    </row>
    <row r="330" spans="2:65" s="12" customFormat="1" x14ac:dyDescent="0.2">
      <c r="B330" s="156"/>
      <c r="D330" s="152" t="s">
        <v>162</v>
      </c>
      <c r="E330" s="157" t="s">
        <v>1</v>
      </c>
      <c r="F330" s="158" t="s">
        <v>638</v>
      </c>
      <c r="H330" s="159">
        <v>5</v>
      </c>
      <c r="I330" s="160"/>
      <c r="L330" s="156"/>
      <c r="M330" s="161"/>
      <c r="T330" s="162"/>
      <c r="AT330" s="157" t="s">
        <v>162</v>
      </c>
      <c r="AU330" s="157" t="s">
        <v>83</v>
      </c>
      <c r="AV330" s="12" t="s">
        <v>83</v>
      </c>
      <c r="AW330" s="12" t="s">
        <v>30</v>
      </c>
      <c r="AX330" s="12" t="s">
        <v>73</v>
      </c>
      <c r="AY330" s="157" t="s">
        <v>151</v>
      </c>
    </row>
    <row r="331" spans="2:65" s="13" customFormat="1" x14ac:dyDescent="0.2">
      <c r="B331" s="163"/>
      <c r="D331" s="152" t="s">
        <v>162</v>
      </c>
      <c r="E331" s="164" t="s">
        <v>1</v>
      </c>
      <c r="F331" s="165" t="s">
        <v>164</v>
      </c>
      <c r="H331" s="166">
        <v>5</v>
      </c>
      <c r="I331" s="167"/>
      <c r="L331" s="163"/>
      <c r="M331" s="168"/>
      <c r="T331" s="169"/>
      <c r="AT331" s="164" t="s">
        <v>162</v>
      </c>
      <c r="AU331" s="164" t="s">
        <v>83</v>
      </c>
      <c r="AV331" s="13" t="s">
        <v>158</v>
      </c>
      <c r="AW331" s="13" t="s">
        <v>30</v>
      </c>
      <c r="AX331" s="13" t="s">
        <v>81</v>
      </c>
      <c r="AY331" s="164" t="s">
        <v>151</v>
      </c>
    </row>
    <row r="332" spans="2:65" s="1" customFormat="1" ht="24.2" customHeight="1" x14ac:dyDescent="0.2">
      <c r="B332" s="137"/>
      <c r="C332" s="138" t="s">
        <v>419</v>
      </c>
      <c r="D332" s="138" t="s">
        <v>154</v>
      </c>
      <c r="E332" s="139" t="s">
        <v>644</v>
      </c>
      <c r="F332" s="140" t="s">
        <v>645</v>
      </c>
      <c r="G332" s="141" t="s">
        <v>372</v>
      </c>
      <c r="H332" s="142">
        <v>5</v>
      </c>
      <c r="I332" s="143"/>
      <c r="J332" s="144">
        <f>ROUND(I332*H332,2)</f>
        <v>0</v>
      </c>
      <c r="K332" s="145"/>
      <c r="L332" s="32"/>
      <c r="M332" s="146" t="s">
        <v>1</v>
      </c>
      <c r="N332" s="147" t="s">
        <v>38</v>
      </c>
      <c r="P332" s="148">
        <f>O332*H332</f>
        <v>0</v>
      </c>
      <c r="Q332" s="148">
        <v>8.8319999999999996E-2</v>
      </c>
      <c r="R332" s="148">
        <f>Q332*H332</f>
        <v>0.44159999999999999</v>
      </c>
      <c r="S332" s="148">
        <v>0</v>
      </c>
      <c r="T332" s="149">
        <f>S332*H332</f>
        <v>0</v>
      </c>
      <c r="AR332" s="150" t="s">
        <v>158</v>
      </c>
      <c r="AT332" s="150" t="s">
        <v>154</v>
      </c>
      <c r="AU332" s="150" t="s">
        <v>83</v>
      </c>
      <c r="AY332" s="17" t="s">
        <v>151</v>
      </c>
      <c r="BE332" s="151">
        <f>IF(N332="základní",J332,0)</f>
        <v>0</v>
      </c>
      <c r="BF332" s="151">
        <f>IF(N332="snížená",J332,0)</f>
        <v>0</v>
      </c>
      <c r="BG332" s="151">
        <f>IF(N332="zákl. přenesená",J332,0)</f>
        <v>0</v>
      </c>
      <c r="BH332" s="151">
        <f>IF(N332="sníž. přenesená",J332,0)</f>
        <v>0</v>
      </c>
      <c r="BI332" s="151">
        <f>IF(N332="nulová",J332,0)</f>
        <v>0</v>
      </c>
      <c r="BJ332" s="17" t="s">
        <v>81</v>
      </c>
      <c r="BK332" s="151">
        <f>ROUND(I332*H332,2)</f>
        <v>0</v>
      </c>
      <c r="BL332" s="17" t="s">
        <v>158</v>
      </c>
      <c r="BM332" s="150" t="s">
        <v>646</v>
      </c>
    </row>
    <row r="333" spans="2:65" s="1" customFormat="1" x14ac:dyDescent="0.2">
      <c r="B333" s="32"/>
      <c r="D333" s="152" t="s">
        <v>160</v>
      </c>
      <c r="F333" s="153" t="s">
        <v>645</v>
      </c>
      <c r="I333" s="154"/>
      <c r="L333" s="32"/>
      <c r="M333" s="155"/>
      <c r="T333" s="56"/>
      <c r="AT333" s="17" t="s">
        <v>160</v>
      </c>
      <c r="AU333" s="17" t="s">
        <v>83</v>
      </c>
    </row>
    <row r="334" spans="2:65" s="14" customFormat="1" ht="22.5" x14ac:dyDescent="0.2">
      <c r="B334" s="170"/>
      <c r="D334" s="152" t="s">
        <v>162</v>
      </c>
      <c r="E334" s="171" t="s">
        <v>1</v>
      </c>
      <c r="F334" s="172" t="s">
        <v>647</v>
      </c>
      <c r="H334" s="171" t="s">
        <v>1</v>
      </c>
      <c r="I334" s="173"/>
      <c r="L334" s="170"/>
      <c r="M334" s="174"/>
      <c r="T334" s="175"/>
      <c r="AT334" s="171" t="s">
        <v>162</v>
      </c>
      <c r="AU334" s="171" t="s">
        <v>83</v>
      </c>
      <c r="AV334" s="14" t="s">
        <v>81</v>
      </c>
      <c r="AW334" s="14" t="s">
        <v>30</v>
      </c>
      <c r="AX334" s="14" t="s">
        <v>73</v>
      </c>
      <c r="AY334" s="171" t="s">
        <v>151</v>
      </c>
    </row>
    <row r="335" spans="2:65" s="12" customFormat="1" x14ac:dyDescent="0.2">
      <c r="B335" s="156"/>
      <c r="D335" s="152" t="s">
        <v>162</v>
      </c>
      <c r="E335" s="157" t="s">
        <v>1</v>
      </c>
      <c r="F335" s="158" t="s">
        <v>184</v>
      </c>
      <c r="H335" s="159">
        <v>5</v>
      </c>
      <c r="I335" s="160"/>
      <c r="L335" s="156"/>
      <c r="M335" s="161"/>
      <c r="T335" s="162"/>
      <c r="AT335" s="157" t="s">
        <v>162</v>
      </c>
      <c r="AU335" s="157" t="s">
        <v>83</v>
      </c>
      <c r="AV335" s="12" t="s">
        <v>83</v>
      </c>
      <c r="AW335" s="12" t="s">
        <v>30</v>
      </c>
      <c r="AX335" s="12" t="s">
        <v>73</v>
      </c>
      <c r="AY335" s="157" t="s">
        <v>151</v>
      </c>
    </row>
    <row r="336" spans="2:65" s="13" customFormat="1" x14ac:dyDescent="0.2">
      <c r="B336" s="163"/>
      <c r="D336" s="152" t="s">
        <v>162</v>
      </c>
      <c r="E336" s="164" t="s">
        <v>1</v>
      </c>
      <c r="F336" s="165" t="s">
        <v>164</v>
      </c>
      <c r="H336" s="166">
        <v>5</v>
      </c>
      <c r="I336" s="167"/>
      <c r="L336" s="163"/>
      <c r="M336" s="168"/>
      <c r="T336" s="169"/>
      <c r="AT336" s="164" t="s">
        <v>162</v>
      </c>
      <c r="AU336" s="164" t="s">
        <v>83</v>
      </c>
      <c r="AV336" s="13" t="s">
        <v>158</v>
      </c>
      <c r="AW336" s="13" t="s">
        <v>30</v>
      </c>
      <c r="AX336" s="13" t="s">
        <v>81</v>
      </c>
      <c r="AY336" s="164" t="s">
        <v>151</v>
      </c>
    </row>
    <row r="337" spans="2:65" s="1" customFormat="1" ht="24.2" customHeight="1" x14ac:dyDescent="0.2">
      <c r="B337" s="137"/>
      <c r="C337" s="138" t="s">
        <v>423</v>
      </c>
      <c r="D337" s="138" t="s">
        <v>154</v>
      </c>
      <c r="E337" s="139" t="s">
        <v>648</v>
      </c>
      <c r="F337" s="140" t="s">
        <v>649</v>
      </c>
      <c r="G337" s="141" t="s">
        <v>372</v>
      </c>
      <c r="H337" s="142">
        <v>10</v>
      </c>
      <c r="I337" s="143"/>
      <c r="J337" s="144">
        <f>ROUND(I337*H337,2)</f>
        <v>0</v>
      </c>
      <c r="K337" s="145"/>
      <c r="L337" s="32"/>
      <c r="M337" s="146" t="s">
        <v>1</v>
      </c>
      <c r="N337" s="147" t="s">
        <v>38</v>
      </c>
      <c r="P337" s="148">
        <f>O337*H337</f>
        <v>0</v>
      </c>
      <c r="Q337" s="148">
        <v>0.26495999999999997</v>
      </c>
      <c r="R337" s="148">
        <f>Q337*H337</f>
        <v>2.6495999999999995</v>
      </c>
      <c r="S337" s="148">
        <v>0</v>
      </c>
      <c r="T337" s="149">
        <f>S337*H337</f>
        <v>0</v>
      </c>
      <c r="AR337" s="150" t="s">
        <v>158</v>
      </c>
      <c r="AT337" s="150" t="s">
        <v>154</v>
      </c>
      <c r="AU337" s="150" t="s">
        <v>83</v>
      </c>
      <c r="AY337" s="17" t="s">
        <v>151</v>
      </c>
      <c r="BE337" s="151">
        <f>IF(N337="základní",J337,0)</f>
        <v>0</v>
      </c>
      <c r="BF337" s="151">
        <f>IF(N337="snížená",J337,0)</f>
        <v>0</v>
      </c>
      <c r="BG337" s="151">
        <f>IF(N337="zákl. přenesená",J337,0)</f>
        <v>0</v>
      </c>
      <c r="BH337" s="151">
        <f>IF(N337="sníž. přenesená",J337,0)</f>
        <v>0</v>
      </c>
      <c r="BI337" s="151">
        <f>IF(N337="nulová",J337,0)</f>
        <v>0</v>
      </c>
      <c r="BJ337" s="17" t="s">
        <v>81</v>
      </c>
      <c r="BK337" s="151">
        <f>ROUND(I337*H337,2)</f>
        <v>0</v>
      </c>
      <c r="BL337" s="17" t="s">
        <v>158</v>
      </c>
      <c r="BM337" s="150" t="s">
        <v>650</v>
      </c>
    </row>
    <row r="338" spans="2:65" s="1" customFormat="1" x14ac:dyDescent="0.2">
      <c r="B338" s="32"/>
      <c r="D338" s="152" t="s">
        <v>160</v>
      </c>
      <c r="F338" s="153" t="s">
        <v>649</v>
      </c>
      <c r="I338" s="154"/>
      <c r="L338" s="32"/>
      <c r="M338" s="155"/>
      <c r="T338" s="56"/>
      <c r="AT338" s="17" t="s">
        <v>160</v>
      </c>
      <c r="AU338" s="17" t="s">
        <v>83</v>
      </c>
    </row>
    <row r="339" spans="2:65" s="14" customFormat="1" ht="22.5" x14ac:dyDescent="0.2">
      <c r="B339" s="170"/>
      <c r="D339" s="152" t="s">
        <v>162</v>
      </c>
      <c r="E339" s="171" t="s">
        <v>1</v>
      </c>
      <c r="F339" s="172" t="s">
        <v>651</v>
      </c>
      <c r="H339" s="171" t="s">
        <v>1</v>
      </c>
      <c r="I339" s="173"/>
      <c r="L339" s="170"/>
      <c r="M339" s="174"/>
      <c r="T339" s="175"/>
      <c r="AT339" s="171" t="s">
        <v>162</v>
      </c>
      <c r="AU339" s="171" t="s">
        <v>83</v>
      </c>
      <c r="AV339" s="14" t="s">
        <v>81</v>
      </c>
      <c r="AW339" s="14" t="s">
        <v>30</v>
      </c>
      <c r="AX339" s="14" t="s">
        <v>73</v>
      </c>
      <c r="AY339" s="171" t="s">
        <v>151</v>
      </c>
    </row>
    <row r="340" spans="2:65" s="12" customFormat="1" x14ac:dyDescent="0.2">
      <c r="B340" s="156"/>
      <c r="D340" s="152" t="s">
        <v>162</v>
      </c>
      <c r="E340" s="157" t="s">
        <v>1</v>
      </c>
      <c r="F340" s="158" t="s">
        <v>652</v>
      </c>
      <c r="H340" s="159">
        <v>10</v>
      </c>
      <c r="I340" s="160"/>
      <c r="L340" s="156"/>
      <c r="M340" s="161"/>
      <c r="T340" s="162"/>
      <c r="AT340" s="157" t="s">
        <v>162</v>
      </c>
      <c r="AU340" s="157" t="s">
        <v>83</v>
      </c>
      <c r="AV340" s="12" t="s">
        <v>83</v>
      </c>
      <c r="AW340" s="12" t="s">
        <v>30</v>
      </c>
      <c r="AX340" s="12" t="s">
        <v>73</v>
      </c>
      <c r="AY340" s="157" t="s">
        <v>151</v>
      </c>
    </row>
    <row r="341" spans="2:65" s="13" customFormat="1" x14ac:dyDescent="0.2">
      <c r="B341" s="163"/>
      <c r="D341" s="152" t="s">
        <v>162</v>
      </c>
      <c r="E341" s="164" t="s">
        <v>1</v>
      </c>
      <c r="F341" s="165" t="s">
        <v>164</v>
      </c>
      <c r="H341" s="166">
        <v>10</v>
      </c>
      <c r="I341" s="167"/>
      <c r="L341" s="163"/>
      <c r="M341" s="168"/>
      <c r="T341" s="169"/>
      <c r="AT341" s="164" t="s">
        <v>162</v>
      </c>
      <c r="AU341" s="164" t="s">
        <v>83</v>
      </c>
      <c r="AV341" s="13" t="s">
        <v>158</v>
      </c>
      <c r="AW341" s="13" t="s">
        <v>30</v>
      </c>
      <c r="AX341" s="13" t="s">
        <v>81</v>
      </c>
      <c r="AY341" s="164" t="s">
        <v>151</v>
      </c>
    </row>
    <row r="342" spans="2:65" s="11" customFormat="1" ht="22.9" customHeight="1" x14ac:dyDescent="0.2">
      <c r="B342" s="125"/>
      <c r="D342" s="126" t="s">
        <v>72</v>
      </c>
      <c r="E342" s="135" t="s">
        <v>184</v>
      </c>
      <c r="F342" s="135" t="s">
        <v>653</v>
      </c>
      <c r="I342" s="128"/>
      <c r="J342" s="136">
        <f>BK342</f>
        <v>0</v>
      </c>
      <c r="L342" s="125"/>
      <c r="M342" s="130"/>
      <c r="P342" s="131">
        <f>SUM(P343:P688)</f>
        <v>0</v>
      </c>
      <c r="R342" s="131">
        <f>SUM(R343:R688)</f>
        <v>907.05559000000005</v>
      </c>
      <c r="T342" s="132">
        <f>SUM(T343:T688)</f>
        <v>0</v>
      </c>
      <c r="AR342" s="126" t="s">
        <v>81</v>
      </c>
      <c r="AT342" s="133" t="s">
        <v>72</v>
      </c>
      <c r="AU342" s="133" t="s">
        <v>81</v>
      </c>
      <c r="AY342" s="126" t="s">
        <v>151</v>
      </c>
      <c r="BK342" s="134">
        <f>SUM(BK343:BK688)</f>
        <v>0</v>
      </c>
    </row>
    <row r="343" spans="2:65" s="1" customFormat="1" ht="21.75" customHeight="1" x14ac:dyDescent="0.2">
      <c r="B343" s="137"/>
      <c r="C343" s="138" t="s">
        <v>429</v>
      </c>
      <c r="D343" s="138" t="s">
        <v>154</v>
      </c>
      <c r="E343" s="139" t="s">
        <v>654</v>
      </c>
      <c r="F343" s="140" t="s">
        <v>655</v>
      </c>
      <c r="G343" s="141" t="s">
        <v>157</v>
      </c>
      <c r="H343" s="142">
        <v>14</v>
      </c>
      <c r="I343" s="143"/>
      <c r="J343" s="144">
        <f>ROUND(I343*H343,2)</f>
        <v>0</v>
      </c>
      <c r="K343" s="145"/>
      <c r="L343" s="32"/>
      <c r="M343" s="146" t="s">
        <v>1</v>
      </c>
      <c r="N343" s="147" t="s">
        <v>38</v>
      </c>
      <c r="P343" s="148">
        <f>O343*H343</f>
        <v>0</v>
      </c>
      <c r="Q343" s="148">
        <v>0</v>
      </c>
      <c r="R343" s="148">
        <f>Q343*H343</f>
        <v>0</v>
      </c>
      <c r="S343" s="148">
        <v>0</v>
      </c>
      <c r="T343" s="149">
        <f>S343*H343</f>
        <v>0</v>
      </c>
      <c r="AR343" s="150" t="s">
        <v>158</v>
      </c>
      <c r="AT343" s="150" t="s">
        <v>154</v>
      </c>
      <c r="AU343" s="150" t="s">
        <v>83</v>
      </c>
      <c r="AY343" s="17" t="s">
        <v>151</v>
      </c>
      <c r="BE343" s="151">
        <f>IF(N343="základní",J343,0)</f>
        <v>0</v>
      </c>
      <c r="BF343" s="151">
        <f>IF(N343="snížená",J343,0)</f>
        <v>0</v>
      </c>
      <c r="BG343" s="151">
        <f>IF(N343="zákl. přenesená",J343,0)</f>
        <v>0</v>
      </c>
      <c r="BH343" s="151">
        <f>IF(N343="sníž. přenesená",J343,0)</f>
        <v>0</v>
      </c>
      <c r="BI343" s="151">
        <f>IF(N343="nulová",J343,0)</f>
        <v>0</v>
      </c>
      <c r="BJ343" s="17" t="s">
        <v>81</v>
      </c>
      <c r="BK343" s="151">
        <f>ROUND(I343*H343,2)</f>
        <v>0</v>
      </c>
      <c r="BL343" s="17" t="s">
        <v>158</v>
      </c>
      <c r="BM343" s="150" t="s">
        <v>656</v>
      </c>
    </row>
    <row r="344" spans="2:65" s="1" customFormat="1" x14ac:dyDescent="0.2">
      <c r="B344" s="32"/>
      <c r="D344" s="152" t="s">
        <v>160</v>
      </c>
      <c r="F344" s="153" t="s">
        <v>655</v>
      </c>
      <c r="I344" s="154"/>
      <c r="L344" s="32"/>
      <c r="M344" s="155"/>
      <c r="T344" s="56"/>
      <c r="AT344" s="17" t="s">
        <v>160</v>
      </c>
      <c r="AU344" s="17" t="s">
        <v>83</v>
      </c>
    </row>
    <row r="345" spans="2:65" s="14" customFormat="1" ht="22.5" x14ac:dyDescent="0.2">
      <c r="B345" s="170"/>
      <c r="D345" s="152" t="s">
        <v>162</v>
      </c>
      <c r="E345" s="171" t="s">
        <v>1</v>
      </c>
      <c r="F345" s="172" t="s">
        <v>657</v>
      </c>
      <c r="H345" s="171" t="s">
        <v>1</v>
      </c>
      <c r="I345" s="173"/>
      <c r="L345" s="170"/>
      <c r="M345" s="174"/>
      <c r="T345" s="175"/>
      <c r="AT345" s="171" t="s">
        <v>162</v>
      </c>
      <c r="AU345" s="171" t="s">
        <v>83</v>
      </c>
      <c r="AV345" s="14" t="s">
        <v>81</v>
      </c>
      <c r="AW345" s="14" t="s">
        <v>30</v>
      </c>
      <c r="AX345" s="14" t="s">
        <v>73</v>
      </c>
      <c r="AY345" s="171" t="s">
        <v>151</v>
      </c>
    </row>
    <row r="346" spans="2:65" s="12" customFormat="1" x14ac:dyDescent="0.2">
      <c r="B346" s="156"/>
      <c r="D346" s="152" t="s">
        <v>162</v>
      </c>
      <c r="E346" s="157" t="s">
        <v>1</v>
      </c>
      <c r="F346" s="158" t="s">
        <v>658</v>
      </c>
      <c r="H346" s="159">
        <v>14</v>
      </c>
      <c r="I346" s="160"/>
      <c r="L346" s="156"/>
      <c r="M346" s="161"/>
      <c r="T346" s="162"/>
      <c r="AT346" s="157" t="s">
        <v>162</v>
      </c>
      <c r="AU346" s="157" t="s">
        <v>83</v>
      </c>
      <c r="AV346" s="12" t="s">
        <v>83</v>
      </c>
      <c r="AW346" s="12" t="s">
        <v>30</v>
      </c>
      <c r="AX346" s="12" t="s">
        <v>73</v>
      </c>
      <c r="AY346" s="157" t="s">
        <v>151</v>
      </c>
    </row>
    <row r="347" spans="2:65" s="13" customFormat="1" x14ac:dyDescent="0.2">
      <c r="B347" s="163"/>
      <c r="D347" s="152" t="s">
        <v>162</v>
      </c>
      <c r="E347" s="164" t="s">
        <v>1</v>
      </c>
      <c r="F347" s="165" t="s">
        <v>164</v>
      </c>
      <c r="H347" s="166">
        <v>14</v>
      </c>
      <c r="I347" s="167"/>
      <c r="L347" s="163"/>
      <c r="M347" s="168"/>
      <c r="T347" s="169"/>
      <c r="AT347" s="164" t="s">
        <v>162</v>
      </c>
      <c r="AU347" s="164" t="s">
        <v>83</v>
      </c>
      <c r="AV347" s="13" t="s">
        <v>158</v>
      </c>
      <c r="AW347" s="13" t="s">
        <v>30</v>
      </c>
      <c r="AX347" s="13" t="s">
        <v>81</v>
      </c>
      <c r="AY347" s="164" t="s">
        <v>151</v>
      </c>
    </row>
    <row r="348" spans="2:65" s="1" customFormat="1" ht="24.2" customHeight="1" x14ac:dyDescent="0.2">
      <c r="B348" s="137"/>
      <c r="C348" s="138" t="s">
        <v>435</v>
      </c>
      <c r="D348" s="138" t="s">
        <v>154</v>
      </c>
      <c r="E348" s="139" t="s">
        <v>659</v>
      </c>
      <c r="F348" s="140" t="s">
        <v>660</v>
      </c>
      <c r="G348" s="141" t="s">
        <v>157</v>
      </c>
      <c r="H348" s="142">
        <v>115</v>
      </c>
      <c r="I348" s="143"/>
      <c r="J348" s="144">
        <f>ROUND(I348*H348,2)</f>
        <v>0</v>
      </c>
      <c r="K348" s="145"/>
      <c r="L348" s="32"/>
      <c r="M348" s="146" t="s">
        <v>1</v>
      </c>
      <c r="N348" s="147" t="s">
        <v>38</v>
      </c>
      <c r="P348" s="148">
        <f>O348*H348</f>
        <v>0</v>
      </c>
      <c r="Q348" s="148">
        <v>0</v>
      </c>
      <c r="R348" s="148">
        <f>Q348*H348</f>
        <v>0</v>
      </c>
      <c r="S348" s="148">
        <v>0</v>
      </c>
      <c r="T348" s="149">
        <f>S348*H348</f>
        <v>0</v>
      </c>
      <c r="AR348" s="150" t="s">
        <v>158</v>
      </c>
      <c r="AT348" s="150" t="s">
        <v>154</v>
      </c>
      <c r="AU348" s="150" t="s">
        <v>83</v>
      </c>
      <c r="AY348" s="17" t="s">
        <v>151</v>
      </c>
      <c r="BE348" s="151">
        <f>IF(N348="základní",J348,0)</f>
        <v>0</v>
      </c>
      <c r="BF348" s="151">
        <f>IF(N348="snížená",J348,0)</f>
        <v>0</v>
      </c>
      <c r="BG348" s="151">
        <f>IF(N348="zákl. přenesená",J348,0)</f>
        <v>0</v>
      </c>
      <c r="BH348" s="151">
        <f>IF(N348="sníž. přenesená",J348,0)</f>
        <v>0</v>
      </c>
      <c r="BI348" s="151">
        <f>IF(N348="nulová",J348,0)</f>
        <v>0</v>
      </c>
      <c r="BJ348" s="17" t="s">
        <v>81</v>
      </c>
      <c r="BK348" s="151">
        <f>ROUND(I348*H348,2)</f>
        <v>0</v>
      </c>
      <c r="BL348" s="17" t="s">
        <v>158</v>
      </c>
      <c r="BM348" s="150" t="s">
        <v>661</v>
      </c>
    </row>
    <row r="349" spans="2:65" s="1" customFormat="1" x14ac:dyDescent="0.2">
      <c r="B349" s="32"/>
      <c r="D349" s="152" t="s">
        <v>160</v>
      </c>
      <c r="F349" s="153" t="s">
        <v>660</v>
      </c>
      <c r="I349" s="154"/>
      <c r="L349" s="32"/>
      <c r="M349" s="155"/>
      <c r="T349" s="56"/>
      <c r="AT349" s="17" t="s">
        <v>160</v>
      </c>
      <c r="AU349" s="17" t="s">
        <v>83</v>
      </c>
    </row>
    <row r="350" spans="2:65" s="14" customFormat="1" ht="22.5" x14ac:dyDescent="0.2">
      <c r="B350" s="170"/>
      <c r="D350" s="152" t="s">
        <v>162</v>
      </c>
      <c r="E350" s="171" t="s">
        <v>1</v>
      </c>
      <c r="F350" s="172" t="s">
        <v>634</v>
      </c>
      <c r="H350" s="171" t="s">
        <v>1</v>
      </c>
      <c r="I350" s="173"/>
      <c r="L350" s="170"/>
      <c r="M350" s="174"/>
      <c r="T350" s="175"/>
      <c r="AT350" s="171" t="s">
        <v>162</v>
      </c>
      <c r="AU350" s="171" t="s">
        <v>83</v>
      </c>
      <c r="AV350" s="14" t="s">
        <v>81</v>
      </c>
      <c r="AW350" s="14" t="s">
        <v>30</v>
      </c>
      <c r="AX350" s="14" t="s">
        <v>73</v>
      </c>
      <c r="AY350" s="171" t="s">
        <v>151</v>
      </c>
    </row>
    <row r="351" spans="2:65" s="12" customFormat="1" x14ac:dyDescent="0.2">
      <c r="B351" s="156"/>
      <c r="D351" s="152" t="s">
        <v>162</v>
      </c>
      <c r="E351" s="157" t="s">
        <v>1</v>
      </c>
      <c r="F351" s="158" t="s">
        <v>635</v>
      </c>
      <c r="H351" s="159">
        <v>115</v>
      </c>
      <c r="I351" s="160"/>
      <c r="L351" s="156"/>
      <c r="M351" s="161"/>
      <c r="T351" s="162"/>
      <c r="AT351" s="157" t="s">
        <v>162</v>
      </c>
      <c r="AU351" s="157" t="s">
        <v>83</v>
      </c>
      <c r="AV351" s="12" t="s">
        <v>83</v>
      </c>
      <c r="AW351" s="12" t="s">
        <v>30</v>
      </c>
      <c r="AX351" s="12" t="s">
        <v>73</v>
      </c>
      <c r="AY351" s="157" t="s">
        <v>151</v>
      </c>
    </row>
    <row r="352" spans="2:65" s="13" customFormat="1" x14ac:dyDescent="0.2">
      <c r="B352" s="163"/>
      <c r="D352" s="152" t="s">
        <v>162</v>
      </c>
      <c r="E352" s="164" t="s">
        <v>1</v>
      </c>
      <c r="F352" s="165" t="s">
        <v>164</v>
      </c>
      <c r="H352" s="166">
        <v>115</v>
      </c>
      <c r="I352" s="167"/>
      <c r="L352" s="163"/>
      <c r="M352" s="168"/>
      <c r="T352" s="169"/>
      <c r="AT352" s="164" t="s">
        <v>162</v>
      </c>
      <c r="AU352" s="164" t="s">
        <v>83</v>
      </c>
      <c r="AV352" s="13" t="s">
        <v>158</v>
      </c>
      <c r="AW352" s="13" t="s">
        <v>30</v>
      </c>
      <c r="AX352" s="13" t="s">
        <v>81</v>
      </c>
      <c r="AY352" s="164" t="s">
        <v>151</v>
      </c>
    </row>
    <row r="353" spans="2:65" s="1" customFormat="1" ht="21.75" customHeight="1" x14ac:dyDescent="0.2">
      <c r="B353" s="137"/>
      <c r="C353" s="138" t="s">
        <v>439</v>
      </c>
      <c r="D353" s="138" t="s">
        <v>154</v>
      </c>
      <c r="E353" s="139" t="s">
        <v>662</v>
      </c>
      <c r="F353" s="140" t="s">
        <v>663</v>
      </c>
      <c r="G353" s="141" t="s">
        <v>157</v>
      </c>
      <c r="H353" s="142">
        <v>28</v>
      </c>
      <c r="I353" s="143"/>
      <c r="J353" s="144">
        <f>ROUND(I353*H353,2)</f>
        <v>0</v>
      </c>
      <c r="K353" s="145"/>
      <c r="L353" s="32"/>
      <c r="M353" s="146" t="s">
        <v>1</v>
      </c>
      <c r="N353" s="147" t="s">
        <v>38</v>
      </c>
      <c r="P353" s="148">
        <f>O353*H353</f>
        <v>0</v>
      </c>
      <c r="Q353" s="148">
        <v>0</v>
      </c>
      <c r="R353" s="148">
        <f>Q353*H353</f>
        <v>0</v>
      </c>
      <c r="S353" s="148">
        <v>0</v>
      </c>
      <c r="T353" s="149">
        <f>S353*H353</f>
        <v>0</v>
      </c>
      <c r="AR353" s="150" t="s">
        <v>158</v>
      </c>
      <c r="AT353" s="150" t="s">
        <v>154</v>
      </c>
      <c r="AU353" s="150" t="s">
        <v>83</v>
      </c>
      <c r="AY353" s="17" t="s">
        <v>151</v>
      </c>
      <c r="BE353" s="151">
        <f>IF(N353="základní",J353,0)</f>
        <v>0</v>
      </c>
      <c r="BF353" s="151">
        <f>IF(N353="snížená",J353,0)</f>
        <v>0</v>
      </c>
      <c r="BG353" s="151">
        <f>IF(N353="zákl. přenesená",J353,0)</f>
        <v>0</v>
      </c>
      <c r="BH353" s="151">
        <f>IF(N353="sníž. přenesená",J353,0)</f>
        <v>0</v>
      </c>
      <c r="BI353" s="151">
        <f>IF(N353="nulová",J353,0)</f>
        <v>0</v>
      </c>
      <c r="BJ353" s="17" t="s">
        <v>81</v>
      </c>
      <c r="BK353" s="151">
        <f>ROUND(I353*H353,2)</f>
        <v>0</v>
      </c>
      <c r="BL353" s="17" t="s">
        <v>158</v>
      </c>
      <c r="BM353" s="150" t="s">
        <v>664</v>
      </c>
    </row>
    <row r="354" spans="2:65" s="1" customFormat="1" x14ac:dyDescent="0.2">
      <c r="B354" s="32"/>
      <c r="D354" s="152" t="s">
        <v>160</v>
      </c>
      <c r="F354" s="153" t="s">
        <v>663</v>
      </c>
      <c r="I354" s="154"/>
      <c r="L354" s="32"/>
      <c r="M354" s="155"/>
      <c r="T354" s="56"/>
      <c r="AT354" s="17" t="s">
        <v>160</v>
      </c>
      <c r="AU354" s="17" t="s">
        <v>83</v>
      </c>
    </row>
    <row r="355" spans="2:65" s="14" customFormat="1" x14ac:dyDescent="0.2">
      <c r="B355" s="170"/>
      <c r="D355" s="152" t="s">
        <v>162</v>
      </c>
      <c r="E355" s="171" t="s">
        <v>1</v>
      </c>
      <c r="F355" s="172" t="s">
        <v>665</v>
      </c>
      <c r="H355" s="171" t="s">
        <v>1</v>
      </c>
      <c r="I355" s="173"/>
      <c r="L355" s="170"/>
      <c r="M355" s="174"/>
      <c r="T355" s="175"/>
      <c r="AT355" s="171" t="s">
        <v>162</v>
      </c>
      <c r="AU355" s="171" t="s">
        <v>83</v>
      </c>
      <c r="AV355" s="14" t="s">
        <v>81</v>
      </c>
      <c r="AW355" s="14" t="s">
        <v>30</v>
      </c>
      <c r="AX355" s="14" t="s">
        <v>73</v>
      </c>
      <c r="AY355" s="171" t="s">
        <v>151</v>
      </c>
    </row>
    <row r="356" spans="2:65" s="12" customFormat="1" x14ac:dyDescent="0.2">
      <c r="B356" s="156"/>
      <c r="D356" s="152" t="s">
        <v>162</v>
      </c>
      <c r="E356" s="157" t="s">
        <v>1</v>
      </c>
      <c r="F356" s="158" t="s">
        <v>630</v>
      </c>
      <c r="H356" s="159">
        <v>28</v>
      </c>
      <c r="I356" s="160"/>
      <c r="L356" s="156"/>
      <c r="M356" s="161"/>
      <c r="T356" s="162"/>
      <c r="AT356" s="157" t="s">
        <v>162</v>
      </c>
      <c r="AU356" s="157" t="s">
        <v>83</v>
      </c>
      <c r="AV356" s="12" t="s">
        <v>83</v>
      </c>
      <c r="AW356" s="12" t="s">
        <v>30</v>
      </c>
      <c r="AX356" s="12" t="s">
        <v>73</v>
      </c>
      <c r="AY356" s="157" t="s">
        <v>151</v>
      </c>
    </row>
    <row r="357" spans="2:65" s="13" customFormat="1" x14ac:dyDescent="0.2">
      <c r="B357" s="163"/>
      <c r="D357" s="152" t="s">
        <v>162</v>
      </c>
      <c r="E357" s="164" t="s">
        <v>1</v>
      </c>
      <c r="F357" s="165" t="s">
        <v>164</v>
      </c>
      <c r="H357" s="166">
        <v>28</v>
      </c>
      <c r="I357" s="167"/>
      <c r="L357" s="163"/>
      <c r="M357" s="168"/>
      <c r="T357" s="169"/>
      <c r="AT357" s="164" t="s">
        <v>162</v>
      </c>
      <c r="AU357" s="164" t="s">
        <v>83</v>
      </c>
      <c r="AV357" s="13" t="s">
        <v>158</v>
      </c>
      <c r="AW357" s="13" t="s">
        <v>30</v>
      </c>
      <c r="AX357" s="13" t="s">
        <v>81</v>
      </c>
      <c r="AY357" s="164" t="s">
        <v>151</v>
      </c>
    </row>
    <row r="358" spans="2:65" s="1" customFormat="1" ht="24.2" customHeight="1" x14ac:dyDescent="0.2">
      <c r="B358" s="137"/>
      <c r="C358" s="138" t="s">
        <v>441</v>
      </c>
      <c r="D358" s="138" t="s">
        <v>154</v>
      </c>
      <c r="E358" s="139" t="s">
        <v>666</v>
      </c>
      <c r="F358" s="140" t="s">
        <v>667</v>
      </c>
      <c r="G358" s="141" t="s">
        <v>157</v>
      </c>
      <c r="H358" s="142">
        <v>1835</v>
      </c>
      <c r="I358" s="143"/>
      <c r="J358" s="144">
        <f>ROUND(I358*H358,2)</f>
        <v>0</v>
      </c>
      <c r="K358" s="145"/>
      <c r="L358" s="32"/>
      <c r="M358" s="146" t="s">
        <v>1</v>
      </c>
      <c r="N358" s="147" t="s">
        <v>38</v>
      </c>
      <c r="P358" s="148">
        <f>O358*H358</f>
        <v>0</v>
      </c>
      <c r="Q358" s="148">
        <v>0</v>
      </c>
      <c r="R358" s="148">
        <f>Q358*H358</f>
        <v>0</v>
      </c>
      <c r="S358" s="148">
        <v>0</v>
      </c>
      <c r="T358" s="149">
        <f>S358*H358</f>
        <v>0</v>
      </c>
      <c r="AR358" s="150" t="s">
        <v>158</v>
      </c>
      <c r="AT358" s="150" t="s">
        <v>154</v>
      </c>
      <c r="AU358" s="150" t="s">
        <v>83</v>
      </c>
      <c r="AY358" s="17" t="s">
        <v>151</v>
      </c>
      <c r="BE358" s="151">
        <f>IF(N358="základní",J358,0)</f>
        <v>0</v>
      </c>
      <c r="BF358" s="151">
        <f>IF(N358="snížená",J358,0)</f>
        <v>0</v>
      </c>
      <c r="BG358" s="151">
        <f>IF(N358="zákl. přenesená",J358,0)</f>
        <v>0</v>
      </c>
      <c r="BH358" s="151">
        <f>IF(N358="sníž. přenesená",J358,0)</f>
        <v>0</v>
      </c>
      <c r="BI358" s="151">
        <f>IF(N358="nulová",J358,0)</f>
        <v>0</v>
      </c>
      <c r="BJ358" s="17" t="s">
        <v>81</v>
      </c>
      <c r="BK358" s="151">
        <f>ROUND(I358*H358,2)</f>
        <v>0</v>
      </c>
      <c r="BL358" s="17" t="s">
        <v>158</v>
      </c>
      <c r="BM358" s="150" t="s">
        <v>668</v>
      </c>
    </row>
    <row r="359" spans="2:65" s="1" customFormat="1" x14ac:dyDescent="0.2">
      <c r="B359" s="32"/>
      <c r="D359" s="152" t="s">
        <v>160</v>
      </c>
      <c r="F359" s="153" t="s">
        <v>667</v>
      </c>
      <c r="I359" s="154"/>
      <c r="L359" s="32"/>
      <c r="M359" s="155"/>
      <c r="T359" s="56"/>
      <c r="AT359" s="17" t="s">
        <v>160</v>
      </c>
      <c r="AU359" s="17" t="s">
        <v>83</v>
      </c>
    </row>
    <row r="360" spans="2:65" s="14" customFormat="1" ht="22.5" x14ac:dyDescent="0.2">
      <c r="B360" s="170"/>
      <c r="D360" s="152" t="s">
        <v>162</v>
      </c>
      <c r="E360" s="171" t="s">
        <v>1</v>
      </c>
      <c r="F360" s="172" t="s">
        <v>669</v>
      </c>
      <c r="H360" s="171" t="s">
        <v>1</v>
      </c>
      <c r="I360" s="173"/>
      <c r="L360" s="170"/>
      <c r="M360" s="174"/>
      <c r="T360" s="175"/>
      <c r="AT360" s="171" t="s">
        <v>162</v>
      </c>
      <c r="AU360" s="171" t="s">
        <v>83</v>
      </c>
      <c r="AV360" s="14" t="s">
        <v>81</v>
      </c>
      <c r="AW360" s="14" t="s">
        <v>30</v>
      </c>
      <c r="AX360" s="14" t="s">
        <v>73</v>
      </c>
      <c r="AY360" s="171" t="s">
        <v>151</v>
      </c>
    </row>
    <row r="361" spans="2:65" s="12" customFormat="1" x14ac:dyDescent="0.2">
      <c r="B361" s="156"/>
      <c r="D361" s="152" t="s">
        <v>162</v>
      </c>
      <c r="E361" s="157" t="s">
        <v>1</v>
      </c>
      <c r="F361" s="158" t="s">
        <v>670</v>
      </c>
      <c r="H361" s="159">
        <v>1835</v>
      </c>
      <c r="I361" s="160"/>
      <c r="L361" s="156"/>
      <c r="M361" s="161"/>
      <c r="T361" s="162"/>
      <c r="AT361" s="157" t="s">
        <v>162</v>
      </c>
      <c r="AU361" s="157" t="s">
        <v>83</v>
      </c>
      <c r="AV361" s="12" t="s">
        <v>83</v>
      </c>
      <c r="AW361" s="12" t="s">
        <v>30</v>
      </c>
      <c r="AX361" s="12" t="s">
        <v>73</v>
      </c>
      <c r="AY361" s="157" t="s">
        <v>151</v>
      </c>
    </row>
    <row r="362" spans="2:65" s="13" customFormat="1" x14ac:dyDescent="0.2">
      <c r="B362" s="163"/>
      <c r="D362" s="152" t="s">
        <v>162</v>
      </c>
      <c r="E362" s="164" t="s">
        <v>1</v>
      </c>
      <c r="F362" s="165" t="s">
        <v>164</v>
      </c>
      <c r="H362" s="166">
        <v>1835</v>
      </c>
      <c r="I362" s="167"/>
      <c r="L362" s="163"/>
      <c r="M362" s="168"/>
      <c r="T362" s="169"/>
      <c r="AT362" s="164" t="s">
        <v>162</v>
      </c>
      <c r="AU362" s="164" t="s">
        <v>83</v>
      </c>
      <c r="AV362" s="13" t="s">
        <v>158</v>
      </c>
      <c r="AW362" s="13" t="s">
        <v>30</v>
      </c>
      <c r="AX362" s="13" t="s">
        <v>81</v>
      </c>
      <c r="AY362" s="164" t="s">
        <v>151</v>
      </c>
    </row>
    <row r="363" spans="2:65" s="1" customFormat="1" ht="24.2" customHeight="1" x14ac:dyDescent="0.2">
      <c r="B363" s="137"/>
      <c r="C363" s="138" t="s">
        <v>445</v>
      </c>
      <c r="D363" s="138" t="s">
        <v>154</v>
      </c>
      <c r="E363" s="139" t="s">
        <v>666</v>
      </c>
      <c r="F363" s="140" t="s">
        <v>667</v>
      </c>
      <c r="G363" s="141" t="s">
        <v>157</v>
      </c>
      <c r="H363" s="142">
        <v>639</v>
      </c>
      <c r="I363" s="143"/>
      <c r="J363" s="144">
        <f>ROUND(I363*H363,2)</f>
        <v>0</v>
      </c>
      <c r="K363" s="145"/>
      <c r="L363" s="32"/>
      <c r="M363" s="146" t="s">
        <v>1</v>
      </c>
      <c r="N363" s="147" t="s">
        <v>38</v>
      </c>
      <c r="P363" s="148">
        <f>O363*H363</f>
        <v>0</v>
      </c>
      <c r="Q363" s="148">
        <v>0</v>
      </c>
      <c r="R363" s="148">
        <f>Q363*H363</f>
        <v>0</v>
      </c>
      <c r="S363" s="148">
        <v>0</v>
      </c>
      <c r="T363" s="149">
        <f>S363*H363</f>
        <v>0</v>
      </c>
      <c r="AR363" s="150" t="s">
        <v>158</v>
      </c>
      <c r="AT363" s="150" t="s">
        <v>154</v>
      </c>
      <c r="AU363" s="150" t="s">
        <v>83</v>
      </c>
      <c r="AY363" s="17" t="s">
        <v>151</v>
      </c>
      <c r="BE363" s="151">
        <f>IF(N363="základní",J363,0)</f>
        <v>0</v>
      </c>
      <c r="BF363" s="151">
        <f>IF(N363="snížená",J363,0)</f>
        <v>0</v>
      </c>
      <c r="BG363" s="151">
        <f>IF(N363="zákl. přenesená",J363,0)</f>
        <v>0</v>
      </c>
      <c r="BH363" s="151">
        <f>IF(N363="sníž. přenesená",J363,0)</f>
        <v>0</v>
      </c>
      <c r="BI363" s="151">
        <f>IF(N363="nulová",J363,0)</f>
        <v>0</v>
      </c>
      <c r="BJ363" s="17" t="s">
        <v>81</v>
      </c>
      <c r="BK363" s="151">
        <f>ROUND(I363*H363,2)</f>
        <v>0</v>
      </c>
      <c r="BL363" s="17" t="s">
        <v>158</v>
      </c>
      <c r="BM363" s="150" t="s">
        <v>671</v>
      </c>
    </row>
    <row r="364" spans="2:65" s="1" customFormat="1" x14ac:dyDescent="0.2">
      <c r="B364" s="32"/>
      <c r="D364" s="152" t="s">
        <v>160</v>
      </c>
      <c r="F364" s="153" t="s">
        <v>667</v>
      </c>
      <c r="I364" s="154"/>
      <c r="L364" s="32"/>
      <c r="M364" s="155"/>
      <c r="T364" s="56"/>
      <c r="AT364" s="17" t="s">
        <v>160</v>
      </c>
      <c r="AU364" s="17" t="s">
        <v>83</v>
      </c>
    </row>
    <row r="365" spans="2:65" s="14" customFormat="1" ht="22.5" x14ac:dyDescent="0.2">
      <c r="B365" s="170"/>
      <c r="D365" s="152" t="s">
        <v>162</v>
      </c>
      <c r="E365" s="171" t="s">
        <v>1</v>
      </c>
      <c r="F365" s="172" t="s">
        <v>672</v>
      </c>
      <c r="H365" s="171" t="s">
        <v>1</v>
      </c>
      <c r="I365" s="173"/>
      <c r="L365" s="170"/>
      <c r="M365" s="174"/>
      <c r="T365" s="175"/>
      <c r="AT365" s="171" t="s">
        <v>162</v>
      </c>
      <c r="AU365" s="171" t="s">
        <v>83</v>
      </c>
      <c r="AV365" s="14" t="s">
        <v>81</v>
      </c>
      <c r="AW365" s="14" t="s">
        <v>30</v>
      </c>
      <c r="AX365" s="14" t="s">
        <v>73</v>
      </c>
      <c r="AY365" s="171" t="s">
        <v>151</v>
      </c>
    </row>
    <row r="366" spans="2:65" s="12" customFormat="1" x14ac:dyDescent="0.2">
      <c r="B366" s="156"/>
      <c r="D366" s="152" t="s">
        <v>162</v>
      </c>
      <c r="E366" s="157" t="s">
        <v>1</v>
      </c>
      <c r="F366" s="158" t="s">
        <v>673</v>
      </c>
      <c r="H366" s="159">
        <v>639</v>
      </c>
      <c r="I366" s="160"/>
      <c r="L366" s="156"/>
      <c r="M366" s="161"/>
      <c r="T366" s="162"/>
      <c r="AT366" s="157" t="s">
        <v>162</v>
      </c>
      <c r="AU366" s="157" t="s">
        <v>83</v>
      </c>
      <c r="AV366" s="12" t="s">
        <v>83</v>
      </c>
      <c r="AW366" s="12" t="s">
        <v>30</v>
      </c>
      <c r="AX366" s="12" t="s">
        <v>73</v>
      </c>
      <c r="AY366" s="157" t="s">
        <v>151</v>
      </c>
    </row>
    <row r="367" spans="2:65" s="13" customFormat="1" x14ac:dyDescent="0.2">
      <c r="B367" s="163"/>
      <c r="D367" s="152" t="s">
        <v>162</v>
      </c>
      <c r="E367" s="164" t="s">
        <v>1</v>
      </c>
      <c r="F367" s="165" t="s">
        <v>164</v>
      </c>
      <c r="H367" s="166">
        <v>639</v>
      </c>
      <c r="I367" s="167"/>
      <c r="L367" s="163"/>
      <c r="M367" s="168"/>
      <c r="T367" s="169"/>
      <c r="AT367" s="164" t="s">
        <v>162</v>
      </c>
      <c r="AU367" s="164" t="s">
        <v>83</v>
      </c>
      <c r="AV367" s="13" t="s">
        <v>158</v>
      </c>
      <c r="AW367" s="13" t="s">
        <v>30</v>
      </c>
      <c r="AX367" s="13" t="s">
        <v>81</v>
      </c>
      <c r="AY367" s="164" t="s">
        <v>151</v>
      </c>
    </row>
    <row r="368" spans="2:65" s="1" customFormat="1" ht="24.2" customHeight="1" x14ac:dyDescent="0.2">
      <c r="B368" s="137"/>
      <c r="C368" s="138" t="s">
        <v>451</v>
      </c>
      <c r="D368" s="138" t="s">
        <v>154</v>
      </c>
      <c r="E368" s="139" t="s">
        <v>666</v>
      </c>
      <c r="F368" s="140" t="s">
        <v>667</v>
      </c>
      <c r="G368" s="141" t="s">
        <v>157</v>
      </c>
      <c r="H368" s="142">
        <v>1244</v>
      </c>
      <c r="I368" s="143"/>
      <c r="J368" s="144">
        <f>ROUND(I368*H368,2)</f>
        <v>0</v>
      </c>
      <c r="K368" s="145"/>
      <c r="L368" s="32"/>
      <c r="M368" s="146" t="s">
        <v>1</v>
      </c>
      <c r="N368" s="147" t="s">
        <v>38</v>
      </c>
      <c r="P368" s="148">
        <f>O368*H368</f>
        <v>0</v>
      </c>
      <c r="Q368" s="148">
        <v>0</v>
      </c>
      <c r="R368" s="148">
        <f>Q368*H368</f>
        <v>0</v>
      </c>
      <c r="S368" s="148">
        <v>0</v>
      </c>
      <c r="T368" s="149">
        <f>S368*H368</f>
        <v>0</v>
      </c>
      <c r="AR368" s="150" t="s">
        <v>158</v>
      </c>
      <c r="AT368" s="150" t="s">
        <v>154</v>
      </c>
      <c r="AU368" s="150" t="s">
        <v>83</v>
      </c>
      <c r="AY368" s="17" t="s">
        <v>151</v>
      </c>
      <c r="BE368" s="151">
        <f>IF(N368="základní",J368,0)</f>
        <v>0</v>
      </c>
      <c r="BF368" s="151">
        <f>IF(N368="snížená",J368,0)</f>
        <v>0</v>
      </c>
      <c r="BG368" s="151">
        <f>IF(N368="zákl. přenesená",J368,0)</f>
        <v>0</v>
      </c>
      <c r="BH368" s="151">
        <f>IF(N368="sníž. přenesená",J368,0)</f>
        <v>0</v>
      </c>
      <c r="BI368" s="151">
        <f>IF(N368="nulová",J368,0)</f>
        <v>0</v>
      </c>
      <c r="BJ368" s="17" t="s">
        <v>81</v>
      </c>
      <c r="BK368" s="151">
        <f>ROUND(I368*H368,2)</f>
        <v>0</v>
      </c>
      <c r="BL368" s="17" t="s">
        <v>158</v>
      </c>
      <c r="BM368" s="150" t="s">
        <v>674</v>
      </c>
    </row>
    <row r="369" spans="2:65" s="1" customFormat="1" x14ac:dyDescent="0.2">
      <c r="B369" s="32"/>
      <c r="D369" s="152" t="s">
        <v>160</v>
      </c>
      <c r="F369" s="153" t="s">
        <v>667</v>
      </c>
      <c r="I369" s="154"/>
      <c r="L369" s="32"/>
      <c r="M369" s="155"/>
      <c r="T369" s="56"/>
      <c r="AT369" s="17" t="s">
        <v>160</v>
      </c>
      <c r="AU369" s="17" t="s">
        <v>83</v>
      </c>
    </row>
    <row r="370" spans="2:65" s="14" customFormat="1" ht="22.5" x14ac:dyDescent="0.2">
      <c r="B370" s="170"/>
      <c r="D370" s="152" t="s">
        <v>162</v>
      </c>
      <c r="E370" s="171" t="s">
        <v>1</v>
      </c>
      <c r="F370" s="172" t="s">
        <v>675</v>
      </c>
      <c r="H370" s="171" t="s">
        <v>1</v>
      </c>
      <c r="I370" s="173"/>
      <c r="L370" s="170"/>
      <c r="M370" s="174"/>
      <c r="T370" s="175"/>
      <c r="AT370" s="171" t="s">
        <v>162</v>
      </c>
      <c r="AU370" s="171" t="s">
        <v>83</v>
      </c>
      <c r="AV370" s="14" t="s">
        <v>81</v>
      </c>
      <c r="AW370" s="14" t="s">
        <v>30</v>
      </c>
      <c r="AX370" s="14" t="s">
        <v>73</v>
      </c>
      <c r="AY370" s="171" t="s">
        <v>151</v>
      </c>
    </row>
    <row r="371" spans="2:65" s="12" customFormat="1" x14ac:dyDescent="0.2">
      <c r="B371" s="156"/>
      <c r="D371" s="152" t="s">
        <v>162</v>
      </c>
      <c r="E371" s="157" t="s">
        <v>1</v>
      </c>
      <c r="F371" s="158" t="s">
        <v>676</v>
      </c>
      <c r="H371" s="159">
        <v>1244</v>
      </c>
      <c r="I371" s="160"/>
      <c r="L371" s="156"/>
      <c r="M371" s="161"/>
      <c r="T371" s="162"/>
      <c r="AT371" s="157" t="s">
        <v>162</v>
      </c>
      <c r="AU371" s="157" t="s">
        <v>83</v>
      </c>
      <c r="AV371" s="12" t="s">
        <v>83</v>
      </c>
      <c r="AW371" s="12" t="s">
        <v>30</v>
      </c>
      <c r="AX371" s="12" t="s">
        <v>73</v>
      </c>
      <c r="AY371" s="157" t="s">
        <v>151</v>
      </c>
    </row>
    <row r="372" spans="2:65" s="13" customFormat="1" x14ac:dyDescent="0.2">
      <c r="B372" s="163"/>
      <c r="D372" s="152" t="s">
        <v>162</v>
      </c>
      <c r="E372" s="164" t="s">
        <v>1</v>
      </c>
      <c r="F372" s="165" t="s">
        <v>164</v>
      </c>
      <c r="H372" s="166">
        <v>1244</v>
      </c>
      <c r="I372" s="167"/>
      <c r="L372" s="163"/>
      <c r="M372" s="168"/>
      <c r="T372" s="169"/>
      <c r="AT372" s="164" t="s">
        <v>162</v>
      </c>
      <c r="AU372" s="164" t="s">
        <v>83</v>
      </c>
      <c r="AV372" s="13" t="s">
        <v>158</v>
      </c>
      <c r="AW372" s="13" t="s">
        <v>30</v>
      </c>
      <c r="AX372" s="13" t="s">
        <v>81</v>
      </c>
      <c r="AY372" s="164" t="s">
        <v>151</v>
      </c>
    </row>
    <row r="373" spans="2:65" s="1" customFormat="1" ht="24.2" customHeight="1" x14ac:dyDescent="0.2">
      <c r="B373" s="137"/>
      <c r="C373" s="138" t="s">
        <v>455</v>
      </c>
      <c r="D373" s="138" t="s">
        <v>154</v>
      </c>
      <c r="E373" s="139" t="s">
        <v>666</v>
      </c>
      <c r="F373" s="140" t="s">
        <v>667</v>
      </c>
      <c r="G373" s="141" t="s">
        <v>157</v>
      </c>
      <c r="H373" s="142">
        <v>1244</v>
      </c>
      <c r="I373" s="143"/>
      <c r="J373" s="144">
        <f>ROUND(I373*H373,2)</f>
        <v>0</v>
      </c>
      <c r="K373" s="145"/>
      <c r="L373" s="32"/>
      <c r="M373" s="146" t="s">
        <v>1</v>
      </c>
      <c r="N373" s="147" t="s">
        <v>38</v>
      </c>
      <c r="P373" s="148">
        <f>O373*H373</f>
        <v>0</v>
      </c>
      <c r="Q373" s="148">
        <v>0</v>
      </c>
      <c r="R373" s="148">
        <f>Q373*H373</f>
        <v>0</v>
      </c>
      <c r="S373" s="148">
        <v>0</v>
      </c>
      <c r="T373" s="149">
        <f>S373*H373</f>
        <v>0</v>
      </c>
      <c r="AR373" s="150" t="s">
        <v>158</v>
      </c>
      <c r="AT373" s="150" t="s">
        <v>154</v>
      </c>
      <c r="AU373" s="150" t="s">
        <v>83</v>
      </c>
      <c r="AY373" s="17" t="s">
        <v>151</v>
      </c>
      <c r="BE373" s="151">
        <f>IF(N373="základní",J373,0)</f>
        <v>0</v>
      </c>
      <c r="BF373" s="151">
        <f>IF(N373="snížená",J373,0)</f>
        <v>0</v>
      </c>
      <c r="BG373" s="151">
        <f>IF(N373="zákl. přenesená",J373,0)</f>
        <v>0</v>
      </c>
      <c r="BH373" s="151">
        <f>IF(N373="sníž. přenesená",J373,0)</f>
        <v>0</v>
      </c>
      <c r="BI373" s="151">
        <f>IF(N373="nulová",J373,0)</f>
        <v>0</v>
      </c>
      <c r="BJ373" s="17" t="s">
        <v>81</v>
      </c>
      <c r="BK373" s="151">
        <f>ROUND(I373*H373,2)</f>
        <v>0</v>
      </c>
      <c r="BL373" s="17" t="s">
        <v>158</v>
      </c>
      <c r="BM373" s="150" t="s">
        <v>677</v>
      </c>
    </row>
    <row r="374" spans="2:65" s="1" customFormat="1" x14ac:dyDescent="0.2">
      <c r="B374" s="32"/>
      <c r="D374" s="152" t="s">
        <v>160</v>
      </c>
      <c r="F374" s="153" t="s">
        <v>667</v>
      </c>
      <c r="I374" s="154"/>
      <c r="L374" s="32"/>
      <c r="M374" s="155"/>
      <c r="T374" s="56"/>
      <c r="AT374" s="17" t="s">
        <v>160</v>
      </c>
      <c r="AU374" s="17" t="s">
        <v>83</v>
      </c>
    </row>
    <row r="375" spans="2:65" s="14" customFormat="1" ht="22.5" x14ac:dyDescent="0.2">
      <c r="B375" s="170"/>
      <c r="D375" s="152" t="s">
        <v>162</v>
      </c>
      <c r="E375" s="171" t="s">
        <v>1</v>
      </c>
      <c r="F375" s="172" t="s">
        <v>678</v>
      </c>
      <c r="H375" s="171" t="s">
        <v>1</v>
      </c>
      <c r="I375" s="173"/>
      <c r="L375" s="170"/>
      <c r="M375" s="174"/>
      <c r="T375" s="175"/>
      <c r="AT375" s="171" t="s">
        <v>162</v>
      </c>
      <c r="AU375" s="171" t="s">
        <v>83</v>
      </c>
      <c r="AV375" s="14" t="s">
        <v>81</v>
      </c>
      <c r="AW375" s="14" t="s">
        <v>30</v>
      </c>
      <c r="AX375" s="14" t="s">
        <v>73</v>
      </c>
      <c r="AY375" s="171" t="s">
        <v>151</v>
      </c>
    </row>
    <row r="376" spans="2:65" s="12" customFormat="1" x14ac:dyDescent="0.2">
      <c r="B376" s="156"/>
      <c r="D376" s="152" t="s">
        <v>162</v>
      </c>
      <c r="E376" s="157" t="s">
        <v>1</v>
      </c>
      <c r="F376" s="158" t="s">
        <v>676</v>
      </c>
      <c r="H376" s="159">
        <v>1244</v>
      </c>
      <c r="I376" s="160"/>
      <c r="L376" s="156"/>
      <c r="M376" s="161"/>
      <c r="T376" s="162"/>
      <c r="AT376" s="157" t="s">
        <v>162</v>
      </c>
      <c r="AU376" s="157" t="s">
        <v>83</v>
      </c>
      <c r="AV376" s="12" t="s">
        <v>83</v>
      </c>
      <c r="AW376" s="12" t="s">
        <v>30</v>
      </c>
      <c r="AX376" s="12" t="s">
        <v>73</v>
      </c>
      <c r="AY376" s="157" t="s">
        <v>151</v>
      </c>
    </row>
    <row r="377" spans="2:65" s="13" customFormat="1" x14ac:dyDescent="0.2">
      <c r="B377" s="163"/>
      <c r="D377" s="152" t="s">
        <v>162</v>
      </c>
      <c r="E377" s="164" t="s">
        <v>1</v>
      </c>
      <c r="F377" s="165" t="s">
        <v>164</v>
      </c>
      <c r="H377" s="166">
        <v>1244</v>
      </c>
      <c r="I377" s="167"/>
      <c r="L377" s="163"/>
      <c r="M377" s="168"/>
      <c r="T377" s="169"/>
      <c r="AT377" s="164" t="s">
        <v>162</v>
      </c>
      <c r="AU377" s="164" t="s">
        <v>83</v>
      </c>
      <c r="AV377" s="13" t="s">
        <v>158</v>
      </c>
      <c r="AW377" s="13" t="s">
        <v>30</v>
      </c>
      <c r="AX377" s="13" t="s">
        <v>81</v>
      </c>
      <c r="AY377" s="164" t="s">
        <v>151</v>
      </c>
    </row>
    <row r="378" spans="2:65" s="1" customFormat="1" ht="24.2" customHeight="1" x14ac:dyDescent="0.2">
      <c r="B378" s="137"/>
      <c r="C378" s="138" t="s">
        <v>461</v>
      </c>
      <c r="D378" s="138" t="s">
        <v>154</v>
      </c>
      <c r="E378" s="139" t="s">
        <v>666</v>
      </c>
      <c r="F378" s="140" t="s">
        <v>667</v>
      </c>
      <c r="G378" s="141" t="s">
        <v>157</v>
      </c>
      <c r="H378" s="142">
        <v>216</v>
      </c>
      <c r="I378" s="143"/>
      <c r="J378" s="144">
        <f>ROUND(I378*H378,2)</f>
        <v>0</v>
      </c>
      <c r="K378" s="145"/>
      <c r="L378" s="32"/>
      <c r="M378" s="146" t="s">
        <v>1</v>
      </c>
      <c r="N378" s="147" t="s">
        <v>38</v>
      </c>
      <c r="P378" s="148">
        <f>O378*H378</f>
        <v>0</v>
      </c>
      <c r="Q378" s="148">
        <v>0</v>
      </c>
      <c r="R378" s="148">
        <f>Q378*H378</f>
        <v>0</v>
      </c>
      <c r="S378" s="148">
        <v>0</v>
      </c>
      <c r="T378" s="149">
        <f>S378*H378</f>
        <v>0</v>
      </c>
      <c r="AR378" s="150" t="s">
        <v>158</v>
      </c>
      <c r="AT378" s="150" t="s">
        <v>154</v>
      </c>
      <c r="AU378" s="150" t="s">
        <v>83</v>
      </c>
      <c r="AY378" s="17" t="s">
        <v>151</v>
      </c>
      <c r="BE378" s="151">
        <f>IF(N378="základní",J378,0)</f>
        <v>0</v>
      </c>
      <c r="BF378" s="151">
        <f>IF(N378="snížená",J378,0)</f>
        <v>0</v>
      </c>
      <c r="BG378" s="151">
        <f>IF(N378="zákl. přenesená",J378,0)</f>
        <v>0</v>
      </c>
      <c r="BH378" s="151">
        <f>IF(N378="sníž. přenesená",J378,0)</f>
        <v>0</v>
      </c>
      <c r="BI378" s="151">
        <f>IF(N378="nulová",J378,0)</f>
        <v>0</v>
      </c>
      <c r="BJ378" s="17" t="s">
        <v>81</v>
      </c>
      <c r="BK378" s="151">
        <f>ROUND(I378*H378,2)</f>
        <v>0</v>
      </c>
      <c r="BL378" s="17" t="s">
        <v>158</v>
      </c>
      <c r="BM378" s="150" t="s">
        <v>679</v>
      </c>
    </row>
    <row r="379" spans="2:65" s="1" customFormat="1" x14ac:dyDescent="0.2">
      <c r="B379" s="32"/>
      <c r="D379" s="152" t="s">
        <v>160</v>
      </c>
      <c r="F379" s="153" t="s">
        <v>667</v>
      </c>
      <c r="I379" s="154"/>
      <c r="L379" s="32"/>
      <c r="M379" s="155"/>
      <c r="T379" s="56"/>
      <c r="AT379" s="17" t="s">
        <v>160</v>
      </c>
      <c r="AU379" s="17" t="s">
        <v>83</v>
      </c>
    </row>
    <row r="380" spans="2:65" s="14" customFormat="1" ht="22.5" x14ac:dyDescent="0.2">
      <c r="B380" s="170"/>
      <c r="D380" s="152" t="s">
        <v>162</v>
      </c>
      <c r="E380" s="171" t="s">
        <v>1</v>
      </c>
      <c r="F380" s="172" t="s">
        <v>680</v>
      </c>
      <c r="H380" s="171" t="s">
        <v>1</v>
      </c>
      <c r="I380" s="173"/>
      <c r="L380" s="170"/>
      <c r="M380" s="174"/>
      <c r="T380" s="175"/>
      <c r="AT380" s="171" t="s">
        <v>162</v>
      </c>
      <c r="AU380" s="171" t="s">
        <v>83</v>
      </c>
      <c r="AV380" s="14" t="s">
        <v>81</v>
      </c>
      <c r="AW380" s="14" t="s">
        <v>30</v>
      </c>
      <c r="AX380" s="14" t="s">
        <v>73</v>
      </c>
      <c r="AY380" s="171" t="s">
        <v>151</v>
      </c>
    </row>
    <row r="381" spans="2:65" s="12" customFormat="1" x14ac:dyDescent="0.2">
      <c r="B381" s="156"/>
      <c r="D381" s="152" t="s">
        <v>162</v>
      </c>
      <c r="E381" s="157" t="s">
        <v>1</v>
      </c>
      <c r="F381" s="158" t="s">
        <v>681</v>
      </c>
      <c r="H381" s="159">
        <v>216</v>
      </c>
      <c r="I381" s="160"/>
      <c r="L381" s="156"/>
      <c r="M381" s="161"/>
      <c r="T381" s="162"/>
      <c r="AT381" s="157" t="s">
        <v>162</v>
      </c>
      <c r="AU381" s="157" t="s">
        <v>83</v>
      </c>
      <c r="AV381" s="12" t="s">
        <v>83</v>
      </c>
      <c r="AW381" s="12" t="s">
        <v>30</v>
      </c>
      <c r="AX381" s="12" t="s">
        <v>73</v>
      </c>
      <c r="AY381" s="157" t="s">
        <v>151</v>
      </c>
    </row>
    <row r="382" spans="2:65" s="13" customFormat="1" x14ac:dyDescent="0.2">
      <c r="B382" s="163"/>
      <c r="D382" s="152" t="s">
        <v>162</v>
      </c>
      <c r="E382" s="164" t="s">
        <v>1</v>
      </c>
      <c r="F382" s="165" t="s">
        <v>164</v>
      </c>
      <c r="H382" s="166">
        <v>216</v>
      </c>
      <c r="I382" s="167"/>
      <c r="L382" s="163"/>
      <c r="M382" s="168"/>
      <c r="T382" s="169"/>
      <c r="AT382" s="164" t="s">
        <v>162</v>
      </c>
      <c r="AU382" s="164" t="s">
        <v>83</v>
      </c>
      <c r="AV382" s="13" t="s">
        <v>158</v>
      </c>
      <c r="AW382" s="13" t="s">
        <v>30</v>
      </c>
      <c r="AX382" s="13" t="s">
        <v>81</v>
      </c>
      <c r="AY382" s="164" t="s">
        <v>151</v>
      </c>
    </row>
    <row r="383" spans="2:65" s="1" customFormat="1" ht="21.75" customHeight="1" x14ac:dyDescent="0.2">
      <c r="B383" s="137"/>
      <c r="C383" s="138" t="s">
        <v>467</v>
      </c>
      <c r="D383" s="138" t="s">
        <v>154</v>
      </c>
      <c r="E383" s="139" t="s">
        <v>682</v>
      </c>
      <c r="F383" s="140" t="s">
        <v>683</v>
      </c>
      <c r="G383" s="141" t="s">
        <v>157</v>
      </c>
      <c r="H383" s="142">
        <v>83</v>
      </c>
      <c r="I383" s="143"/>
      <c r="J383" s="144">
        <f>ROUND(I383*H383,2)</f>
        <v>0</v>
      </c>
      <c r="K383" s="145"/>
      <c r="L383" s="32"/>
      <c r="M383" s="146" t="s">
        <v>1</v>
      </c>
      <c r="N383" s="147" t="s">
        <v>38</v>
      </c>
      <c r="P383" s="148">
        <f>O383*H383</f>
        <v>0</v>
      </c>
      <c r="Q383" s="148">
        <v>0</v>
      </c>
      <c r="R383" s="148">
        <f>Q383*H383</f>
        <v>0</v>
      </c>
      <c r="S383" s="148">
        <v>0</v>
      </c>
      <c r="T383" s="149">
        <f>S383*H383</f>
        <v>0</v>
      </c>
      <c r="AR383" s="150" t="s">
        <v>158</v>
      </c>
      <c r="AT383" s="150" t="s">
        <v>154</v>
      </c>
      <c r="AU383" s="150" t="s">
        <v>83</v>
      </c>
      <c r="AY383" s="17" t="s">
        <v>151</v>
      </c>
      <c r="BE383" s="151">
        <f>IF(N383="základní",J383,0)</f>
        <v>0</v>
      </c>
      <c r="BF383" s="151">
        <f>IF(N383="snížená",J383,0)</f>
        <v>0</v>
      </c>
      <c r="BG383" s="151">
        <f>IF(N383="zákl. přenesená",J383,0)</f>
        <v>0</v>
      </c>
      <c r="BH383" s="151">
        <f>IF(N383="sníž. přenesená",J383,0)</f>
        <v>0</v>
      </c>
      <c r="BI383" s="151">
        <f>IF(N383="nulová",J383,0)</f>
        <v>0</v>
      </c>
      <c r="BJ383" s="17" t="s">
        <v>81</v>
      </c>
      <c r="BK383" s="151">
        <f>ROUND(I383*H383,2)</f>
        <v>0</v>
      </c>
      <c r="BL383" s="17" t="s">
        <v>158</v>
      </c>
      <c r="BM383" s="150" t="s">
        <v>684</v>
      </c>
    </row>
    <row r="384" spans="2:65" s="1" customFormat="1" x14ac:dyDescent="0.2">
      <c r="B384" s="32"/>
      <c r="D384" s="152" t="s">
        <v>160</v>
      </c>
      <c r="F384" s="153" t="s">
        <v>683</v>
      </c>
      <c r="I384" s="154"/>
      <c r="L384" s="32"/>
      <c r="M384" s="155"/>
      <c r="T384" s="56"/>
      <c r="AT384" s="17" t="s">
        <v>160</v>
      </c>
      <c r="AU384" s="17" t="s">
        <v>83</v>
      </c>
    </row>
    <row r="385" spans="2:65" s="14" customFormat="1" ht="22.5" x14ac:dyDescent="0.2">
      <c r="B385" s="170"/>
      <c r="D385" s="152" t="s">
        <v>162</v>
      </c>
      <c r="E385" s="171" t="s">
        <v>1</v>
      </c>
      <c r="F385" s="172" t="s">
        <v>685</v>
      </c>
      <c r="H385" s="171" t="s">
        <v>1</v>
      </c>
      <c r="I385" s="173"/>
      <c r="L385" s="170"/>
      <c r="M385" s="174"/>
      <c r="T385" s="175"/>
      <c r="AT385" s="171" t="s">
        <v>162</v>
      </c>
      <c r="AU385" s="171" t="s">
        <v>83</v>
      </c>
      <c r="AV385" s="14" t="s">
        <v>81</v>
      </c>
      <c r="AW385" s="14" t="s">
        <v>30</v>
      </c>
      <c r="AX385" s="14" t="s">
        <v>73</v>
      </c>
      <c r="AY385" s="171" t="s">
        <v>151</v>
      </c>
    </row>
    <row r="386" spans="2:65" s="12" customFormat="1" x14ac:dyDescent="0.2">
      <c r="B386" s="156"/>
      <c r="D386" s="152" t="s">
        <v>162</v>
      </c>
      <c r="E386" s="157" t="s">
        <v>1</v>
      </c>
      <c r="F386" s="158" t="s">
        <v>686</v>
      </c>
      <c r="H386" s="159">
        <v>83</v>
      </c>
      <c r="I386" s="160"/>
      <c r="L386" s="156"/>
      <c r="M386" s="161"/>
      <c r="T386" s="162"/>
      <c r="AT386" s="157" t="s">
        <v>162</v>
      </c>
      <c r="AU386" s="157" t="s">
        <v>83</v>
      </c>
      <c r="AV386" s="12" t="s">
        <v>83</v>
      </c>
      <c r="AW386" s="12" t="s">
        <v>30</v>
      </c>
      <c r="AX386" s="12" t="s">
        <v>73</v>
      </c>
      <c r="AY386" s="157" t="s">
        <v>151</v>
      </c>
    </row>
    <row r="387" spans="2:65" s="13" customFormat="1" x14ac:dyDescent="0.2">
      <c r="B387" s="163"/>
      <c r="D387" s="152" t="s">
        <v>162</v>
      </c>
      <c r="E387" s="164" t="s">
        <v>1</v>
      </c>
      <c r="F387" s="165" t="s">
        <v>164</v>
      </c>
      <c r="H387" s="166">
        <v>83</v>
      </c>
      <c r="I387" s="167"/>
      <c r="L387" s="163"/>
      <c r="M387" s="168"/>
      <c r="T387" s="169"/>
      <c r="AT387" s="164" t="s">
        <v>162</v>
      </c>
      <c r="AU387" s="164" t="s">
        <v>83</v>
      </c>
      <c r="AV387" s="13" t="s">
        <v>158</v>
      </c>
      <c r="AW387" s="13" t="s">
        <v>30</v>
      </c>
      <c r="AX387" s="13" t="s">
        <v>81</v>
      </c>
      <c r="AY387" s="164" t="s">
        <v>151</v>
      </c>
    </row>
    <row r="388" spans="2:65" s="1" customFormat="1" ht="21.75" customHeight="1" x14ac:dyDescent="0.2">
      <c r="B388" s="137"/>
      <c r="C388" s="138" t="s">
        <v>471</v>
      </c>
      <c r="D388" s="138" t="s">
        <v>154</v>
      </c>
      <c r="E388" s="139" t="s">
        <v>682</v>
      </c>
      <c r="F388" s="140" t="s">
        <v>683</v>
      </c>
      <c r="G388" s="141" t="s">
        <v>157</v>
      </c>
      <c r="H388" s="142">
        <v>52</v>
      </c>
      <c r="I388" s="143"/>
      <c r="J388" s="144">
        <f>ROUND(I388*H388,2)</f>
        <v>0</v>
      </c>
      <c r="K388" s="145"/>
      <c r="L388" s="32"/>
      <c r="M388" s="146" t="s">
        <v>1</v>
      </c>
      <c r="N388" s="147" t="s">
        <v>38</v>
      </c>
      <c r="P388" s="148">
        <f>O388*H388</f>
        <v>0</v>
      </c>
      <c r="Q388" s="148">
        <v>0</v>
      </c>
      <c r="R388" s="148">
        <f>Q388*H388</f>
        <v>0</v>
      </c>
      <c r="S388" s="148">
        <v>0</v>
      </c>
      <c r="T388" s="149">
        <f>S388*H388</f>
        <v>0</v>
      </c>
      <c r="AR388" s="150" t="s">
        <v>158</v>
      </c>
      <c r="AT388" s="150" t="s">
        <v>154</v>
      </c>
      <c r="AU388" s="150" t="s">
        <v>83</v>
      </c>
      <c r="AY388" s="17" t="s">
        <v>151</v>
      </c>
      <c r="BE388" s="151">
        <f>IF(N388="základní",J388,0)</f>
        <v>0</v>
      </c>
      <c r="BF388" s="151">
        <f>IF(N388="snížená",J388,0)</f>
        <v>0</v>
      </c>
      <c r="BG388" s="151">
        <f>IF(N388="zákl. přenesená",J388,0)</f>
        <v>0</v>
      </c>
      <c r="BH388" s="151">
        <f>IF(N388="sníž. přenesená",J388,0)</f>
        <v>0</v>
      </c>
      <c r="BI388" s="151">
        <f>IF(N388="nulová",J388,0)</f>
        <v>0</v>
      </c>
      <c r="BJ388" s="17" t="s">
        <v>81</v>
      </c>
      <c r="BK388" s="151">
        <f>ROUND(I388*H388,2)</f>
        <v>0</v>
      </c>
      <c r="BL388" s="17" t="s">
        <v>158</v>
      </c>
      <c r="BM388" s="150" t="s">
        <v>687</v>
      </c>
    </row>
    <row r="389" spans="2:65" s="1" customFormat="1" x14ac:dyDescent="0.2">
      <c r="B389" s="32"/>
      <c r="D389" s="152" t="s">
        <v>160</v>
      </c>
      <c r="F389" s="153" t="s">
        <v>683</v>
      </c>
      <c r="I389" s="154"/>
      <c r="L389" s="32"/>
      <c r="M389" s="155"/>
      <c r="T389" s="56"/>
      <c r="AT389" s="17" t="s">
        <v>160</v>
      </c>
      <c r="AU389" s="17" t="s">
        <v>83</v>
      </c>
    </row>
    <row r="390" spans="2:65" s="14" customFormat="1" x14ac:dyDescent="0.2">
      <c r="B390" s="170"/>
      <c r="D390" s="152" t="s">
        <v>162</v>
      </c>
      <c r="E390" s="171" t="s">
        <v>1</v>
      </c>
      <c r="F390" s="172" t="s">
        <v>688</v>
      </c>
      <c r="H390" s="171" t="s">
        <v>1</v>
      </c>
      <c r="I390" s="173"/>
      <c r="L390" s="170"/>
      <c r="M390" s="174"/>
      <c r="T390" s="175"/>
      <c r="AT390" s="171" t="s">
        <v>162</v>
      </c>
      <c r="AU390" s="171" t="s">
        <v>83</v>
      </c>
      <c r="AV390" s="14" t="s">
        <v>81</v>
      </c>
      <c r="AW390" s="14" t="s">
        <v>30</v>
      </c>
      <c r="AX390" s="14" t="s">
        <v>73</v>
      </c>
      <c r="AY390" s="171" t="s">
        <v>151</v>
      </c>
    </row>
    <row r="391" spans="2:65" s="12" customFormat="1" x14ac:dyDescent="0.2">
      <c r="B391" s="156"/>
      <c r="D391" s="152" t="s">
        <v>162</v>
      </c>
      <c r="E391" s="157" t="s">
        <v>1</v>
      </c>
      <c r="F391" s="158" t="s">
        <v>689</v>
      </c>
      <c r="H391" s="159">
        <v>52</v>
      </c>
      <c r="I391" s="160"/>
      <c r="L391" s="156"/>
      <c r="M391" s="161"/>
      <c r="T391" s="162"/>
      <c r="AT391" s="157" t="s">
        <v>162</v>
      </c>
      <c r="AU391" s="157" t="s">
        <v>83</v>
      </c>
      <c r="AV391" s="12" t="s">
        <v>83</v>
      </c>
      <c r="AW391" s="12" t="s">
        <v>30</v>
      </c>
      <c r="AX391" s="12" t="s">
        <v>73</v>
      </c>
      <c r="AY391" s="157" t="s">
        <v>151</v>
      </c>
    </row>
    <row r="392" spans="2:65" s="13" customFormat="1" x14ac:dyDescent="0.2">
      <c r="B392" s="163"/>
      <c r="D392" s="152" t="s">
        <v>162</v>
      </c>
      <c r="E392" s="164" t="s">
        <v>1</v>
      </c>
      <c r="F392" s="165" t="s">
        <v>164</v>
      </c>
      <c r="H392" s="166">
        <v>52</v>
      </c>
      <c r="I392" s="167"/>
      <c r="L392" s="163"/>
      <c r="M392" s="168"/>
      <c r="T392" s="169"/>
      <c r="AT392" s="164" t="s">
        <v>162</v>
      </c>
      <c r="AU392" s="164" t="s">
        <v>83</v>
      </c>
      <c r="AV392" s="13" t="s">
        <v>158</v>
      </c>
      <c r="AW392" s="13" t="s">
        <v>30</v>
      </c>
      <c r="AX392" s="13" t="s">
        <v>81</v>
      </c>
      <c r="AY392" s="164" t="s">
        <v>151</v>
      </c>
    </row>
    <row r="393" spans="2:65" s="1" customFormat="1" ht="24.2" customHeight="1" x14ac:dyDescent="0.2">
      <c r="B393" s="137"/>
      <c r="C393" s="138" t="s">
        <v>477</v>
      </c>
      <c r="D393" s="138" t="s">
        <v>154</v>
      </c>
      <c r="E393" s="139" t="s">
        <v>690</v>
      </c>
      <c r="F393" s="140" t="s">
        <v>691</v>
      </c>
      <c r="G393" s="141" t="s">
        <v>157</v>
      </c>
      <c r="H393" s="142">
        <v>341</v>
      </c>
      <c r="I393" s="143"/>
      <c r="J393" s="144">
        <f>ROUND(I393*H393,2)</f>
        <v>0</v>
      </c>
      <c r="K393" s="145"/>
      <c r="L393" s="32"/>
      <c r="M393" s="146" t="s">
        <v>1</v>
      </c>
      <c r="N393" s="147" t="s">
        <v>38</v>
      </c>
      <c r="P393" s="148">
        <f>O393*H393</f>
        <v>0</v>
      </c>
      <c r="Q393" s="148">
        <v>0</v>
      </c>
      <c r="R393" s="148">
        <f>Q393*H393</f>
        <v>0</v>
      </c>
      <c r="S393" s="148">
        <v>0</v>
      </c>
      <c r="T393" s="149">
        <f>S393*H393</f>
        <v>0</v>
      </c>
      <c r="AR393" s="150" t="s">
        <v>158</v>
      </c>
      <c r="AT393" s="150" t="s">
        <v>154</v>
      </c>
      <c r="AU393" s="150" t="s">
        <v>83</v>
      </c>
      <c r="AY393" s="17" t="s">
        <v>151</v>
      </c>
      <c r="BE393" s="151">
        <f>IF(N393="základní",J393,0)</f>
        <v>0</v>
      </c>
      <c r="BF393" s="151">
        <f>IF(N393="snížená",J393,0)</f>
        <v>0</v>
      </c>
      <c r="BG393" s="151">
        <f>IF(N393="zákl. přenesená",J393,0)</f>
        <v>0</v>
      </c>
      <c r="BH393" s="151">
        <f>IF(N393="sníž. přenesená",J393,0)</f>
        <v>0</v>
      </c>
      <c r="BI393" s="151">
        <f>IF(N393="nulová",J393,0)</f>
        <v>0</v>
      </c>
      <c r="BJ393" s="17" t="s">
        <v>81</v>
      </c>
      <c r="BK393" s="151">
        <f>ROUND(I393*H393,2)</f>
        <v>0</v>
      </c>
      <c r="BL393" s="17" t="s">
        <v>158</v>
      </c>
      <c r="BM393" s="150" t="s">
        <v>692</v>
      </c>
    </row>
    <row r="394" spans="2:65" s="1" customFormat="1" x14ac:dyDescent="0.2">
      <c r="B394" s="32"/>
      <c r="D394" s="152" t="s">
        <v>160</v>
      </c>
      <c r="F394" s="153" t="s">
        <v>691</v>
      </c>
      <c r="I394" s="154"/>
      <c r="L394" s="32"/>
      <c r="M394" s="155"/>
      <c r="T394" s="56"/>
      <c r="AT394" s="17" t="s">
        <v>160</v>
      </c>
      <c r="AU394" s="17" t="s">
        <v>83</v>
      </c>
    </row>
    <row r="395" spans="2:65" s="14" customFormat="1" ht="22.5" x14ac:dyDescent="0.2">
      <c r="B395" s="170"/>
      <c r="D395" s="152" t="s">
        <v>162</v>
      </c>
      <c r="E395" s="171" t="s">
        <v>1</v>
      </c>
      <c r="F395" s="172" t="s">
        <v>693</v>
      </c>
      <c r="H395" s="171" t="s">
        <v>1</v>
      </c>
      <c r="I395" s="173"/>
      <c r="L395" s="170"/>
      <c r="M395" s="174"/>
      <c r="T395" s="175"/>
      <c r="AT395" s="171" t="s">
        <v>162</v>
      </c>
      <c r="AU395" s="171" t="s">
        <v>83</v>
      </c>
      <c r="AV395" s="14" t="s">
        <v>81</v>
      </c>
      <c r="AW395" s="14" t="s">
        <v>30</v>
      </c>
      <c r="AX395" s="14" t="s">
        <v>73</v>
      </c>
      <c r="AY395" s="171" t="s">
        <v>151</v>
      </c>
    </row>
    <row r="396" spans="2:65" s="12" customFormat="1" x14ac:dyDescent="0.2">
      <c r="B396" s="156"/>
      <c r="D396" s="152" t="s">
        <v>162</v>
      </c>
      <c r="E396" s="157" t="s">
        <v>1</v>
      </c>
      <c r="F396" s="158" t="s">
        <v>694</v>
      </c>
      <c r="H396" s="159">
        <v>341</v>
      </c>
      <c r="I396" s="160"/>
      <c r="L396" s="156"/>
      <c r="M396" s="161"/>
      <c r="T396" s="162"/>
      <c r="AT396" s="157" t="s">
        <v>162</v>
      </c>
      <c r="AU396" s="157" t="s">
        <v>83</v>
      </c>
      <c r="AV396" s="12" t="s">
        <v>83</v>
      </c>
      <c r="AW396" s="12" t="s">
        <v>30</v>
      </c>
      <c r="AX396" s="12" t="s">
        <v>73</v>
      </c>
      <c r="AY396" s="157" t="s">
        <v>151</v>
      </c>
    </row>
    <row r="397" spans="2:65" s="13" customFormat="1" x14ac:dyDescent="0.2">
      <c r="B397" s="163"/>
      <c r="D397" s="152" t="s">
        <v>162</v>
      </c>
      <c r="E397" s="164" t="s">
        <v>1</v>
      </c>
      <c r="F397" s="165" t="s">
        <v>164</v>
      </c>
      <c r="H397" s="166">
        <v>341</v>
      </c>
      <c r="I397" s="167"/>
      <c r="L397" s="163"/>
      <c r="M397" s="168"/>
      <c r="T397" s="169"/>
      <c r="AT397" s="164" t="s">
        <v>162</v>
      </c>
      <c r="AU397" s="164" t="s">
        <v>83</v>
      </c>
      <c r="AV397" s="13" t="s">
        <v>158</v>
      </c>
      <c r="AW397" s="13" t="s">
        <v>30</v>
      </c>
      <c r="AX397" s="13" t="s">
        <v>81</v>
      </c>
      <c r="AY397" s="164" t="s">
        <v>151</v>
      </c>
    </row>
    <row r="398" spans="2:65" s="1" customFormat="1" ht="24.2" customHeight="1" x14ac:dyDescent="0.2">
      <c r="B398" s="137"/>
      <c r="C398" s="138" t="s">
        <v>481</v>
      </c>
      <c r="D398" s="138" t="s">
        <v>154</v>
      </c>
      <c r="E398" s="139" t="s">
        <v>690</v>
      </c>
      <c r="F398" s="140" t="s">
        <v>691</v>
      </c>
      <c r="G398" s="141" t="s">
        <v>157</v>
      </c>
      <c r="H398" s="142">
        <v>492</v>
      </c>
      <c r="I398" s="143"/>
      <c r="J398" s="144">
        <f>ROUND(I398*H398,2)</f>
        <v>0</v>
      </c>
      <c r="K398" s="145"/>
      <c r="L398" s="32"/>
      <c r="M398" s="146" t="s">
        <v>1</v>
      </c>
      <c r="N398" s="147" t="s">
        <v>38</v>
      </c>
      <c r="P398" s="148">
        <f>O398*H398</f>
        <v>0</v>
      </c>
      <c r="Q398" s="148">
        <v>0</v>
      </c>
      <c r="R398" s="148">
        <f>Q398*H398</f>
        <v>0</v>
      </c>
      <c r="S398" s="148">
        <v>0</v>
      </c>
      <c r="T398" s="149">
        <f>S398*H398</f>
        <v>0</v>
      </c>
      <c r="AR398" s="150" t="s">
        <v>158</v>
      </c>
      <c r="AT398" s="150" t="s">
        <v>154</v>
      </c>
      <c r="AU398" s="150" t="s">
        <v>83</v>
      </c>
      <c r="AY398" s="17" t="s">
        <v>151</v>
      </c>
      <c r="BE398" s="151">
        <f>IF(N398="základní",J398,0)</f>
        <v>0</v>
      </c>
      <c r="BF398" s="151">
        <f>IF(N398="snížená",J398,0)</f>
        <v>0</v>
      </c>
      <c r="BG398" s="151">
        <f>IF(N398="zákl. přenesená",J398,0)</f>
        <v>0</v>
      </c>
      <c r="BH398" s="151">
        <f>IF(N398="sníž. přenesená",J398,0)</f>
        <v>0</v>
      </c>
      <c r="BI398" s="151">
        <f>IF(N398="nulová",J398,0)</f>
        <v>0</v>
      </c>
      <c r="BJ398" s="17" t="s">
        <v>81</v>
      </c>
      <c r="BK398" s="151">
        <f>ROUND(I398*H398,2)</f>
        <v>0</v>
      </c>
      <c r="BL398" s="17" t="s">
        <v>158</v>
      </c>
      <c r="BM398" s="150" t="s">
        <v>695</v>
      </c>
    </row>
    <row r="399" spans="2:65" s="1" customFormat="1" x14ac:dyDescent="0.2">
      <c r="B399" s="32"/>
      <c r="D399" s="152" t="s">
        <v>160</v>
      </c>
      <c r="F399" s="153" t="s">
        <v>691</v>
      </c>
      <c r="I399" s="154"/>
      <c r="L399" s="32"/>
      <c r="M399" s="155"/>
      <c r="T399" s="56"/>
      <c r="AT399" s="17" t="s">
        <v>160</v>
      </c>
      <c r="AU399" s="17" t="s">
        <v>83</v>
      </c>
    </row>
    <row r="400" spans="2:65" s="14" customFormat="1" ht="22.5" x14ac:dyDescent="0.2">
      <c r="B400" s="170"/>
      <c r="D400" s="152" t="s">
        <v>162</v>
      </c>
      <c r="E400" s="171" t="s">
        <v>1</v>
      </c>
      <c r="F400" s="172" t="s">
        <v>696</v>
      </c>
      <c r="H400" s="171" t="s">
        <v>1</v>
      </c>
      <c r="I400" s="173"/>
      <c r="L400" s="170"/>
      <c r="M400" s="174"/>
      <c r="T400" s="175"/>
      <c r="AT400" s="171" t="s">
        <v>162</v>
      </c>
      <c r="AU400" s="171" t="s">
        <v>83</v>
      </c>
      <c r="AV400" s="14" t="s">
        <v>81</v>
      </c>
      <c r="AW400" s="14" t="s">
        <v>30</v>
      </c>
      <c r="AX400" s="14" t="s">
        <v>73</v>
      </c>
      <c r="AY400" s="171" t="s">
        <v>151</v>
      </c>
    </row>
    <row r="401" spans="2:65" s="12" customFormat="1" x14ac:dyDescent="0.2">
      <c r="B401" s="156"/>
      <c r="D401" s="152" t="s">
        <v>162</v>
      </c>
      <c r="E401" s="157" t="s">
        <v>1</v>
      </c>
      <c r="F401" s="158" t="s">
        <v>697</v>
      </c>
      <c r="H401" s="159">
        <v>492</v>
      </c>
      <c r="I401" s="160"/>
      <c r="L401" s="156"/>
      <c r="M401" s="161"/>
      <c r="T401" s="162"/>
      <c r="AT401" s="157" t="s">
        <v>162</v>
      </c>
      <c r="AU401" s="157" t="s">
        <v>83</v>
      </c>
      <c r="AV401" s="12" t="s">
        <v>83</v>
      </c>
      <c r="AW401" s="12" t="s">
        <v>30</v>
      </c>
      <c r="AX401" s="12" t="s">
        <v>73</v>
      </c>
      <c r="AY401" s="157" t="s">
        <v>151</v>
      </c>
    </row>
    <row r="402" spans="2:65" s="13" customFormat="1" x14ac:dyDescent="0.2">
      <c r="B402" s="163"/>
      <c r="D402" s="152" t="s">
        <v>162</v>
      </c>
      <c r="E402" s="164" t="s">
        <v>1</v>
      </c>
      <c r="F402" s="165" t="s">
        <v>164</v>
      </c>
      <c r="H402" s="166">
        <v>492</v>
      </c>
      <c r="I402" s="167"/>
      <c r="L402" s="163"/>
      <c r="M402" s="168"/>
      <c r="T402" s="169"/>
      <c r="AT402" s="164" t="s">
        <v>162</v>
      </c>
      <c r="AU402" s="164" t="s">
        <v>83</v>
      </c>
      <c r="AV402" s="13" t="s">
        <v>158</v>
      </c>
      <c r="AW402" s="13" t="s">
        <v>30</v>
      </c>
      <c r="AX402" s="13" t="s">
        <v>81</v>
      </c>
      <c r="AY402" s="164" t="s">
        <v>151</v>
      </c>
    </row>
    <row r="403" spans="2:65" s="1" customFormat="1" ht="24.2" customHeight="1" x14ac:dyDescent="0.2">
      <c r="B403" s="137"/>
      <c r="C403" s="138" t="s">
        <v>487</v>
      </c>
      <c r="D403" s="138" t="s">
        <v>154</v>
      </c>
      <c r="E403" s="139" t="s">
        <v>698</v>
      </c>
      <c r="F403" s="140" t="s">
        <v>699</v>
      </c>
      <c r="G403" s="141" t="s">
        <v>157</v>
      </c>
      <c r="H403" s="142">
        <v>7624</v>
      </c>
      <c r="I403" s="143"/>
      <c r="J403" s="144">
        <f>ROUND(I403*H403,2)</f>
        <v>0</v>
      </c>
      <c r="K403" s="145"/>
      <c r="L403" s="32"/>
      <c r="M403" s="146" t="s">
        <v>1</v>
      </c>
      <c r="N403" s="147" t="s">
        <v>38</v>
      </c>
      <c r="P403" s="148">
        <f>O403*H403</f>
        <v>0</v>
      </c>
      <c r="Q403" s="148">
        <v>0</v>
      </c>
      <c r="R403" s="148">
        <f>Q403*H403</f>
        <v>0</v>
      </c>
      <c r="S403" s="148">
        <v>0</v>
      </c>
      <c r="T403" s="149">
        <f>S403*H403</f>
        <v>0</v>
      </c>
      <c r="AR403" s="150" t="s">
        <v>158</v>
      </c>
      <c r="AT403" s="150" t="s">
        <v>154</v>
      </c>
      <c r="AU403" s="150" t="s">
        <v>83</v>
      </c>
      <c r="AY403" s="17" t="s">
        <v>151</v>
      </c>
      <c r="BE403" s="151">
        <f>IF(N403="základní",J403,0)</f>
        <v>0</v>
      </c>
      <c r="BF403" s="151">
        <f>IF(N403="snížená",J403,0)</f>
        <v>0</v>
      </c>
      <c r="BG403" s="151">
        <f>IF(N403="zákl. přenesená",J403,0)</f>
        <v>0</v>
      </c>
      <c r="BH403" s="151">
        <f>IF(N403="sníž. přenesená",J403,0)</f>
        <v>0</v>
      </c>
      <c r="BI403" s="151">
        <f>IF(N403="nulová",J403,0)</f>
        <v>0</v>
      </c>
      <c r="BJ403" s="17" t="s">
        <v>81</v>
      </c>
      <c r="BK403" s="151">
        <f>ROUND(I403*H403,2)</f>
        <v>0</v>
      </c>
      <c r="BL403" s="17" t="s">
        <v>158</v>
      </c>
      <c r="BM403" s="150" t="s">
        <v>700</v>
      </c>
    </row>
    <row r="404" spans="2:65" s="1" customFormat="1" x14ac:dyDescent="0.2">
      <c r="B404" s="32"/>
      <c r="D404" s="152" t="s">
        <v>160</v>
      </c>
      <c r="F404" s="153" t="s">
        <v>699</v>
      </c>
      <c r="I404" s="154"/>
      <c r="L404" s="32"/>
      <c r="M404" s="155"/>
      <c r="T404" s="56"/>
      <c r="AT404" s="17" t="s">
        <v>160</v>
      </c>
      <c r="AU404" s="17" t="s">
        <v>83</v>
      </c>
    </row>
    <row r="405" spans="2:65" s="14" customFormat="1" ht="33.75" x14ac:dyDescent="0.2">
      <c r="B405" s="170"/>
      <c r="D405" s="152" t="s">
        <v>162</v>
      </c>
      <c r="E405" s="171" t="s">
        <v>1</v>
      </c>
      <c r="F405" s="172" t="s">
        <v>701</v>
      </c>
      <c r="H405" s="171" t="s">
        <v>1</v>
      </c>
      <c r="I405" s="173"/>
      <c r="L405" s="170"/>
      <c r="M405" s="174"/>
      <c r="T405" s="175"/>
      <c r="AT405" s="171" t="s">
        <v>162</v>
      </c>
      <c r="AU405" s="171" t="s">
        <v>83</v>
      </c>
      <c r="AV405" s="14" t="s">
        <v>81</v>
      </c>
      <c r="AW405" s="14" t="s">
        <v>30</v>
      </c>
      <c r="AX405" s="14" t="s">
        <v>73</v>
      </c>
      <c r="AY405" s="171" t="s">
        <v>151</v>
      </c>
    </row>
    <row r="406" spans="2:65" s="14" customFormat="1" ht="22.5" x14ac:dyDescent="0.2">
      <c r="B406" s="170"/>
      <c r="D406" s="152" t="s">
        <v>162</v>
      </c>
      <c r="E406" s="171" t="s">
        <v>1</v>
      </c>
      <c r="F406" s="172" t="s">
        <v>702</v>
      </c>
      <c r="H406" s="171" t="s">
        <v>1</v>
      </c>
      <c r="I406" s="173"/>
      <c r="L406" s="170"/>
      <c r="M406" s="174"/>
      <c r="T406" s="175"/>
      <c r="AT406" s="171" t="s">
        <v>162</v>
      </c>
      <c r="AU406" s="171" t="s">
        <v>83</v>
      </c>
      <c r="AV406" s="14" t="s">
        <v>81</v>
      </c>
      <c r="AW406" s="14" t="s">
        <v>30</v>
      </c>
      <c r="AX406" s="14" t="s">
        <v>73</v>
      </c>
      <c r="AY406" s="171" t="s">
        <v>151</v>
      </c>
    </row>
    <row r="407" spans="2:65" s="12" customFormat="1" x14ac:dyDescent="0.2">
      <c r="B407" s="156"/>
      <c r="D407" s="152" t="s">
        <v>162</v>
      </c>
      <c r="E407" s="157" t="s">
        <v>1</v>
      </c>
      <c r="F407" s="158" t="s">
        <v>703</v>
      </c>
      <c r="H407" s="159">
        <v>7624</v>
      </c>
      <c r="I407" s="160"/>
      <c r="L407" s="156"/>
      <c r="M407" s="161"/>
      <c r="T407" s="162"/>
      <c r="AT407" s="157" t="s">
        <v>162</v>
      </c>
      <c r="AU407" s="157" t="s">
        <v>83</v>
      </c>
      <c r="AV407" s="12" t="s">
        <v>83</v>
      </c>
      <c r="AW407" s="12" t="s">
        <v>30</v>
      </c>
      <c r="AX407" s="12" t="s">
        <v>73</v>
      </c>
      <c r="AY407" s="157" t="s">
        <v>151</v>
      </c>
    </row>
    <row r="408" spans="2:65" s="13" customFormat="1" x14ac:dyDescent="0.2">
      <c r="B408" s="163"/>
      <c r="D408" s="152" t="s">
        <v>162</v>
      </c>
      <c r="E408" s="164" t="s">
        <v>1</v>
      </c>
      <c r="F408" s="165" t="s">
        <v>164</v>
      </c>
      <c r="H408" s="166">
        <v>7624</v>
      </c>
      <c r="I408" s="167"/>
      <c r="L408" s="163"/>
      <c r="M408" s="168"/>
      <c r="T408" s="169"/>
      <c r="AT408" s="164" t="s">
        <v>162</v>
      </c>
      <c r="AU408" s="164" t="s">
        <v>83</v>
      </c>
      <c r="AV408" s="13" t="s">
        <v>158</v>
      </c>
      <c r="AW408" s="13" t="s">
        <v>30</v>
      </c>
      <c r="AX408" s="13" t="s">
        <v>81</v>
      </c>
      <c r="AY408" s="164" t="s">
        <v>151</v>
      </c>
    </row>
    <row r="409" spans="2:65" s="1" customFormat="1" ht="24.2" customHeight="1" x14ac:dyDescent="0.2">
      <c r="B409" s="137"/>
      <c r="C409" s="138" t="s">
        <v>493</v>
      </c>
      <c r="D409" s="138" t="s">
        <v>154</v>
      </c>
      <c r="E409" s="139" t="s">
        <v>698</v>
      </c>
      <c r="F409" s="140" t="s">
        <v>699</v>
      </c>
      <c r="G409" s="141" t="s">
        <v>157</v>
      </c>
      <c r="H409" s="142">
        <v>1031</v>
      </c>
      <c r="I409" s="143"/>
      <c r="J409" s="144">
        <f>ROUND(I409*H409,2)</f>
        <v>0</v>
      </c>
      <c r="K409" s="145"/>
      <c r="L409" s="32"/>
      <c r="M409" s="146" t="s">
        <v>1</v>
      </c>
      <c r="N409" s="147" t="s">
        <v>38</v>
      </c>
      <c r="P409" s="148">
        <f>O409*H409</f>
        <v>0</v>
      </c>
      <c r="Q409" s="148">
        <v>0</v>
      </c>
      <c r="R409" s="148">
        <f>Q409*H409</f>
        <v>0</v>
      </c>
      <c r="S409" s="148">
        <v>0</v>
      </c>
      <c r="T409" s="149">
        <f>S409*H409</f>
        <v>0</v>
      </c>
      <c r="AR409" s="150" t="s">
        <v>158</v>
      </c>
      <c r="AT409" s="150" t="s">
        <v>154</v>
      </c>
      <c r="AU409" s="150" t="s">
        <v>83</v>
      </c>
      <c r="AY409" s="17" t="s">
        <v>151</v>
      </c>
      <c r="BE409" s="151">
        <f>IF(N409="základní",J409,0)</f>
        <v>0</v>
      </c>
      <c r="BF409" s="151">
        <f>IF(N409="snížená",J409,0)</f>
        <v>0</v>
      </c>
      <c r="BG409" s="151">
        <f>IF(N409="zákl. přenesená",J409,0)</f>
        <v>0</v>
      </c>
      <c r="BH409" s="151">
        <f>IF(N409="sníž. přenesená",J409,0)</f>
        <v>0</v>
      </c>
      <c r="BI409" s="151">
        <f>IF(N409="nulová",J409,0)</f>
        <v>0</v>
      </c>
      <c r="BJ409" s="17" t="s">
        <v>81</v>
      </c>
      <c r="BK409" s="151">
        <f>ROUND(I409*H409,2)</f>
        <v>0</v>
      </c>
      <c r="BL409" s="17" t="s">
        <v>158</v>
      </c>
      <c r="BM409" s="150" t="s">
        <v>704</v>
      </c>
    </row>
    <row r="410" spans="2:65" s="1" customFormat="1" x14ac:dyDescent="0.2">
      <c r="B410" s="32"/>
      <c r="D410" s="152" t="s">
        <v>160</v>
      </c>
      <c r="F410" s="153" t="s">
        <v>699</v>
      </c>
      <c r="I410" s="154"/>
      <c r="L410" s="32"/>
      <c r="M410" s="155"/>
      <c r="T410" s="56"/>
      <c r="AT410" s="17" t="s">
        <v>160</v>
      </c>
      <c r="AU410" s="17" t="s">
        <v>83</v>
      </c>
    </row>
    <row r="411" spans="2:65" s="14" customFormat="1" ht="22.5" x14ac:dyDescent="0.2">
      <c r="B411" s="170"/>
      <c r="D411" s="152" t="s">
        <v>162</v>
      </c>
      <c r="E411" s="171" t="s">
        <v>1</v>
      </c>
      <c r="F411" s="172" t="s">
        <v>705</v>
      </c>
      <c r="H411" s="171" t="s">
        <v>1</v>
      </c>
      <c r="I411" s="173"/>
      <c r="L411" s="170"/>
      <c r="M411" s="174"/>
      <c r="T411" s="175"/>
      <c r="AT411" s="171" t="s">
        <v>162</v>
      </c>
      <c r="AU411" s="171" t="s">
        <v>83</v>
      </c>
      <c r="AV411" s="14" t="s">
        <v>81</v>
      </c>
      <c r="AW411" s="14" t="s">
        <v>30</v>
      </c>
      <c r="AX411" s="14" t="s">
        <v>73</v>
      </c>
      <c r="AY411" s="171" t="s">
        <v>151</v>
      </c>
    </row>
    <row r="412" spans="2:65" s="12" customFormat="1" x14ac:dyDescent="0.2">
      <c r="B412" s="156"/>
      <c r="D412" s="152" t="s">
        <v>162</v>
      </c>
      <c r="E412" s="157" t="s">
        <v>1</v>
      </c>
      <c r="F412" s="158" t="s">
        <v>706</v>
      </c>
      <c r="H412" s="159">
        <v>1031</v>
      </c>
      <c r="I412" s="160"/>
      <c r="L412" s="156"/>
      <c r="M412" s="161"/>
      <c r="T412" s="162"/>
      <c r="AT412" s="157" t="s">
        <v>162</v>
      </c>
      <c r="AU412" s="157" t="s">
        <v>83</v>
      </c>
      <c r="AV412" s="12" t="s">
        <v>83</v>
      </c>
      <c r="AW412" s="12" t="s">
        <v>30</v>
      </c>
      <c r="AX412" s="12" t="s">
        <v>73</v>
      </c>
      <c r="AY412" s="157" t="s">
        <v>151</v>
      </c>
    </row>
    <row r="413" spans="2:65" s="13" customFormat="1" x14ac:dyDescent="0.2">
      <c r="B413" s="163"/>
      <c r="D413" s="152" t="s">
        <v>162</v>
      </c>
      <c r="E413" s="164" t="s">
        <v>1</v>
      </c>
      <c r="F413" s="165" t="s">
        <v>164</v>
      </c>
      <c r="H413" s="166">
        <v>1031</v>
      </c>
      <c r="I413" s="167"/>
      <c r="L413" s="163"/>
      <c r="M413" s="168"/>
      <c r="T413" s="169"/>
      <c r="AT413" s="164" t="s">
        <v>162</v>
      </c>
      <c r="AU413" s="164" t="s">
        <v>83</v>
      </c>
      <c r="AV413" s="13" t="s">
        <v>158</v>
      </c>
      <c r="AW413" s="13" t="s">
        <v>30</v>
      </c>
      <c r="AX413" s="13" t="s">
        <v>81</v>
      </c>
      <c r="AY413" s="164" t="s">
        <v>151</v>
      </c>
    </row>
    <row r="414" spans="2:65" s="1" customFormat="1" ht="21.75" customHeight="1" x14ac:dyDescent="0.2">
      <c r="B414" s="137"/>
      <c r="C414" s="138" t="s">
        <v>176</v>
      </c>
      <c r="D414" s="138" t="s">
        <v>154</v>
      </c>
      <c r="E414" s="139" t="s">
        <v>707</v>
      </c>
      <c r="F414" s="140" t="s">
        <v>708</v>
      </c>
      <c r="G414" s="141" t="s">
        <v>157</v>
      </c>
      <c r="H414" s="142">
        <v>52</v>
      </c>
      <c r="I414" s="143"/>
      <c r="J414" s="144">
        <f>ROUND(I414*H414,2)</f>
        <v>0</v>
      </c>
      <c r="K414" s="145"/>
      <c r="L414" s="32"/>
      <c r="M414" s="146" t="s">
        <v>1</v>
      </c>
      <c r="N414" s="147" t="s">
        <v>38</v>
      </c>
      <c r="P414" s="148">
        <f>O414*H414</f>
        <v>0</v>
      </c>
      <c r="Q414" s="148">
        <v>0</v>
      </c>
      <c r="R414" s="148">
        <f>Q414*H414</f>
        <v>0</v>
      </c>
      <c r="S414" s="148">
        <v>0</v>
      </c>
      <c r="T414" s="149">
        <f>S414*H414</f>
        <v>0</v>
      </c>
      <c r="AR414" s="150" t="s">
        <v>158</v>
      </c>
      <c r="AT414" s="150" t="s">
        <v>154</v>
      </c>
      <c r="AU414" s="150" t="s">
        <v>83</v>
      </c>
      <c r="AY414" s="17" t="s">
        <v>151</v>
      </c>
      <c r="BE414" s="151">
        <f>IF(N414="základní",J414,0)</f>
        <v>0</v>
      </c>
      <c r="BF414" s="151">
        <f>IF(N414="snížená",J414,0)</f>
        <v>0</v>
      </c>
      <c r="BG414" s="151">
        <f>IF(N414="zákl. přenesená",J414,0)</f>
        <v>0</v>
      </c>
      <c r="BH414" s="151">
        <f>IF(N414="sníž. přenesená",J414,0)</f>
        <v>0</v>
      </c>
      <c r="BI414" s="151">
        <f>IF(N414="nulová",J414,0)</f>
        <v>0</v>
      </c>
      <c r="BJ414" s="17" t="s">
        <v>81</v>
      </c>
      <c r="BK414" s="151">
        <f>ROUND(I414*H414,2)</f>
        <v>0</v>
      </c>
      <c r="BL414" s="17" t="s">
        <v>158</v>
      </c>
      <c r="BM414" s="150" t="s">
        <v>709</v>
      </c>
    </row>
    <row r="415" spans="2:65" s="1" customFormat="1" x14ac:dyDescent="0.2">
      <c r="B415" s="32"/>
      <c r="D415" s="152" t="s">
        <v>160</v>
      </c>
      <c r="F415" s="153" t="s">
        <v>708</v>
      </c>
      <c r="I415" s="154"/>
      <c r="L415" s="32"/>
      <c r="M415" s="155"/>
      <c r="T415" s="56"/>
      <c r="AT415" s="17" t="s">
        <v>160</v>
      </c>
      <c r="AU415" s="17" t="s">
        <v>83</v>
      </c>
    </row>
    <row r="416" spans="2:65" s="14" customFormat="1" x14ac:dyDescent="0.2">
      <c r="B416" s="170"/>
      <c r="D416" s="152" t="s">
        <v>162</v>
      </c>
      <c r="E416" s="171" t="s">
        <v>1</v>
      </c>
      <c r="F416" s="172" t="s">
        <v>710</v>
      </c>
      <c r="H416" s="171" t="s">
        <v>1</v>
      </c>
      <c r="I416" s="173"/>
      <c r="L416" s="170"/>
      <c r="M416" s="174"/>
      <c r="T416" s="175"/>
      <c r="AT416" s="171" t="s">
        <v>162</v>
      </c>
      <c r="AU416" s="171" t="s">
        <v>83</v>
      </c>
      <c r="AV416" s="14" t="s">
        <v>81</v>
      </c>
      <c r="AW416" s="14" t="s">
        <v>30</v>
      </c>
      <c r="AX416" s="14" t="s">
        <v>73</v>
      </c>
      <c r="AY416" s="171" t="s">
        <v>151</v>
      </c>
    </row>
    <row r="417" spans="2:65" s="12" customFormat="1" x14ac:dyDescent="0.2">
      <c r="B417" s="156"/>
      <c r="D417" s="152" t="s">
        <v>162</v>
      </c>
      <c r="E417" s="157" t="s">
        <v>1</v>
      </c>
      <c r="F417" s="158" t="s">
        <v>689</v>
      </c>
      <c r="H417" s="159">
        <v>52</v>
      </c>
      <c r="I417" s="160"/>
      <c r="L417" s="156"/>
      <c r="M417" s="161"/>
      <c r="T417" s="162"/>
      <c r="AT417" s="157" t="s">
        <v>162</v>
      </c>
      <c r="AU417" s="157" t="s">
        <v>83</v>
      </c>
      <c r="AV417" s="12" t="s">
        <v>83</v>
      </c>
      <c r="AW417" s="12" t="s">
        <v>30</v>
      </c>
      <c r="AX417" s="12" t="s">
        <v>73</v>
      </c>
      <c r="AY417" s="157" t="s">
        <v>151</v>
      </c>
    </row>
    <row r="418" spans="2:65" s="13" customFormat="1" x14ac:dyDescent="0.2">
      <c r="B418" s="163"/>
      <c r="D418" s="152" t="s">
        <v>162</v>
      </c>
      <c r="E418" s="164" t="s">
        <v>1</v>
      </c>
      <c r="F418" s="165" t="s">
        <v>164</v>
      </c>
      <c r="H418" s="166">
        <v>52</v>
      </c>
      <c r="I418" s="167"/>
      <c r="L418" s="163"/>
      <c r="M418" s="168"/>
      <c r="T418" s="169"/>
      <c r="AT418" s="164" t="s">
        <v>162</v>
      </c>
      <c r="AU418" s="164" t="s">
        <v>83</v>
      </c>
      <c r="AV418" s="13" t="s">
        <v>158</v>
      </c>
      <c r="AW418" s="13" t="s">
        <v>30</v>
      </c>
      <c r="AX418" s="13" t="s">
        <v>81</v>
      </c>
      <c r="AY418" s="164" t="s">
        <v>151</v>
      </c>
    </row>
    <row r="419" spans="2:65" s="1" customFormat="1" ht="33" customHeight="1" x14ac:dyDescent="0.2">
      <c r="B419" s="137"/>
      <c r="C419" s="138" t="s">
        <v>711</v>
      </c>
      <c r="D419" s="138" t="s">
        <v>154</v>
      </c>
      <c r="E419" s="139" t="s">
        <v>712</v>
      </c>
      <c r="F419" s="140" t="s">
        <v>713</v>
      </c>
      <c r="G419" s="141" t="s">
        <v>157</v>
      </c>
      <c r="H419" s="142">
        <v>1835</v>
      </c>
      <c r="I419" s="143"/>
      <c r="J419" s="144">
        <f>ROUND(I419*H419,2)</f>
        <v>0</v>
      </c>
      <c r="K419" s="145"/>
      <c r="L419" s="32"/>
      <c r="M419" s="146" t="s">
        <v>1</v>
      </c>
      <c r="N419" s="147" t="s">
        <v>38</v>
      </c>
      <c r="P419" s="148">
        <f>O419*H419</f>
        <v>0</v>
      </c>
      <c r="Q419" s="148">
        <v>0</v>
      </c>
      <c r="R419" s="148">
        <f>Q419*H419</f>
        <v>0</v>
      </c>
      <c r="S419" s="148">
        <v>0</v>
      </c>
      <c r="T419" s="149">
        <f>S419*H419</f>
        <v>0</v>
      </c>
      <c r="AR419" s="150" t="s">
        <v>158</v>
      </c>
      <c r="AT419" s="150" t="s">
        <v>154</v>
      </c>
      <c r="AU419" s="150" t="s">
        <v>83</v>
      </c>
      <c r="AY419" s="17" t="s">
        <v>151</v>
      </c>
      <c r="BE419" s="151">
        <f>IF(N419="základní",J419,0)</f>
        <v>0</v>
      </c>
      <c r="BF419" s="151">
        <f>IF(N419="snížená",J419,0)</f>
        <v>0</v>
      </c>
      <c r="BG419" s="151">
        <f>IF(N419="zákl. přenesená",J419,0)</f>
        <v>0</v>
      </c>
      <c r="BH419" s="151">
        <f>IF(N419="sníž. přenesená",J419,0)</f>
        <v>0</v>
      </c>
      <c r="BI419" s="151">
        <f>IF(N419="nulová",J419,0)</f>
        <v>0</v>
      </c>
      <c r="BJ419" s="17" t="s">
        <v>81</v>
      </c>
      <c r="BK419" s="151">
        <f>ROUND(I419*H419,2)</f>
        <v>0</v>
      </c>
      <c r="BL419" s="17" t="s">
        <v>158</v>
      </c>
      <c r="BM419" s="150" t="s">
        <v>714</v>
      </c>
    </row>
    <row r="420" spans="2:65" s="1" customFormat="1" ht="19.5" x14ac:dyDescent="0.2">
      <c r="B420" s="32"/>
      <c r="D420" s="152" t="s">
        <v>160</v>
      </c>
      <c r="F420" s="153" t="s">
        <v>713</v>
      </c>
      <c r="I420" s="154"/>
      <c r="L420" s="32"/>
      <c r="M420" s="155"/>
      <c r="T420" s="56"/>
      <c r="AT420" s="17" t="s">
        <v>160</v>
      </c>
      <c r="AU420" s="17" t="s">
        <v>83</v>
      </c>
    </row>
    <row r="421" spans="2:65" s="14" customFormat="1" x14ac:dyDescent="0.2">
      <c r="B421" s="170"/>
      <c r="D421" s="152" t="s">
        <v>162</v>
      </c>
      <c r="E421" s="171" t="s">
        <v>1</v>
      </c>
      <c r="F421" s="172" t="s">
        <v>715</v>
      </c>
      <c r="H421" s="171" t="s">
        <v>1</v>
      </c>
      <c r="I421" s="173"/>
      <c r="L421" s="170"/>
      <c r="M421" s="174"/>
      <c r="T421" s="175"/>
      <c r="AT421" s="171" t="s">
        <v>162</v>
      </c>
      <c r="AU421" s="171" t="s">
        <v>83</v>
      </c>
      <c r="AV421" s="14" t="s">
        <v>81</v>
      </c>
      <c r="AW421" s="14" t="s">
        <v>30</v>
      </c>
      <c r="AX421" s="14" t="s">
        <v>73</v>
      </c>
      <c r="AY421" s="171" t="s">
        <v>151</v>
      </c>
    </row>
    <row r="422" spans="2:65" s="12" customFormat="1" x14ac:dyDescent="0.2">
      <c r="B422" s="156"/>
      <c r="D422" s="152" t="s">
        <v>162</v>
      </c>
      <c r="E422" s="157" t="s">
        <v>1</v>
      </c>
      <c r="F422" s="158" t="s">
        <v>670</v>
      </c>
      <c r="H422" s="159">
        <v>1835</v>
      </c>
      <c r="I422" s="160"/>
      <c r="L422" s="156"/>
      <c r="M422" s="161"/>
      <c r="T422" s="162"/>
      <c r="AT422" s="157" t="s">
        <v>162</v>
      </c>
      <c r="AU422" s="157" t="s">
        <v>83</v>
      </c>
      <c r="AV422" s="12" t="s">
        <v>83</v>
      </c>
      <c r="AW422" s="12" t="s">
        <v>30</v>
      </c>
      <c r="AX422" s="12" t="s">
        <v>73</v>
      </c>
      <c r="AY422" s="157" t="s">
        <v>151</v>
      </c>
    </row>
    <row r="423" spans="2:65" s="13" customFormat="1" x14ac:dyDescent="0.2">
      <c r="B423" s="163"/>
      <c r="D423" s="152" t="s">
        <v>162</v>
      </c>
      <c r="E423" s="164" t="s">
        <v>1</v>
      </c>
      <c r="F423" s="165" t="s">
        <v>164</v>
      </c>
      <c r="H423" s="166">
        <v>1835</v>
      </c>
      <c r="I423" s="167"/>
      <c r="L423" s="163"/>
      <c r="M423" s="168"/>
      <c r="T423" s="169"/>
      <c r="AT423" s="164" t="s">
        <v>162</v>
      </c>
      <c r="AU423" s="164" t="s">
        <v>83</v>
      </c>
      <c r="AV423" s="13" t="s">
        <v>158</v>
      </c>
      <c r="AW423" s="13" t="s">
        <v>30</v>
      </c>
      <c r="AX423" s="13" t="s">
        <v>81</v>
      </c>
      <c r="AY423" s="164" t="s">
        <v>151</v>
      </c>
    </row>
    <row r="424" spans="2:65" s="1" customFormat="1" ht="24.2" customHeight="1" x14ac:dyDescent="0.2">
      <c r="B424" s="137"/>
      <c r="C424" s="138" t="s">
        <v>716</v>
      </c>
      <c r="D424" s="138" t="s">
        <v>154</v>
      </c>
      <c r="E424" s="139" t="s">
        <v>717</v>
      </c>
      <c r="F424" s="140" t="s">
        <v>718</v>
      </c>
      <c r="G424" s="141" t="s">
        <v>157</v>
      </c>
      <c r="H424" s="142">
        <v>1835</v>
      </c>
      <c r="I424" s="143"/>
      <c r="J424" s="144">
        <f>ROUND(I424*H424,2)</f>
        <v>0</v>
      </c>
      <c r="K424" s="145"/>
      <c r="L424" s="32"/>
      <c r="M424" s="146" t="s">
        <v>1</v>
      </c>
      <c r="N424" s="147" t="s">
        <v>38</v>
      </c>
      <c r="P424" s="148">
        <f>O424*H424</f>
        <v>0</v>
      </c>
      <c r="Q424" s="148">
        <v>0</v>
      </c>
      <c r="R424" s="148">
        <f>Q424*H424</f>
        <v>0</v>
      </c>
      <c r="S424" s="148">
        <v>0</v>
      </c>
      <c r="T424" s="149">
        <f>S424*H424</f>
        <v>0</v>
      </c>
      <c r="AR424" s="150" t="s">
        <v>158</v>
      </c>
      <c r="AT424" s="150" t="s">
        <v>154</v>
      </c>
      <c r="AU424" s="150" t="s">
        <v>83</v>
      </c>
      <c r="AY424" s="17" t="s">
        <v>151</v>
      </c>
      <c r="BE424" s="151">
        <f>IF(N424="základní",J424,0)</f>
        <v>0</v>
      </c>
      <c r="BF424" s="151">
        <f>IF(N424="snížená",J424,0)</f>
        <v>0</v>
      </c>
      <c r="BG424" s="151">
        <f>IF(N424="zákl. přenesená",J424,0)</f>
        <v>0</v>
      </c>
      <c r="BH424" s="151">
        <f>IF(N424="sníž. přenesená",J424,0)</f>
        <v>0</v>
      </c>
      <c r="BI424" s="151">
        <f>IF(N424="nulová",J424,0)</f>
        <v>0</v>
      </c>
      <c r="BJ424" s="17" t="s">
        <v>81</v>
      </c>
      <c r="BK424" s="151">
        <f>ROUND(I424*H424,2)</f>
        <v>0</v>
      </c>
      <c r="BL424" s="17" t="s">
        <v>158</v>
      </c>
      <c r="BM424" s="150" t="s">
        <v>719</v>
      </c>
    </row>
    <row r="425" spans="2:65" s="1" customFormat="1" x14ac:dyDescent="0.2">
      <c r="B425" s="32"/>
      <c r="D425" s="152" t="s">
        <v>160</v>
      </c>
      <c r="F425" s="153" t="s">
        <v>718</v>
      </c>
      <c r="I425" s="154"/>
      <c r="L425" s="32"/>
      <c r="M425" s="155"/>
      <c r="T425" s="56"/>
      <c r="AT425" s="17" t="s">
        <v>160</v>
      </c>
      <c r="AU425" s="17" t="s">
        <v>83</v>
      </c>
    </row>
    <row r="426" spans="2:65" s="14" customFormat="1" x14ac:dyDescent="0.2">
      <c r="B426" s="170"/>
      <c r="D426" s="152" t="s">
        <v>162</v>
      </c>
      <c r="E426" s="171" t="s">
        <v>1</v>
      </c>
      <c r="F426" s="172" t="s">
        <v>720</v>
      </c>
      <c r="H426" s="171" t="s">
        <v>1</v>
      </c>
      <c r="I426" s="173"/>
      <c r="L426" s="170"/>
      <c r="M426" s="174"/>
      <c r="T426" s="175"/>
      <c r="AT426" s="171" t="s">
        <v>162</v>
      </c>
      <c r="AU426" s="171" t="s">
        <v>83</v>
      </c>
      <c r="AV426" s="14" t="s">
        <v>81</v>
      </c>
      <c r="AW426" s="14" t="s">
        <v>30</v>
      </c>
      <c r="AX426" s="14" t="s">
        <v>73</v>
      </c>
      <c r="AY426" s="171" t="s">
        <v>151</v>
      </c>
    </row>
    <row r="427" spans="2:65" s="12" customFormat="1" x14ac:dyDescent="0.2">
      <c r="B427" s="156"/>
      <c r="D427" s="152" t="s">
        <v>162</v>
      </c>
      <c r="E427" s="157" t="s">
        <v>1</v>
      </c>
      <c r="F427" s="158" t="s">
        <v>670</v>
      </c>
      <c r="H427" s="159">
        <v>1835</v>
      </c>
      <c r="I427" s="160"/>
      <c r="L427" s="156"/>
      <c r="M427" s="161"/>
      <c r="T427" s="162"/>
      <c r="AT427" s="157" t="s">
        <v>162</v>
      </c>
      <c r="AU427" s="157" t="s">
        <v>83</v>
      </c>
      <c r="AV427" s="12" t="s">
        <v>83</v>
      </c>
      <c r="AW427" s="12" t="s">
        <v>30</v>
      </c>
      <c r="AX427" s="12" t="s">
        <v>73</v>
      </c>
      <c r="AY427" s="157" t="s">
        <v>151</v>
      </c>
    </row>
    <row r="428" spans="2:65" s="13" customFormat="1" x14ac:dyDescent="0.2">
      <c r="B428" s="163"/>
      <c r="D428" s="152" t="s">
        <v>162</v>
      </c>
      <c r="E428" s="164" t="s">
        <v>1</v>
      </c>
      <c r="F428" s="165" t="s">
        <v>164</v>
      </c>
      <c r="H428" s="166">
        <v>1835</v>
      </c>
      <c r="I428" s="167"/>
      <c r="L428" s="163"/>
      <c r="M428" s="168"/>
      <c r="T428" s="169"/>
      <c r="AT428" s="164" t="s">
        <v>162</v>
      </c>
      <c r="AU428" s="164" t="s">
        <v>83</v>
      </c>
      <c r="AV428" s="13" t="s">
        <v>158</v>
      </c>
      <c r="AW428" s="13" t="s">
        <v>30</v>
      </c>
      <c r="AX428" s="13" t="s">
        <v>81</v>
      </c>
      <c r="AY428" s="164" t="s">
        <v>151</v>
      </c>
    </row>
    <row r="429" spans="2:65" s="1" customFormat="1" ht="24.2" customHeight="1" x14ac:dyDescent="0.2">
      <c r="B429" s="137"/>
      <c r="C429" s="138" t="s">
        <v>721</v>
      </c>
      <c r="D429" s="138" t="s">
        <v>154</v>
      </c>
      <c r="E429" s="139" t="s">
        <v>722</v>
      </c>
      <c r="F429" s="140" t="s">
        <v>723</v>
      </c>
      <c r="G429" s="141" t="s">
        <v>157</v>
      </c>
      <c r="H429" s="142">
        <v>14</v>
      </c>
      <c r="I429" s="143"/>
      <c r="J429" s="144">
        <f>ROUND(I429*H429,2)</f>
        <v>0</v>
      </c>
      <c r="K429" s="145"/>
      <c r="L429" s="32"/>
      <c r="M429" s="146" t="s">
        <v>1</v>
      </c>
      <c r="N429" s="147" t="s">
        <v>38</v>
      </c>
      <c r="P429" s="148">
        <f>O429*H429</f>
        <v>0</v>
      </c>
      <c r="Q429" s="148">
        <v>0</v>
      </c>
      <c r="R429" s="148">
        <f>Q429*H429</f>
        <v>0</v>
      </c>
      <c r="S429" s="148">
        <v>0</v>
      </c>
      <c r="T429" s="149">
        <f>S429*H429</f>
        <v>0</v>
      </c>
      <c r="AR429" s="150" t="s">
        <v>158</v>
      </c>
      <c r="AT429" s="150" t="s">
        <v>154</v>
      </c>
      <c r="AU429" s="150" t="s">
        <v>83</v>
      </c>
      <c r="AY429" s="17" t="s">
        <v>151</v>
      </c>
      <c r="BE429" s="151">
        <f>IF(N429="základní",J429,0)</f>
        <v>0</v>
      </c>
      <c r="BF429" s="151">
        <f>IF(N429="snížená",J429,0)</f>
        <v>0</v>
      </c>
      <c r="BG429" s="151">
        <f>IF(N429="zákl. přenesená",J429,0)</f>
        <v>0</v>
      </c>
      <c r="BH429" s="151">
        <f>IF(N429="sníž. přenesená",J429,0)</f>
        <v>0</v>
      </c>
      <c r="BI429" s="151">
        <f>IF(N429="nulová",J429,0)</f>
        <v>0</v>
      </c>
      <c r="BJ429" s="17" t="s">
        <v>81</v>
      </c>
      <c r="BK429" s="151">
        <f>ROUND(I429*H429,2)</f>
        <v>0</v>
      </c>
      <c r="BL429" s="17" t="s">
        <v>158</v>
      </c>
      <c r="BM429" s="150" t="s">
        <v>724</v>
      </c>
    </row>
    <row r="430" spans="2:65" s="1" customFormat="1" x14ac:dyDescent="0.2">
      <c r="B430" s="32"/>
      <c r="D430" s="152" t="s">
        <v>160</v>
      </c>
      <c r="F430" s="153" t="s">
        <v>723</v>
      </c>
      <c r="I430" s="154"/>
      <c r="L430" s="32"/>
      <c r="M430" s="155"/>
      <c r="T430" s="56"/>
      <c r="AT430" s="17" t="s">
        <v>160</v>
      </c>
      <c r="AU430" s="17" t="s">
        <v>83</v>
      </c>
    </row>
    <row r="431" spans="2:65" s="14" customFormat="1" ht="22.5" x14ac:dyDescent="0.2">
      <c r="B431" s="170"/>
      <c r="D431" s="152" t="s">
        <v>162</v>
      </c>
      <c r="E431" s="171" t="s">
        <v>1</v>
      </c>
      <c r="F431" s="172" t="s">
        <v>725</v>
      </c>
      <c r="H431" s="171" t="s">
        <v>1</v>
      </c>
      <c r="I431" s="173"/>
      <c r="L431" s="170"/>
      <c r="M431" s="174"/>
      <c r="T431" s="175"/>
      <c r="AT431" s="171" t="s">
        <v>162</v>
      </c>
      <c r="AU431" s="171" t="s">
        <v>83</v>
      </c>
      <c r="AV431" s="14" t="s">
        <v>81</v>
      </c>
      <c r="AW431" s="14" t="s">
        <v>30</v>
      </c>
      <c r="AX431" s="14" t="s">
        <v>73</v>
      </c>
      <c r="AY431" s="171" t="s">
        <v>151</v>
      </c>
    </row>
    <row r="432" spans="2:65" s="12" customFormat="1" x14ac:dyDescent="0.2">
      <c r="B432" s="156"/>
      <c r="D432" s="152" t="s">
        <v>162</v>
      </c>
      <c r="E432" s="157" t="s">
        <v>1</v>
      </c>
      <c r="F432" s="158" t="s">
        <v>658</v>
      </c>
      <c r="H432" s="159">
        <v>14</v>
      </c>
      <c r="I432" s="160"/>
      <c r="L432" s="156"/>
      <c r="M432" s="161"/>
      <c r="T432" s="162"/>
      <c r="AT432" s="157" t="s">
        <v>162</v>
      </c>
      <c r="AU432" s="157" t="s">
        <v>83</v>
      </c>
      <c r="AV432" s="12" t="s">
        <v>83</v>
      </c>
      <c r="AW432" s="12" t="s">
        <v>30</v>
      </c>
      <c r="AX432" s="12" t="s">
        <v>73</v>
      </c>
      <c r="AY432" s="157" t="s">
        <v>151</v>
      </c>
    </row>
    <row r="433" spans="2:65" s="13" customFormat="1" x14ac:dyDescent="0.2">
      <c r="B433" s="163"/>
      <c r="D433" s="152" t="s">
        <v>162</v>
      </c>
      <c r="E433" s="164" t="s">
        <v>1</v>
      </c>
      <c r="F433" s="165" t="s">
        <v>164</v>
      </c>
      <c r="H433" s="166">
        <v>14</v>
      </c>
      <c r="I433" s="167"/>
      <c r="L433" s="163"/>
      <c r="M433" s="168"/>
      <c r="T433" s="169"/>
      <c r="AT433" s="164" t="s">
        <v>162</v>
      </c>
      <c r="AU433" s="164" t="s">
        <v>83</v>
      </c>
      <c r="AV433" s="13" t="s">
        <v>158</v>
      </c>
      <c r="AW433" s="13" t="s">
        <v>30</v>
      </c>
      <c r="AX433" s="13" t="s">
        <v>81</v>
      </c>
      <c r="AY433" s="164" t="s">
        <v>151</v>
      </c>
    </row>
    <row r="434" spans="2:65" s="1" customFormat="1" ht="24.2" customHeight="1" x14ac:dyDescent="0.2">
      <c r="B434" s="137"/>
      <c r="C434" s="138" t="s">
        <v>726</v>
      </c>
      <c r="D434" s="138" t="s">
        <v>154</v>
      </c>
      <c r="E434" s="139" t="s">
        <v>722</v>
      </c>
      <c r="F434" s="140" t="s">
        <v>723</v>
      </c>
      <c r="G434" s="141" t="s">
        <v>157</v>
      </c>
      <c r="H434" s="142">
        <v>115</v>
      </c>
      <c r="I434" s="143"/>
      <c r="J434" s="144">
        <f>ROUND(I434*H434,2)</f>
        <v>0</v>
      </c>
      <c r="K434" s="145"/>
      <c r="L434" s="32"/>
      <c r="M434" s="146" t="s">
        <v>1</v>
      </c>
      <c r="N434" s="147" t="s">
        <v>38</v>
      </c>
      <c r="P434" s="148">
        <f>O434*H434</f>
        <v>0</v>
      </c>
      <c r="Q434" s="148">
        <v>0</v>
      </c>
      <c r="R434" s="148">
        <f>Q434*H434</f>
        <v>0</v>
      </c>
      <c r="S434" s="148">
        <v>0</v>
      </c>
      <c r="T434" s="149">
        <f>S434*H434</f>
        <v>0</v>
      </c>
      <c r="AR434" s="150" t="s">
        <v>158</v>
      </c>
      <c r="AT434" s="150" t="s">
        <v>154</v>
      </c>
      <c r="AU434" s="150" t="s">
        <v>83</v>
      </c>
      <c r="AY434" s="17" t="s">
        <v>151</v>
      </c>
      <c r="BE434" s="151">
        <f>IF(N434="základní",J434,0)</f>
        <v>0</v>
      </c>
      <c r="BF434" s="151">
        <f>IF(N434="snížená",J434,0)</f>
        <v>0</v>
      </c>
      <c r="BG434" s="151">
        <f>IF(N434="zákl. přenesená",J434,0)</f>
        <v>0</v>
      </c>
      <c r="BH434" s="151">
        <f>IF(N434="sníž. přenesená",J434,0)</f>
        <v>0</v>
      </c>
      <c r="BI434" s="151">
        <f>IF(N434="nulová",J434,0)</f>
        <v>0</v>
      </c>
      <c r="BJ434" s="17" t="s">
        <v>81</v>
      </c>
      <c r="BK434" s="151">
        <f>ROUND(I434*H434,2)</f>
        <v>0</v>
      </c>
      <c r="BL434" s="17" t="s">
        <v>158</v>
      </c>
      <c r="BM434" s="150" t="s">
        <v>727</v>
      </c>
    </row>
    <row r="435" spans="2:65" s="1" customFormat="1" x14ac:dyDescent="0.2">
      <c r="B435" s="32"/>
      <c r="D435" s="152" t="s">
        <v>160</v>
      </c>
      <c r="F435" s="153" t="s">
        <v>723</v>
      </c>
      <c r="I435" s="154"/>
      <c r="L435" s="32"/>
      <c r="M435" s="155"/>
      <c r="T435" s="56"/>
      <c r="AT435" s="17" t="s">
        <v>160</v>
      </c>
      <c r="AU435" s="17" t="s">
        <v>83</v>
      </c>
    </row>
    <row r="436" spans="2:65" s="14" customFormat="1" ht="22.5" x14ac:dyDescent="0.2">
      <c r="B436" s="170"/>
      <c r="D436" s="152" t="s">
        <v>162</v>
      </c>
      <c r="E436" s="171" t="s">
        <v>1</v>
      </c>
      <c r="F436" s="172" t="s">
        <v>728</v>
      </c>
      <c r="H436" s="171" t="s">
        <v>1</v>
      </c>
      <c r="I436" s="173"/>
      <c r="L436" s="170"/>
      <c r="M436" s="174"/>
      <c r="T436" s="175"/>
      <c r="AT436" s="171" t="s">
        <v>162</v>
      </c>
      <c r="AU436" s="171" t="s">
        <v>83</v>
      </c>
      <c r="AV436" s="14" t="s">
        <v>81</v>
      </c>
      <c r="AW436" s="14" t="s">
        <v>30</v>
      </c>
      <c r="AX436" s="14" t="s">
        <v>73</v>
      </c>
      <c r="AY436" s="171" t="s">
        <v>151</v>
      </c>
    </row>
    <row r="437" spans="2:65" s="12" customFormat="1" x14ac:dyDescent="0.2">
      <c r="B437" s="156"/>
      <c r="D437" s="152" t="s">
        <v>162</v>
      </c>
      <c r="E437" s="157" t="s">
        <v>1</v>
      </c>
      <c r="F437" s="158" t="s">
        <v>635</v>
      </c>
      <c r="H437" s="159">
        <v>115</v>
      </c>
      <c r="I437" s="160"/>
      <c r="L437" s="156"/>
      <c r="M437" s="161"/>
      <c r="T437" s="162"/>
      <c r="AT437" s="157" t="s">
        <v>162</v>
      </c>
      <c r="AU437" s="157" t="s">
        <v>83</v>
      </c>
      <c r="AV437" s="12" t="s">
        <v>83</v>
      </c>
      <c r="AW437" s="12" t="s">
        <v>30</v>
      </c>
      <c r="AX437" s="12" t="s">
        <v>73</v>
      </c>
      <c r="AY437" s="157" t="s">
        <v>151</v>
      </c>
    </row>
    <row r="438" spans="2:65" s="13" customFormat="1" x14ac:dyDescent="0.2">
      <c r="B438" s="163"/>
      <c r="D438" s="152" t="s">
        <v>162</v>
      </c>
      <c r="E438" s="164" t="s">
        <v>1</v>
      </c>
      <c r="F438" s="165" t="s">
        <v>164</v>
      </c>
      <c r="H438" s="166">
        <v>115</v>
      </c>
      <c r="I438" s="167"/>
      <c r="L438" s="163"/>
      <c r="M438" s="168"/>
      <c r="T438" s="169"/>
      <c r="AT438" s="164" t="s">
        <v>162</v>
      </c>
      <c r="AU438" s="164" t="s">
        <v>83</v>
      </c>
      <c r="AV438" s="13" t="s">
        <v>158</v>
      </c>
      <c r="AW438" s="13" t="s">
        <v>30</v>
      </c>
      <c r="AX438" s="13" t="s">
        <v>81</v>
      </c>
      <c r="AY438" s="164" t="s">
        <v>151</v>
      </c>
    </row>
    <row r="439" spans="2:65" s="1" customFormat="1" ht="24.2" customHeight="1" x14ac:dyDescent="0.2">
      <c r="B439" s="137"/>
      <c r="C439" s="138" t="s">
        <v>258</v>
      </c>
      <c r="D439" s="138" t="s">
        <v>154</v>
      </c>
      <c r="E439" s="139" t="s">
        <v>729</v>
      </c>
      <c r="F439" s="140" t="s">
        <v>730</v>
      </c>
      <c r="G439" s="141" t="s">
        <v>157</v>
      </c>
      <c r="H439" s="142">
        <v>639</v>
      </c>
      <c r="I439" s="143"/>
      <c r="J439" s="144">
        <f>ROUND(I439*H439,2)</f>
        <v>0</v>
      </c>
      <c r="K439" s="145"/>
      <c r="L439" s="32"/>
      <c r="M439" s="146" t="s">
        <v>1</v>
      </c>
      <c r="N439" s="147" t="s">
        <v>38</v>
      </c>
      <c r="P439" s="148">
        <f>O439*H439</f>
        <v>0</v>
      </c>
      <c r="Q439" s="148">
        <v>0</v>
      </c>
      <c r="R439" s="148">
        <f>Q439*H439</f>
        <v>0</v>
      </c>
      <c r="S439" s="148">
        <v>0</v>
      </c>
      <c r="T439" s="149">
        <f>S439*H439</f>
        <v>0</v>
      </c>
      <c r="AR439" s="150" t="s">
        <v>158</v>
      </c>
      <c r="AT439" s="150" t="s">
        <v>154</v>
      </c>
      <c r="AU439" s="150" t="s">
        <v>83</v>
      </c>
      <c r="AY439" s="17" t="s">
        <v>151</v>
      </c>
      <c r="BE439" s="151">
        <f>IF(N439="základní",J439,0)</f>
        <v>0</v>
      </c>
      <c r="BF439" s="151">
        <f>IF(N439="snížená",J439,0)</f>
        <v>0</v>
      </c>
      <c r="BG439" s="151">
        <f>IF(N439="zákl. přenesená",J439,0)</f>
        <v>0</v>
      </c>
      <c r="BH439" s="151">
        <f>IF(N439="sníž. přenesená",J439,0)</f>
        <v>0</v>
      </c>
      <c r="BI439" s="151">
        <f>IF(N439="nulová",J439,0)</f>
        <v>0</v>
      </c>
      <c r="BJ439" s="17" t="s">
        <v>81</v>
      </c>
      <c r="BK439" s="151">
        <f>ROUND(I439*H439,2)</f>
        <v>0</v>
      </c>
      <c r="BL439" s="17" t="s">
        <v>158</v>
      </c>
      <c r="BM439" s="150" t="s">
        <v>731</v>
      </c>
    </row>
    <row r="440" spans="2:65" s="1" customFormat="1" x14ac:dyDescent="0.2">
      <c r="B440" s="32"/>
      <c r="D440" s="152" t="s">
        <v>160</v>
      </c>
      <c r="F440" s="153" t="s">
        <v>730</v>
      </c>
      <c r="I440" s="154"/>
      <c r="L440" s="32"/>
      <c r="M440" s="155"/>
      <c r="T440" s="56"/>
      <c r="AT440" s="17" t="s">
        <v>160</v>
      </c>
      <c r="AU440" s="17" t="s">
        <v>83</v>
      </c>
    </row>
    <row r="441" spans="2:65" s="14" customFormat="1" ht="22.5" x14ac:dyDescent="0.2">
      <c r="B441" s="170"/>
      <c r="D441" s="152" t="s">
        <v>162</v>
      </c>
      <c r="E441" s="171" t="s">
        <v>1</v>
      </c>
      <c r="F441" s="172" t="s">
        <v>732</v>
      </c>
      <c r="H441" s="171" t="s">
        <v>1</v>
      </c>
      <c r="I441" s="173"/>
      <c r="L441" s="170"/>
      <c r="M441" s="174"/>
      <c r="T441" s="175"/>
      <c r="AT441" s="171" t="s">
        <v>162</v>
      </c>
      <c r="AU441" s="171" t="s">
        <v>83</v>
      </c>
      <c r="AV441" s="14" t="s">
        <v>81</v>
      </c>
      <c r="AW441" s="14" t="s">
        <v>30</v>
      </c>
      <c r="AX441" s="14" t="s">
        <v>73</v>
      </c>
      <c r="AY441" s="171" t="s">
        <v>151</v>
      </c>
    </row>
    <row r="442" spans="2:65" s="12" customFormat="1" x14ac:dyDescent="0.2">
      <c r="B442" s="156"/>
      <c r="D442" s="152" t="s">
        <v>162</v>
      </c>
      <c r="E442" s="157" t="s">
        <v>1</v>
      </c>
      <c r="F442" s="158" t="s">
        <v>673</v>
      </c>
      <c r="H442" s="159">
        <v>639</v>
      </c>
      <c r="I442" s="160"/>
      <c r="L442" s="156"/>
      <c r="M442" s="161"/>
      <c r="T442" s="162"/>
      <c r="AT442" s="157" t="s">
        <v>162</v>
      </c>
      <c r="AU442" s="157" t="s">
        <v>83</v>
      </c>
      <c r="AV442" s="12" t="s">
        <v>83</v>
      </c>
      <c r="AW442" s="12" t="s">
        <v>30</v>
      </c>
      <c r="AX442" s="12" t="s">
        <v>73</v>
      </c>
      <c r="AY442" s="157" t="s">
        <v>151</v>
      </c>
    </row>
    <row r="443" spans="2:65" s="13" customFormat="1" x14ac:dyDescent="0.2">
      <c r="B443" s="163"/>
      <c r="D443" s="152" t="s">
        <v>162</v>
      </c>
      <c r="E443" s="164" t="s">
        <v>1</v>
      </c>
      <c r="F443" s="165" t="s">
        <v>164</v>
      </c>
      <c r="H443" s="166">
        <v>639</v>
      </c>
      <c r="I443" s="167"/>
      <c r="L443" s="163"/>
      <c r="M443" s="168"/>
      <c r="T443" s="169"/>
      <c r="AT443" s="164" t="s">
        <v>162</v>
      </c>
      <c r="AU443" s="164" t="s">
        <v>83</v>
      </c>
      <c r="AV443" s="13" t="s">
        <v>158</v>
      </c>
      <c r="AW443" s="13" t="s">
        <v>30</v>
      </c>
      <c r="AX443" s="13" t="s">
        <v>81</v>
      </c>
      <c r="AY443" s="164" t="s">
        <v>151</v>
      </c>
    </row>
    <row r="444" spans="2:65" s="1" customFormat="1" ht="24.2" customHeight="1" x14ac:dyDescent="0.2">
      <c r="B444" s="137"/>
      <c r="C444" s="138" t="s">
        <v>733</v>
      </c>
      <c r="D444" s="138" t="s">
        <v>154</v>
      </c>
      <c r="E444" s="139" t="s">
        <v>729</v>
      </c>
      <c r="F444" s="140" t="s">
        <v>730</v>
      </c>
      <c r="G444" s="141" t="s">
        <v>157</v>
      </c>
      <c r="H444" s="142">
        <v>28</v>
      </c>
      <c r="I444" s="143"/>
      <c r="J444" s="144">
        <f>ROUND(I444*H444,2)</f>
        <v>0</v>
      </c>
      <c r="K444" s="145"/>
      <c r="L444" s="32"/>
      <c r="M444" s="146" t="s">
        <v>1</v>
      </c>
      <c r="N444" s="147" t="s">
        <v>38</v>
      </c>
      <c r="P444" s="148">
        <f>O444*H444</f>
        <v>0</v>
      </c>
      <c r="Q444" s="148">
        <v>0</v>
      </c>
      <c r="R444" s="148">
        <f>Q444*H444</f>
        <v>0</v>
      </c>
      <c r="S444" s="148">
        <v>0</v>
      </c>
      <c r="T444" s="149">
        <f>S444*H444</f>
        <v>0</v>
      </c>
      <c r="AR444" s="150" t="s">
        <v>158</v>
      </c>
      <c r="AT444" s="150" t="s">
        <v>154</v>
      </c>
      <c r="AU444" s="150" t="s">
        <v>83</v>
      </c>
      <c r="AY444" s="17" t="s">
        <v>151</v>
      </c>
      <c r="BE444" s="151">
        <f>IF(N444="základní",J444,0)</f>
        <v>0</v>
      </c>
      <c r="BF444" s="151">
        <f>IF(N444="snížená",J444,0)</f>
        <v>0</v>
      </c>
      <c r="BG444" s="151">
        <f>IF(N444="zákl. přenesená",J444,0)</f>
        <v>0</v>
      </c>
      <c r="BH444" s="151">
        <f>IF(N444="sníž. přenesená",J444,0)</f>
        <v>0</v>
      </c>
      <c r="BI444" s="151">
        <f>IF(N444="nulová",J444,0)</f>
        <v>0</v>
      </c>
      <c r="BJ444" s="17" t="s">
        <v>81</v>
      </c>
      <c r="BK444" s="151">
        <f>ROUND(I444*H444,2)</f>
        <v>0</v>
      </c>
      <c r="BL444" s="17" t="s">
        <v>158</v>
      </c>
      <c r="BM444" s="150" t="s">
        <v>734</v>
      </c>
    </row>
    <row r="445" spans="2:65" s="1" customFormat="1" x14ac:dyDescent="0.2">
      <c r="B445" s="32"/>
      <c r="D445" s="152" t="s">
        <v>160</v>
      </c>
      <c r="F445" s="153" t="s">
        <v>730</v>
      </c>
      <c r="I445" s="154"/>
      <c r="L445" s="32"/>
      <c r="M445" s="155"/>
      <c r="T445" s="56"/>
      <c r="AT445" s="17" t="s">
        <v>160</v>
      </c>
      <c r="AU445" s="17" t="s">
        <v>83</v>
      </c>
    </row>
    <row r="446" spans="2:65" s="14" customFormat="1" x14ac:dyDescent="0.2">
      <c r="B446" s="170"/>
      <c r="D446" s="152" t="s">
        <v>162</v>
      </c>
      <c r="E446" s="171" t="s">
        <v>1</v>
      </c>
      <c r="F446" s="172" t="s">
        <v>735</v>
      </c>
      <c r="H446" s="171" t="s">
        <v>1</v>
      </c>
      <c r="I446" s="173"/>
      <c r="L446" s="170"/>
      <c r="M446" s="174"/>
      <c r="T446" s="175"/>
      <c r="AT446" s="171" t="s">
        <v>162</v>
      </c>
      <c r="AU446" s="171" t="s">
        <v>83</v>
      </c>
      <c r="AV446" s="14" t="s">
        <v>81</v>
      </c>
      <c r="AW446" s="14" t="s">
        <v>30</v>
      </c>
      <c r="AX446" s="14" t="s">
        <v>73</v>
      </c>
      <c r="AY446" s="171" t="s">
        <v>151</v>
      </c>
    </row>
    <row r="447" spans="2:65" s="12" customFormat="1" x14ac:dyDescent="0.2">
      <c r="B447" s="156"/>
      <c r="D447" s="152" t="s">
        <v>162</v>
      </c>
      <c r="E447" s="157" t="s">
        <v>1</v>
      </c>
      <c r="F447" s="158" t="s">
        <v>630</v>
      </c>
      <c r="H447" s="159">
        <v>28</v>
      </c>
      <c r="I447" s="160"/>
      <c r="L447" s="156"/>
      <c r="M447" s="161"/>
      <c r="T447" s="162"/>
      <c r="AT447" s="157" t="s">
        <v>162</v>
      </c>
      <c r="AU447" s="157" t="s">
        <v>83</v>
      </c>
      <c r="AV447" s="12" t="s">
        <v>83</v>
      </c>
      <c r="AW447" s="12" t="s">
        <v>30</v>
      </c>
      <c r="AX447" s="12" t="s">
        <v>73</v>
      </c>
      <c r="AY447" s="157" t="s">
        <v>151</v>
      </c>
    </row>
    <row r="448" spans="2:65" s="13" customFormat="1" x14ac:dyDescent="0.2">
      <c r="B448" s="163"/>
      <c r="D448" s="152" t="s">
        <v>162</v>
      </c>
      <c r="E448" s="164" t="s">
        <v>1</v>
      </c>
      <c r="F448" s="165" t="s">
        <v>164</v>
      </c>
      <c r="H448" s="166">
        <v>28</v>
      </c>
      <c r="I448" s="167"/>
      <c r="L448" s="163"/>
      <c r="M448" s="168"/>
      <c r="T448" s="169"/>
      <c r="AT448" s="164" t="s">
        <v>162</v>
      </c>
      <c r="AU448" s="164" t="s">
        <v>83</v>
      </c>
      <c r="AV448" s="13" t="s">
        <v>158</v>
      </c>
      <c r="AW448" s="13" t="s">
        <v>30</v>
      </c>
      <c r="AX448" s="13" t="s">
        <v>81</v>
      </c>
      <c r="AY448" s="164" t="s">
        <v>151</v>
      </c>
    </row>
    <row r="449" spans="2:65" s="1" customFormat="1" ht="24.2" customHeight="1" x14ac:dyDescent="0.2">
      <c r="B449" s="137"/>
      <c r="C449" s="138" t="s">
        <v>736</v>
      </c>
      <c r="D449" s="138" t="s">
        <v>154</v>
      </c>
      <c r="E449" s="139" t="s">
        <v>729</v>
      </c>
      <c r="F449" s="140" t="s">
        <v>730</v>
      </c>
      <c r="G449" s="141" t="s">
        <v>157</v>
      </c>
      <c r="H449" s="142">
        <v>216</v>
      </c>
      <c r="I449" s="143"/>
      <c r="J449" s="144">
        <f>ROUND(I449*H449,2)</f>
        <v>0</v>
      </c>
      <c r="K449" s="145"/>
      <c r="L449" s="32"/>
      <c r="M449" s="146" t="s">
        <v>1</v>
      </c>
      <c r="N449" s="147" t="s">
        <v>38</v>
      </c>
      <c r="P449" s="148">
        <f>O449*H449</f>
        <v>0</v>
      </c>
      <c r="Q449" s="148">
        <v>0</v>
      </c>
      <c r="R449" s="148">
        <f>Q449*H449</f>
        <v>0</v>
      </c>
      <c r="S449" s="148">
        <v>0</v>
      </c>
      <c r="T449" s="149">
        <f>S449*H449</f>
        <v>0</v>
      </c>
      <c r="AR449" s="150" t="s">
        <v>158</v>
      </c>
      <c r="AT449" s="150" t="s">
        <v>154</v>
      </c>
      <c r="AU449" s="150" t="s">
        <v>83</v>
      </c>
      <c r="AY449" s="17" t="s">
        <v>151</v>
      </c>
      <c r="BE449" s="151">
        <f>IF(N449="základní",J449,0)</f>
        <v>0</v>
      </c>
      <c r="BF449" s="151">
        <f>IF(N449="snížená",J449,0)</f>
        <v>0</v>
      </c>
      <c r="BG449" s="151">
        <f>IF(N449="zákl. přenesená",J449,0)</f>
        <v>0</v>
      </c>
      <c r="BH449" s="151">
        <f>IF(N449="sníž. přenesená",J449,0)</f>
        <v>0</v>
      </c>
      <c r="BI449" s="151">
        <f>IF(N449="nulová",J449,0)</f>
        <v>0</v>
      </c>
      <c r="BJ449" s="17" t="s">
        <v>81</v>
      </c>
      <c r="BK449" s="151">
        <f>ROUND(I449*H449,2)</f>
        <v>0</v>
      </c>
      <c r="BL449" s="17" t="s">
        <v>158</v>
      </c>
      <c r="BM449" s="150" t="s">
        <v>737</v>
      </c>
    </row>
    <row r="450" spans="2:65" s="1" customFormat="1" x14ac:dyDescent="0.2">
      <c r="B450" s="32"/>
      <c r="D450" s="152" t="s">
        <v>160</v>
      </c>
      <c r="F450" s="153" t="s">
        <v>730</v>
      </c>
      <c r="I450" s="154"/>
      <c r="L450" s="32"/>
      <c r="M450" s="155"/>
      <c r="T450" s="56"/>
      <c r="AT450" s="17" t="s">
        <v>160</v>
      </c>
      <c r="AU450" s="17" t="s">
        <v>83</v>
      </c>
    </row>
    <row r="451" spans="2:65" s="14" customFormat="1" ht="22.5" x14ac:dyDescent="0.2">
      <c r="B451" s="170"/>
      <c r="D451" s="152" t="s">
        <v>162</v>
      </c>
      <c r="E451" s="171" t="s">
        <v>1</v>
      </c>
      <c r="F451" s="172" t="s">
        <v>738</v>
      </c>
      <c r="H451" s="171" t="s">
        <v>1</v>
      </c>
      <c r="I451" s="173"/>
      <c r="L451" s="170"/>
      <c r="M451" s="174"/>
      <c r="T451" s="175"/>
      <c r="AT451" s="171" t="s">
        <v>162</v>
      </c>
      <c r="AU451" s="171" t="s">
        <v>83</v>
      </c>
      <c r="AV451" s="14" t="s">
        <v>81</v>
      </c>
      <c r="AW451" s="14" t="s">
        <v>30</v>
      </c>
      <c r="AX451" s="14" t="s">
        <v>73</v>
      </c>
      <c r="AY451" s="171" t="s">
        <v>151</v>
      </c>
    </row>
    <row r="452" spans="2:65" s="12" customFormat="1" x14ac:dyDescent="0.2">
      <c r="B452" s="156"/>
      <c r="D452" s="152" t="s">
        <v>162</v>
      </c>
      <c r="E452" s="157" t="s">
        <v>1</v>
      </c>
      <c r="F452" s="158" t="s">
        <v>681</v>
      </c>
      <c r="H452" s="159">
        <v>216</v>
      </c>
      <c r="I452" s="160"/>
      <c r="L452" s="156"/>
      <c r="M452" s="161"/>
      <c r="T452" s="162"/>
      <c r="AT452" s="157" t="s">
        <v>162</v>
      </c>
      <c r="AU452" s="157" t="s">
        <v>83</v>
      </c>
      <c r="AV452" s="12" t="s">
        <v>83</v>
      </c>
      <c r="AW452" s="12" t="s">
        <v>30</v>
      </c>
      <c r="AX452" s="12" t="s">
        <v>73</v>
      </c>
      <c r="AY452" s="157" t="s">
        <v>151</v>
      </c>
    </row>
    <row r="453" spans="2:65" s="13" customFormat="1" x14ac:dyDescent="0.2">
      <c r="B453" s="163"/>
      <c r="D453" s="152" t="s">
        <v>162</v>
      </c>
      <c r="E453" s="164" t="s">
        <v>1</v>
      </c>
      <c r="F453" s="165" t="s">
        <v>164</v>
      </c>
      <c r="H453" s="166">
        <v>216</v>
      </c>
      <c r="I453" s="167"/>
      <c r="L453" s="163"/>
      <c r="M453" s="168"/>
      <c r="T453" s="169"/>
      <c r="AT453" s="164" t="s">
        <v>162</v>
      </c>
      <c r="AU453" s="164" t="s">
        <v>83</v>
      </c>
      <c r="AV453" s="13" t="s">
        <v>158</v>
      </c>
      <c r="AW453" s="13" t="s">
        <v>30</v>
      </c>
      <c r="AX453" s="13" t="s">
        <v>81</v>
      </c>
      <c r="AY453" s="164" t="s">
        <v>151</v>
      </c>
    </row>
    <row r="454" spans="2:65" s="1" customFormat="1" ht="24.2" customHeight="1" x14ac:dyDescent="0.2">
      <c r="B454" s="137"/>
      <c r="C454" s="138" t="s">
        <v>739</v>
      </c>
      <c r="D454" s="138" t="s">
        <v>154</v>
      </c>
      <c r="E454" s="139" t="s">
        <v>740</v>
      </c>
      <c r="F454" s="140" t="s">
        <v>741</v>
      </c>
      <c r="G454" s="141" t="s">
        <v>157</v>
      </c>
      <c r="H454" s="142">
        <v>8</v>
      </c>
      <c r="I454" s="143"/>
      <c r="J454" s="144">
        <f>ROUND(I454*H454,2)</f>
        <v>0</v>
      </c>
      <c r="K454" s="145"/>
      <c r="L454" s="32"/>
      <c r="M454" s="146" t="s">
        <v>1</v>
      </c>
      <c r="N454" s="147" t="s">
        <v>38</v>
      </c>
      <c r="P454" s="148">
        <f>O454*H454</f>
        <v>0</v>
      </c>
      <c r="Q454" s="148">
        <v>0.40799999999999997</v>
      </c>
      <c r="R454" s="148">
        <f>Q454*H454</f>
        <v>3.2639999999999998</v>
      </c>
      <c r="S454" s="148">
        <v>0</v>
      </c>
      <c r="T454" s="149">
        <f>S454*H454</f>
        <v>0</v>
      </c>
      <c r="AR454" s="150" t="s">
        <v>158</v>
      </c>
      <c r="AT454" s="150" t="s">
        <v>154</v>
      </c>
      <c r="AU454" s="150" t="s">
        <v>83</v>
      </c>
      <c r="AY454" s="17" t="s">
        <v>151</v>
      </c>
      <c r="BE454" s="151">
        <f>IF(N454="základní",J454,0)</f>
        <v>0</v>
      </c>
      <c r="BF454" s="151">
        <f>IF(N454="snížená",J454,0)</f>
        <v>0</v>
      </c>
      <c r="BG454" s="151">
        <f>IF(N454="zákl. přenesená",J454,0)</f>
        <v>0</v>
      </c>
      <c r="BH454" s="151">
        <f>IF(N454="sníž. přenesená",J454,0)</f>
        <v>0</v>
      </c>
      <c r="BI454" s="151">
        <f>IF(N454="nulová",J454,0)</f>
        <v>0</v>
      </c>
      <c r="BJ454" s="17" t="s">
        <v>81</v>
      </c>
      <c r="BK454" s="151">
        <f>ROUND(I454*H454,2)</f>
        <v>0</v>
      </c>
      <c r="BL454" s="17" t="s">
        <v>158</v>
      </c>
      <c r="BM454" s="150" t="s">
        <v>742</v>
      </c>
    </row>
    <row r="455" spans="2:65" s="1" customFormat="1" x14ac:dyDescent="0.2">
      <c r="B455" s="32"/>
      <c r="D455" s="152" t="s">
        <v>160</v>
      </c>
      <c r="F455" s="153" t="s">
        <v>741</v>
      </c>
      <c r="I455" s="154"/>
      <c r="L455" s="32"/>
      <c r="M455" s="155"/>
      <c r="T455" s="56"/>
      <c r="AT455" s="17" t="s">
        <v>160</v>
      </c>
      <c r="AU455" s="17" t="s">
        <v>83</v>
      </c>
    </row>
    <row r="456" spans="2:65" s="14" customFormat="1" x14ac:dyDescent="0.2">
      <c r="B456" s="170"/>
      <c r="D456" s="152" t="s">
        <v>162</v>
      </c>
      <c r="E456" s="171" t="s">
        <v>1</v>
      </c>
      <c r="F456" s="172" t="s">
        <v>743</v>
      </c>
      <c r="H456" s="171" t="s">
        <v>1</v>
      </c>
      <c r="I456" s="173"/>
      <c r="L456" s="170"/>
      <c r="M456" s="174"/>
      <c r="T456" s="175"/>
      <c r="AT456" s="171" t="s">
        <v>162</v>
      </c>
      <c r="AU456" s="171" t="s">
        <v>83</v>
      </c>
      <c r="AV456" s="14" t="s">
        <v>81</v>
      </c>
      <c r="AW456" s="14" t="s">
        <v>30</v>
      </c>
      <c r="AX456" s="14" t="s">
        <v>73</v>
      </c>
      <c r="AY456" s="171" t="s">
        <v>151</v>
      </c>
    </row>
    <row r="457" spans="2:65" s="12" customFormat="1" x14ac:dyDescent="0.2">
      <c r="B457" s="156"/>
      <c r="D457" s="152" t="s">
        <v>162</v>
      </c>
      <c r="E457" s="157" t="s">
        <v>1</v>
      </c>
      <c r="F457" s="158" t="s">
        <v>744</v>
      </c>
      <c r="H457" s="159">
        <v>8</v>
      </c>
      <c r="I457" s="160"/>
      <c r="L457" s="156"/>
      <c r="M457" s="161"/>
      <c r="T457" s="162"/>
      <c r="AT457" s="157" t="s">
        <v>162</v>
      </c>
      <c r="AU457" s="157" t="s">
        <v>83</v>
      </c>
      <c r="AV457" s="12" t="s">
        <v>83</v>
      </c>
      <c r="AW457" s="12" t="s">
        <v>30</v>
      </c>
      <c r="AX457" s="12" t="s">
        <v>73</v>
      </c>
      <c r="AY457" s="157" t="s">
        <v>151</v>
      </c>
    </row>
    <row r="458" spans="2:65" s="13" customFormat="1" x14ac:dyDescent="0.2">
      <c r="B458" s="163"/>
      <c r="D458" s="152" t="s">
        <v>162</v>
      </c>
      <c r="E458" s="164" t="s">
        <v>1</v>
      </c>
      <c r="F458" s="165" t="s">
        <v>164</v>
      </c>
      <c r="H458" s="166">
        <v>8</v>
      </c>
      <c r="I458" s="167"/>
      <c r="L458" s="163"/>
      <c r="M458" s="168"/>
      <c r="T458" s="169"/>
      <c r="AT458" s="164" t="s">
        <v>162</v>
      </c>
      <c r="AU458" s="164" t="s">
        <v>83</v>
      </c>
      <c r="AV458" s="13" t="s">
        <v>158</v>
      </c>
      <c r="AW458" s="13" t="s">
        <v>30</v>
      </c>
      <c r="AX458" s="13" t="s">
        <v>81</v>
      </c>
      <c r="AY458" s="164" t="s">
        <v>151</v>
      </c>
    </row>
    <row r="459" spans="2:65" s="1" customFormat="1" ht="24.2" customHeight="1" x14ac:dyDescent="0.2">
      <c r="B459" s="137"/>
      <c r="C459" s="138" t="s">
        <v>745</v>
      </c>
      <c r="D459" s="138" t="s">
        <v>154</v>
      </c>
      <c r="E459" s="139" t="s">
        <v>746</v>
      </c>
      <c r="F459" s="140" t="s">
        <v>747</v>
      </c>
      <c r="G459" s="141" t="s">
        <v>157</v>
      </c>
      <c r="H459" s="142">
        <v>1835</v>
      </c>
      <c r="I459" s="143"/>
      <c r="J459" s="144">
        <f>ROUND(I459*H459,2)</f>
        <v>0</v>
      </c>
      <c r="K459" s="145"/>
      <c r="L459" s="32"/>
      <c r="M459" s="146" t="s">
        <v>1</v>
      </c>
      <c r="N459" s="147" t="s">
        <v>38</v>
      </c>
      <c r="P459" s="148">
        <f>O459*H459</f>
        <v>0</v>
      </c>
      <c r="Q459" s="148">
        <v>0</v>
      </c>
      <c r="R459" s="148">
        <f>Q459*H459</f>
        <v>0</v>
      </c>
      <c r="S459" s="148">
        <v>0</v>
      </c>
      <c r="T459" s="149">
        <f>S459*H459</f>
        <v>0</v>
      </c>
      <c r="AR459" s="150" t="s">
        <v>158</v>
      </c>
      <c r="AT459" s="150" t="s">
        <v>154</v>
      </c>
      <c r="AU459" s="150" t="s">
        <v>83</v>
      </c>
      <c r="AY459" s="17" t="s">
        <v>151</v>
      </c>
      <c r="BE459" s="151">
        <f>IF(N459="základní",J459,0)</f>
        <v>0</v>
      </c>
      <c r="BF459" s="151">
        <f>IF(N459="snížená",J459,0)</f>
        <v>0</v>
      </c>
      <c r="BG459" s="151">
        <f>IF(N459="zákl. přenesená",J459,0)</f>
        <v>0</v>
      </c>
      <c r="BH459" s="151">
        <f>IF(N459="sníž. přenesená",J459,0)</f>
        <v>0</v>
      </c>
      <c r="BI459" s="151">
        <f>IF(N459="nulová",J459,0)</f>
        <v>0</v>
      </c>
      <c r="BJ459" s="17" t="s">
        <v>81</v>
      </c>
      <c r="BK459" s="151">
        <f>ROUND(I459*H459,2)</f>
        <v>0</v>
      </c>
      <c r="BL459" s="17" t="s">
        <v>158</v>
      </c>
      <c r="BM459" s="150" t="s">
        <v>748</v>
      </c>
    </row>
    <row r="460" spans="2:65" s="1" customFormat="1" x14ac:dyDescent="0.2">
      <c r="B460" s="32"/>
      <c r="D460" s="152" t="s">
        <v>160</v>
      </c>
      <c r="F460" s="153" t="s">
        <v>747</v>
      </c>
      <c r="I460" s="154"/>
      <c r="L460" s="32"/>
      <c r="M460" s="155"/>
      <c r="T460" s="56"/>
      <c r="AT460" s="17" t="s">
        <v>160</v>
      </c>
      <c r="AU460" s="17" t="s">
        <v>83</v>
      </c>
    </row>
    <row r="461" spans="2:65" s="14" customFormat="1" x14ac:dyDescent="0.2">
      <c r="B461" s="170"/>
      <c r="D461" s="152" t="s">
        <v>162</v>
      </c>
      <c r="E461" s="171" t="s">
        <v>1</v>
      </c>
      <c r="F461" s="172" t="s">
        <v>720</v>
      </c>
      <c r="H461" s="171" t="s">
        <v>1</v>
      </c>
      <c r="I461" s="173"/>
      <c r="L461" s="170"/>
      <c r="M461" s="174"/>
      <c r="T461" s="175"/>
      <c r="AT461" s="171" t="s">
        <v>162</v>
      </c>
      <c r="AU461" s="171" t="s">
        <v>83</v>
      </c>
      <c r="AV461" s="14" t="s">
        <v>81</v>
      </c>
      <c r="AW461" s="14" t="s">
        <v>30</v>
      </c>
      <c r="AX461" s="14" t="s">
        <v>73</v>
      </c>
      <c r="AY461" s="171" t="s">
        <v>151</v>
      </c>
    </row>
    <row r="462" spans="2:65" s="12" customFormat="1" x14ac:dyDescent="0.2">
      <c r="B462" s="156"/>
      <c r="D462" s="152" t="s">
        <v>162</v>
      </c>
      <c r="E462" s="157" t="s">
        <v>1</v>
      </c>
      <c r="F462" s="158" t="s">
        <v>670</v>
      </c>
      <c r="H462" s="159">
        <v>1835</v>
      </c>
      <c r="I462" s="160"/>
      <c r="L462" s="156"/>
      <c r="M462" s="161"/>
      <c r="T462" s="162"/>
      <c r="AT462" s="157" t="s">
        <v>162</v>
      </c>
      <c r="AU462" s="157" t="s">
        <v>83</v>
      </c>
      <c r="AV462" s="12" t="s">
        <v>83</v>
      </c>
      <c r="AW462" s="12" t="s">
        <v>30</v>
      </c>
      <c r="AX462" s="12" t="s">
        <v>73</v>
      </c>
      <c r="AY462" s="157" t="s">
        <v>151</v>
      </c>
    </row>
    <row r="463" spans="2:65" s="13" customFormat="1" x14ac:dyDescent="0.2">
      <c r="B463" s="163"/>
      <c r="D463" s="152" t="s">
        <v>162</v>
      </c>
      <c r="E463" s="164" t="s">
        <v>1</v>
      </c>
      <c r="F463" s="165" t="s">
        <v>164</v>
      </c>
      <c r="H463" s="166">
        <v>1835</v>
      </c>
      <c r="I463" s="167"/>
      <c r="L463" s="163"/>
      <c r="M463" s="168"/>
      <c r="T463" s="169"/>
      <c r="AT463" s="164" t="s">
        <v>162</v>
      </c>
      <c r="AU463" s="164" t="s">
        <v>83</v>
      </c>
      <c r="AV463" s="13" t="s">
        <v>158</v>
      </c>
      <c r="AW463" s="13" t="s">
        <v>30</v>
      </c>
      <c r="AX463" s="13" t="s">
        <v>81</v>
      </c>
      <c r="AY463" s="164" t="s">
        <v>151</v>
      </c>
    </row>
    <row r="464" spans="2:65" s="1" customFormat="1" ht="21.75" customHeight="1" x14ac:dyDescent="0.2">
      <c r="B464" s="137"/>
      <c r="C464" s="138" t="s">
        <v>749</v>
      </c>
      <c r="D464" s="138" t="s">
        <v>154</v>
      </c>
      <c r="E464" s="139" t="s">
        <v>750</v>
      </c>
      <c r="F464" s="140" t="s">
        <v>751</v>
      </c>
      <c r="G464" s="141" t="s">
        <v>157</v>
      </c>
      <c r="H464" s="142">
        <v>1745</v>
      </c>
      <c r="I464" s="143"/>
      <c r="J464" s="144">
        <f>ROUND(I464*H464,2)</f>
        <v>0</v>
      </c>
      <c r="K464" s="145"/>
      <c r="L464" s="32"/>
      <c r="M464" s="146" t="s">
        <v>1</v>
      </c>
      <c r="N464" s="147" t="s">
        <v>38</v>
      </c>
      <c r="P464" s="148">
        <f>O464*H464</f>
        <v>0</v>
      </c>
      <c r="Q464" s="148">
        <v>0</v>
      </c>
      <c r="R464" s="148">
        <f>Q464*H464</f>
        <v>0</v>
      </c>
      <c r="S464" s="148">
        <v>0</v>
      </c>
      <c r="T464" s="149">
        <f>S464*H464</f>
        <v>0</v>
      </c>
      <c r="AR464" s="150" t="s">
        <v>158</v>
      </c>
      <c r="AT464" s="150" t="s">
        <v>154</v>
      </c>
      <c r="AU464" s="150" t="s">
        <v>83</v>
      </c>
      <c r="AY464" s="17" t="s">
        <v>151</v>
      </c>
      <c r="BE464" s="151">
        <f>IF(N464="základní",J464,0)</f>
        <v>0</v>
      </c>
      <c r="BF464" s="151">
        <f>IF(N464="snížená",J464,0)</f>
        <v>0</v>
      </c>
      <c r="BG464" s="151">
        <f>IF(N464="zákl. přenesená",J464,0)</f>
        <v>0</v>
      </c>
      <c r="BH464" s="151">
        <f>IF(N464="sníž. přenesená",J464,0)</f>
        <v>0</v>
      </c>
      <c r="BI464" s="151">
        <f>IF(N464="nulová",J464,0)</f>
        <v>0</v>
      </c>
      <c r="BJ464" s="17" t="s">
        <v>81</v>
      </c>
      <c r="BK464" s="151">
        <f>ROUND(I464*H464,2)</f>
        <v>0</v>
      </c>
      <c r="BL464" s="17" t="s">
        <v>158</v>
      </c>
      <c r="BM464" s="150" t="s">
        <v>752</v>
      </c>
    </row>
    <row r="465" spans="2:65" s="1" customFormat="1" x14ac:dyDescent="0.2">
      <c r="B465" s="32"/>
      <c r="D465" s="152" t="s">
        <v>160</v>
      </c>
      <c r="F465" s="153" t="s">
        <v>751</v>
      </c>
      <c r="I465" s="154"/>
      <c r="L465" s="32"/>
      <c r="M465" s="155"/>
      <c r="T465" s="56"/>
      <c r="AT465" s="17" t="s">
        <v>160</v>
      </c>
      <c r="AU465" s="17" t="s">
        <v>83</v>
      </c>
    </row>
    <row r="466" spans="2:65" s="14" customFormat="1" x14ac:dyDescent="0.2">
      <c r="B466" s="170"/>
      <c r="D466" s="152" t="s">
        <v>162</v>
      </c>
      <c r="E466" s="171" t="s">
        <v>1</v>
      </c>
      <c r="F466" s="172" t="s">
        <v>720</v>
      </c>
      <c r="H466" s="171" t="s">
        <v>1</v>
      </c>
      <c r="I466" s="173"/>
      <c r="L466" s="170"/>
      <c r="M466" s="174"/>
      <c r="T466" s="175"/>
      <c r="AT466" s="171" t="s">
        <v>162</v>
      </c>
      <c r="AU466" s="171" t="s">
        <v>83</v>
      </c>
      <c r="AV466" s="14" t="s">
        <v>81</v>
      </c>
      <c r="AW466" s="14" t="s">
        <v>30</v>
      </c>
      <c r="AX466" s="14" t="s">
        <v>73</v>
      </c>
      <c r="AY466" s="171" t="s">
        <v>151</v>
      </c>
    </row>
    <row r="467" spans="2:65" s="12" customFormat="1" x14ac:dyDescent="0.2">
      <c r="B467" s="156"/>
      <c r="D467" s="152" t="s">
        <v>162</v>
      </c>
      <c r="E467" s="157" t="s">
        <v>1</v>
      </c>
      <c r="F467" s="158" t="s">
        <v>753</v>
      </c>
      <c r="H467" s="159">
        <v>1745</v>
      </c>
      <c r="I467" s="160"/>
      <c r="L467" s="156"/>
      <c r="M467" s="161"/>
      <c r="T467" s="162"/>
      <c r="AT467" s="157" t="s">
        <v>162</v>
      </c>
      <c r="AU467" s="157" t="s">
        <v>83</v>
      </c>
      <c r="AV467" s="12" t="s">
        <v>83</v>
      </c>
      <c r="AW467" s="12" t="s">
        <v>30</v>
      </c>
      <c r="AX467" s="12" t="s">
        <v>73</v>
      </c>
      <c r="AY467" s="157" t="s">
        <v>151</v>
      </c>
    </row>
    <row r="468" spans="2:65" s="13" customFormat="1" x14ac:dyDescent="0.2">
      <c r="B468" s="163"/>
      <c r="D468" s="152" t="s">
        <v>162</v>
      </c>
      <c r="E468" s="164" t="s">
        <v>1</v>
      </c>
      <c r="F468" s="165" t="s">
        <v>164</v>
      </c>
      <c r="H468" s="166">
        <v>1745</v>
      </c>
      <c r="I468" s="167"/>
      <c r="L468" s="163"/>
      <c r="M468" s="168"/>
      <c r="T468" s="169"/>
      <c r="AT468" s="164" t="s">
        <v>162</v>
      </c>
      <c r="AU468" s="164" t="s">
        <v>83</v>
      </c>
      <c r="AV468" s="13" t="s">
        <v>158</v>
      </c>
      <c r="AW468" s="13" t="s">
        <v>30</v>
      </c>
      <c r="AX468" s="13" t="s">
        <v>81</v>
      </c>
      <c r="AY468" s="164" t="s">
        <v>151</v>
      </c>
    </row>
    <row r="469" spans="2:65" s="1" customFormat="1" ht="21.75" customHeight="1" x14ac:dyDescent="0.2">
      <c r="B469" s="137"/>
      <c r="C469" s="138" t="s">
        <v>754</v>
      </c>
      <c r="D469" s="138" t="s">
        <v>154</v>
      </c>
      <c r="E469" s="139" t="s">
        <v>750</v>
      </c>
      <c r="F469" s="140" t="s">
        <v>751</v>
      </c>
      <c r="G469" s="141" t="s">
        <v>157</v>
      </c>
      <c r="H469" s="142">
        <v>52</v>
      </c>
      <c r="I469" s="143"/>
      <c r="J469" s="144">
        <f>ROUND(I469*H469,2)</f>
        <v>0</v>
      </c>
      <c r="K469" s="145"/>
      <c r="L469" s="32"/>
      <c r="M469" s="146" t="s">
        <v>1</v>
      </c>
      <c r="N469" s="147" t="s">
        <v>38</v>
      </c>
      <c r="P469" s="148">
        <f>O469*H469</f>
        <v>0</v>
      </c>
      <c r="Q469" s="148">
        <v>0</v>
      </c>
      <c r="R469" s="148">
        <f>Q469*H469</f>
        <v>0</v>
      </c>
      <c r="S469" s="148">
        <v>0</v>
      </c>
      <c r="T469" s="149">
        <f>S469*H469</f>
        <v>0</v>
      </c>
      <c r="AR469" s="150" t="s">
        <v>158</v>
      </c>
      <c r="AT469" s="150" t="s">
        <v>154</v>
      </c>
      <c r="AU469" s="150" t="s">
        <v>83</v>
      </c>
      <c r="AY469" s="17" t="s">
        <v>151</v>
      </c>
      <c r="BE469" s="151">
        <f>IF(N469="základní",J469,0)</f>
        <v>0</v>
      </c>
      <c r="BF469" s="151">
        <f>IF(N469="snížená",J469,0)</f>
        <v>0</v>
      </c>
      <c r="BG469" s="151">
        <f>IF(N469="zákl. přenesená",J469,0)</f>
        <v>0</v>
      </c>
      <c r="BH469" s="151">
        <f>IF(N469="sníž. přenesená",J469,0)</f>
        <v>0</v>
      </c>
      <c r="BI469" s="151">
        <f>IF(N469="nulová",J469,0)</f>
        <v>0</v>
      </c>
      <c r="BJ469" s="17" t="s">
        <v>81</v>
      </c>
      <c r="BK469" s="151">
        <f>ROUND(I469*H469,2)</f>
        <v>0</v>
      </c>
      <c r="BL469" s="17" t="s">
        <v>158</v>
      </c>
      <c r="BM469" s="150" t="s">
        <v>755</v>
      </c>
    </row>
    <row r="470" spans="2:65" s="1" customFormat="1" x14ac:dyDescent="0.2">
      <c r="B470" s="32"/>
      <c r="D470" s="152" t="s">
        <v>160</v>
      </c>
      <c r="F470" s="153" t="s">
        <v>751</v>
      </c>
      <c r="I470" s="154"/>
      <c r="L470" s="32"/>
      <c r="M470" s="155"/>
      <c r="T470" s="56"/>
      <c r="AT470" s="17" t="s">
        <v>160</v>
      </c>
      <c r="AU470" s="17" t="s">
        <v>83</v>
      </c>
    </row>
    <row r="471" spans="2:65" s="14" customFormat="1" x14ac:dyDescent="0.2">
      <c r="B471" s="170"/>
      <c r="D471" s="152" t="s">
        <v>162</v>
      </c>
      <c r="E471" s="171" t="s">
        <v>1</v>
      </c>
      <c r="F471" s="172" t="s">
        <v>756</v>
      </c>
      <c r="H471" s="171" t="s">
        <v>1</v>
      </c>
      <c r="I471" s="173"/>
      <c r="L471" s="170"/>
      <c r="M471" s="174"/>
      <c r="T471" s="175"/>
      <c r="AT471" s="171" t="s">
        <v>162</v>
      </c>
      <c r="AU471" s="171" t="s">
        <v>83</v>
      </c>
      <c r="AV471" s="14" t="s">
        <v>81</v>
      </c>
      <c r="AW471" s="14" t="s">
        <v>30</v>
      </c>
      <c r="AX471" s="14" t="s">
        <v>73</v>
      </c>
      <c r="AY471" s="171" t="s">
        <v>151</v>
      </c>
    </row>
    <row r="472" spans="2:65" s="12" customFormat="1" x14ac:dyDescent="0.2">
      <c r="B472" s="156"/>
      <c r="D472" s="152" t="s">
        <v>162</v>
      </c>
      <c r="E472" s="157" t="s">
        <v>1</v>
      </c>
      <c r="F472" s="158" t="s">
        <v>757</v>
      </c>
      <c r="H472" s="159">
        <v>52</v>
      </c>
      <c r="I472" s="160"/>
      <c r="L472" s="156"/>
      <c r="M472" s="161"/>
      <c r="T472" s="162"/>
      <c r="AT472" s="157" t="s">
        <v>162</v>
      </c>
      <c r="AU472" s="157" t="s">
        <v>83</v>
      </c>
      <c r="AV472" s="12" t="s">
        <v>83</v>
      </c>
      <c r="AW472" s="12" t="s">
        <v>30</v>
      </c>
      <c r="AX472" s="12" t="s">
        <v>73</v>
      </c>
      <c r="AY472" s="157" t="s">
        <v>151</v>
      </c>
    </row>
    <row r="473" spans="2:65" s="13" customFormat="1" x14ac:dyDescent="0.2">
      <c r="B473" s="163"/>
      <c r="D473" s="152" t="s">
        <v>162</v>
      </c>
      <c r="E473" s="164" t="s">
        <v>1</v>
      </c>
      <c r="F473" s="165" t="s">
        <v>164</v>
      </c>
      <c r="H473" s="166">
        <v>52</v>
      </c>
      <c r="I473" s="167"/>
      <c r="L473" s="163"/>
      <c r="M473" s="168"/>
      <c r="T473" s="169"/>
      <c r="AT473" s="164" t="s">
        <v>162</v>
      </c>
      <c r="AU473" s="164" t="s">
        <v>83</v>
      </c>
      <c r="AV473" s="13" t="s">
        <v>158</v>
      </c>
      <c r="AW473" s="13" t="s">
        <v>30</v>
      </c>
      <c r="AX473" s="13" t="s">
        <v>81</v>
      </c>
      <c r="AY473" s="164" t="s">
        <v>151</v>
      </c>
    </row>
    <row r="474" spans="2:65" s="1" customFormat="1" ht="21.75" customHeight="1" x14ac:dyDescent="0.2">
      <c r="B474" s="137"/>
      <c r="C474" s="138" t="s">
        <v>758</v>
      </c>
      <c r="D474" s="138" t="s">
        <v>154</v>
      </c>
      <c r="E474" s="139" t="s">
        <v>750</v>
      </c>
      <c r="F474" s="140" t="s">
        <v>751</v>
      </c>
      <c r="G474" s="141" t="s">
        <v>157</v>
      </c>
      <c r="H474" s="142">
        <v>8</v>
      </c>
      <c r="I474" s="143"/>
      <c r="J474" s="144">
        <f>ROUND(I474*H474,2)</f>
        <v>0</v>
      </c>
      <c r="K474" s="145"/>
      <c r="L474" s="32"/>
      <c r="M474" s="146" t="s">
        <v>1</v>
      </c>
      <c r="N474" s="147" t="s">
        <v>38</v>
      </c>
      <c r="P474" s="148">
        <f>O474*H474</f>
        <v>0</v>
      </c>
      <c r="Q474" s="148">
        <v>0</v>
      </c>
      <c r="R474" s="148">
        <f>Q474*H474</f>
        <v>0</v>
      </c>
      <c r="S474" s="148">
        <v>0</v>
      </c>
      <c r="T474" s="149">
        <f>S474*H474</f>
        <v>0</v>
      </c>
      <c r="AR474" s="150" t="s">
        <v>158</v>
      </c>
      <c r="AT474" s="150" t="s">
        <v>154</v>
      </c>
      <c r="AU474" s="150" t="s">
        <v>83</v>
      </c>
      <c r="AY474" s="17" t="s">
        <v>151</v>
      </c>
      <c r="BE474" s="151">
        <f>IF(N474="základní",J474,0)</f>
        <v>0</v>
      </c>
      <c r="BF474" s="151">
        <f>IF(N474="snížená",J474,0)</f>
        <v>0</v>
      </c>
      <c r="BG474" s="151">
        <f>IF(N474="zákl. přenesená",J474,0)</f>
        <v>0</v>
      </c>
      <c r="BH474" s="151">
        <f>IF(N474="sníž. přenesená",J474,0)</f>
        <v>0</v>
      </c>
      <c r="BI474" s="151">
        <f>IF(N474="nulová",J474,0)</f>
        <v>0</v>
      </c>
      <c r="BJ474" s="17" t="s">
        <v>81</v>
      </c>
      <c r="BK474" s="151">
        <f>ROUND(I474*H474,2)</f>
        <v>0</v>
      </c>
      <c r="BL474" s="17" t="s">
        <v>158</v>
      </c>
      <c r="BM474" s="150" t="s">
        <v>759</v>
      </c>
    </row>
    <row r="475" spans="2:65" s="1" customFormat="1" x14ac:dyDescent="0.2">
      <c r="B475" s="32"/>
      <c r="D475" s="152" t="s">
        <v>160</v>
      </c>
      <c r="F475" s="153" t="s">
        <v>751</v>
      </c>
      <c r="I475" s="154"/>
      <c r="L475" s="32"/>
      <c r="M475" s="155"/>
      <c r="T475" s="56"/>
      <c r="AT475" s="17" t="s">
        <v>160</v>
      </c>
      <c r="AU475" s="17" t="s">
        <v>83</v>
      </c>
    </row>
    <row r="476" spans="2:65" s="14" customFormat="1" x14ac:dyDescent="0.2">
      <c r="B476" s="170"/>
      <c r="D476" s="152" t="s">
        <v>162</v>
      </c>
      <c r="E476" s="171" t="s">
        <v>1</v>
      </c>
      <c r="F476" s="172" t="s">
        <v>760</v>
      </c>
      <c r="H476" s="171" t="s">
        <v>1</v>
      </c>
      <c r="I476" s="173"/>
      <c r="L476" s="170"/>
      <c r="M476" s="174"/>
      <c r="T476" s="175"/>
      <c r="AT476" s="171" t="s">
        <v>162</v>
      </c>
      <c r="AU476" s="171" t="s">
        <v>83</v>
      </c>
      <c r="AV476" s="14" t="s">
        <v>81</v>
      </c>
      <c r="AW476" s="14" t="s">
        <v>30</v>
      </c>
      <c r="AX476" s="14" t="s">
        <v>73</v>
      </c>
      <c r="AY476" s="171" t="s">
        <v>151</v>
      </c>
    </row>
    <row r="477" spans="2:65" s="12" customFormat="1" x14ac:dyDescent="0.2">
      <c r="B477" s="156"/>
      <c r="D477" s="152" t="s">
        <v>162</v>
      </c>
      <c r="E477" s="157" t="s">
        <v>1</v>
      </c>
      <c r="F477" s="158" t="s">
        <v>314</v>
      </c>
      <c r="H477" s="159">
        <v>8</v>
      </c>
      <c r="I477" s="160"/>
      <c r="L477" s="156"/>
      <c r="M477" s="161"/>
      <c r="T477" s="162"/>
      <c r="AT477" s="157" t="s">
        <v>162</v>
      </c>
      <c r="AU477" s="157" t="s">
        <v>83</v>
      </c>
      <c r="AV477" s="12" t="s">
        <v>83</v>
      </c>
      <c r="AW477" s="12" t="s">
        <v>30</v>
      </c>
      <c r="AX477" s="12" t="s">
        <v>73</v>
      </c>
      <c r="AY477" s="157" t="s">
        <v>151</v>
      </c>
    </row>
    <row r="478" spans="2:65" s="13" customFormat="1" x14ac:dyDescent="0.2">
      <c r="B478" s="163"/>
      <c r="D478" s="152" t="s">
        <v>162</v>
      </c>
      <c r="E478" s="164" t="s">
        <v>1</v>
      </c>
      <c r="F478" s="165" t="s">
        <v>164</v>
      </c>
      <c r="H478" s="166">
        <v>8</v>
      </c>
      <c r="I478" s="167"/>
      <c r="L478" s="163"/>
      <c r="M478" s="168"/>
      <c r="T478" s="169"/>
      <c r="AT478" s="164" t="s">
        <v>162</v>
      </c>
      <c r="AU478" s="164" t="s">
        <v>83</v>
      </c>
      <c r="AV478" s="13" t="s">
        <v>158</v>
      </c>
      <c r="AW478" s="13" t="s">
        <v>30</v>
      </c>
      <c r="AX478" s="13" t="s">
        <v>81</v>
      </c>
      <c r="AY478" s="164" t="s">
        <v>151</v>
      </c>
    </row>
    <row r="479" spans="2:65" s="1" customFormat="1" ht="33" customHeight="1" x14ac:dyDescent="0.2">
      <c r="B479" s="137"/>
      <c r="C479" s="138" t="s">
        <v>761</v>
      </c>
      <c r="D479" s="138" t="s">
        <v>154</v>
      </c>
      <c r="E479" s="139" t="s">
        <v>762</v>
      </c>
      <c r="F479" s="140" t="s">
        <v>763</v>
      </c>
      <c r="G479" s="141" t="s">
        <v>157</v>
      </c>
      <c r="H479" s="142">
        <v>8</v>
      </c>
      <c r="I479" s="143"/>
      <c r="J479" s="144">
        <f>ROUND(I479*H479,2)</f>
        <v>0</v>
      </c>
      <c r="K479" s="145"/>
      <c r="L479" s="32"/>
      <c r="M479" s="146" t="s">
        <v>1</v>
      </c>
      <c r="N479" s="147" t="s">
        <v>38</v>
      </c>
      <c r="P479" s="148">
        <f>O479*H479</f>
        <v>0</v>
      </c>
      <c r="Q479" s="148">
        <v>0</v>
      </c>
      <c r="R479" s="148">
        <f>Q479*H479</f>
        <v>0</v>
      </c>
      <c r="S479" s="148">
        <v>0</v>
      </c>
      <c r="T479" s="149">
        <f>S479*H479</f>
        <v>0</v>
      </c>
      <c r="AR479" s="150" t="s">
        <v>158</v>
      </c>
      <c r="AT479" s="150" t="s">
        <v>154</v>
      </c>
      <c r="AU479" s="150" t="s">
        <v>83</v>
      </c>
      <c r="AY479" s="17" t="s">
        <v>151</v>
      </c>
      <c r="BE479" s="151">
        <f>IF(N479="základní",J479,0)</f>
        <v>0</v>
      </c>
      <c r="BF479" s="151">
        <f>IF(N479="snížená",J479,0)</f>
        <v>0</v>
      </c>
      <c r="BG479" s="151">
        <f>IF(N479="zákl. přenesená",J479,0)</f>
        <v>0</v>
      </c>
      <c r="BH479" s="151">
        <f>IF(N479="sníž. přenesená",J479,0)</f>
        <v>0</v>
      </c>
      <c r="BI479" s="151">
        <f>IF(N479="nulová",J479,0)</f>
        <v>0</v>
      </c>
      <c r="BJ479" s="17" t="s">
        <v>81</v>
      </c>
      <c r="BK479" s="151">
        <f>ROUND(I479*H479,2)</f>
        <v>0</v>
      </c>
      <c r="BL479" s="17" t="s">
        <v>158</v>
      </c>
      <c r="BM479" s="150" t="s">
        <v>764</v>
      </c>
    </row>
    <row r="480" spans="2:65" s="1" customFormat="1" ht="19.5" x14ac:dyDescent="0.2">
      <c r="B480" s="32"/>
      <c r="D480" s="152" t="s">
        <v>160</v>
      </c>
      <c r="F480" s="153" t="s">
        <v>763</v>
      </c>
      <c r="I480" s="154"/>
      <c r="L480" s="32"/>
      <c r="M480" s="155"/>
      <c r="T480" s="56"/>
      <c r="AT480" s="17" t="s">
        <v>160</v>
      </c>
      <c r="AU480" s="17" t="s">
        <v>83</v>
      </c>
    </row>
    <row r="481" spans="2:65" s="14" customFormat="1" x14ac:dyDescent="0.2">
      <c r="B481" s="170"/>
      <c r="D481" s="152" t="s">
        <v>162</v>
      </c>
      <c r="E481" s="171" t="s">
        <v>1</v>
      </c>
      <c r="F481" s="172" t="s">
        <v>760</v>
      </c>
      <c r="H481" s="171" t="s">
        <v>1</v>
      </c>
      <c r="I481" s="173"/>
      <c r="L481" s="170"/>
      <c r="M481" s="174"/>
      <c r="T481" s="175"/>
      <c r="AT481" s="171" t="s">
        <v>162</v>
      </c>
      <c r="AU481" s="171" t="s">
        <v>83</v>
      </c>
      <c r="AV481" s="14" t="s">
        <v>81</v>
      </c>
      <c r="AW481" s="14" t="s">
        <v>30</v>
      </c>
      <c r="AX481" s="14" t="s">
        <v>73</v>
      </c>
      <c r="AY481" s="171" t="s">
        <v>151</v>
      </c>
    </row>
    <row r="482" spans="2:65" s="12" customFormat="1" x14ac:dyDescent="0.2">
      <c r="B482" s="156"/>
      <c r="D482" s="152" t="s">
        <v>162</v>
      </c>
      <c r="E482" s="157" t="s">
        <v>1</v>
      </c>
      <c r="F482" s="158" t="s">
        <v>314</v>
      </c>
      <c r="H482" s="159">
        <v>8</v>
      </c>
      <c r="I482" s="160"/>
      <c r="L482" s="156"/>
      <c r="M482" s="161"/>
      <c r="T482" s="162"/>
      <c r="AT482" s="157" t="s">
        <v>162</v>
      </c>
      <c r="AU482" s="157" t="s">
        <v>83</v>
      </c>
      <c r="AV482" s="12" t="s">
        <v>83</v>
      </c>
      <c r="AW482" s="12" t="s">
        <v>30</v>
      </c>
      <c r="AX482" s="12" t="s">
        <v>73</v>
      </c>
      <c r="AY482" s="157" t="s">
        <v>151</v>
      </c>
    </row>
    <row r="483" spans="2:65" s="13" customFormat="1" x14ac:dyDescent="0.2">
      <c r="B483" s="163"/>
      <c r="D483" s="152" t="s">
        <v>162</v>
      </c>
      <c r="E483" s="164" t="s">
        <v>1</v>
      </c>
      <c r="F483" s="165" t="s">
        <v>164</v>
      </c>
      <c r="H483" s="166">
        <v>8</v>
      </c>
      <c r="I483" s="167"/>
      <c r="L483" s="163"/>
      <c r="M483" s="168"/>
      <c r="T483" s="169"/>
      <c r="AT483" s="164" t="s">
        <v>162</v>
      </c>
      <c r="AU483" s="164" t="s">
        <v>83</v>
      </c>
      <c r="AV483" s="13" t="s">
        <v>158</v>
      </c>
      <c r="AW483" s="13" t="s">
        <v>30</v>
      </c>
      <c r="AX483" s="13" t="s">
        <v>81</v>
      </c>
      <c r="AY483" s="164" t="s">
        <v>151</v>
      </c>
    </row>
    <row r="484" spans="2:65" s="1" customFormat="1" ht="33" customHeight="1" x14ac:dyDescent="0.2">
      <c r="B484" s="137"/>
      <c r="C484" s="138" t="s">
        <v>765</v>
      </c>
      <c r="D484" s="138" t="s">
        <v>154</v>
      </c>
      <c r="E484" s="139" t="s">
        <v>766</v>
      </c>
      <c r="F484" s="140" t="s">
        <v>767</v>
      </c>
      <c r="G484" s="141" t="s">
        <v>157</v>
      </c>
      <c r="H484" s="142">
        <v>1745</v>
      </c>
      <c r="I484" s="143"/>
      <c r="J484" s="144">
        <f>ROUND(I484*H484,2)</f>
        <v>0</v>
      </c>
      <c r="K484" s="145"/>
      <c r="L484" s="32"/>
      <c r="M484" s="146" t="s">
        <v>1</v>
      </c>
      <c r="N484" s="147" t="s">
        <v>38</v>
      </c>
      <c r="P484" s="148">
        <f>O484*H484</f>
        <v>0</v>
      </c>
      <c r="Q484" s="148">
        <v>0</v>
      </c>
      <c r="R484" s="148">
        <f>Q484*H484</f>
        <v>0</v>
      </c>
      <c r="S484" s="148">
        <v>0</v>
      </c>
      <c r="T484" s="149">
        <f>S484*H484</f>
        <v>0</v>
      </c>
      <c r="AR484" s="150" t="s">
        <v>158</v>
      </c>
      <c r="AT484" s="150" t="s">
        <v>154</v>
      </c>
      <c r="AU484" s="150" t="s">
        <v>83</v>
      </c>
      <c r="AY484" s="17" t="s">
        <v>151</v>
      </c>
      <c r="BE484" s="151">
        <f>IF(N484="základní",J484,0)</f>
        <v>0</v>
      </c>
      <c r="BF484" s="151">
        <f>IF(N484="snížená",J484,0)</f>
        <v>0</v>
      </c>
      <c r="BG484" s="151">
        <f>IF(N484="zákl. přenesená",J484,0)</f>
        <v>0</v>
      </c>
      <c r="BH484" s="151">
        <f>IF(N484="sníž. přenesená",J484,0)</f>
        <v>0</v>
      </c>
      <c r="BI484" s="151">
        <f>IF(N484="nulová",J484,0)</f>
        <v>0</v>
      </c>
      <c r="BJ484" s="17" t="s">
        <v>81</v>
      </c>
      <c r="BK484" s="151">
        <f>ROUND(I484*H484,2)</f>
        <v>0</v>
      </c>
      <c r="BL484" s="17" t="s">
        <v>158</v>
      </c>
      <c r="BM484" s="150" t="s">
        <v>768</v>
      </c>
    </row>
    <row r="485" spans="2:65" s="1" customFormat="1" ht="19.5" x14ac:dyDescent="0.2">
      <c r="B485" s="32"/>
      <c r="D485" s="152" t="s">
        <v>160</v>
      </c>
      <c r="F485" s="153" t="s">
        <v>767</v>
      </c>
      <c r="I485" s="154"/>
      <c r="L485" s="32"/>
      <c r="M485" s="155"/>
      <c r="T485" s="56"/>
      <c r="AT485" s="17" t="s">
        <v>160</v>
      </c>
      <c r="AU485" s="17" t="s">
        <v>83</v>
      </c>
    </row>
    <row r="486" spans="2:65" s="14" customFormat="1" x14ac:dyDescent="0.2">
      <c r="B486" s="170"/>
      <c r="D486" s="152" t="s">
        <v>162</v>
      </c>
      <c r="E486" s="171" t="s">
        <v>1</v>
      </c>
      <c r="F486" s="172" t="s">
        <v>769</v>
      </c>
      <c r="H486" s="171" t="s">
        <v>1</v>
      </c>
      <c r="I486" s="173"/>
      <c r="L486" s="170"/>
      <c r="M486" s="174"/>
      <c r="T486" s="175"/>
      <c r="AT486" s="171" t="s">
        <v>162</v>
      </c>
      <c r="AU486" s="171" t="s">
        <v>83</v>
      </c>
      <c r="AV486" s="14" t="s">
        <v>81</v>
      </c>
      <c r="AW486" s="14" t="s">
        <v>30</v>
      </c>
      <c r="AX486" s="14" t="s">
        <v>73</v>
      </c>
      <c r="AY486" s="171" t="s">
        <v>151</v>
      </c>
    </row>
    <row r="487" spans="2:65" s="12" customFormat="1" x14ac:dyDescent="0.2">
      <c r="B487" s="156"/>
      <c r="D487" s="152" t="s">
        <v>162</v>
      </c>
      <c r="E487" s="157" t="s">
        <v>1</v>
      </c>
      <c r="F487" s="158" t="s">
        <v>753</v>
      </c>
      <c r="H487" s="159">
        <v>1745</v>
      </c>
      <c r="I487" s="160"/>
      <c r="L487" s="156"/>
      <c r="M487" s="161"/>
      <c r="T487" s="162"/>
      <c r="AT487" s="157" t="s">
        <v>162</v>
      </c>
      <c r="AU487" s="157" t="s">
        <v>83</v>
      </c>
      <c r="AV487" s="12" t="s">
        <v>83</v>
      </c>
      <c r="AW487" s="12" t="s">
        <v>30</v>
      </c>
      <c r="AX487" s="12" t="s">
        <v>73</v>
      </c>
      <c r="AY487" s="157" t="s">
        <v>151</v>
      </c>
    </row>
    <row r="488" spans="2:65" s="13" customFormat="1" x14ac:dyDescent="0.2">
      <c r="B488" s="163"/>
      <c r="D488" s="152" t="s">
        <v>162</v>
      </c>
      <c r="E488" s="164" t="s">
        <v>1</v>
      </c>
      <c r="F488" s="165" t="s">
        <v>164</v>
      </c>
      <c r="H488" s="166">
        <v>1745</v>
      </c>
      <c r="I488" s="167"/>
      <c r="L488" s="163"/>
      <c r="M488" s="168"/>
      <c r="T488" s="169"/>
      <c r="AT488" s="164" t="s">
        <v>162</v>
      </c>
      <c r="AU488" s="164" t="s">
        <v>83</v>
      </c>
      <c r="AV488" s="13" t="s">
        <v>158</v>
      </c>
      <c r="AW488" s="13" t="s">
        <v>30</v>
      </c>
      <c r="AX488" s="13" t="s">
        <v>81</v>
      </c>
      <c r="AY488" s="164" t="s">
        <v>151</v>
      </c>
    </row>
    <row r="489" spans="2:65" s="1" customFormat="1" ht="33" customHeight="1" x14ac:dyDescent="0.2">
      <c r="B489" s="137"/>
      <c r="C489" s="138" t="s">
        <v>770</v>
      </c>
      <c r="D489" s="138" t="s">
        <v>154</v>
      </c>
      <c r="E489" s="139" t="s">
        <v>771</v>
      </c>
      <c r="F489" s="140" t="s">
        <v>772</v>
      </c>
      <c r="G489" s="141" t="s">
        <v>157</v>
      </c>
      <c r="H489" s="142">
        <v>52</v>
      </c>
      <c r="I489" s="143"/>
      <c r="J489" s="144">
        <f>ROUND(I489*H489,2)</f>
        <v>0</v>
      </c>
      <c r="K489" s="145"/>
      <c r="L489" s="32"/>
      <c r="M489" s="146" t="s">
        <v>1</v>
      </c>
      <c r="N489" s="147" t="s">
        <v>38</v>
      </c>
      <c r="P489" s="148">
        <f>O489*H489</f>
        <v>0</v>
      </c>
      <c r="Q489" s="148">
        <v>0</v>
      </c>
      <c r="R489" s="148">
        <f>Q489*H489</f>
        <v>0</v>
      </c>
      <c r="S489" s="148">
        <v>0</v>
      </c>
      <c r="T489" s="149">
        <f>S489*H489</f>
        <v>0</v>
      </c>
      <c r="AR489" s="150" t="s">
        <v>158</v>
      </c>
      <c r="AT489" s="150" t="s">
        <v>154</v>
      </c>
      <c r="AU489" s="150" t="s">
        <v>83</v>
      </c>
      <c r="AY489" s="17" t="s">
        <v>151</v>
      </c>
      <c r="BE489" s="151">
        <f>IF(N489="základní",J489,0)</f>
        <v>0</v>
      </c>
      <c r="BF489" s="151">
        <f>IF(N489="snížená",J489,0)</f>
        <v>0</v>
      </c>
      <c r="BG489" s="151">
        <f>IF(N489="zákl. přenesená",J489,0)</f>
        <v>0</v>
      </c>
      <c r="BH489" s="151">
        <f>IF(N489="sníž. přenesená",J489,0)</f>
        <v>0</v>
      </c>
      <c r="BI489" s="151">
        <f>IF(N489="nulová",J489,0)</f>
        <v>0</v>
      </c>
      <c r="BJ489" s="17" t="s">
        <v>81</v>
      </c>
      <c r="BK489" s="151">
        <f>ROUND(I489*H489,2)</f>
        <v>0</v>
      </c>
      <c r="BL489" s="17" t="s">
        <v>158</v>
      </c>
      <c r="BM489" s="150" t="s">
        <v>773</v>
      </c>
    </row>
    <row r="490" spans="2:65" s="1" customFormat="1" ht="19.5" x14ac:dyDescent="0.2">
      <c r="B490" s="32"/>
      <c r="D490" s="152" t="s">
        <v>160</v>
      </c>
      <c r="F490" s="153" t="s">
        <v>772</v>
      </c>
      <c r="I490" s="154"/>
      <c r="L490" s="32"/>
      <c r="M490" s="155"/>
      <c r="T490" s="56"/>
      <c r="AT490" s="17" t="s">
        <v>160</v>
      </c>
      <c r="AU490" s="17" t="s">
        <v>83</v>
      </c>
    </row>
    <row r="491" spans="2:65" s="14" customFormat="1" ht="22.5" x14ac:dyDescent="0.2">
      <c r="B491" s="170"/>
      <c r="D491" s="152" t="s">
        <v>162</v>
      </c>
      <c r="E491" s="171" t="s">
        <v>1</v>
      </c>
      <c r="F491" s="172" t="s">
        <v>774</v>
      </c>
      <c r="H491" s="171" t="s">
        <v>1</v>
      </c>
      <c r="I491" s="173"/>
      <c r="L491" s="170"/>
      <c r="M491" s="174"/>
      <c r="T491" s="175"/>
      <c r="AT491" s="171" t="s">
        <v>162</v>
      </c>
      <c r="AU491" s="171" t="s">
        <v>83</v>
      </c>
      <c r="AV491" s="14" t="s">
        <v>81</v>
      </c>
      <c r="AW491" s="14" t="s">
        <v>30</v>
      </c>
      <c r="AX491" s="14" t="s">
        <v>73</v>
      </c>
      <c r="AY491" s="171" t="s">
        <v>151</v>
      </c>
    </row>
    <row r="492" spans="2:65" s="12" customFormat="1" x14ac:dyDescent="0.2">
      <c r="B492" s="156"/>
      <c r="D492" s="152" t="s">
        <v>162</v>
      </c>
      <c r="E492" s="157" t="s">
        <v>1</v>
      </c>
      <c r="F492" s="158" t="s">
        <v>481</v>
      </c>
      <c r="H492" s="159">
        <v>52</v>
      </c>
      <c r="I492" s="160"/>
      <c r="L492" s="156"/>
      <c r="M492" s="161"/>
      <c r="T492" s="162"/>
      <c r="AT492" s="157" t="s">
        <v>162</v>
      </c>
      <c r="AU492" s="157" t="s">
        <v>83</v>
      </c>
      <c r="AV492" s="12" t="s">
        <v>83</v>
      </c>
      <c r="AW492" s="12" t="s">
        <v>30</v>
      </c>
      <c r="AX492" s="12" t="s">
        <v>73</v>
      </c>
      <c r="AY492" s="157" t="s">
        <v>151</v>
      </c>
    </row>
    <row r="493" spans="2:65" s="13" customFormat="1" x14ac:dyDescent="0.2">
      <c r="B493" s="163"/>
      <c r="D493" s="152" t="s">
        <v>162</v>
      </c>
      <c r="E493" s="164" t="s">
        <v>1</v>
      </c>
      <c r="F493" s="165" t="s">
        <v>164</v>
      </c>
      <c r="H493" s="166">
        <v>52</v>
      </c>
      <c r="I493" s="167"/>
      <c r="L493" s="163"/>
      <c r="M493" s="168"/>
      <c r="T493" s="169"/>
      <c r="AT493" s="164" t="s">
        <v>162</v>
      </c>
      <c r="AU493" s="164" t="s">
        <v>83</v>
      </c>
      <c r="AV493" s="13" t="s">
        <v>158</v>
      </c>
      <c r="AW493" s="13" t="s">
        <v>30</v>
      </c>
      <c r="AX493" s="13" t="s">
        <v>81</v>
      </c>
      <c r="AY493" s="164" t="s">
        <v>151</v>
      </c>
    </row>
    <row r="494" spans="2:65" s="1" customFormat="1" ht="24.2" customHeight="1" x14ac:dyDescent="0.2">
      <c r="B494" s="137"/>
      <c r="C494" s="138" t="s">
        <v>775</v>
      </c>
      <c r="D494" s="138" t="s">
        <v>154</v>
      </c>
      <c r="E494" s="139" t="s">
        <v>776</v>
      </c>
      <c r="F494" s="140" t="s">
        <v>777</v>
      </c>
      <c r="G494" s="141" t="s">
        <v>157</v>
      </c>
      <c r="H494" s="142">
        <v>28</v>
      </c>
      <c r="I494" s="143"/>
      <c r="J494" s="144">
        <f>ROUND(I494*H494,2)</f>
        <v>0</v>
      </c>
      <c r="K494" s="145"/>
      <c r="L494" s="32"/>
      <c r="M494" s="146" t="s">
        <v>1</v>
      </c>
      <c r="N494" s="147" t="s">
        <v>38</v>
      </c>
      <c r="P494" s="148">
        <f>O494*H494</f>
        <v>0</v>
      </c>
      <c r="Q494" s="148">
        <v>0.19536000000000001</v>
      </c>
      <c r="R494" s="148">
        <f>Q494*H494</f>
        <v>5.4700800000000003</v>
      </c>
      <c r="S494" s="148">
        <v>0</v>
      </c>
      <c r="T494" s="149">
        <f>S494*H494</f>
        <v>0</v>
      </c>
      <c r="AR494" s="150" t="s">
        <v>158</v>
      </c>
      <c r="AT494" s="150" t="s">
        <v>154</v>
      </c>
      <c r="AU494" s="150" t="s">
        <v>83</v>
      </c>
      <c r="AY494" s="17" t="s">
        <v>151</v>
      </c>
      <c r="BE494" s="151">
        <f>IF(N494="základní",J494,0)</f>
        <v>0</v>
      </c>
      <c r="BF494" s="151">
        <f>IF(N494="snížená",J494,0)</f>
        <v>0</v>
      </c>
      <c r="BG494" s="151">
        <f>IF(N494="zákl. přenesená",J494,0)</f>
        <v>0</v>
      </c>
      <c r="BH494" s="151">
        <f>IF(N494="sníž. přenesená",J494,0)</f>
        <v>0</v>
      </c>
      <c r="BI494" s="151">
        <f>IF(N494="nulová",J494,0)</f>
        <v>0</v>
      </c>
      <c r="BJ494" s="17" t="s">
        <v>81</v>
      </c>
      <c r="BK494" s="151">
        <f>ROUND(I494*H494,2)</f>
        <v>0</v>
      </c>
      <c r="BL494" s="17" t="s">
        <v>158</v>
      </c>
      <c r="BM494" s="150" t="s">
        <v>778</v>
      </c>
    </row>
    <row r="495" spans="2:65" s="1" customFormat="1" x14ac:dyDescent="0.2">
      <c r="B495" s="32"/>
      <c r="D495" s="152" t="s">
        <v>160</v>
      </c>
      <c r="F495" s="153" t="s">
        <v>777</v>
      </c>
      <c r="I495" s="154"/>
      <c r="L495" s="32"/>
      <c r="M495" s="155"/>
      <c r="T495" s="56"/>
      <c r="AT495" s="17" t="s">
        <v>160</v>
      </c>
      <c r="AU495" s="17" t="s">
        <v>83</v>
      </c>
    </row>
    <row r="496" spans="2:65" s="14" customFormat="1" x14ac:dyDescent="0.2">
      <c r="B496" s="170"/>
      <c r="D496" s="152" t="s">
        <v>162</v>
      </c>
      <c r="E496" s="171" t="s">
        <v>1</v>
      </c>
      <c r="F496" s="172" t="s">
        <v>779</v>
      </c>
      <c r="H496" s="171" t="s">
        <v>1</v>
      </c>
      <c r="I496" s="173"/>
      <c r="L496" s="170"/>
      <c r="M496" s="174"/>
      <c r="T496" s="175"/>
      <c r="AT496" s="171" t="s">
        <v>162</v>
      </c>
      <c r="AU496" s="171" t="s">
        <v>83</v>
      </c>
      <c r="AV496" s="14" t="s">
        <v>81</v>
      </c>
      <c r="AW496" s="14" t="s">
        <v>30</v>
      </c>
      <c r="AX496" s="14" t="s">
        <v>73</v>
      </c>
      <c r="AY496" s="171" t="s">
        <v>151</v>
      </c>
    </row>
    <row r="497" spans="2:65" s="12" customFormat="1" x14ac:dyDescent="0.2">
      <c r="B497" s="156"/>
      <c r="D497" s="152" t="s">
        <v>162</v>
      </c>
      <c r="E497" s="157" t="s">
        <v>1</v>
      </c>
      <c r="F497" s="158" t="s">
        <v>630</v>
      </c>
      <c r="H497" s="159">
        <v>28</v>
      </c>
      <c r="I497" s="160"/>
      <c r="L497" s="156"/>
      <c r="M497" s="161"/>
      <c r="T497" s="162"/>
      <c r="AT497" s="157" t="s">
        <v>162</v>
      </c>
      <c r="AU497" s="157" t="s">
        <v>83</v>
      </c>
      <c r="AV497" s="12" t="s">
        <v>83</v>
      </c>
      <c r="AW497" s="12" t="s">
        <v>30</v>
      </c>
      <c r="AX497" s="12" t="s">
        <v>73</v>
      </c>
      <c r="AY497" s="157" t="s">
        <v>151</v>
      </c>
    </row>
    <row r="498" spans="2:65" s="13" customFormat="1" x14ac:dyDescent="0.2">
      <c r="B498" s="163"/>
      <c r="D498" s="152" t="s">
        <v>162</v>
      </c>
      <c r="E498" s="164" t="s">
        <v>1</v>
      </c>
      <c r="F498" s="165" t="s">
        <v>164</v>
      </c>
      <c r="H498" s="166">
        <v>28</v>
      </c>
      <c r="I498" s="167"/>
      <c r="L498" s="163"/>
      <c r="M498" s="168"/>
      <c r="T498" s="169"/>
      <c r="AT498" s="164" t="s">
        <v>162</v>
      </c>
      <c r="AU498" s="164" t="s">
        <v>83</v>
      </c>
      <c r="AV498" s="13" t="s">
        <v>158</v>
      </c>
      <c r="AW498" s="13" t="s">
        <v>30</v>
      </c>
      <c r="AX498" s="13" t="s">
        <v>81</v>
      </c>
      <c r="AY498" s="164" t="s">
        <v>151</v>
      </c>
    </row>
    <row r="499" spans="2:65" s="1" customFormat="1" ht="16.5" customHeight="1" x14ac:dyDescent="0.2">
      <c r="B499" s="137"/>
      <c r="C499" s="182" t="s">
        <v>780</v>
      </c>
      <c r="D499" s="182" t="s">
        <v>566</v>
      </c>
      <c r="E499" s="183" t="s">
        <v>781</v>
      </c>
      <c r="F499" s="184" t="s">
        <v>782</v>
      </c>
      <c r="G499" s="185" t="s">
        <v>157</v>
      </c>
      <c r="H499" s="186">
        <v>28.28</v>
      </c>
      <c r="I499" s="187"/>
      <c r="J499" s="188">
        <f>ROUND(I499*H499,2)</f>
        <v>0</v>
      </c>
      <c r="K499" s="189"/>
      <c r="L499" s="190"/>
      <c r="M499" s="191" t="s">
        <v>1</v>
      </c>
      <c r="N499" s="192" t="s">
        <v>38</v>
      </c>
      <c r="P499" s="148">
        <f>O499*H499</f>
        <v>0</v>
      </c>
      <c r="Q499" s="148">
        <v>0.41699999999999998</v>
      </c>
      <c r="R499" s="148">
        <f>Q499*H499</f>
        <v>11.792759999999999</v>
      </c>
      <c r="S499" s="148">
        <v>0</v>
      </c>
      <c r="T499" s="149">
        <f>S499*H499</f>
        <v>0</v>
      </c>
      <c r="AR499" s="150" t="s">
        <v>204</v>
      </c>
      <c r="AT499" s="150" t="s">
        <v>566</v>
      </c>
      <c r="AU499" s="150" t="s">
        <v>83</v>
      </c>
      <c r="AY499" s="17" t="s">
        <v>151</v>
      </c>
      <c r="BE499" s="151">
        <f>IF(N499="základní",J499,0)</f>
        <v>0</v>
      </c>
      <c r="BF499" s="151">
        <f>IF(N499="snížená",J499,0)</f>
        <v>0</v>
      </c>
      <c r="BG499" s="151">
        <f>IF(N499="zákl. přenesená",J499,0)</f>
        <v>0</v>
      </c>
      <c r="BH499" s="151">
        <f>IF(N499="sníž. přenesená",J499,0)</f>
        <v>0</v>
      </c>
      <c r="BI499" s="151">
        <f>IF(N499="nulová",J499,0)</f>
        <v>0</v>
      </c>
      <c r="BJ499" s="17" t="s">
        <v>81</v>
      </c>
      <c r="BK499" s="151">
        <f>ROUND(I499*H499,2)</f>
        <v>0</v>
      </c>
      <c r="BL499" s="17" t="s">
        <v>158</v>
      </c>
      <c r="BM499" s="150" t="s">
        <v>783</v>
      </c>
    </row>
    <row r="500" spans="2:65" s="1" customFormat="1" x14ac:dyDescent="0.2">
      <c r="B500" s="32"/>
      <c r="D500" s="152" t="s">
        <v>160</v>
      </c>
      <c r="F500" s="153" t="s">
        <v>782</v>
      </c>
      <c r="I500" s="154"/>
      <c r="L500" s="32"/>
      <c r="M500" s="155"/>
      <c r="T500" s="56"/>
      <c r="AT500" s="17" t="s">
        <v>160</v>
      </c>
      <c r="AU500" s="17" t="s">
        <v>83</v>
      </c>
    </row>
    <row r="501" spans="2:65" s="14" customFormat="1" x14ac:dyDescent="0.2">
      <c r="B501" s="170"/>
      <c r="D501" s="152" t="s">
        <v>162</v>
      </c>
      <c r="E501" s="171" t="s">
        <v>1</v>
      </c>
      <c r="F501" s="172" t="s">
        <v>784</v>
      </c>
      <c r="H501" s="171" t="s">
        <v>1</v>
      </c>
      <c r="I501" s="173"/>
      <c r="L501" s="170"/>
      <c r="M501" s="174"/>
      <c r="T501" s="175"/>
      <c r="AT501" s="171" t="s">
        <v>162</v>
      </c>
      <c r="AU501" s="171" t="s">
        <v>83</v>
      </c>
      <c r="AV501" s="14" t="s">
        <v>81</v>
      </c>
      <c r="AW501" s="14" t="s">
        <v>30</v>
      </c>
      <c r="AX501" s="14" t="s">
        <v>73</v>
      </c>
      <c r="AY501" s="171" t="s">
        <v>151</v>
      </c>
    </row>
    <row r="502" spans="2:65" s="12" customFormat="1" x14ac:dyDescent="0.2">
      <c r="B502" s="156"/>
      <c r="D502" s="152" t="s">
        <v>162</v>
      </c>
      <c r="E502" s="157" t="s">
        <v>1</v>
      </c>
      <c r="F502" s="158" t="s">
        <v>785</v>
      </c>
      <c r="H502" s="159">
        <v>28.28</v>
      </c>
      <c r="I502" s="160"/>
      <c r="L502" s="156"/>
      <c r="M502" s="161"/>
      <c r="T502" s="162"/>
      <c r="AT502" s="157" t="s">
        <v>162</v>
      </c>
      <c r="AU502" s="157" t="s">
        <v>83</v>
      </c>
      <c r="AV502" s="12" t="s">
        <v>83</v>
      </c>
      <c r="AW502" s="12" t="s">
        <v>30</v>
      </c>
      <c r="AX502" s="12" t="s">
        <v>73</v>
      </c>
      <c r="AY502" s="157" t="s">
        <v>151</v>
      </c>
    </row>
    <row r="503" spans="2:65" s="13" customFormat="1" x14ac:dyDescent="0.2">
      <c r="B503" s="163"/>
      <c r="D503" s="152" t="s">
        <v>162</v>
      </c>
      <c r="E503" s="164" t="s">
        <v>1</v>
      </c>
      <c r="F503" s="165" t="s">
        <v>164</v>
      </c>
      <c r="H503" s="166">
        <v>28.28</v>
      </c>
      <c r="I503" s="167"/>
      <c r="L503" s="163"/>
      <c r="M503" s="168"/>
      <c r="T503" s="169"/>
      <c r="AT503" s="164" t="s">
        <v>162</v>
      </c>
      <c r="AU503" s="164" t="s">
        <v>83</v>
      </c>
      <c r="AV503" s="13" t="s">
        <v>158</v>
      </c>
      <c r="AW503" s="13" t="s">
        <v>30</v>
      </c>
      <c r="AX503" s="13" t="s">
        <v>81</v>
      </c>
      <c r="AY503" s="164" t="s">
        <v>151</v>
      </c>
    </row>
    <row r="504" spans="2:65" s="1" customFormat="1" ht="21.75" customHeight="1" x14ac:dyDescent="0.2">
      <c r="B504" s="137"/>
      <c r="C504" s="182" t="s">
        <v>786</v>
      </c>
      <c r="D504" s="182" t="s">
        <v>566</v>
      </c>
      <c r="E504" s="183" t="s">
        <v>787</v>
      </c>
      <c r="F504" s="184" t="s">
        <v>788</v>
      </c>
      <c r="G504" s="185" t="s">
        <v>157</v>
      </c>
      <c r="H504" s="186">
        <v>28</v>
      </c>
      <c r="I504" s="187"/>
      <c r="J504" s="188">
        <f>ROUND(I504*H504,2)</f>
        <v>0</v>
      </c>
      <c r="K504" s="189"/>
      <c r="L504" s="190"/>
      <c r="M504" s="191" t="s">
        <v>1</v>
      </c>
      <c r="N504" s="192" t="s">
        <v>38</v>
      </c>
      <c r="P504" s="148">
        <f>O504*H504</f>
        <v>0</v>
      </c>
      <c r="Q504" s="148">
        <v>0</v>
      </c>
      <c r="R504" s="148">
        <f>Q504*H504</f>
        <v>0</v>
      </c>
      <c r="S504" s="148">
        <v>0</v>
      </c>
      <c r="T504" s="149">
        <f>S504*H504</f>
        <v>0</v>
      </c>
      <c r="AR504" s="150" t="s">
        <v>204</v>
      </c>
      <c r="AT504" s="150" t="s">
        <v>566</v>
      </c>
      <c r="AU504" s="150" t="s">
        <v>83</v>
      </c>
      <c r="AY504" s="17" t="s">
        <v>151</v>
      </c>
      <c r="BE504" s="151">
        <f>IF(N504="základní",J504,0)</f>
        <v>0</v>
      </c>
      <c r="BF504" s="151">
        <f>IF(N504="snížená",J504,0)</f>
        <v>0</v>
      </c>
      <c r="BG504" s="151">
        <f>IF(N504="zákl. přenesená",J504,0)</f>
        <v>0</v>
      </c>
      <c r="BH504" s="151">
        <f>IF(N504="sníž. přenesená",J504,0)</f>
        <v>0</v>
      </c>
      <c r="BI504" s="151">
        <f>IF(N504="nulová",J504,0)</f>
        <v>0</v>
      </c>
      <c r="BJ504" s="17" t="s">
        <v>81</v>
      </c>
      <c r="BK504" s="151">
        <f>ROUND(I504*H504,2)</f>
        <v>0</v>
      </c>
      <c r="BL504" s="17" t="s">
        <v>158</v>
      </c>
      <c r="BM504" s="150" t="s">
        <v>789</v>
      </c>
    </row>
    <row r="505" spans="2:65" s="1" customFormat="1" x14ac:dyDescent="0.2">
      <c r="B505" s="32"/>
      <c r="D505" s="152" t="s">
        <v>160</v>
      </c>
      <c r="F505" s="153" t="s">
        <v>788</v>
      </c>
      <c r="I505" s="154"/>
      <c r="L505" s="32"/>
      <c r="M505" s="155"/>
      <c r="T505" s="56"/>
      <c r="AT505" s="17" t="s">
        <v>160</v>
      </c>
      <c r="AU505" s="17" t="s">
        <v>83</v>
      </c>
    </row>
    <row r="506" spans="2:65" s="14" customFormat="1" x14ac:dyDescent="0.2">
      <c r="B506" s="170"/>
      <c r="D506" s="152" t="s">
        <v>162</v>
      </c>
      <c r="E506" s="171" t="s">
        <v>1</v>
      </c>
      <c r="F506" s="172" t="s">
        <v>735</v>
      </c>
      <c r="H506" s="171" t="s">
        <v>1</v>
      </c>
      <c r="I506" s="173"/>
      <c r="L506" s="170"/>
      <c r="M506" s="174"/>
      <c r="T506" s="175"/>
      <c r="AT506" s="171" t="s">
        <v>162</v>
      </c>
      <c r="AU506" s="171" t="s">
        <v>83</v>
      </c>
      <c r="AV506" s="14" t="s">
        <v>81</v>
      </c>
      <c r="AW506" s="14" t="s">
        <v>30</v>
      </c>
      <c r="AX506" s="14" t="s">
        <v>73</v>
      </c>
      <c r="AY506" s="171" t="s">
        <v>151</v>
      </c>
    </row>
    <row r="507" spans="2:65" s="12" customFormat="1" x14ac:dyDescent="0.2">
      <c r="B507" s="156"/>
      <c r="D507" s="152" t="s">
        <v>162</v>
      </c>
      <c r="E507" s="157" t="s">
        <v>1</v>
      </c>
      <c r="F507" s="158" t="s">
        <v>630</v>
      </c>
      <c r="H507" s="159">
        <v>28</v>
      </c>
      <c r="I507" s="160"/>
      <c r="L507" s="156"/>
      <c r="M507" s="161"/>
      <c r="T507" s="162"/>
      <c r="AT507" s="157" t="s">
        <v>162</v>
      </c>
      <c r="AU507" s="157" t="s">
        <v>83</v>
      </c>
      <c r="AV507" s="12" t="s">
        <v>83</v>
      </c>
      <c r="AW507" s="12" t="s">
        <v>30</v>
      </c>
      <c r="AX507" s="12" t="s">
        <v>73</v>
      </c>
      <c r="AY507" s="157" t="s">
        <v>151</v>
      </c>
    </row>
    <row r="508" spans="2:65" s="13" customFormat="1" x14ac:dyDescent="0.2">
      <c r="B508" s="163"/>
      <c r="D508" s="152" t="s">
        <v>162</v>
      </c>
      <c r="E508" s="164" t="s">
        <v>1</v>
      </c>
      <c r="F508" s="165" t="s">
        <v>164</v>
      </c>
      <c r="H508" s="166">
        <v>28</v>
      </c>
      <c r="I508" s="167"/>
      <c r="L508" s="163"/>
      <c r="M508" s="168"/>
      <c r="T508" s="169"/>
      <c r="AT508" s="164" t="s">
        <v>162</v>
      </c>
      <c r="AU508" s="164" t="s">
        <v>83</v>
      </c>
      <c r="AV508" s="13" t="s">
        <v>158</v>
      </c>
      <c r="AW508" s="13" t="s">
        <v>30</v>
      </c>
      <c r="AX508" s="13" t="s">
        <v>81</v>
      </c>
      <c r="AY508" s="164" t="s">
        <v>151</v>
      </c>
    </row>
    <row r="509" spans="2:65" s="1" customFormat="1" ht="24.2" customHeight="1" x14ac:dyDescent="0.2">
      <c r="B509" s="137"/>
      <c r="C509" s="138" t="s">
        <v>790</v>
      </c>
      <c r="D509" s="138" t="s">
        <v>154</v>
      </c>
      <c r="E509" s="139" t="s">
        <v>791</v>
      </c>
      <c r="F509" s="140" t="s">
        <v>792</v>
      </c>
      <c r="G509" s="141" t="s">
        <v>157</v>
      </c>
      <c r="H509" s="142">
        <v>639</v>
      </c>
      <c r="I509" s="143"/>
      <c r="J509" s="144">
        <f>ROUND(I509*H509,2)</f>
        <v>0</v>
      </c>
      <c r="K509" s="145"/>
      <c r="L509" s="32"/>
      <c r="M509" s="146" t="s">
        <v>1</v>
      </c>
      <c r="N509" s="147" t="s">
        <v>38</v>
      </c>
      <c r="P509" s="148">
        <f>O509*H509</f>
        <v>0</v>
      </c>
      <c r="Q509" s="148">
        <v>0.1837</v>
      </c>
      <c r="R509" s="148">
        <f>Q509*H509</f>
        <v>117.3843</v>
      </c>
      <c r="S509" s="148">
        <v>0</v>
      </c>
      <c r="T509" s="149">
        <f>S509*H509</f>
        <v>0</v>
      </c>
      <c r="AR509" s="150" t="s">
        <v>158</v>
      </c>
      <c r="AT509" s="150" t="s">
        <v>154</v>
      </c>
      <c r="AU509" s="150" t="s">
        <v>83</v>
      </c>
      <c r="AY509" s="17" t="s">
        <v>151</v>
      </c>
      <c r="BE509" s="151">
        <f>IF(N509="základní",J509,0)</f>
        <v>0</v>
      </c>
      <c r="BF509" s="151">
        <f>IF(N509="snížená",J509,0)</f>
        <v>0</v>
      </c>
      <c r="BG509" s="151">
        <f>IF(N509="zákl. přenesená",J509,0)</f>
        <v>0</v>
      </c>
      <c r="BH509" s="151">
        <f>IF(N509="sníž. přenesená",J509,0)</f>
        <v>0</v>
      </c>
      <c r="BI509" s="151">
        <f>IF(N509="nulová",J509,0)</f>
        <v>0</v>
      </c>
      <c r="BJ509" s="17" t="s">
        <v>81</v>
      </c>
      <c r="BK509" s="151">
        <f>ROUND(I509*H509,2)</f>
        <v>0</v>
      </c>
      <c r="BL509" s="17" t="s">
        <v>158</v>
      </c>
      <c r="BM509" s="150" t="s">
        <v>793</v>
      </c>
    </row>
    <row r="510" spans="2:65" s="1" customFormat="1" ht="19.5" x14ac:dyDescent="0.2">
      <c r="B510" s="32"/>
      <c r="D510" s="152" t="s">
        <v>160</v>
      </c>
      <c r="F510" s="153" t="s">
        <v>792</v>
      </c>
      <c r="I510" s="154"/>
      <c r="L510" s="32"/>
      <c r="M510" s="155"/>
      <c r="T510" s="56"/>
      <c r="AT510" s="17" t="s">
        <v>160</v>
      </c>
      <c r="AU510" s="17" t="s">
        <v>83</v>
      </c>
    </row>
    <row r="511" spans="2:65" s="14" customFormat="1" ht="22.5" x14ac:dyDescent="0.2">
      <c r="B511" s="170"/>
      <c r="D511" s="152" t="s">
        <v>162</v>
      </c>
      <c r="E511" s="171" t="s">
        <v>1</v>
      </c>
      <c r="F511" s="172" t="s">
        <v>794</v>
      </c>
      <c r="H511" s="171" t="s">
        <v>1</v>
      </c>
      <c r="I511" s="173"/>
      <c r="L511" s="170"/>
      <c r="M511" s="174"/>
      <c r="T511" s="175"/>
      <c r="AT511" s="171" t="s">
        <v>162</v>
      </c>
      <c r="AU511" s="171" t="s">
        <v>83</v>
      </c>
      <c r="AV511" s="14" t="s">
        <v>81</v>
      </c>
      <c r="AW511" s="14" t="s">
        <v>30</v>
      </c>
      <c r="AX511" s="14" t="s">
        <v>73</v>
      </c>
      <c r="AY511" s="171" t="s">
        <v>151</v>
      </c>
    </row>
    <row r="512" spans="2:65" s="12" customFormat="1" x14ac:dyDescent="0.2">
      <c r="B512" s="156"/>
      <c r="D512" s="152" t="s">
        <v>162</v>
      </c>
      <c r="E512" s="157" t="s">
        <v>1</v>
      </c>
      <c r="F512" s="158" t="s">
        <v>795</v>
      </c>
      <c r="H512" s="159">
        <v>639</v>
      </c>
      <c r="I512" s="160"/>
      <c r="L512" s="156"/>
      <c r="M512" s="161"/>
      <c r="T512" s="162"/>
      <c r="AT512" s="157" t="s">
        <v>162</v>
      </c>
      <c r="AU512" s="157" t="s">
        <v>83</v>
      </c>
      <c r="AV512" s="12" t="s">
        <v>83</v>
      </c>
      <c r="AW512" s="12" t="s">
        <v>30</v>
      </c>
      <c r="AX512" s="12" t="s">
        <v>73</v>
      </c>
      <c r="AY512" s="157" t="s">
        <v>151</v>
      </c>
    </row>
    <row r="513" spans="2:65" s="13" customFormat="1" x14ac:dyDescent="0.2">
      <c r="B513" s="163"/>
      <c r="D513" s="152" t="s">
        <v>162</v>
      </c>
      <c r="E513" s="164" t="s">
        <v>1</v>
      </c>
      <c r="F513" s="165" t="s">
        <v>164</v>
      </c>
      <c r="H513" s="166">
        <v>639</v>
      </c>
      <c r="I513" s="167"/>
      <c r="L513" s="163"/>
      <c r="M513" s="168"/>
      <c r="T513" s="169"/>
      <c r="AT513" s="164" t="s">
        <v>162</v>
      </c>
      <c r="AU513" s="164" t="s">
        <v>83</v>
      </c>
      <c r="AV513" s="13" t="s">
        <v>158</v>
      </c>
      <c r="AW513" s="13" t="s">
        <v>30</v>
      </c>
      <c r="AX513" s="13" t="s">
        <v>81</v>
      </c>
      <c r="AY513" s="164" t="s">
        <v>151</v>
      </c>
    </row>
    <row r="514" spans="2:65" s="1" customFormat="1" ht="16.5" customHeight="1" x14ac:dyDescent="0.2">
      <c r="B514" s="137"/>
      <c r="C514" s="182" t="s">
        <v>796</v>
      </c>
      <c r="D514" s="182" t="s">
        <v>566</v>
      </c>
      <c r="E514" s="183" t="s">
        <v>797</v>
      </c>
      <c r="F514" s="184" t="s">
        <v>798</v>
      </c>
      <c r="G514" s="185" t="s">
        <v>157</v>
      </c>
      <c r="H514" s="186">
        <v>651.78</v>
      </c>
      <c r="I514" s="187"/>
      <c r="J514" s="188">
        <f>ROUND(I514*H514,2)</f>
        <v>0</v>
      </c>
      <c r="K514" s="189"/>
      <c r="L514" s="190"/>
      <c r="M514" s="191" t="s">
        <v>1</v>
      </c>
      <c r="N514" s="192" t="s">
        <v>38</v>
      </c>
      <c r="P514" s="148">
        <f>O514*H514</f>
        <v>0</v>
      </c>
      <c r="Q514" s="148">
        <v>0.222</v>
      </c>
      <c r="R514" s="148">
        <f>Q514*H514</f>
        <v>144.69515999999999</v>
      </c>
      <c r="S514" s="148">
        <v>0</v>
      </c>
      <c r="T514" s="149">
        <f>S514*H514</f>
        <v>0</v>
      </c>
      <c r="AR514" s="150" t="s">
        <v>204</v>
      </c>
      <c r="AT514" s="150" t="s">
        <v>566</v>
      </c>
      <c r="AU514" s="150" t="s">
        <v>83</v>
      </c>
      <c r="AY514" s="17" t="s">
        <v>151</v>
      </c>
      <c r="BE514" s="151">
        <f>IF(N514="základní",J514,0)</f>
        <v>0</v>
      </c>
      <c r="BF514" s="151">
        <f>IF(N514="snížená",J514,0)</f>
        <v>0</v>
      </c>
      <c r="BG514" s="151">
        <f>IF(N514="zákl. přenesená",J514,0)</f>
        <v>0</v>
      </c>
      <c r="BH514" s="151">
        <f>IF(N514="sníž. přenesená",J514,0)</f>
        <v>0</v>
      </c>
      <c r="BI514" s="151">
        <f>IF(N514="nulová",J514,0)</f>
        <v>0</v>
      </c>
      <c r="BJ514" s="17" t="s">
        <v>81</v>
      </c>
      <c r="BK514" s="151">
        <f>ROUND(I514*H514,2)</f>
        <v>0</v>
      </c>
      <c r="BL514" s="17" t="s">
        <v>158</v>
      </c>
      <c r="BM514" s="150" t="s">
        <v>799</v>
      </c>
    </row>
    <row r="515" spans="2:65" s="1" customFormat="1" x14ac:dyDescent="0.2">
      <c r="B515" s="32"/>
      <c r="D515" s="152" t="s">
        <v>160</v>
      </c>
      <c r="F515" s="153" t="s">
        <v>798</v>
      </c>
      <c r="I515" s="154"/>
      <c r="L515" s="32"/>
      <c r="M515" s="155"/>
      <c r="T515" s="56"/>
      <c r="AT515" s="17" t="s">
        <v>160</v>
      </c>
      <c r="AU515" s="17" t="s">
        <v>83</v>
      </c>
    </row>
    <row r="516" spans="2:65" s="14" customFormat="1" ht="22.5" x14ac:dyDescent="0.2">
      <c r="B516" s="170"/>
      <c r="D516" s="152" t="s">
        <v>162</v>
      </c>
      <c r="E516" s="171" t="s">
        <v>1</v>
      </c>
      <c r="F516" s="172" t="s">
        <v>800</v>
      </c>
      <c r="H516" s="171" t="s">
        <v>1</v>
      </c>
      <c r="I516" s="173"/>
      <c r="L516" s="170"/>
      <c r="M516" s="174"/>
      <c r="T516" s="175"/>
      <c r="AT516" s="171" t="s">
        <v>162</v>
      </c>
      <c r="AU516" s="171" t="s">
        <v>83</v>
      </c>
      <c r="AV516" s="14" t="s">
        <v>81</v>
      </c>
      <c r="AW516" s="14" t="s">
        <v>30</v>
      </c>
      <c r="AX516" s="14" t="s">
        <v>73</v>
      </c>
      <c r="AY516" s="171" t="s">
        <v>151</v>
      </c>
    </row>
    <row r="517" spans="2:65" s="12" customFormat="1" x14ac:dyDescent="0.2">
      <c r="B517" s="156"/>
      <c r="D517" s="152" t="s">
        <v>162</v>
      </c>
      <c r="E517" s="157" t="s">
        <v>1</v>
      </c>
      <c r="F517" s="158" t="s">
        <v>801</v>
      </c>
      <c r="H517" s="159">
        <v>651.78</v>
      </c>
      <c r="I517" s="160"/>
      <c r="L517" s="156"/>
      <c r="M517" s="161"/>
      <c r="T517" s="162"/>
      <c r="AT517" s="157" t="s">
        <v>162</v>
      </c>
      <c r="AU517" s="157" t="s">
        <v>83</v>
      </c>
      <c r="AV517" s="12" t="s">
        <v>83</v>
      </c>
      <c r="AW517" s="12" t="s">
        <v>30</v>
      </c>
      <c r="AX517" s="12" t="s">
        <v>73</v>
      </c>
      <c r="AY517" s="157" t="s">
        <v>151</v>
      </c>
    </row>
    <row r="518" spans="2:65" s="13" customFormat="1" x14ac:dyDescent="0.2">
      <c r="B518" s="163"/>
      <c r="D518" s="152" t="s">
        <v>162</v>
      </c>
      <c r="E518" s="164" t="s">
        <v>1</v>
      </c>
      <c r="F518" s="165" t="s">
        <v>164</v>
      </c>
      <c r="H518" s="166">
        <v>651.78</v>
      </c>
      <c r="I518" s="167"/>
      <c r="L518" s="163"/>
      <c r="M518" s="168"/>
      <c r="T518" s="169"/>
      <c r="AT518" s="164" t="s">
        <v>162</v>
      </c>
      <c r="AU518" s="164" t="s">
        <v>83</v>
      </c>
      <c r="AV518" s="13" t="s">
        <v>158</v>
      </c>
      <c r="AW518" s="13" t="s">
        <v>30</v>
      </c>
      <c r="AX518" s="13" t="s">
        <v>81</v>
      </c>
      <c r="AY518" s="164" t="s">
        <v>151</v>
      </c>
    </row>
    <row r="519" spans="2:65" s="1" customFormat="1" ht="24.2" customHeight="1" x14ac:dyDescent="0.2">
      <c r="B519" s="137"/>
      <c r="C519" s="138" t="s">
        <v>802</v>
      </c>
      <c r="D519" s="138" t="s">
        <v>154</v>
      </c>
      <c r="E519" s="139" t="s">
        <v>803</v>
      </c>
      <c r="F519" s="140" t="s">
        <v>804</v>
      </c>
      <c r="G519" s="141" t="s">
        <v>157</v>
      </c>
      <c r="H519" s="142">
        <v>9</v>
      </c>
      <c r="I519" s="143"/>
      <c r="J519" s="144">
        <f>ROUND(I519*H519,2)</f>
        <v>0</v>
      </c>
      <c r="K519" s="145"/>
      <c r="L519" s="32"/>
      <c r="M519" s="146" t="s">
        <v>1</v>
      </c>
      <c r="N519" s="147" t="s">
        <v>38</v>
      </c>
      <c r="P519" s="148">
        <f>O519*H519</f>
        <v>0</v>
      </c>
      <c r="Q519" s="148">
        <v>0.16700000000000001</v>
      </c>
      <c r="R519" s="148">
        <f>Q519*H519</f>
        <v>1.5030000000000001</v>
      </c>
      <c r="S519" s="148">
        <v>0</v>
      </c>
      <c r="T519" s="149">
        <f>S519*H519</f>
        <v>0</v>
      </c>
      <c r="AR519" s="150" t="s">
        <v>158</v>
      </c>
      <c r="AT519" s="150" t="s">
        <v>154</v>
      </c>
      <c r="AU519" s="150" t="s">
        <v>83</v>
      </c>
      <c r="AY519" s="17" t="s">
        <v>151</v>
      </c>
      <c r="BE519" s="151">
        <f>IF(N519="základní",J519,0)</f>
        <v>0</v>
      </c>
      <c r="BF519" s="151">
        <f>IF(N519="snížená",J519,0)</f>
        <v>0</v>
      </c>
      <c r="BG519" s="151">
        <f>IF(N519="zákl. přenesená",J519,0)</f>
        <v>0</v>
      </c>
      <c r="BH519" s="151">
        <f>IF(N519="sníž. přenesená",J519,0)</f>
        <v>0</v>
      </c>
      <c r="BI519" s="151">
        <f>IF(N519="nulová",J519,0)</f>
        <v>0</v>
      </c>
      <c r="BJ519" s="17" t="s">
        <v>81</v>
      </c>
      <c r="BK519" s="151">
        <f>ROUND(I519*H519,2)</f>
        <v>0</v>
      </c>
      <c r="BL519" s="17" t="s">
        <v>158</v>
      </c>
      <c r="BM519" s="150" t="s">
        <v>805</v>
      </c>
    </row>
    <row r="520" spans="2:65" s="1" customFormat="1" ht="19.5" x14ac:dyDescent="0.2">
      <c r="B520" s="32"/>
      <c r="D520" s="152" t="s">
        <v>160</v>
      </c>
      <c r="F520" s="153" t="s">
        <v>804</v>
      </c>
      <c r="I520" s="154"/>
      <c r="L520" s="32"/>
      <c r="M520" s="155"/>
      <c r="T520" s="56"/>
      <c r="AT520" s="17" t="s">
        <v>160</v>
      </c>
      <c r="AU520" s="17" t="s">
        <v>83</v>
      </c>
    </row>
    <row r="521" spans="2:65" s="14" customFormat="1" ht="22.5" x14ac:dyDescent="0.2">
      <c r="B521" s="170"/>
      <c r="D521" s="152" t="s">
        <v>162</v>
      </c>
      <c r="E521" s="171" t="s">
        <v>1</v>
      </c>
      <c r="F521" s="172" t="s">
        <v>806</v>
      </c>
      <c r="H521" s="171" t="s">
        <v>1</v>
      </c>
      <c r="I521" s="173"/>
      <c r="L521" s="170"/>
      <c r="M521" s="174"/>
      <c r="T521" s="175"/>
      <c r="AT521" s="171" t="s">
        <v>162</v>
      </c>
      <c r="AU521" s="171" t="s">
        <v>83</v>
      </c>
      <c r="AV521" s="14" t="s">
        <v>81</v>
      </c>
      <c r="AW521" s="14" t="s">
        <v>30</v>
      </c>
      <c r="AX521" s="14" t="s">
        <v>73</v>
      </c>
      <c r="AY521" s="171" t="s">
        <v>151</v>
      </c>
    </row>
    <row r="522" spans="2:65" s="12" customFormat="1" x14ac:dyDescent="0.2">
      <c r="B522" s="156"/>
      <c r="D522" s="152" t="s">
        <v>162</v>
      </c>
      <c r="E522" s="157" t="s">
        <v>1</v>
      </c>
      <c r="F522" s="158" t="s">
        <v>152</v>
      </c>
      <c r="H522" s="159">
        <v>9</v>
      </c>
      <c r="I522" s="160"/>
      <c r="L522" s="156"/>
      <c r="M522" s="161"/>
      <c r="T522" s="162"/>
      <c r="AT522" s="157" t="s">
        <v>162</v>
      </c>
      <c r="AU522" s="157" t="s">
        <v>83</v>
      </c>
      <c r="AV522" s="12" t="s">
        <v>83</v>
      </c>
      <c r="AW522" s="12" t="s">
        <v>30</v>
      </c>
      <c r="AX522" s="12" t="s">
        <v>73</v>
      </c>
      <c r="AY522" s="157" t="s">
        <v>151</v>
      </c>
    </row>
    <row r="523" spans="2:65" s="13" customFormat="1" x14ac:dyDescent="0.2">
      <c r="B523" s="163"/>
      <c r="D523" s="152" t="s">
        <v>162</v>
      </c>
      <c r="E523" s="164" t="s">
        <v>1</v>
      </c>
      <c r="F523" s="165" t="s">
        <v>164</v>
      </c>
      <c r="H523" s="166">
        <v>9</v>
      </c>
      <c r="I523" s="167"/>
      <c r="L523" s="163"/>
      <c r="M523" s="168"/>
      <c r="T523" s="169"/>
      <c r="AT523" s="164" t="s">
        <v>162</v>
      </c>
      <c r="AU523" s="164" t="s">
        <v>83</v>
      </c>
      <c r="AV523" s="13" t="s">
        <v>158</v>
      </c>
      <c r="AW523" s="13" t="s">
        <v>30</v>
      </c>
      <c r="AX523" s="13" t="s">
        <v>81</v>
      </c>
      <c r="AY523" s="164" t="s">
        <v>151</v>
      </c>
    </row>
    <row r="524" spans="2:65" s="1" customFormat="1" ht="16.5" customHeight="1" x14ac:dyDescent="0.2">
      <c r="B524" s="137"/>
      <c r="C524" s="182" t="s">
        <v>807</v>
      </c>
      <c r="D524" s="182" t="s">
        <v>566</v>
      </c>
      <c r="E524" s="183" t="s">
        <v>808</v>
      </c>
      <c r="F524" s="184" t="s">
        <v>809</v>
      </c>
      <c r="G524" s="185" t="s">
        <v>157</v>
      </c>
      <c r="H524" s="186">
        <v>9.18</v>
      </c>
      <c r="I524" s="187"/>
      <c r="J524" s="188">
        <f>ROUND(I524*H524,2)</f>
        <v>0</v>
      </c>
      <c r="K524" s="189"/>
      <c r="L524" s="190"/>
      <c r="M524" s="191" t="s">
        <v>1</v>
      </c>
      <c r="N524" s="192" t="s">
        <v>38</v>
      </c>
      <c r="P524" s="148">
        <f>O524*H524</f>
        <v>0</v>
      </c>
      <c r="Q524" s="148">
        <v>0.11799999999999999</v>
      </c>
      <c r="R524" s="148">
        <f>Q524*H524</f>
        <v>1.08324</v>
      </c>
      <c r="S524" s="148">
        <v>0</v>
      </c>
      <c r="T524" s="149">
        <f>S524*H524</f>
        <v>0</v>
      </c>
      <c r="AR524" s="150" t="s">
        <v>204</v>
      </c>
      <c r="AT524" s="150" t="s">
        <v>566</v>
      </c>
      <c r="AU524" s="150" t="s">
        <v>83</v>
      </c>
      <c r="AY524" s="17" t="s">
        <v>151</v>
      </c>
      <c r="BE524" s="151">
        <f>IF(N524="základní",J524,0)</f>
        <v>0</v>
      </c>
      <c r="BF524" s="151">
        <f>IF(N524="snížená",J524,0)</f>
        <v>0</v>
      </c>
      <c r="BG524" s="151">
        <f>IF(N524="zákl. přenesená",J524,0)</f>
        <v>0</v>
      </c>
      <c r="BH524" s="151">
        <f>IF(N524="sníž. přenesená",J524,0)</f>
        <v>0</v>
      </c>
      <c r="BI524" s="151">
        <f>IF(N524="nulová",J524,0)</f>
        <v>0</v>
      </c>
      <c r="BJ524" s="17" t="s">
        <v>81</v>
      </c>
      <c r="BK524" s="151">
        <f>ROUND(I524*H524,2)</f>
        <v>0</v>
      </c>
      <c r="BL524" s="17" t="s">
        <v>158</v>
      </c>
      <c r="BM524" s="150" t="s">
        <v>810</v>
      </c>
    </row>
    <row r="525" spans="2:65" s="1" customFormat="1" x14ac:dyDescent="0.2">
      <c r="B525" s="32"/>
      <c r="D525" s="152" t="s">
        <v>160</v>
      </c>
      <c r="F525" s="153" t="s">
        <v>809</v>
      </c>
      <c r="I525" s="154"/>
      <c r="L525" s="32"/>
      <c r="M525" s="155"/>
      <c r="T525" s="56"/>
      <c r="AT525" s="17" t="s">
        <v>160</v>
      </c>
      <c r="AU525" s="17" t="s">
        <v>83</v>
      </c>
    </row>
    <row r="526" spans="2:65" s="14" customFormat="1" ht="22.5" x14ac:dyDescent="0.2">
      <c r="B526" s="170"/>
      <c r="D526" s="152" t="s">
        <v>162</v>
      </c>
      <c r="E526" s="171" t="s">
        <v>1</v>
      </c>
      <c r="F526" s="172" t="s">
        <v>811</v>
      </c>
      <c r="H526" s="171" t="s">
        <v>1</v>
      </c>
      <c r="I526" s="173"/>
      <c r="L526" s="170"/>
      <c r="M526" s="174"/>
      <c r="T526" s="175"/>
      <c r="AT526" s="171" t="s">
        <v>162</v>
      </c>
      <c r="AU526" s="171" t="s">
        <v>83</v>
      </c>
      <c r="AV526" s="14" t="s">
        <v>81</v>
      </c>
      <c r="AW526" s="14" t="s">
        <v>30</v>
      </c>
      <c r="AX526" s="14" t="s">
        <v>73</v>
      </c>
      <c r="AY526" s="171" t="s">
        <v>151</v>
      </c>
    </row>
    <row r="527" spans="2:65" s="12" customFormat="1" x14ac:dyDescent="0.2">
      <c r="B527" s="156"/>
      <c r="D527" s="152" t="s">
        <v>162</v>
      </c>
      <c r="E527" s="157" t="s">
        <v>1</v>
      </c>
      <c r="F527" s="158" t="s">
        <v>812</v>
      </c>
      <c r="H527" s="159">
        <v>9.18</v>
      </c>
      <c r="I527" s="160"/>
      <c r="L527" s="156"/>
      <c r="M527" s="161"/>
      <c r="T527" s="162"/>
      <c r="AT527" s="157" t="s">
        <v>162</v>
      </c>
      <c r="AU527" s="157" t="s">
        <v>83</v>
      </c>
      <c r="AV527" s="12" t="s">
        <v>83</v>
      </c>
      <c r="AW527" s="12" t="s">
        <v>30</v>
      </c>
      <c r="AX527" s="12" t="s">
        <v>73</v>
      </c>
      <c r="AY527" s="157" t="s">
        <v>151</v>
      </c>
    </row>
    <row r="528" spans="2:65" s="13" customFormat="1" x14ac:dyDescent="0.2">
      <c r="B528" s="163"/>
      <c r="D528" s="152" t="s">
        <v>162</v>
      </c>
      <c r="E528" s="164" t="s">
        <v>1</v>
      </c>
      <c r="F528" s="165" t="s">
        <v>164</v>
      </c>
      <c r="H528" s="166">
        <v>9.18</v>
      </c>
      <c r="I528" s="167"/>
      <c r="L528" s="163"/>
      <c r="M528" s="168"/>
      <c r="T528" s="169"/>
      <c r="AT528" s="164" t="s">
        <v>162</v>
      </c>
      <c r="AU528" s="164" t="s">
        <v>83</v>
      </c>
      <c r="AV528" s="13" t="s">
        <v>158</v>
      </c>
      <c r="AW528" s="13" t="s">
        <v>30</v>
      </c>
      <c r="AX528" s="13" t="s">
        <v>81</v>
      </c>
      <c r="AY528" s="164" t="s">
        <v>151</v>
      </c>
    </row>
    <row r="529" spans="2:65" s="1" customFormat="1" ht="24.2" customHeight="1" x14ac:dyDescent="0.2">
      <c r="B529" s="137"/>
      <c r="C529" s="138" t="s">
        <v>813</v>
      </c>
      <c r="D529" s="138" t="s">
        <v>154</v>
      </c>
      <c r="E529" s="139" t="s">
        <v>803</v>
      </c>
      <c r="F529" s="140" t="s">
        <v>804</v>
      </c>
      <c r="G529" s="141" t="s">
        <v>157</v>
      </c>
      <c r="H529" s="142">
        <v>316</v>
      </c>
      <c r="I529" s="143"/>
      <c r="J529" s="144">
        <f>ROUND(I529*H529,2)</f>
        <v>0</v>
      </c>
      <c r="K529" s="145"/>
      <c r="L529" s="32"/>
      <c r="M529" s="146" t="s">
        <v>1</v>
      </c>
      <c r="N529" s="147" t="s">
        <v>38</v>
      </c>
      <c r="P529" s="148">
        <f>O529*H529</f>
        <v>0</v>
      </c>
      <c r="Q529" s="148">
        <v>0.16700000000000001</v>
      </c>
      <c r="R529" s="148">
        <f>Q529*H529</f>
        <v>52.772000000000006</v>
      </c>
      <c r="S529" s="148">
        <v>0</v>
      </c>
      <c r="T529" s="149">
        <f>S529*H529</f>
        <v>0</v>
      </c>
      <c r="AR529" s="150" t="s">
        <v>158</v>
      </c>
      <c r="AT529" s="150" t="s">
        <v>154</v>
      </c>
      <c r="AU529" s="150" t="s">
        <v>83</v>
      </c>
      <c r="AY529" s="17" t="s">
        <v>151</v>
      </c>
      <c r="BE529" s="151">
        <f>IF(N529="základní",J529,0)</f>
        <v>0</v>
      </c>
      <c r="BF529" s="151">
        <f>IF(N529="snížená",J529,0)</f>
        <v>0</v>
      </c>
      <c r="BG529" s="151">
        <f>IF(N529="zákl. přenesená",J529,0)</f>
        <v>0</v>
      </c>
      <c r="BH529" s="151">
        <f>IF(N529="sníž. přenesená",J529,0)</f>
        <v>0</v>
      </c>
      <c r="BI529" s="151">
        <f>IF(N529="nulová",J529,0)</f>
        <v>0</v>
      </c>
      <c r="BJ529" s="17" t="s">
        <v>81</v>
      </c>
      <c r="BK529" s="151">
        <f>ROUND(I529*H529,2)</f>
        <v>0</v>
      </c>
      <c r="BL529" s="17" t="s">
        <v>158</v>
      </c>
      <c r="BM529" s="150" t="s">
        <v>814</v>
      </c>
    </row>
    <row r="530" spans="2:65" s="1" customFormat="1" ht="19.5" x14ac:dyDescent="0.2">
      <c r="B530" s="32"/>
      <c r="D530" s="152" t="s">
        <v>160</v>
      </c>
      <c r="F530" s="153" t="s">
        <v>804</v>
      </c>
      <c r="I530" s="154"/>
      <c r="L530" s="32"/>
      <c r="M530" s="155"/>
      <c r="T530" s="56"/>
      <c r="AT530" s="17" t="s">
        <v>160</v>
      </c>
      <c r="AU530" s="17" t="s">
        <v>83</v>
      </c>
    </row>
    <row r="531" spans="2:65" s="14" customFormat="1" x14ac:dyDescent="0.2">
      <c r="B531" s="170"/>
      <c r="D531" s="152" t="s">
        <v>162</v>
      </c>
      <c r="E531" s="171" t="s">
        <v>1</v>
      </c>
      <c r="F531" s="172" t="s">
        <v>815</v>
      </c>
      <c r="H531" s="171" t="s">
        <v>1</v>
      </c>
      <c r="I531" s="173"/>
      <c r="L531" s="170"/>
      <c r="M531" s="174"/>
      <c r="T531" s="175"/>
      <c r="AT531" s="171" t="s">
        <v>162</v>
      </c>
      <c r="AU531" s="171" t="s">
        <v>83</v>
      </c>
      <c r="AV531" s="14" t="s">
        <v>81</v>
      </c>
      <c r="AW531" s="14" t="s">
        <v>30</v>
      </c>
      <c r="AX531" s="14" t="s">
        <v>73</v>
      </c>
      <c r="AY531" s="171" t="s">
        <v>151</v>
      </c>
    </row>
    <row r="532" spans="2:65" s="12" customFormat="1" x14ac:dyDescent="0.2">
      <c r="B532" s="156"/>
      <c r="D532" s="152" t="s">
        <v>162</v>
      </c>
      <c r="E532" s="157" t="s">
        <v>1</v>
      </c>
      <c r="F532" s="158" t="s">
        <v>816</v>
      </c>
      <c r="H532" s="159">
        <v>316</v>
      </c>
      <c r="I532" s="160"/>
      <c r="L532" s="156"/>
      <c r="M532" s="161"/>
      <c r="T532" s="162"/>
      <c r="AT532" s="157" t="s">
        <v>162</v>
      </c>
      <c r="AU532" s="157" t="s">
        <v>83</v>
      </c>
      <c r="AV532" s="12" t="s">
        <v>83</v>
      </c>
      <c r="AW532" s="12" t="s">
        <v>30</v>
      </c>
      <c r="AX532" s="12" t="s">
        <v>73</v>
      </c>
      <c r="AY532" s="157" t="s">
        <v>151</v>
      </c>
    </row>
    <row r="533" spans="2:65" s="13" customFormat="1" x14ac:dyDescent="0.2">
      <c r="B533" s="163"/>
      <c r="D533" s="152" t="s">
        <v>162</v>
      </c>
      <c r="E533" s="164" t="s">
        <v>1</v>
      </c>
      <c r="F533" s="165" t="s">
        <v>164</v>
      </c>
      <c r="H533" s="166">
        <v>316</v>
      </c>
      <c r="I533" s="167"/>
      <c r="L533" s="163"/>
      <c r="M533" s="168"/>
      <c r="T533" s="169"/>
      <c r="AT533" s="164" t="s">
        <v>162</v>
      </c>
      <c r="AU533" s="164" t="s">
        <v>83</v>
      </c>
      <c r="AV533" s="13" t="s">
        <v>158</v>
      </c>
      <c r="AW533" s="13" t="s">
        <v>30</v>
      </c>
      <c r="AX533" s="13" t="s">
        <v>81</v>
      </c>
      <c r="AY533" s="164" t="s">
        <v>151</v>
      </c>
    </row>
    <row r="534" spans="2:65" s="1" customFormat="1" ht="16.5" customHeight="1" x14ac:dyDescent="0.2">
      <c r="B534" s="137"/>
      <c r="C534" s="182" t="s">
        <v>817</v>
      </c>
      <c r="D534" s="182" t="s">
        <v>566</v>
      </c>
      <c r="E534" s="183" t="s">
        <v>808</v>
      </c>
      <c r="F534" s="184" t="s">
        <v>809</v>
      </c>
      <c r="G534" s="185" t="s">
        <v>157</v>
      </c>
      <c r="H534" s="186">
        <v>322.32</v>
      </c>
      <c r="I534" s="187"/>
      <c r="J534" s="188">
        <f>ROUND(I534*H534,2)</f>
        <v>0</v>
      </c>
      <c r="K534" s="189"/>
      <c r="L534" s="190"/>
      <c r="M534" s="191" t="s">
        <v>1</v>
      </c>
      <c r="N534" s="192" t="s">
        <v>38</v>
      </c>
      <c r="P534" s="148">
        <f>O534*H534</f>
        <v>0</v>
      </c>
      <c r="Q534" s="148">
        <v>0.11799999999999999</v>
      </c>
      <c r="R534" s="148">
        <f>Q534*H534</f>
        <v>38.033759999999994</v>
      </c>
      <c r="S534" s="148">
        <v>0</v>
      </c>
      <c r="T534" s="149">
        <f>S534*H534</f>
        <v>0</v>
      </c>
      <c r="AR534" s="150" t="s">
        <v>204</v>
      </c>
      <c r="AT534" s="150" t="s">
        <v>566</v>
      </c>
      <c r="AU534" s="150" t="s">
        <v>83</v>
      </c>
      <c r="AY534" s="17" t="s">
        <v>151</v>
      </c>
      <c r="BE534" s="151">
        <f>IF(N534="základní",J534,0)</f>
        <v>0</v>
      </c>
      <c r="BF534" s="151">
        <f>IF(N534="snížená",J534,0)</f>
        <v>0</v>
      </c>
      <c r="BG534" s="151">
        <f>IF(N534="zákl. přenesená",J534,0)</f>
        <v>0</v>
      </c>
      <c r="BH534" s="151">
        <f>IF(N534="sníž. přenesená",J534,0)</f>
        <v>0</v>
      </c>
      <c r="BI534" s="151">
        <f>IF(N534="nulová",J534,0)</f>
        <v>0</v>
      </c>
      <c r="BJ534" s="17" t="s">
        <v>81</v>
      </c>
      <c r="BK534" s="151">
        <f>ROUND(I534*H534,2)</f>
        <v>0</v>
      </c>
      <c r="BL534" s="17" t="s">
        <v>158</v>
      </c>
      <c r="BM534" s="150" t="s">
        <v>818</v>
      </c>
    </row>
    <row r="535" spans="2:65" s="1" customFormat="1" x14ac:dyDescent="0.2">
      <c r="B535" s="32"/>
      <c r="D535" s="152" t="s">
        <v>160</v>
      </c>
      <c r="F535" s="153" t="s">
        <v>809</v>
      </c>
      <c r="I535" s="154"/>
      <c r="L535" s="32"/>
      <c r="M535" s="155"/>
      <c r="T535" s="56"/>
      <c r="AT535" s="17" t="s">
        <v>160</v>
      </c>
      <c r="AU535" s="17" t="s">
        <v>83</v>
      </c>
    </row>
    <row r="536" spans="2:65" s="14" customFormat="1" ht="22.5" x14ac:dyDescent="0.2">
      <c r="B536" s="170"/>
      <c r="D536" s="152" t="s">
        <v>162</v>
      </c>
      <c r="E536" s="171" t="s">
        <v>1</v>
      </c>
      <c r="F536" s="172" t="s">
        <v>819</v>
      </c>
      <c r="H536" s="171" t="s">
        <v>1</v>
      </c>
      <c r="I536" s="173"/>
      <c r="L536" s="170"/>
      <c r="M536" s="174"/>
      <c r="T536" s="175"/>
      <c r="AT536" s="171" t="s">
        <v>162</v>
      </c>
      <c r="AU536" s="171" t="s">
        <v>83</v>
      </c>
      <c r="AV536" s="14" t="s">
        <v>81</v>
      </c>
      <c r="AW536" s="14" t="s">
        <v>30</v>
      </c>
      <c r="AX536" s="14" t="s">
        <v>73</v>
      </c>
      <c r="AY536" s="171" t="s">
        <v>151</v>
      </c>
    </row>
    <row r="537" spans="2:65" s="12" customFormat="1" x14ac:dyDescent="0.2">
      <c r="B537" s="156"/>
      <c r="D537" s="152" t="s">
        <v>162</v>
      </c>
      <c r="E537" s="157" t="s">
        <v>1</v>
      </c>
      <c r="F537" s="158" t="s">
        <v>820</v>
      </c>
      <c r="H537" s="159">
        <v>322.32</v>
      </c>
      <c r="I537" s="160"/>
      <c r="L537" s="156"/>
      <c r="M537" s="161"/>
      <c r="T537" s="162"/>
      <c r="AT537" s="157" t="s">
        <v>162</v>
      </c>
      <c r="AU537" s="157" t="s">
        <v>83</v>
      </c>
      <c r="AV537" s="12" t="s">
        <v>83</v>
      </c>
      <c r="AW537" s="12" t="s">
        <v>30</v>
      </c>
      <c r="AX537" s="12" t="s">
        <v>73</v>
      </c>
      <c r="AY537" s="157" t="s">
        <v>151</v>
      </c>
    </row>
    <row r="538" spans="2:65" s="13" customFormat="1" x14ac:dyDescent="0.2">
      <c r="B538" s="163"/>
      <c r="D538" s="152" t="s">
        <v>162</v>
      </c>
      <c r="E538" s="164" t="s">
        <v>1</v>
      </c>
      <c r="F538" s="165" t="s">
        <v>164</v>
      </c>
      <c r="H538" s="166">
        <v>322.32</v>
      </c>
      <c r="I538" s="167"/>
      <c r="L538" s="163"/>
      <c r="M538" s="168"/>
      <c r="T538" s="169"/>
      <c r="AT538" s="164" t="s">
        <v>162</v>
      </c>
      <c r="AU538" s="164" t="s">
        <v>83</v>
      </c>
      <c r="AV538" s="13" t="s">
        <v>158</v>
      </c>
      <c r="AW538" s="13" t="s">
        <v>30</v>
      </c>
      <c r="AX538" s="13" t="s">
        <v>81</v>
      </c>
      <c r="AY538" s="164" t="s">
        <v>151</v>
      </c>
    </row>
    <row r="539" spans="2:65" s="1" customFormat="1" ht="24.2" customHeight="1" x14ac:dyDescent="0.2">
      <c r="B539" s="137"/>
      <c r="C539" s="138" t="s">
        <v>821</v>
      </c>
      <c r="D539" s="138" t="s">
        <v>154</v>
      </c>
      <c r="E539" s="139" t="s">
        <v>803</v>
      </c>
      <c r="F539" s="140" t="s">
        <v>804</v>
      </c>
      <c r="G539" s="141" t="s">
        <v>157</v>
      </c>
      <c r="H539" s="142">
        <v>423</v>
      </c>
      <c r="I539" s="143"/>
      <c r="J539" s="144">
        <f>ROUND(I539*H539,2)</f>
        <v>0</v>
      </c>
      <c r="K539" s="145"/>
      <c r="L539" s="32"/>
      <c r="M539" s="146" t="s">
        <v>1</v>
      </c>
      <c r="N539" s="147" t="s">
        <v>38</v>
      </c>
      <c r="P539" s="148">
        <f>O539*H539</f>
        <v>0</v>
      </c>
      <c r="Q539" s="148">
        <v>0.16700000000000001</v>
      </c>
      <c r="R539" s="148">
        <f>Q539*H539</f>
        <v>70.641000000000005</v>
      </c>
      <c r="S539" s="148">
        <v>0</v>
      </c>
      <c r="T539" s="149">
        <f>S539*H539</f>
        <v>0</v>
      </c>
      <c r="AR539" s="150" t="s">
        <v>158</v>
      </c>
      <c r="AT539" s="150" t="s">
        <v>154</v>
      </c>
      <c r="AU539" s="150" t="s">
        <v>83</v>
      </c>
      <c r="AY539" s="17" t="s">
        <v>151</v>
      </c>
      <c r="BE539" s="151">
        <f>IF(N539="základní",J539,0)</f>
        <v>0</v>
      </c>
      <c r="BF539" s="151">
        <f>IF(N539="snížená",J539,0)</f>
        <v>0</v>
      </c>
      <c r="BG539" s="151">
        <f>IF(N539="zákl. přenesená",J539,0)</f>
        <v>0</v>
      </c>
      <c r="BH539" s="151">
        <f>IF(N539="sníž. přenesená",J539,0)</f>
        <v>0</v>
      </c>
      <c r="BI539" s="151">
        <f>IF(N539="nulová",J539,0)</f>
        <v>0</v>
      </c>
      <c r="BJ539" s="17" t="s">
        <v>81</v>
      </c>
      <c r="BK539" s="151">
        <f>ROUND(I539*H539,2)</f>
        <v>0</v>
      </c>
      <c r="BL539" s="17" t="s">
        <v>158</v>
      </c>
      <c r="BM539" s="150" t="s">
        <v>822</v>
      </c>
    </row>
    <row r="540" spans="2:65" s="1" customFormat="1" ht="19.5" x14ac:dyDescent="0.2">
      <c r="B540" s="32"/>
      <c r="D540" s="152" t="s">
        <v>160</v>
      </c>
      <c r="F540" s="153" t="s">
        <v>804</v>
      </c>
      <c r="I540" s="154"/>
      <c r="L540" s="32"/>
      <c r="M540" s="155"/>
      <c r="T540" s="56"/>
      <c r="AT540" s="17" t="s">
        <v>160</v>
      </c>
      <c r="AU540" s="17" t="s">
        <v>83</v>
      </c>
    </row>
    <row r="541" spans="2:65" s="14" customFormat="1" ht="22.5" x14ac:dyDescent="0.2">
      <c r="B541" s="170"/>
      <c r="D541" s="152" t="s">
        <v>162</v>
      </c>
      <c r="E541" s="171" t="s">
        <v>1</v>
      </c>
      <c r="F541" s="172" t="s">
        <v>823</v>
      </c>
      <c r="H541" s="171" t="s">
        <v>1</v>
      </c>
      <c r="I541" s="173"/>
      <c r="L541" s="170"/>
      <c r="M541" s="174"/>
      <c r="T541" s="175"/>
      <c r="AT541" s="171" t="s">
        <v>162</v>
      </c>
      <c r="AU541" s="171" t="s">
        <v>83</v>
      </c>
      <c r="AV541" s="14" t="s">
        <v>81</v>
      </c>
      <c r="AW541" s="14" t="s">
        <v>30</v>
      </c>
      <c r="AX541" s="14" t="s">
        <v>73</v>
      </c>
      <c r="AY541" s="171" t="s">
        <v>151</v>
      </c>
    </row>
    <row r="542" spans="2:65" s="12" customFormat="1" x14ac:dyDescent="0.2">
      <c r="B542" s="156"/>
      <c r="D542" s="152" t="s">
        <v>162</v>
      </c>
      <c r="E542" s="157" t="s">
        <v>1</v>
      </c>
      <c r="F542" s="158" t="s">
        <v>824</v>
      </c>
      <c r="H542" s="159">
        <v>423</v>
      </c>
      <c r="I542" s="160"/>
      <c r="L542" s="156"/>
      <c r="M542" s="161"/>
      <c r="T542" s="162"/>
      <c r="AT542" s="157" t="s">
        <v>162</v>
      </c>
      <c r="AU542" s="157" t="s">
        <v>83</v>
      </c>
      <c r="AV542" s="12" t="s">
        <v>83</v>
      </c>
      <c r="AW542" s="12" t="s">
        <v>30</v>
      </c>
      <c r="AX542" s="12" t="s">
        <v>73</v>
      </c>
      <c r="AY542" s="157" t="s">
        <v>151</v>
      </c>
    </row>
    <row r="543" spans="2:65" s="13" customFormat="1" x14ac:dyDescent="0.2">
      <c r="B543" s="163"/>
      <c r="D543" s="152" t="s">
        <v>162</v>
      </c>
      <c r="E543" s="164" t="s">
        <v>1</v>
      </c>
      <c r="F543" s="165" t="s">
        <v>164</v>
      </c>
      <c r="H543" s="166">
        <v>423</v>
      </c>
      <c r="I543" s="167"/>
      <c r="L543" s="163"/>
      <c r="M543" s="168"/>
      <c r="T543" s="169"/>
      <c r="AT543" s="164" t="s">
        <v>162</v>
      </c>
      <c r="AU543" s="164" t="s">
        <v>83</v>
      </c>
      <c r="AV543" s="13" t="s">
        <v>158</v>
      </c>
      <c r="AW543" s="13" t="s">
        <v>30</v>
      </c>
      <c r="AX543" s="13" t="s">
        <v>81</v>
      </c>
      <c r="AY543" s="164" t="s">
        <v>151</v>
      </c>
    </row>
    <row r="544" spans="2:65" s="1" customFormat="1" ht="16.5" customHeight="1" x14ac:dyDescent="0.2">
      <c r="B544" s="137"/>
      <c r="C544" s="182" t="s">
        <v>825</v>
      </c>
      <c r="D544" s="182" t="s">
        <v>566</v>
      </c>
      <c r="E544" s="183" t="s">
        <v>808</v>
      </c>
      <c r="F544" s="184" t="s">
        <v>809</v>
      </c>
      <c r="G544" s="185" t="s">
        <v>157</v>
      </c>
      <c r="H544" s="186">
        <v>431.46</v>
      </c>
      <c r="I544" s="187"/>
      <c r="J544" s="188">
        <f>ROUND(I544*H544,2)</f>
        <v>0</v>
      </c>
      <c r="K544" s="189"/>
      <c r="L544" s="190"/>
      <c r="M544" s="191" t="s">
        <v>1</v>
      </c>
      <c r="N544" s="192" t="s">
        <v>38</v>
      </c>
      <c r="P544" s="148">
        <f>O544*H544</f>
        <v>0</v>
      </c>
      <c r="Q544" s="148">
        <v>0.11799999999999999</v>
      </c>
      <c r="R544" s="148">
        <f>Q544*H544</f>
        <v>50.912279999999996</v>
      </c>
      <c r="S544" s="148">
        <v>0</v>
      </c>
      <c r="T544" s="149">
        <f>S544*H544</f>
        <v>0</v>
      </c>
      <c r="AR544" s="150" t="s">
        <v>204</v>
      </c>
      <c r="AT544" s="150" t="s">
        <v>566</v>
      </c>
      <c r="AU544" s="150" t="s">
        <v>83</v>
      </c>
      <c r="AY544" s="17" t="s">
        <v>151</v>
      </c>
      <c r="BE544" s="151">
        <f>IF(N544="základní",J544,0)</f>
        <v>0</v>
      </c>
      <c r="BF544" s="151">
        <f>IF(N544="snížená",J544,0)</f>
        <v>0</v>
      </c>
      <c r="BG544" s="151">
        <f>IF(N544="zákl. přenesená",J544,0)</f>
        <v>0</v>
      </c>
      <c r="BH544" s="151">
        <f>IF(N544="sníž. přenesená",J544,0)</f>
        <v>0</v>
      </c>
      <c r="BI544" s="151">
        <f>IF(N544="nulová",J544,0)</f>
        <v>0</v>
      </c>
      <c r="BJ544" s="17" t="s">
        <v>81</v>
      </c>
      <c r="BK544" s="151">
        <f>ROUND(I544*H544,2)</f>
        <v>0</v>
      </c>
      <c r="BL544" s="17" t="s">
        <v>158</v>
      </c>
      <c r="BM544" s="150" t="s">
        <v>826</v>
      </c>
    </row>
    <row r="545" spans="2:65" s="1" customFormat="1" x14ac:dyDescent="0.2">
      <c r="B545" s="32"/>
      <c r="D545" s="152" t="s">
        <v>160</v>
      </c>
      <c r="F545" s="153" t="s">
        <v>809</v>
      </c>
      <c r="I545" s="154"/>
      <c r="L545" s="32"/>
      <c r="M545" s="155"/>
      <c r="T545" s="56"/>
      <c r="AT545" s="17" t="s">
        <v>160</v>
      </c>
      <c r="AU545" s="17" t="s">
        <v>83</v>
      </c>
    </row>
    <row r="546" spans="2:65" s="14" customFormat="1" ht="22.5" x14ac:dyDescent="0.2">
      <c r="B546" s="170"/>
      <c r="D546" s="152" t="s">
        <v>162</v>
      </c>
      <c r="E546" s="171" t="s">
        <v>1</v>
      </c>
      <c r="F546" s="172" t="s">
        <v>827</v>
      </c>
      <c r="H546" s="171" t="s">
        <v>1</v>
      </c>
      <c r="I546" s="173"/>
      <c r="L546" s="170"/>
      <c r="M546" s="174"/>
      <c r="T546" s="175"/>
      <c r="AT546" s="171" t="s">
        <v>162</v>
      </c>
      <c r="AU546" s="171" t="s">
        <v>83</v>
      </c>
      <c r="AV546" s="14" t="s">
        <v>81</v>
      </c>
      <c r="AW546" s="14" t="s">
        <v>30</v>
      </c>
      <c r="AX546" s="14" t="s">
        <v>73</v>
      </c>
      <c r="AY546" s="171" t="s">
        <v>151</v>
      </c>
    </row>
    <row r="547" spans="2:65" s="12" customFormat="1" x14ac:dyDescent="0.2">
      <c r="B547" s="156"/>
      <c r="D547" s="152" t="s">
        <v>162</v>
      </c>
      <c r="E547" s="157" t="s">
        <v>1</v>
      </c>
      <c r="F547" s="158" t="s">
        <v>828</v>
      </c>
      <c r="H547" s="159">
        <v>431.46</v>
      </c>
      <c r="I547" s="160"/>
      <c r="L547" s="156"/>
      <c r="M547" s="161"/>
      <c r="T547" s="162"/>
      <c r="AT547" s="157" t="s">
        <v>162</v>
      </c>
      <c r="AU547" s="157" t="s">
        <v>83</v>
      </c>
      <c r="AV547" s="12" t="s">
        <v>83</v>
      </c>
      <c r="AW547" s="12" t="s">
        <v>30</v>
      </c>
      <c r="AX547" s="12" t="s">
        <v>73</v>
      </c>
      <c r="AY547" s="157" t="s">
        <v>151</v>
      </c>
    </row>
    <row r="548" spans="2:65" s="13" customFormat="1" x14ac:dyDescent="0.2">
      <c r="B548" s="163"/>
      <c r="D548" s="152" t="s">
        <v>162</v>
      </c>
      <c r="E548" s="164" t="s">
        <v>1</v>
      </c>
      <c r="F548" s="165" t="s">
        <v>164</v>
      </c>
      <c r="H548" s="166">
        <v>431.46</v>
      </c>
      <c r="I548" s="167"/>
      <c r="L548" s="163"/>
      <c r="M548" s="168"/>
      <c r="T548" s="169"/>
      <c r="AT548" s="164" t="s">
        <v>162</v>
      </c>
      <c r="AU548" s="164" t="s">
        <v>83</v>
      </c>
      <c r="AV548" s="13" t="s">
        <v>158</v>
      </c>
      <c r="AW548" s="13" t="s">
        <v>30</v>
      </c>
      <c r="AX548" s="13" t="s">
        <v>81</v>
      </c>
      <c r="AY548" s="164" t="s">
        <v>151</v>
      </c>
    </row>
    <row r="549" spans="2:65" s="1" customFormat="1" ht="24.2" customHeight="1" x14ac:dyDescent="0.2">
      <c r="B549" s="137"/>
      <c r="C549" s="138" t="s">
        <v>829</v>
      </c>
      <c r="D549" s="138" t="s">
        <v>154</v>
      </c>
      <c r="E549" s="139" t="s">
        <v>830</v>
      </c>
      <c r="F549" s="140" t="s">
        <v>831</v>
      </c>
      <c r="G549" s="141" t="s">
        <v>157</v>
      </c>
      <c r="H549" s="142">
        <v>83</v>
      </c>
      <c r="I549" s="143"/>
      <c r="J549" s="144">
        <f>ROUND(I549*H549,2)</f>
        <v>0</v>
      </c>
      <c r="K549" s="145"/>
      <c r="L549" s="32"/>
      <c r="M549" s="146" t="s">
        <v>1</v>
      </c>
      <c r="N549" s="147" t="s">
        <v>38</v>
      </c>
      <c r="P549" s="148">
        <f>O549*H549</f>
        <v>0</v>
      </c>
      <c r="Q549" s="148">
        <v>0.16703000000000001</v>
      </c>
      <c r="R549" s="148">
        <f>Q549*H549</f>
        <v>13.863490000000001</v>
      </c>
      <c r="S549" s="148">
        <v>0</v>
      </c>
      <c r="T549" s="149">
        <f>S549*H549</f>
        <v>0</v>
      </c>
      <c r="AR549" s="150" t="s">
        <v>158</v>
      </c>
      <c r="AT549" s="150" t="s">
        <v>154</v>
      </c>
      <c r="AU549" s="150" t="s">
        <v>83</v>
      </c>
      <c r="AY549" s="17" t="s">
        <v>151</v>
      </c>
      <c r="BE549" s="151">
        <f>IF(N549="základní",J549,0)</f>
        <v>0</v>
      </c>
      <c r="BF549" s="151">
        <f>IF(N549="snížená",J549,0)</f>
        <v>0</v>
      </c>
      <c r="BG549" s="151">
        <f>IF(N549="zákl. přenesená",J549,0)</f>
        <v>0</v>
      </c>
      <c r="BH549" s="151">
        <f>IF(N549="sníž. přenesená",J549,0)</f>
        <v>0</v>
      </c>
      <c r="BI549" s="151">
        <f>IF(N549="nulová",J549,0)</f>
        <v>0</v>
      </c>
      <c r="BJ549" s="17" t="s">
        <v>81</v>
      </c>
      <c r="BK549" s="151">
        <f>ROUND(I549*H549,2)</f>
        <v>0</v>
      </c>
      <c r="BL549" s="17" t="s">
        <v>158</v>
      </c>
      <c r="BM549" s="150" t="s">
        <v>832</v>
      </c>
    </row>
    <row r="550" spans="2:65" s="1" customFormat="1" ht="19.5" x14ac:dyDescent="0.2">
      <c r="B550" s="32"/>
      <c r="D550" s="152" t="s">
        <v>160</v>
      </c>
      <c r="F550" s="153" t="s">
        <v>831</v>
      </c>
      <c r="I550" s="154"/>
      <c r="L550" s="32"/>
      <c r="M550" s="155"/>
      <c r="T550" s="56"/>
      <c r="AT550" s="17" t="s">
        <v>160</v>
      </c>
      <c r="AU550" s="17" t="s">
        <v>83</v>
      </c>
    </row>
    <row r="551" spans="2:65" s="14" customFormat="1" ht="22.5" x14ac:dyDescent="0.2">
      <c r="B551" s="170"/>
      <c r="D551" s="152" t="s">
        <v>162</v>
      </c>
      <c r="E551" s="171" t="s">
        <v>1</v>
      </c>
      <c r="F551" s="172" t="s">
        <v>833</v>
      </c>
      <c r="H551" s="171" t="s">
        <v>1</v>
      </c>
      <c r="I551" s="173"/>
      <c r="L551" s="170"/>
      <c r="M551" s="174"/>
      <c r="T551" s="175"/>
      <c r="AT551" s="171" t="s">
        <v>162</v>
      </c>
      <c r="AU551" s="171" t="s">
        <v>83</v>
      </c>
      <c r="AV551" s="14" t="s">
        <v>81</v>
      </c>
      <c r="AW551" s="14" t="s">
        <v>30</v>
      </c>
      <c r="AX551" s="14" t="s">
        <v>73</v>
      </c>
      <c r="AY551" s="171" t="s">
        <v>151</v>
      </c>
    </row>
    <row r="552" spans="2:65" s="12" customFormat="1" x14ac:dyDescent="0.2">
      <c r="B552" s="156"/>
      <c r="D552" s="152" t="s">
        <v>162</v>
      </c>
      <c r="E552" s="157" t="s">
        <v>1</v>
      </c>
      <c r="F552" s="158" t="s">
        <v>686</v>
      </c>
      <c r="H552" s="159">
        <v>83</v>
      </c>
      <c r="I552" s="160"/>
      <c r="L552" s="156"/>
      <c r="M552" s="161"/>
      <c r="T552" s="162"/>
      <c r="AT552" s="157" t="s">
        <v>162</v>
      </c>
      <c r="AU552" s="157" t="s">
        <v>83</v>
      </c>
      <c r="AV552" s="12" t="s">
        <v>83</v>
      </c>
      <c r="AW552" s="12" t="s">
        <v>30</v>
      </c>
      <c r="AX552" s="12" t="s">
        <v>73</v>
      </c>
      <c r="AY552" s="157" t="s">
        <v>151</v>
      </c>
    </row>
    <row r="553" spans="2:65" s="13" customFormat="1" x14ac:dyDescent="0.2">
      <c r="B553" s="163"/>
      <c r="D553" s="152" t="s">
        <v>162</v>
      </c>
      <c r="E553" s="164" t="s">
        <v>1</v>
      </c>
      <c r="F553" s="165" t="s">
        <v>164</v>
      </c>
      <c r="H553" s="166">
        <v>83</v>
      </c>
      <c r="I553" s="167"/>
      <c r="L553" s="163"/>
      <c r="M553" s="168"/>
      <c r="T553" s="169"/>
      <c r="AT553" s="164" t="s">
        <v>162</v>
      </c>
      <c r="AU553" s="164" t="s">
        <v>83</v>
      </c>
      <c r="AV553" s="13" t="s">
        <v>158</v>
      </c>
      <c r="AW553" s="13" t="s">
        <v>30</v>
      </c>
      <c r="AX553" s="13" t="s">
        <v>81</v>
      </c>
      <c r="AY553" s="164" t="s">
        <v>151</v>
      </c>
    </row>
    <row r="554" spans="2:65" s="1" customFormat="1" ht="16.5" customHeight="1" x14ac:dyDescent="0.2">
      <c r="B554" s="137"/>
      <c r="C554" s="182" t="s">
        <v>834</v>
      </c>
      <c r="D554" s="182" t="s">
        <v>566</v>
      </c>
      <c r="E554" s="183" t="s">
        <v>808</v>
      </c>
      <c r="F554" s="184" t="s">
        <v>809</v>
      </c>
      <c r="G554" s="185" t="s">
        <v>157</v>
      </c>
      <c r="H554" s="186">
        <v>43.86</v>
      </c>
      <c r="I554" s="187"/>
      <c r="J554" s="188">
        <f>ROUND(I554*H554,2)</f>
        <v>0</v>
      </c>
      <c r="K554" s="189"/>
      <c r="L554" s="190"/>
      <c r="M554" s="191" t="s">
        <v>1</v>
      </c>
      <c r="N554" s="192" t="s">
        <v>38</v>
      </c>
      <c r="P554" s="148">
        <f>O554*H554</f>
        <v>0</v>
      </c>
      <c r="Q554" s="148">
        <v>0.11799999999999999</v>
      </c>
      <c r="R554" s="148">
        <f>Q554*H554</f>
        <v>5.1754799999999994</v>
      </c>
      <c r="S554" s="148">
        <v>0</v>
      </c>
      <c r="T554" s="149">
        <f>S554*H554</f>
        <v>0</v>
      </c>
      <c r="AR554" s="150" t="s">
        <v>204</v>
      </c>
      <c r="AT554" s="150" t="s">
        <v>566</v>
      </c>
      <c r="AU554" s="150" t="s">
        <v>83</v>
      </c>
      <c r="AY554" s="17" t="s">
        <v>151</v>
      </c>
      <c r="BE554" s="151">
        <f>IF(N554="základní",J554,0)</f>
        <v>0</v>
      </c>
      <c r="BF554" s="151">
        <f>IF(N554="snížená",J554,0)</f>
        <v>0</v>
      </c>
      <c r="BG554" s="151">
        <f>IF(N554="zákl. přenesená",J554,0)</f>
        <v>0</v>
      </c>
      <c r="BH554" s="151">
        <f>IF(N554="sníž. přenesená",J554,0)</f>
        <v>0</v>
      </c>
      <c r="BI554" s="151">
        <f>IF(N554="nulová",J554,0)</f>
        <v>0</v>
      </c>
      <c r="BJ554" s="17" t="s">
        <v>81</v>
      </c>
      <c r="BK554" s="151">
        <f>ROUND(I554*H554,2)</f>
        <v>0</v>
      </c>
      <c r="BL554" s="17" t="s">
        <v>158</v>
      </c>
      <c r="BM554" s="150" t="s">
        <v>835</v>
      </c>
    </row>
    <row r="555" spans="2:65" s="1" customFormat="1" x14ac:dyDescent="0.2">
      <c r="B555" s="32"/>
      <c r="D555" s="152" t="s">
        <v>160</v>
      </c>
      <c r="F555" s="153" t="s">
        <v>809</v>
      </c>
      <c r="I555" s="154"/>
      <c r="L555" s="32"/>
      <c r="M555" s="155"/>
      <c r="T555" s="56"/>
      <c r="AT555" s="17" t="s">
        <v>160</v>
      </c>
      <c r="AU555" s="17" t="s">
        <v>83</v>
      </c>
    </row>
    <row r="556" spans="2:65" s="14" customFormat="1" ht="33.75" x14ac:dyDescent="0.2">
      <c r="B556" s="170"/>
      <c r="D556" s="152" t="s">
        <v>162</v>
      </c>
      <c r="E556" s="171" t="s">
        <v>1</v>
      </c>
      <c r="F556" s="172" t="s">
        <v>836</v>
      </c>
      <c r="H556" s="171" t="s">
        <v>1</v>
      </c>
      <c r="I556" s="173"/>
      <c r="L556" s="170"/>
      <c r="M556" s="174"/>
      <c r="T556" s="175"/>
      <c r="AT556" s="171" t="s">
        <v>162</v>
      </c>
      <c r="AU556" s="171" t="s">
        <v>83</v>
      </c>
      <c r="AV556" s="14" t="s">
        <v>81</v>
      </c>
      <c r="AW556" s="14" t="s">
        <v>30</v>
      </c>
      <c r="AX556" s="14" t="s">
        <v>73</v>
      </c>
      <c r="AY556" s="171" t="s">
        <v>151</v>
      </c>
    </row>
    <row r="557" spans="2:65" s="12" customFormat="1" x14ac:dyDescent="0.2">
      <c r="B557" s="156"/>
      <c r="D557" s="152" t="s">
        <v>162</v>
      </c>
      <c r="E557" s="157" t="s">
        <v>1</v>
      </c>
      <c r="F557" s="158" t="s">
        <v>837</v>
      </c>
      <c r="H557" s="159">
        <v>43.86</v>
      </c>
      <c r="I557" s="160"/>
      <c r="L557" s="156"/>
      <c r="M557" s="161"/>
      <c r="T557" s="162"/>
      <c r="AT557" s="157" t="s">
        <v>162</v>
      </c>
      <c r="AU557" s="157" t="s">
        <v>83</v>
      </c>
      <c r="AV557" s="12" t="s">
        <v>83</v>
      </c>
      <c r="AW557" s="12" t="s">
        <v>30</v>
      </c>
      <c r="AX557" s="12" t="s">
        <v>73</v>
      </c>
      <c r="AY557" s="157" t="s">
        <v>151</v>
      </c>
    </row>
    <row r="558" spans="2:65" s="13" customFormat="1" x14ac:dyDescent="0.2">
      <c r="B558" s="163"/>
      <c r="D558" s="152" t="s">
        <v>162</v>
      </c>
      <c r="E558" s="164" t="s">
        <v>1</v>
      </c>
      <c r="F558" s="165" t="s">
        <v>164</v>
      </c>
      <c r="H558" s="166">
        <v>43.86</v>
      </c>
      <c r="I558" s="167"/>
      <c r="L558" s="163"/>
      <c r="M558" s="168"/>
      <c r="T558" s="169"/>
      <c r="AT558" s="164" t="s">
        <v>162</v>
      </c>
      <c r="AU558" s="164" t="s">
        <v>83</v>
      </c>
      <c r="AV558" s="13" t="s">
        <v>158</v>
      </c>
      <c r="AW558" s="13" t="s">
        <v>30</v>
      </c>
      <c r="AX558" s="13" t="s">
        <v>81</v>
      </c>
      <c r="AY558" s="164" t="s">
        <v>151</v>
      </c>
    </row>
    <row r="559" spans="2:65" s="1" customFormat="1" ht="16.5" customHeight="1" x14ac:dyDescent="0.2">
      <c r="B559" s="137"/>
      <c r="C559" s="182" t="s">
        <v>838</v>
      </c>
      <c r="D559" s="182" t="s">
        <v>566</v>
      </c>
      <c r="E559" s="183" t="s">
        <v>839</v>
      </c>
      <c r="F559" s="184" t="s">
        <v>840</v>
      </c>
      <c r="G559" s="185" t="s">
        <v>157</v>
      </c>
      <c r="H559" s="186">
        <v>7.14</v>
      </c>
      <c r="I559" s="187"/>
      <c r="J559" s="188">
        <f>ROUND(I559*H559,2)</f>
        <v>0</v>
      </c>
      <c r="K559" s="189"/>
      <c r="L559" s="190"/>
      <c r="M559" s="191" t="s">
        <v>1</v>
      </c>
      <c r="N559" s="192" t="s">
        <v>38</v>
      </c>
      <c r="P559" s="148">
        <f>O559*H559</f>
        <v>0</v>
      </c>
      <c r="Q559" s="148">
        <v>0.11799999999999999</v>
      </c>
      <c r="R559" s="148">
        <f>Q559*H559</f>
        <v>0.84251999999999994</v>
      </c>
      <c r="S559" s="148">
        <v>0</v>
      </c>
      <c r="T559" s="149">
        <f>S559*H559</f>
        <v>0</v>
      </c>
      <c r="AR559" s="150" t="s">
        <v>204</v>
      </c>
      <c r="AT559" s="150" t="s">
        <v>566</v>
      </c>
      <c r="AU559" s="150" t="s">
        <v>83</v>
      </c>
      <c r="AY559" s="17" t="s">
        <v>151</v>
      </c>
      <c r="BE559" s="151">
        <f>IF(N559="základní",J559,0)</f>
        <v>0</v>
      </c>
      <c r="BF559" s="151">
        <f>IF(N559="snížená",J559,0)</f>
        <v>0</v>
      </c>
      <c r="BG559" s="151">
        <f>IF(N559="zákl. přenesená",J559,0)</f>
        <v>0</v>
      </c>
      <c r="BH559" s="151">
        <f>IF(N559="sníž. přenesená",J559,0)</f>
        <v>0</v>
      </c>
      <c r="BI559" s="151">
        <f>IF(N559="nulová",J559,0)</f>
        <v>0</v>
      </c>
      <c r="BJ559" s="17" t="s">
        <v>81</v>
      </c>
      <c r="BK559" s="151">
        <f>ROUND(I559*H559,2)</f>
        <v>0</v>
      </c>
      <c r="BL559" s="17" t="s">
        <v>158</v>
      </c>
      <c r="BM559" s="150" t="s">
        <v>841</v>
      </c>
    </row>
    <row r="560" spans="2:65" s="1" customFormat="1" x14ac:dyDescent="0.2">
      <c r="B560" s="32"/>
      <c r="D560" s="152" t="s">
        <v>160</v>
      </c>
      <c r="F560" s="153" t="s">
        <v>840</v>
      </c>
      <c r="I560" s="154"/>
      <c r="L560" s="32"/>
      <c r="M560" s="155"/>
      <c r="T560" s="56"/>
      <c r="AT560" s="17" t="s">
        <v>160</v>
      </c>
      <c r="AU560" s="17" t="s">
        <v>83</v>
      </c>
    </row>
    <row r="561" spans="2:65" s="14" customFormat="1" ht="33.75" x14ac:dyDescent="0.2">
      <c r="B561" s="170"/>
      <c r="D561" s="152" t="s">
        <v>162</v>
      </c>
      <c r="E561" s="171" t="s">
        <v>1</v>
      </c>
      <c r="F561" s="172" t="s">
        <v>842</v>
      </c>
      <c r="H561" s="171" t="s">
        <v>1</v>
      </c>
      <c r="I561" s="173"/>
      <c r="L561" s="170"/>
      <c r="M561" s="174"/>
      <c r="T561" s="175"/>
      <c r="AT561" s="171" t="s">
        <v>162</v>
      </c>
      <c r="AU561" s="171" t="s">
        <v>83</v>
      </c>
      <c r="AV561" s="14" t="s">
        <v>81</v>
      </c>
      <c r="AW561" s="14" t="s">
        <v>30</v>
      </c>
      <c r="AX561" s="14" t="s">
        <v>73</v>
      </c>
      <c r="AY561" s="171" t="s">
        <v>151</v>
      </c>
    </row>
    <row r="562" spans="2:65" s="12" customFormat="1" x14ac:dyDescent="0.2">
      <c r="B562" s="156"/>
      <c r="D562" s="152" t="s">
        <v>162</v>
      </c>
      <c r="E562" s="157" t="s">
        <v>1</v>
      </c>
      <c r="F562" s="158" t="s">
        <v>843</v>
      </c>
      <c r="H562" s="159">
        <v>7.14</v>
      </c>
      <c r="I562" s="160"/>
      <c r="L562" s="156"/>
      <c r="M562" s="161"/>
      <c r="T562" s="162"/>
      <c r="AT562" s="157" t="s">
        <v>162</v>
      </c>
      <c r="AU562" s="157" t="s">
        <v>83</v>
      </c>
      <c r="AV562" s="12" t="s">
        <v>83</v>
      </c>
      <c r="AW562" s="12" t="s">
        <v>30</v>
      </c>
      <c r="AX562" s="12" t="s">
        <v>73</v>
      </c>
      <c r="AY562" s="157" t="s">
        <v>151</v>
      </c>
    </row>
    <row r="563" spans="2:65" s="13" customFormat="1" x14ac:dyDescent="0.2">
      <c r="B563" s="163"/>
      <c r="D563" s="152" t="s">
        <v>162</v>
      </c>
      <c r="E563" s="164" t="s">
        <v>1</v>
      </c>
      <c r="F563" s="165" t="s">
        <v>164</v>
      </c>
      <c r="H563" s="166">
        <v>7.14</v>
      </c>
      <c r="I563" s="167"/>
      <c r="L563" s="163"/>
      <c r="M563" s="168"/>
      <c r="T563" s="169"/>
      <c r="AT563" s="164" t="s">
        <v>162</v>
      </c>
      <c r="AU563" s="164" t="s">
        <v>83</v>
      </c>
      <c r="AV563" s="13" t="s">
        <v>158</v>
      </c>
      <c r="AW563" s="13" t="s">
        <v>30</v>
      </c>
      <c r="AX563" s="13" t="s">
        <v>81</v>
      </c>
      <c r="AY563" s="164" t="s">
        <v>151</v>
      </c>
    </row>
    <row r="564" spans="2:65" s="1" customFormat="1" ht="33" customHeight="1" x14ac:dyDescent="0.2">
      <c r="B564" s="137"/>
      <c r="C564" s="138" t="s">
        <v>844</v>
      </c>
      <c r="D564" s="138" t="s">
        <v>154</v>
      </c>
      <c r="E564" s="139" t="s">
        <v>845</v>
      </c>
      <c r="F564" s="140" t="s">
        <v>846</v>
      </c>
      <c r="G564" s="141" t="s">
        <v>157</v>
      </c>
      <c r="H564" s="142">
        <v>216</v>
      </c>
      <c r="I564" s="143"/>
      <c r="J564" s="144">
        <f>ROUND(I564*H564,2)</f>
        <v>0</v>
      </c>
      <c r="K564" s="145"/>
      <c r="L564" s="32"/>
      <c r="M564" s="146" t="s">
        <v>1</v>
      </c>
      <c r="N564" s="147" t="s">
        <v>38</v>
      </c>
      <c r="P564" s="148">
        <f>O564*H564</f>
        <v>0</v>
      </c>
      <c r="Q564" s="148">
        <v>0.11162</v>
      </c>
      <c r="R564" s="148">
        <f>Q564*H564</f>
        <v>24.109919999999999</v>
      </c>
      <c r="S564" s="148">
        <v>0</v>
      </c>
      <c r="T564" s="149">
        <f>S564*H564</f>
        <v>0</v>
      </c>
      <c r="AR564" s="150" t="s">
        <v>158</v>
      </c>
      <c r="AT564" s="150" t="s">
        <v>154</v>
      </c>
      <c r="AU564" s="150" t="s">
        <v>83</v>
      </c>
      <c r="AY564" s="17" t="s">
        <v>151</v>
      </c>
      <c r="BE564" s="151">
        <f>IF(N564="základní",J564,0)</f>
        <v>0</v>
      </c>
      <c r="BF564" s="151">
        <f>IF(N564="snížená",J564,0)</f>
        <v>0</v>
      </c>
      <c r="BG564" s="151">
        <f>IF(N564="zákl. přenesená",J564,0)</f>
        <v>0</v>
      </c>
      <c r="BH564" s="151">
        <f>IF(N564="sníž. přenesená",J564,0)</f>
        <v>0</v>
      </c>
      <c r="BI564" s="151">
        <f>IF(N564="nulová",J564,0)</f>
        <v>0</v>
      </c>
      <c r="BJ564" s="17" t="s">
        <v>81</v>
      </c>
      <c r="BK564" s="151">
        <f>ROUND(I564*H564,2)</f>
        <v>0</v>
      </c>
      <c r="BL564" s="17" t="s">
        <v>158</v>
      </c>
      <c r="BM564" s="150" t="s">
        <v>847</v>
      </c>
    </row>
    <row r="565" spans="2:65" s="1" customFormat="1" ht="19.5" x14ac:dyDescent="0.2">
      <c r="B565" s="32"/>
      <c r="D565" s="152" t="s">
        <v>160</v>
      </c>
      <c r="F565" s="153" t="s">
        <v>846</v>
      </c>
      <c r="I565" s="154"/>
      <c r="L565" s="32"/>
      <c r="M565" s="155"/>
      <c r="T565" s="56"/>
      <c r="AT565" s="17" t="s">
        <v>160</v>
      </c>
      <c r="AU565" s="17" t="s">
        <v>83</v>
      </c>
    </row>
    <row r="566" spans="2:65" s="14" customFormat="1" ht="22.5" x14ac:dyDescent="0.2">
      <c r="B566" s="170"/>
      <c r="D566" s="152" t="s">
        <v>162</v>
      </c>
      <c r="E566" s="171" t="s">
        <v>1</v>
      </c>
      <c r="F566" s="172" t="s">
        <v>738</v>
      </c>
      <c r="H566" s="171" t="s">
        <v>1</v>
      </c>
      <c r="I566" s="173"/>
      <c r="L566" s="170"/>
      <c r="M566" s="174"/>
      <c r="T566" s="175"/>
      <c r="AT566" s="171" t="s">
        <v>162</v>
      </c>
      <c r="AU566" s="171" t="s">
        <v>83</v>
      </c>
      <c r="AV566" s="14" t="s">
        <v>81</v>
      </c>
      <c r="AW566" s="14" t="s">
        <v>30</v>
      </c>
      <c r="AX566" s="14" t="s">
        <v>73</v>
      </c>
      <c r="AY566" s="171" t="s">
        <v>151</v>
      </c>
    </row>
    <row r="567" spans="2:65" s="12" customFormat="1" x14ac:dyDescent="0.2">
      <c r="B567" s="156"/>
      <c r="D567" s="152" t="s">
        <v>162</v>
      </c>
      <c r="E567" s="157" t="s">
        <v>1</v>
      </c>
      <c r="F567" s="158" t="s">
        <v>681</v>
      </c>
      <c r="H567" s="159">
        <v>216</v>
      </c>
      <c r="I567" s="160"/>
      <c r="L567" s="156"/>
      <c r="M567" s="161"/>
      <c r="T567" s="162"/>
      <c r="AT567" s="157" t="s">
        <v>162</v>
      </c>
      <c r="AU567" s="157" t="s">
        <v>83</v>
      </c>
      <c r="AV567" s="12" t="s">
        <v>83</v>
      </c>
      <c r="AW567" s="12" t="s">
        <v>30</v>
      </c>
      <c r="AX567" s="12" t="s">
        <v>73</v>
      </c>
      <c r="AY567" s="157" t="s">
        <v>151</v>
      </c>
    </row>
    <row r="568" spans="2:65" s="13" customFormat="1" x14ac:dyDescent="0.2">
      <c r="B568" s="163"/>
      <c r="D568" s="152" t="s">
        <v>162</v>
      </c>
      <c r="E568" s="164" t="s">
        <v>1</v>
      </c>
      <c r="F568" s="165" t="s">
        <v>164</v>
      </c>
      <c r="H568" s="166">
        <v>216</v>
      </c>
      <c r="I568" s="167"/>
      <c r="L568" s="163"/>
      <c r="M568" s="168"/>
      <c r="T568" s="169"/>
      <c r="AT568" s="164" t="s">
        <v>162</v>
      </c>
      <c r="AU568" s="164" t="s">
        <v>83</v>
      </c>
      <c r="AV568" s="13" t="s">
        <v>158</v>
      </c>
      <c r="AW568" s="13" t="s">
        <v>30</v>
      </c>
      <c r="AX568" s="13" t="s">
        <v>81</v>
      </c>
      <c r="AY568" s="164" t="s">
        <v>151</v>
      </c>
    </row>
    <row r="569" spans="2:65" s="1" customFormat="1" ht="24.2" customHeight="1" x14ac:dyDescent="0.2">
      <c r="B569" s="137"/>
      <c r="C569" s="182" t="s">
        <v>848</v>
      </c>
      <c r="D569" s="182" t="s">
        <v>566</v>
      </c>
      <c r="E569" s="183" t="s">
        <v>849</v>
      </c>
      <c r="F569" s="184" t="s">
        <v>850</v>
      </c>
      <c r="G569" s="185" t="s">
        <v>157</v>
      </c>
      <c r="H569" s="186">
        <v>217.26</v>
      </c>
      <c r="I569" s="187"/>
      <c r="J569" s="188">
        <f>ROUND(I569*H569,2)</f>
        <v>0</v>
      </c>
      <c r="K569" s="189"/>
      <c r="L569" s="190"/>
      <c r="M569" s="191" t="s">
        <v>1</v>
      </c>
      <c r="N569" s="192" t="s">
        <v>38</v>
      </c>
      <c r="P569" s="148">
        <f>O569*H569</f>
        <v>0</v>
      </c>
      <c r="Q569" s="148">
        <v>0.17599999999999999</v>
      </c>
      <c r="R569" s="148">
        <f>Q569*H569</f>
        <v>38.237759999999994</v>
      </c>
      <c r="S569" s="148">
        <v>0</v>
      </c>
      <c r="T569" s="149">
        <f>S569*H569</f>
        <v>0</v>
      </c>
      <c r="AR569" s="150" t="s">
        <v>204</v>
      </c>
      <c r="AT569" s="150" t="s">
        <v>566</v>
      </c>
      <c r="AU569" s="150" t="s">
        <v>83</v>
      </c>
      <c r="AY569" s="17" t="s">
        <v>151</v>
      </c>
      <c r="BE569" s="151">
        <f>IF(N569="základní",J569,0)</f>
        <v>0</v>
      </c>
      <c r="BF569" s="151">
        <f>IF(N569="snížená",J569,0)</f>
        <v>0</v>
      </c>
      <c r="BG569" s="151">
        <f>IF(N569="zákl. přenesená",J569,0)</f>
        <v>0</v>
      </c>
      <c r="BH569" s="151">
        <f>IF(N569="sníž. přenesená",J569,0)</f>
        <v>0</v>
      </c>
      <c r="BI569" s="151">
        <f>IF(N569="nulová",J569,0)</f>
        <v>0</v>
      </c>
      <c r="BJ569" s="17" t="s">
        <v>81</v>
      </c>
      <c r="BK569" s="151">
        <f>ROUND(I569*H569,2)</f>
        <v>0</v>
      </c>
      <c r="BL569" s="17" t="s">
        <v>158</v>
      </c>
      <c r="BM569" s="150" t="s">
        <v>851</v>
      </c>
    </row>
    <row r="570" spans="2:65" s="1" customFormat="1" x14ac:dyDescent="0.2">
      <c r="B570" s="32"/>
      <c r="D570" s="152" t="s">
        <v>160</v>
      </c>
      <c r="F570" s="153" t="s">
        <v>850</v>
      </c>
      <c r="I570" s="154"/>
      <c r="L570" s="32"/>
      <c r="M570" s="155"/>
      <c r="T570" s="56"/>
      <c r="AT570" s="17" t="s">
        <v>160</v>
      </c>
      <c r="AU570" s="17" t="s">
        <v>83</v>
      </c>
    </row>
    <row r="571" spans="2:65" s="14" customFormat="1" ht="22.5" x14ac:dyDescent="0.2">
      <c r="B571" s="170"/>
      <c r="D571" s="152" t="s">
        <v>162</v>
      </c>
      <c r="E571" s="171" t="s">
        <v>1</v>
      </c>
      <c r="F571" s="172" t="s">
        <v>852</v>
      </c>
      <c r="H571" s="171" t="s">
        <v>1</v>
      </c>
      <c r="I571" s="173"/>
      <c r="L571" s="170"/>
      <c r="M571" s="174"/>
      <c r="T571" s="175"/>
      <c r="AT571" s="171" t="s">
        <v>162</v>
      </c>
      <c r="AU571" s="171" t="s">
        <v>83</v>
      </c>
      <c r="AV571" s="14" t="s">
        <v>81</v>
      </c>
      <c r="AW571" s="14" t="s">
        <v>30</v>
      </c>
      <c r="AX571" s="14" t="s">
        <v>73</v>
      </c>
      <c r="AY571" s="171" t="s">
        <v>151</v>
      </c>
    </row>
    <row r="572" spans="2:65" s="12" customFormat="1" x14ac:dyDescent="0.2">
      <c r="B572" s="156"/>
      <c r="D572" s="152" t="s">
        <v>162</v>
      </c>
      <c r="E572" s="157" t="s">
        <v>1</v>
      </c>
      <c r="F572" s="158" t="s">
        <v>853</v>
      </c>
      <c r="H572" s="159">
        <v>217.26</v>
      </c>
      <c r="I572" s="160"/>
      <c r="L572" s="156"/>
      <c r="M572" s="161"/>
      <c r="T572" s="162"/>
      <c r="AT572" s="157" t="s">
        <v>162</v>
      </c>
      <c r="AU572" s="157" t="s">
        <v>83</v>
      </c>
      <c r="AV572" s="12" t="s">
        <v>83</v>
      </c>
      <c r="AW572" s="12" t="s">
        <v>30</v>
      </c>
      <c r="AX572" s="12" t="s">
        <v>73</v>
      </c>
      <c r="AY572" s="157" t="s">
        <v>151</v>
      </c>
    </row>
    <row r="573" spans="2:65" s="13" customFormat="1" x14ac:dyDescent="0.2">
      <c r="B573" s="163"/>
      <c r="D573" s="152" t="s">
        <v>162</v>
      </c>
      <c r="E573" s="164" t="s">
        <v>1</v>
      </c>
      <c r="F573" s="165" t="s">
        <v>164</v>
      </c>
      <c r="H573" s="166">
        <v>217.26</v>
      </c>
      <c r="I573" s="167"/>
      <c r="L573" s="163"/>
      <c r="M573" s="168"/>
      <c r="T573" s="169"/>
      <c r="AT573" s="164" t="s">
        <v>162</v>
      </c>
      <c r="AU573" s="164" t="s">
        <v>83</v>
      </c>
      <c r="AV573" s="13" t="s">
        <v>158</v>
      </c>
      <c r="AW573" s="13" t="s">
        <v>30</v>
      </c>
      <c r="AX573" s="13" t="s">
        <v>81</v>
      </c>
      <c r="AY573" s="164" t="s">
        <v>151</v>
      </c>
    </row>
    <row r="574" spans="2:65" s="1" customFormat="1" ht="24.2" customHeight="1" x14ac:dyDescent="0.2">
      <c r="B574" s="137"/>
      <c r="C574" s="182" t="s">
        <v>854</v>
      </c>
      <c r="D574" s="182" t="s">
        <v>566</v>
      </c>
      <c r="E574" s="183" t="s">
        <v>855</v>
      </c>
      <c r="F574" s="184" t="s">
        <v>856</v>
      </c>
      <c r="G574" s="185" t="s">
        <v>157</v>
      </c>
      <c r="H574" s="186">
        <v>3.09</v>
      </c>
      <c r="I574" s="187"/>
      <c r="J574" s="188">
        <f>ROUND(I574*H574,2)</f>
        <v>0</v>
      </c>
      <c r="K574" s="189"/>
      <c r="L574" s="190"/>
      <c r="M574" s="191" t="s">
        <v>1</v>
      </c>
      <c r="N574" s="192" t="s">
        <v>38</v>
      </c>
      <c r="P574" s="148">
        <f>O574*H574</f>
        <v>0</v>
      </c>
      <c r="Q574" s="148">
        <v>0.17599999999999999</v>
      </c>
      <c r="R574" s="148">
        <f>Q574*H574</f>
        <v>0.54383999999999999</v>
      </c>
      <c r="S574" s="148">
        <v>0</v>
      </c>
      <c r="T574" s="149">
        <f>S574*H574</f>
        <v>0</v>
      </c>
      <c r="AR574" s="150" t="s">
        <v>204</v>
      </c>
      <c r="AT574" s="150" t="s">
        <v>566</v>
      </c>
      <c r="AU574" s="150" t="s">
        <v>83</v>
      </c>
      <c r="AY574" s="17" t="s">
        <v>151</v>
      </c>
      <c r="BE574" s="151">
        <f>IF(N574="základní",J574,0)</f>
        <v>0</v>
      </c>
      <c r="BF574" s="151">
        <f>IF(N574="snížená",J574,0)</f>
        <v>0</v>
      </c>
      <c r="BG574" s="151">
        <f>IF(N574="zákl. přenesená",J574,0)</f>
        <v>0</v>
      </c>
      <c r="BH574" s="151">
        <f>IF(N574="sníž. přenesená",J574,0)</f>
        <v>0</v>
      </c>
      <c r="BI574" s="151">
        <f>IF(N574="nulová",J574,0)</f>
        <v>0</v>
      </c>
      <c r="BJ574" s="17" t="s">
        <v>81</v>
      </c>
      <c r="BK574" s="151">
        <f>ROUND(I574*H574,2)</f>
        <v>0</v>
      </c>
      <c r="BL574" s="17" t="s">
        <v>158</v>
      </c>
      <c r="BM574" s="150" t="s">
        <v>857</v>
      </c>
    </row>
    <row r="575" spans="2:65" s="1" customFormat="1" x14ac:dyDescent="0.2">
      <c r="B575" s="32"/>
      <c r="D575" s="152" t="s">
        <v>160</v>
      </c>
      <c r="F575" s="153" t="s">
        <v>856</v>
      </c>
      <c r="I575" s="154"/>
      <c r="L575" s="32"/>
      <c r="M575" s="155"/>
      <c r="T575" s="56"/>
      <c r="AT575" s="17" t="s">
        <v>160</v>
      </c>
      <c r="AU575" s="17" t="s">
        <v>83</v>
      </c>
    </row>
    <row r="576" spans="2:65" s="14" customFormat="1" ht="22.5" x14ac:dyDescent="0.2">
      <c r="B576" s="170"/>
      <c r="D576" s="152" t="s">
        <v>162</v>
      </c>
      <c r="E576" s="171" t="s">
        <v>1</v>
      </c>
      <c r="F576" s="172" t="s">
        <v>858</v>
      </c>
      <c r="H576" s="171" t="s">
        <v>1</v>
      </c>
      <c r="I576" s="173"/>
      <c r="L576" s="170"/>
      <c r="M576" s="174"/>
      <c r="T576" s="175"/>
      <c r="AT576" s="171" t="s">
        <v>162</v>
      </c>
      <c r="AU576" s="171" t="s">
        <v>83</v>
      </c>
      <c r="AV576" s="14" t="s">
        <v>81</v>
      </c>
      <c r="AW576" s="14" t="s">
        <v>30</v>
      </c>
      <c r="AX576" s="14" t="s">
        <v>73</v>
      </c>
      <c r="AY576" s="171" t="s">
        <v>151</v>
      </c>
    </row>
    <row r="577" spans="2:65" s="12" customFormat="1" x14ac:dyDescent="0.2">
      <c r="B577" s="156"/>
      <c r="D577" s="152" t="s">
        <v>162</v>
      </c>
      <c r="E577" s="157" t="s">
        <v>1</v>
      </c>
      <c r="F577" s="158" t="s">
        <v>859</v>
      </c>
      <c r="H577" s="159">
        <v>3.09</v>
      </c>
      <c r="I577" s="160"/>
      <c r="L577" s="156"/>
      <c r="M577" s="161"/>
      <c r="T577" s="162"/>
      <c r="AT577" s="157" t="s">
        <v>162</v>
      </c>
      <c r="AU577" s="157" t="s">
        <v>83</v>
      </c>
      <c r="AV577" s="12" t="s">
        <v>83</v>
      </c>
      <c r="AW577" s="12" t="s">
        <v>30</v>
      </c>
      <c r="AX577" s="12" t="s">
        <v>73</v>
      </c>
      <c r="AY577" s="157" t="s">
        <v>151</v>
      </c>
    </row>
    <row r="578" spans="2:65" s="13" customFormat="1" x14ac:dyDescent="0.2">
      <c r="B578" s="163"/>
      <c r="D578" s="152" t="s">
        <v>162</v>
      </c>
      <c r="E578" s="164" t="s">
        <v>1</v>
      </c>
      <c r="F578" s="165" t="s">
        <v>164</v>
      </c>
      <c r="H578" s="166">
        <v>3.09</v>
      </c>
      <c r="I578" s="167"/>
      <c r="L578" s="163"/>
      <c r="M578" s="168"/>
      <c r="T578" s="169"/>
      <c r="AT578" s="164" t="s">
        <v>162</v>
      </c>
      <c r="AU578" s="164" t="s">
        <v>83</v>
      </c>
      <c r="AV578" s="13" t="s">
        <v>158</v>
      </c>
      <c r="AW578" s="13" t="s">
        <v>30</v>
      </c>
      <c r="AX578" s="13" t="s">
        <v>81</v>
      </c>
      <c r="AY578" s="164" t="s">
        <v>151</v>
      </c>
    </row>
    <row r="579" spans="2:65" s="1" customFormat="1" ht="24.2" customHeight="1" x14ac:dyDescent="0.2">
      <c r="B579" s="137"/>
      <c r="C579" s="138" t="s">
        <v>860</v>
      </c>
      <c r="D579" s="138" t="s">
        <v>154</v>
      </c>
      <c r="E579" s="139" t="s">
        <v>861</v>
      </c>
      <c r="F579" s="140" t="s">
        <v>862</v>
      </c>
      <c r="G579" s="141" t="s">
        <v>157</v>
      </c>
      <c r="H579" s="142">
        <v>1118</v>
      </c>
      <c r="I579" s="143"/>
      <c r="J579" s="144">
        <f>ROUND(I579*H579,2)</f>
        <v>0</v>
      </c>
      <c r="K579" s="145"/>
      <c r="L579" s="32"/>
      <c r="M579" s="146" t="s">
        <v>1</v>
      </c>
      <c r="N579" s="147" t="s">
        <v>38</v>
      </c>
      <c r="P579" s="148">
        <f>O579*H579</f>
        <v>0</v>
      </c>
      <c r="Q579" s="148">
        <v>0.11162</v>
      </c>
      <c r="R579" s="148">
        <f>Q579*H579</f>
        <v>124.79115999999999</v>
      </c>
      <c r="S579" s="148">
        <v>0</v>
      </c>
      <c r="T579" s="149">
        <f>S579*H579</f>
        <v>0</v>
      </c>
      <c r="AR579" s="150" t="s">
        <v>158</v>
      </c>
      <c r="AT579" s="150" t="s">
        <v>154</v>
      </c>
      <c r="AU579" s="150" t="s">
        <v>83</v>
      </c>
      <c r="AY579" s="17" t="s">
        <v>151</v>
      </c>
      <c r="BE579" s="151">
        <f>IF(N579="základní",J579,0)</f>
        <v>0</v>
      </c>
      <c r="BF579" s="151">
        <f>IF(N579="snížená",J579,0)</f>
        <v>0</v>
      </c>
      <c r="BG579" s="151">
        <f>IF(N579="zákl. přenesená",J579,0)</f>
        <v>0</v>
      </c>
      <c r="BH579" s="151">
        <f>IF(N579="sníž. přenesená",J579,0)</f>
        <v>0</v>
      </c>
      <c r="BI579" s="151">
        <f>IF(N579="nulová",J579,0)</f>
        <v>0</v>
      </c>
      <c r="BJ579" s="17" t="s">
        <v>81</v>
      </c>
      <c r="BK579" s="151">
        <f>ROUND(I579*H579,2)</f>
        <v>0</v>
      </c>
      <c r="BL579" s="17" t="s">
        <v>158</v>
      </c>
      <c r="BM579" s="150" t="s">
        <v>863</v>
      </c>
    </row>
    <row r="580" spans="2:65" s="1" customFormat="1" ht="19.5" x14ac:dyDescent="0.2">
      <c r="B580" s="32"/>
      <c r="D580" s="152" t="s">
        <v>160</v>
      </c>
      <c r="F580" s="153" t="s">
        <v>862</v>
      </c>
      <c r="I580" s="154"/>
      <c r="L580" s="32"/>
      <c r="M580" s="155"/>
      <c r="T580" s="56"/>
      <c r="AT580" s="17" t="s">
        <v>160</v>
      </c>
      <c r="AU580" s="17" t="s">
        <v>83</v>
      </c>
    </row>
    <row r="581" spans="2:65" s="14" customFormat="1" ht="22.5" x14ac:dyDescent="0.2">
      <c r="B581" s="170"/>
      <c r="D581" s="152" t="s">
        <v>162</v>
      </c>
      <c r="E581" s="171" t="s">
        <v>1</v>
      </c>
      <c r="F581" s="172" t="s">
        <v>864</v>
      </c>
      <c r="H581" s="171" t="s">
        <v>1</v>
      </c>
      <c r="I581" s="173"/>
      <c r="L581" s="170"/>
      <c r="M581" s="174"/>
      <c r="T581" s="175"/>
      <c r="AT581" s="171" t="s">
        <v>162</v>
      </c>
      <c r="AU581" s="171" t="s">
        <v>83</v>
      </c>
      <c r="AV581" s="14" t="s">
        <v>81</v>
      </c>
      <c r="AW581" s="14" t="s">
        <v>30</v>
      </c>
      <c r="AX581" s="14" t="s">
        <v>73</v>
      </c>
      <c r="AY581" s="171" t="s">
        <v>151</v>
      </c>
    </row>
    <row r="582" spans="2:65" s="12" customFormat="1" x14ac:dyDescent="0.2">
      <c r="B582" s="156"/>
      <c r="D582" s="152" t="s">
        <v>162</v>
      </c>
      <c r="E582" s="157" t="s">
        <v>1</v>
      </c>
      <c r="F582" s="158" t="s">
        <v>865</v>
      </c>
      <c r="H582" s="159">
        <v>1118</v>
      </c>
      <c r="I582" s="160"/>
      <c r="L582" s="156"/>
      <c r="M582" s="161"/>
      <c r="T582" s="162"/>
      <c r="AT582" s="157" t="s">
        <v>162</v>
      </c>
      <c r="AU582" s="157" t="s">
        <v>83</v>
      </c>
      <c r="AV582" s="12" t="s">
        <v>83</v>
      </c>
      <c r="AW582" s="12" t="s">
        <v>30</v>
      </c>
      <c r="AX582" s="12" t="s">
        <v>73</v>
      </c>
      <c r="AY582" s="157" t="s">
        <v>151</v>
      </c>
    </row>
    <row r="583" spans="2:65" s="13" customFormat="1" x14ac:dyDescent="0.2">
      <c r="B583" s="163"/>
      <c r="D583" s="152" t="s">
        <v>162</v>
      </c>
      <c r="E583" s="164" t="s">
        <v>1</v>
      </c>
      <c r="F583" s="165" t="s">
        <v>164</v>
      </c>
      <c r="H583" s="166">
        <v>1118</v>
      </c>
      <c r="I583" s="167"/>
      <c r="L583" s="163"/>
      <c r="M583" s="168"/>
      <c r="T583" s="169"/>
      <c r="AT583" s="164" t="s">
        <v>162</v>
      </c>
      <c r="AU583" s="164" t="s">
        <v>83</v>
      </c>
      <c r="AV583" s="13" t="s">
        <v>158</v>
      </c>
      <c r="AW583" s="13" t="s">
        <v>30</v>
      </c>
      <c r="AX583" s="13" t="s">
        <v>81</v>
      </c>
      <c r="AY583" s="164" t="s">
        <v>151</v>
      </c>
    </row>
    <row r="584" spans="2:65" s="1" customFormat="1" ht="16.5" customHeight="1" x14ac:dyDescent="0.2">
      <c r="B584" s="137"/>
      <c r="C584" s="182" t="s">
        <v>866</v>
      </c>
      <c r="D584" s="182" t="s">
        <v>566</v>
      </c>
      <c r="E584" s="183" t="s">
        <v>867</v>
      </c>
      <c r="F584" s="184" t="s">
        <v>868</v>
      </c>
      <c r="G584" s="185" t="s">
        <v>171</v>
      </c>
      <c r="H584" s="186">
        <v>17.28</v>
      </c>
      <c r="I584" s="187"/>
      <c r="J584" s="188">
        <f>ROUND(I584*H584,2)</f>
        <v>0</v>
      </c>
      <c r="K584" s="189"/>
      <c r="L584" s="190"/>
      <c r="M584" s="191" t="s">
        <v>1</v>
      </c>
      <c r="N584" s="192" t="s">
        <v>38</v>
      </c>
      <c r="P584" s="148">
        <f>O584*H584</f>
        <v>0</v>
      </c>
      <c r="Q584" s="148">
        <v>0</v>
      </c>
      <c r="R584" s="148">
        <f>Q584*H584</f>
        <v>0</v>
      </c>
      <c r="S584" s="148">
        <v>0</v>
      </c>
      <c r="T584" s="149">
        <f>S584*H584</f>
        <v>0</v>
      </c>
      <c r="AR584" s="150" t="s">
        <v>204</v>
      </c>
      <c r="AT584" s="150" t="s">
        <v>566</v>
      </c>
      <c r="AU584" s="150" t="s">
        <v>83</v>
      </c>
      <c r="AY584" s="17" t="s">
        <v>151</v>
      </c>
      <c r="BE584" s="151">
        <f>IF(N584="základní",J584,0)</f>
        <v>0</v>
      </c>
      <c r="BF584" s="151">
        <f>IF(N584="snížená",J584,0)</f>
        <v>0</v>
      </c>
      <c r="BG584" s="151">
        <f>IF(N584="zákl. přenesená",J584,0)</f>
        <v>0</v>
      </c>
      <c r="BH584" s="151">
        <f>IF(N584="sníž. přenesená",J584,0)</f>
        <v>0</v>
      </c>
      <c r="BI584" s="151">
        <f>IF(N584="nulová",J584,0)</f>
        <v>0</v>
      </c>
      <c r="BJ584" s="17" t="s">
        <v>81</v>
      </c>
      <c r="BK584" s="151">
        <f>ROUND(I584*H584,2)</f>
        <v>0</v>
      </c>
      <c r="BL584" s="17" t="s">
        <v>158</v>
      </c>
      <c r="BM584" s="150" t="s">
        <v>869</v>
      </c>
    </row>
    <row r="585" spans="2:65" s="1" customFormat="1" x14ac:dyDescent="0.2">
      <c r="B585" s="32"/>
      <c r="D585" s="152" t="s">
        <v>160</v>
      </c>
      <c r="F585" s="153" t="s">
        <v>868</v>
      </c>
      <c r="I585" s="154"/>
      <c r="L585" s="32"/>
      <c r="M585" s="155"/>
      <c r="T585" s="56"/>
      <c r="AT585" s="17" t="s">
        <v>160</v>
      </c>
      <c r="AU585" s="17" t="s">
        <v>83</v>
      </c>
    </row>
    <row r="586" spans="2:65" s="14" customFormat="1" ht="33.75" x14ac:dyDescent="0.2">
      <c r="B586" s="170"/>
      <c r="D586" s="152" t="s">
        <v>162</v>
      </c>
      <c r="E586" s="171" t="s">
        <v>1</v>
      </c>
      <c r="F586" s="172" t="s">
        <v>870</v>
      </c>
      <c r="H586" s="171" t="s">
        <v>1</v>
      </c>
      <c r="I586" s="173"/>
      <c r="L586" s="170"/>
      <c r="M586" s="174"/>
      <c r="T586" s="175"/>
      <c r="AT586" s="171" t="s">
        <v>162</v>
      </c>
      <c r="AU586" s="171" t="s">
        <v>83</v>
      </c>
      <c r="AV586" s="14" t="s">
        <v>81</v>
      </c>
      <c r="AW586" s="14" t="s">
        <v>30</v>
      </c>
      <c r="AX586" s="14" t="s">
        <v>73</v>
      </c>
      <c r="AY586" s="171" t="s">
        <v>151</v>
      </c>
    </row>
    <row r="587" spans="2:65" s="12" customFormat="1" x14ac:dyDescent="0.2">
      <c r="B587" s="156"/>
      <c r="D587" s="152" t="s">
        <v>162</v>
      </c>
      <c r="E587" s="157" t="s">
        <v>1</v>
      </c>
      <c r="F587" s="158" t="s">
        <v>871</v>
      </c>
      <c r="H587" s="159">
        <v>17.28</v>
      </c>
      <c r="I587" s="160"/>
      <c r="L587" s="156"/>
      <c r="M587" s="161"/>
      <c r="T587" s="162"/>
      <c r="AT587" s="157" t="s">
        <v>162</v>
      </c>
      <c r="AU587" s="157" t="s">
        <v>83</v>
      </c>
      <c r="AV587" s="12" t="s">
        <v>83</v>
      </c>
      <c r="AW587" s="12" t="s">
        <v>30</v>
      </c>
      <c r="AX587" s="12" t="s">
        <v>73</v>
      </c>
      <c r="AY587" s="157" t="s">
        <v>151</v>
      </c>
    </row>
    <row r="588" spans="2:65" s="13" customFormat="1" x14ac:dyDescent="0.2">
      <c r="B588" s="163"/>
      <c r="D588" s="152" t="s">
        <v>162</v>
      </c>
      <c r="E588" s="164" t="s">
        <v>1</v>
      </c>
      <c r="F588" s="165" t="s">
        <v>164</v>
      </c>
      <c r="H588" s="166">
        <v>17.28</v>
      </c>
      <c r="I588" s="167"/>
      <c r="L588" s="163"/>
      <c r="M588" s="168"/>
      <c r="T588" s="169"/>
      <c r="AT588" s="164" t="s">
        <v>162</v>
      </c>
      <c r="AU588" s="164" t="s">
        <v>83</v>
      </c>
      <c r="AV588" s="13" t="s">
        <v>158</v>
      </c>
      <c r="AW588" s="13" t="s">
        <v>30</v>
      </c>
      <c r="AX588" s="13" t="s">
        <v>81</v>
      </c>
      <c r="AY588" s="164" t="s">
        <v>151</v>
      </c>
    </row>
    <row r="589" spans="2:65" s="1" customFormat="1" ht="24.2" customHeight="1" x14ac:dyDescent="0.2">
      <c r="B589" s="137"/>
      <c r="C589" s="182" t="s">
        <v>872</v>
      </c>
      <c r="D589" s="182" t="s">
        <v>566</v>
      </c>
      <c r="E589" s="183" t="s">
        <v>855</v>
      </c>
      <c r="F589" s="184" t="s">
        <v>856</v>
      </c>
      <c r="G589" s="185" t="s">
        <v>157</v>
      </c>
      <c r="H589" s="186">
        <v>39.14</v>
      </c>
      <c r="I589" s="187"/>
      <c r="J589" s="188">
        <f>ROUND(I589*H589,2)</f>
        <v>0</v>
      </c>
      <c r="K589" s="189"/>
      <c r="L589" s="190"/>
      <c r="M589" s="191" t="s">
        <v>1</v>
      </c>
      <c r="N589" s="192" t="s">
        <v>38</v>
      </c>
      <c r="P589" s="148">
        <f>O589*H589</f>
        <v>0</v>
      </c>
      <c r="Q589" s="148">
        <v>0.17599999999999999</v>
      </c>
      <c r="R589" s="148">
        <f>Q589*H589</f>
        <v>6.8886399999999997</v>
      </c>
      <c r="S589" s="148">
        <v>0</v>
      </c>
      <c r="T589" s="149">
        <f>S589*H589</f>
        <v>0</v>
      </c>
      <c r="AR589" s="150" t="s">
        <v>204</v>
      </c>
      <c r="AT589" s="150" t="s">
        <v>566</v>
      </c>
      <c r="AU589" s="150" t="s">
        <v>83</v>
      </c>
      <c r="AY589" s="17" t="s">
        <v>151</v>
      </c>
      <c r="BE589" s="151">
        <f>IF(N589="základní",J589,0)</f>
        <v>0</v>
      </c>
      <c r="BF589" s="151">
        <f>IF(N589="snížená",J589,0)</f>
        <v>0</v>
      </c>
      <c r="BG589" s="151">
        <f>IF(N589="zákl. přenesená",J589,0)</f>
        <v>0</v>
      </c>
      <c r="BH589" s="151">
        <f>IF(N589="sníž. přenesená",J589,0)</f>
        <v>0</v>
      </c>
      <c r="BI589" s="151">
        <f>IF(N589="nulová",J589,0)</f>
        <v>0</v>
      </c>
      <c r="BJ589" s="17" t="s">
        <v>81</v>
      </c>
      <c r="BK589" s="151">
        <f>ROUND(I589*H589,2)</f>
        <v>0</v>
      </c>
      <c r="BL589" s="17" t="s">
        <v>158</v>
      </c>
      <c r="BM589" s="150" t="s">
        <v>873</v>
      </c>
    </row>
    <row r="590" spans="2:65" s="1" customFormat="1" x14ac:dyDescent="0.2">
      <c r="B590" s="32"/>
      <c r="D590" s="152" t="s">
        <v>160</v>
      </c>
      <c r="F590" s="153" t="s">
        <v>856</v>
      </c>
      <c r="I590" s="154"/>
      <c r="L590" s="32"/>
      <c r="M590" s="155"/>
      <c r="T590" s="56"/>
      <c r="AT590" s="17" t="s">
        <v>160</v>
      </c>
      <c r="AU590" s="17" t="s">
        <v>83</v>
      </c>
    </row>
    <row r="591" spans="2:65" s="14" customFormat="1" ht="33.75" x14ac:dyDescent="0.2">
      <c r="B591" s="170"/>
      <c r="D591" s="152" t="s">
        <v>162</v>
      </c>
      <c r="E591" s="171" t="s">
        <v>1</v>
      </c>
      <c r="F591" s="172" t="s">
        <v>874</v>
      </c>
      <c r="H591" s="171" t="s">
        <v>1</v>
      </c>
      <c r="I591" s="173"/>
      <c r="L591" s="170"/>
      <c r="M591" s="174"/>
      <c r="T591" s="175"/>
      <c r="AT591" s="171" t="s">
        <v>162</v>
      </c>
      <c r="AU591" s="171" t="s">
        <v>83</v>
      </c>
      <c r="AV591" s="14" t="s">
        <v>81</v>
      </c>
      <c r="AW591" s="14" t="s">
        <v>30</v>
      </c>
      <c r="AX591" s="14" t="s">
        <v>73</v>
      </c>
      <c r="AY591" s="171" t="s">
        <v>151</v>
      </c>
    </row>
    <row r="592" spans="2:65" s="12" customFormat="1" x14ac:dyDescent="0.2">
      <c r="B592" s="156"/>
      <c r="D592" s="152" t="s">
        <v>162</v>
      </c>
      <c r="E592" s="157" t="s">
        <v>1</v>
      </c>
      <c r="F592" s="158" t="s">
        <v>875</v>
      </c>
      <c r="H592" s="159">
        <v>39.14</v>
      </c>
      <c r="I592" s="160"/>
      <c r="L592" s="156"/>
      <c r="M592" s="161"/>
      <c r="T592" s="162"/>
      <c r="AT592" s="157" t="s">
        <v>162</v>
      </c>
      <c r="AU592" s="157" t="s">
        <v>83</v>
      </c>
      <c r="AV592" s="12" t="s">
        <v>83</v>
      </c>
      <c r="AW592" s="12" t="s">
        <v>30</v>
      </c>
      <c r="AX592" s="12" t="s">
        <v>73</v>
      </c>
      <c r="AY592" s="157" t="s">
        <v>151</v>
      </c>
    </row>
    <row r="593" spans="2:65" s="13" customFormat="1" x14ac:dyDescent="0.2">
      <c r="B593" s="163"/>
      <c r="D593" s="152" t="s">
        <v>162</v>
      </c>
      <c r="E593" s="164" t="s">
        <v>1</v>
      </c>
      <c r="F593" s="165" t="s">
        <v>164</v>
      </c>
      <c r="H593" s="166">
        <v>39.14</v>
      </c>
      <c r="I593" s="167"/>
      <c r="L593" s="163"/>
      <c r="M593" s="168"/>
      <c r="T593" s="169"/>
      <c r="AT593" s="164" t="s">
        <v>162</v>
      </c>
      <c r="AU593" s="164" t="s">
        <v>83</v>
      </c>
      <c r="AV593" s="13" t="s">
        <v>158</v>
      </c>
      <c r="AW593" s="13" t="s">
        <v>30</v>
      </c>
      <c r="AX593" s="13" t="s">
        <v>81</v>
      </c>
      <c r="AY593" s="164" t="s">
        <v>151</v>
      </c>
    </row>
    <row r="594" spans="2:65" s="1" customFormat="1" ht="24.2" customHeight="1" x14ac:dyDescent="0.2">
      <c r="B594" s="137"/>
      <c r="C594" s="182" t="s">
        <v>876</v>
      </c>
      <c r="D594" s="182" t="s">
        <v>566</v>
      </c>
      <c r="E594" s="183" t="s">
        <v>877</v>
      </c>
      <c r="F594" s="184" t="s">
        <v>878</v>
      </c>
      <c r="G594" s="185" t="s">
        <v>157</v>
      </c>
      <c r="H594" s="186">
        <v>1090.8</v>
      </c>
      <c r="I594" s="187"/>
      <c r="J594" s="188">
        <f>ROUND(I594*H594,2)</f>
        <v>0</v>
      </c>
      <c r="K594" s="189"/>
      <c r="L594" s="190"/>
      <c r="M594" s="191" t="s">
        <v>1</v>
      </c>
      <c r="N594" s="192" t="s">
        <v>38</v>
      </c>
      <c r="P594" s="148">
        <f>O594*H594</f>
        <v>0</v>
      </c>
      <c r="Q594" s="148">
        <v>0.159</v>
      </c>
      <c r="R594" s="148">
        <f>Q594*H594</f>
        <v>173.43719999999999</v>
      </c>
      <c r="S594" s="148">
        <v>0</v>
      </c>
      <c r="T594" s="149">
        <f>S594*H594</f>
        <v>0</v>
      </c>
      <c r="AR594" s="150" t="s">
        <v>204</v>
      </c>
      <c r="AT594" s="150" t="s">
        <v>566</v>
      </c>
      <c r="AU594" s="150" t="s">
        <v>83</v>
      </c>
      <c r="AY594" s="17" t="s">
        <v>151</v>
      </c>
      <c r="BE594" s="151">
        <f>IF(N594="základní",J594,0)</f>
        <v>0</v>
      </c>
      <c r="BF594" s="151">
        <f>IF(N594="snížená",J594,0)</f>
        <v>0</v>
      </c>
      <c r="BG594" s="151">
        <f>IF(N594="zákl. přenesená",J594,0)</f>
        <v>0</v>
      </c>
      <c r="BH594" s="151">
        <f>IF(N594="sníž. přenesená",J594,0)</f>
        <v>0</v>
      </c>
      <c r="BI594" s="151">
        <f>IF(N594="nulová",J594,0)</f>
        <v>0</v>
      </c>
      <c r="BJ594" s="17" t="s">
        <v>81</v>
      </c>
      <c r="BK594" s="151">
        <f>ROUND(I594*H594,2)</f>
        <v>0</v>
      </c>
      <c r="BL594" s="17" t="s">
        <v>158</v>
      </c>
      <c r="BM594" s="150" t="s">
        <v>879</v>
      </c>
    </row>
    <row r="595" spans="2:65" s="1" customFormat="1" x14ac:dyDescent="0.2">
      <c r="B595" s="32"/>
      <c r="D595" s="152" t="s">
        <v>160</v>
      </c>
      <c r="F595" s="153" t="s">
        <v>878</v>
      </c>
      <c r="I595" s="154"/>
      <c r="L595" s="32"/>
      <c r="M595" s="155"/>
      <c r="T595" s="56"/>
      <c r="AT595" s="17" t="s">
        <v>160</v>
      </c>
      <c r="AU595" s="17" t="s">
        <v>83</v>
      </c>
    </row>
    <row r="596" spans="2:65" s="14" customFormat="1" ht="22.5" x14ac:dyDescent="0.2">
      <c r="B596" s="170"/>
      <c r="D596" s="152" t="s">
        <v>162</v>
      </c>
      <c r="E596" s="171" t="s">
        <v>1</v>
      </c>
      <c r="F596" s="172" t="s">
        <v>880</v>
      </c>
      <c r="H596" s="171" t="s">
        <v>1</v>
      </c>
      <c r="I596" s="173"/>
      <c r="L596" s="170"/>
      <c r="M596" s="174"/>
      <c r="T596" s="175"/>
      <c r="AT596" s="171" t="s">
        <v>162</v>
      </c>
      <c r="AU596" s="171" t="s">
        <v>83</v>
      </c>
      <c r="AV596" s="14" t="s">
        <v>81</v>
      </c>
      <c r="AW596" s="14" t="s">
        <v>30</v>
      </c>
      <c r="AX596" s="14" t="s">
        <v>73</v>
      </c>
      <c r="AY596" s="171" t="s">
        <v>151</v>
      </c>
    </row>
    <row r="597" spans="2:65" s="12" customFormat="1" x14ac:dyDescent="0.2">
      <c r="B597" s="156"/>
      <c r="D597" s="152" t="s">
        <v>162</v>
      </c>
      <c r="E597" s="157" t="s">
        <v>1</v>
      </c>
      <c r="F597" s="158" t="s">
        <v>881</v>
      </c>
      <c r="H597" s="159">
        <v>1090.8</v>
      </c>
      <c r="I597" s="160"/>
      <c r="L597" s="156"/>
      <c r="M597" s="161"/>
      <c r="T597" s="162"/>
      <c r="AT597" s="157" t="s">
        <v>162</v>
      </c>
      <c r="AU597" s="157" t="s">
        <v>83</v>
      </c>
      <c r="AV597" s="12" t="s">
        <v>83</v>
      </c>
      <c r="AW597" s="12" t="s">
        <v>30</v>
      </c>
      <c r="AX597" s="12" t="s">
        <v>73</v>
      </c>
      <c r="AY597" s="157" t="s">
        <v>151</v>
      </c>
    </row>
    <row r="598" spans="2:65" s="13" customFormat="1" x14ac:dyDescent="0.2">
      <c r="B598" s="163"/>
      <c r="D598" s="152" t="s">
        <v>162</v>
      </c>
      <c r="E598" s="164" t="s">
        <v>1</v>
      </c>
      <c r="F598" s="165" t="s">
        <v>164</v>
      </c>
      <c r="H598" s="166">
        <v>1090.8</v>
      </c>
      <c r="I598" s="167"/>
      <c r="L598" s="163"/>
      <c r="M598" s="168"/>
      <c r="T598" s="169"/>
      <c r="AT598" s="164" t="s">
        <v>162</v>
      </c>
      <c r="AU598" s="164" t="s">
        <v>83</v>
      </c>
      <c r="AV598" s="13" t="s">
        <v>158</v>
      </c>
      <c r="AW598" s="13" t="s">
        <v>30</v>
      </c>
      <c r="AX598" s="13" t="s">
        <v>81</v>
      </c>
      <c r="AY598" s="164" t="s">
        <v>151</v>
      </c>
    </row>
    <row r="599" spans="2:65" s="1" customFormat="1" ht="33" customHeight="1" x14ac:dyDescent="0.2">
      <c r="B599" s="137"/>
      <c r="C599" s="138" t="s">
        <v>882</v>
      </c>
      <c r="D599" s="138" t="s">
        <v>154</v>
      </c>
      <c r="E599" s="139" t="s">
        <v>883</v>
      </c>
      <c r="F599" s="140" t="s">
        <v>884</v>
      </c>
      <c r="G599" s="141" t="s">
        <v>157</v>
      </c>
      <c r="H599" s="142">
        <v>1118</v>
      </c>
      <c r="I599" s="143"/>
      <c r="J599" s="144">
        <f>ROUND(I599*H599,2)</f>
        <v>0</v>
      </c>
      <c r="K599" s="145"/>
      <c r="L599" s="32"/>
      <c r="M599" s="146" t="s">
        <v>1</v>
      </c>
      <c r="N599" s="147" t="s">
        <v>38</v>
      </c>
      <c r="P599" s="148">
        <f>O599*H599</f>
        <v>0</v>
      </c>
      <c r="Q599" s="148">
        <v>0</v>
      </c>
      <c r="R599" s="148">
        <f>Q599*H599</f>
        <v>0</v>
      </c>
      <c r="S599" s="148">
        <v>0</v>
      </c>
      <c r="T599" s="149">
        <f>S599*H599</f>
        <v>0</v>
      </c>
      <c r="AR599" s="150" t="s">
        <v>158</v>
      </c>
      <c r="AT599" s="150" t="s">
        <v>154</v>
      </c>
      <c r="AU599" s="150" t="s">
        <v>83</v>
      </c>
      <c r="AY599" s="17" t="s">
        <v>151</v>
      </c>
      <c r="BE599" s="151">
        <f>IF(N599="základní",J599,0)</f>
        <v>0</v>
      </c>
      <c r="BF599" s="151">
        <f>IF(N599="snížená",J599,0)</f>
        <v>0</v>
      </c>
      <c r="BG599" s="151">
        <f>IF(N599="zákl. přenesená",J599,0)</f>
        <v>0</v>
      </c>
      <c r="BH599" s="151">
        <f>IF(N599="sníž. přenesená",J599,0)</f>
        <v>0</v>
      </c>
      <c r="BI599" s="151">
        <f>IF(N599="nulová",J599,0)</f>
        <v>0</v>
      </c>
      <c r="BJ599" s="17" t="s">
        <v>81</v>
      </c>
      <c r="BK599" s="151">
        <f>ROUND(I599*H599,2)</f>
        <v>0</v>
      </c>
      <c r="BL599" s="17" t="s">
        <v>158</v>
      </c>
      <c r="BM599" s="150" t="s">
        <v>885</v>
      </c>
    </row>
    <row r="600" spans="2:65" s="1" customFormat="1" ht="19.5" x14ac:dyDescent="0.2">
      <c r="B600" s="32"/>
      <c r="D600" s="152" t="s">
        <v>160</v>
      </c>
      <c r="F600" s="153" t="s">
        <v>884</v>
      </c>
      <c r="I600" s="154"/>
      <c r="L600" s="32"/>
      <c r="M600" s="155"/>
      <c r="T600" s="56"/>
      <c r="AT600" s="17" t="s">
        <v>160</v>
      </c>
      <c r="AU600" s="17" t="s">
        <v>83</v>
      </c>
    </row>
    <row r="601" spans="2:65" s="14" customFormat="1" ht="22.5" x14ac:dyDescent="0.2">
      <c r="B601" s="170"/>
      <c r="D601" s="152" t="s">
        <v>162</v>
      </c>
      <c r="E601" s="171" t="s">
        <v>1</v>
      </c>
      <c r="F601" s="172" t="s">
        <v>886</v>
      </c>
      <c r="H601" s="171" t="s">
        <v>1</v>
      </c>
      <c r="I601" s="173"/>
      <c r="L601" s="170"/>
      <c r="M601" s="174"/>
      <c r="T601" s="175"/>
      <c r="AT601" s="171" t="s">
        <v>162</v>
      </c>
      <c r="AU601" s="171" t="s">
        <v>83</v>
      </c>
      <c r="AV601" s="14" t="s">
        <v>81</v>
      </c>
      <c r="AW601" s="14" t="s">
        <v>30</v>
      </c>
      <c r="AX601" s="14" t="s">
        <v>73</v>
      </c>
      <c r="AY601" s="171" t="s">
        <v>151</v>
      </c>
    </row>
    <row r="602" spans="2:65" s="12" customFormat="1" x14ac:dyDescent="0.2">
      <c r="B602" s="156"/>
      <c r="D602" s="152" t="s">
        <v>162</v>
      </c>
      <c r="E602" s="157" t="s">
        <v>1</v>
      </c>
      <c r="F602" s="158" t="s">
        <v>887</v>
      </c>
      <c r="H602" s="159">
        <v>1118</v>
      </c>
      <c r="I602" s="160"/>
      <c r="L602" s="156"/>
      <c r="M602" s="161"/>
      <c r="T602" s="162"/>
      <c r="AT602" s="157" t="s">
        <v>162</v>
      </c>
      <c r="AU602" s="157" t="s">
        <v>83</v>
      </c>
      <c r="AV602" s="12" t="s">
        <v>83</v>
      </c>
      <c r="AW602" s="12" t="s">
        <v>30</v>
      </c>
      <c r="AX602" s="12" t="s">
        <v>73</v>
      </c>
      <c r="AY602" s="157" t="s">
        <v>151</v>
      </c>
    </row>
    <row r="603" spans="2:65" s="13" customFormat="1" x14ac:dyDescent="0.2">
      <c r="B603" s="163"/>
      <c r="D603" s="152" t="s">
        <v>162</v>
      </c>
      <c r="E603" s="164" t="s">
        <v>1</v>
      </c>
      <c r="F603" s="165" t="s">
        <v>164</v>
      </c>
      <c r="H603" s="166">
        <v>1118</v>
      </c>
      <c r="I603" s="167"/>
      <c r="L603" s="163"/>
      <c r="M603" s="168"/>
      <c r="T603" s="169"/>
      <c r="AT603" s="164" t="s">
        <v>162</v>
      </c>
      <c r="AU603" s="164" t="s">
        <v>83</v>
      </c>
      <c r="AV603" s="13" t="s">
        <v>158</v>
      </c>
      <c r="AW603" s="13" t="s">
        <v>30</v>
      </c>
      <c r="AX603" s="13" t="s">
        <v>81</v>
      </c>
      <c r="AY603" s="164" t="s">
        <v>151</v>
      </c>
    </row>
    <row r="604" spans="2:65" s="1" customFormat="1" ht="33" customHeight="1" x14ac:dyDescent="0.2">
      <c r="B604" s="137"/>
      <c r="C604" s="138" t="s">
        <v>888</v>
      </c>
      <c r="D604" s="138" t="s">
        <v>154</v>
      </c>
      <c r="E604" s="139" t="s">
        <v>883</v>
      </c>
      <c r="F604" s="140" t="s">
        <v>884</v>
      </c>
      <c r="G604" s="141" t="s">
        <v>157</v>
      </c>
      <c r="H604" s="142">
        <v>216</v>
      </c>
      <c r="I604" s="143"/>
      <c r="J604" s="144">
        <f>ROUND(I604*H604,2)</f>
        <v>0</v>
      </c>
      <c r="K604" s="145"/>
      <c r="L604" s="32"/>
      <c r="M604" s="146" t="s">
        <v>1</v>
      </c>
      <c r="N604" s="147" t="s">
        <v>38</v>
      </c>
      <c r="P604" s="148">
        <f>O604*H604</f>
        <v>0</v>
      </c>
      <c r="Q604" s="148">
        <v>0</v>
      </c>
      <c r="R604" s="148">
        <f>Q604*H604</f>
        <v>0</v>
      </c>
      <c r="S604" s="148">
        <v>0</v>
      </c>
      <c r="T604" s="149">
        <f>S604*H604</f>
        <v>0</v>
      </c>
      <c r="AR604" s="150" t="s">
        <v>158</v>
      </c>
      <c r="AT604" s="150" t="s">
        <v>154</v>
      </c>
      <c r="AU604" s="150" t="s">
        <v>83</v>
      </c>
      <c r="AY604" s="17" t="s">
        <v>151</v>
      </c>
      <c r="BE604" s="151">
        <f>IF(N604="základní",J604,0)</f>
        <v>0</v>
      </c>
      <c r="BF604" s="151">
        <f>IF(N604="snížená",J604,0)</f>
        <v>0</v>
      </c>
      <c r="BG604" s="151">
        <f>IF(N604="zákl. přenesená",J604,0)</f>
        <v>0</v>
      </c>
      <c r="BH604" s="151">
        <f>IF(N604="sníž. přenesená",J604,0)</f>
        <v>0</v>
      </c>
      <c r="BI604" s="151">
        <f>IF(N604="nulová",J604,0)</f>
        <v>0</v>
      </c>
      <c r="BJ604" s="17" t="s">
        <v>81</v>
      </c>
      <c r="BK604" s="151">
        <f>ROUND(I604*H604,2)</f>
        <v>0</v>
      </c>
      <c r="BL604" s="17" t="s">
        <v>158</v>
      </c>
      <c r="BM604" s="150" t="s">
        <v>889</v>
      </c>
    </row>
    <row r="605" spans="2:65" s="1" customFormat="1" ht="19.5" x14ac:dyDescent="0.2">
      <c r="B605" s="32"/>
      <c r="D605" s="152" t="s">
        <v>160</v>
      </c>
      <c r="F605" s="153" t="s">
        <v>884</v>
      </c>
      <c r="I605" s="154"/>
      <c r="L605" s="32"/>
      <c r="M605" s="155"/>
      <c r="T605" s="56"/>
      <c r="AT605" s="17" t="s">
        <v>160</v>
      </c>
      <c r="AU605" s="17" t="s">
        <v>83</v>
      </c>
    </row>
    <row r="606" spans="2:65" s="14" customFormat="1" ht="22.5" x14ac:dyDescent="0.2">
      <c r="B606" s="170"/>
      <c r="D606" s="152" t="s">
        <v>162</v>
      </c>
      <c r="E606" s="171" t="s">
        <v>1</v>
      </c>
      <c r="F606" s="172" t="s">
        <v>890</v>
      </c>
      <c r="H606" s="171" t="s">
        <v>1</v>
      </c>
      <c r="I606" s="173"/>
      <c r="L606" s="170"/>
      <c r="M606" s="174"/>
      <c r="T606" s="175"/>
      <c r="AT606" s="171" t="s">
        <v>162</v>
      </c>
      <c r="AU606" s="171" t="s">
        <v>83</v>
      </c>
      <c r="AV606" s="14" t="s">
        <v>81</v>
      </c>
      <c r="AW606" s="14" t="s">
        <v>30</v>
      </c>
      <c r="AX606" s="14" t="s">
        <v>73</v>
      </c>
      <c r="AY606" s="171" t="s">
        <v>151</v>
      </c>
    </row>
    <row r="607" spans="2:65" s="12" customFormat="1" x14ac:dyDescent="0.2">
      <c r="B607" s="156"/>
      <c r="D607" s="152" t="s">
        <v>162</v>
      </c>
      <c r="E607" s="157" t="s">
        <v>1</v>
      </c>
      <c r="F607" s="158" t="s">
        <v>681</v>
      </c>
      <c r="H607" s="159">
        <v>216</v>
      </c>
      <c r="I607" s="160"/>
      <c r="L607" s="156"/>
      <c r="M607" s="161"/>
      <c r="T607" s="162"/>
      <c r="AT607" s="157" t="s">
        <v>162</v>
      </c>
      <c r="AU607" s="157" t="s">
        <v>83</v>
      </c>
      <c r="AV607" s="12" t="s">
        <v>83</v>
      </c>
      <c r="AW607" s="12" t="s">
        <v>30</v>
      </c>
      <c r="AX607" s="12" t="s">
        <v>73</v>
      </c>
      <c r="AY607" s="157" t="s">
        <v>151</v>
      </c>
    </row>
    <row r="608" spans="2:65" s="13" customFormat="1" x14ac:dyDescent="0.2">
      <c r="B608" s="163"/>
      <c r="D608" s="152" t="s">
        <v>162</v>
      </c>
      <c r="E608" s="164" t="s">
        <v>1</v>
      </c>
      <c r="F608" s="165" t="s">
        <v>164</v>
      </c>
      <c r="H608" s="166">
        <v>216</v>
      </c>
      <c r="I608" s="167"/>
      <c r="L608" s="163"/>
      <c r="M608" s="168"/>
      <c r="T608" s="169"/>
      <c r="AT608" s="164" t="s">
        <v>162</v>
      </c>
      <c r="AU608" s="164" t="s">
        <v>83</v>
      </c>
      <c r="AV608" s="13" t="s">
        <v>158</v>
      </c>
      <c r="AW608" s="13" t="s">
        <v>30</v>
      </c>
      <c r="AX608" s="13" t="s">
        <v>81</v>
      </c>
      <c r="AY608" s="164" t="s">
        <v>151</v>
      </c>
    </row>
    <row r="609" spans="2:65" s="1" customFormat="1" ht="33" customHeight="1" x14ac:dyDescent="0.2">
      <c r="B609" s="137"/>
      <c r="C609" s="138" t="s">
        <v>891</v>
      </c>
      <c r="D609" s="138" t="s">
        <v>154</v>
      </c>
      <c r="E609" s="139" t="s">
        <v>892</v>
      </c>
      <c r="F609" s="140" t="s">
        <v>893</v>
      </c>
      <c r="G609" s="141" t="s">
        <v>157</v>
      </c>
      <c r="H609" s="142">
        <v>5</v>
      </c>
      <c r="I609" s="143"/>
      <c r="J609" s="144">
        <f>ROUND(I609*H609,2)</f>
        <v>0</v>
      </c>
      <c r="K609" s="145"/>
      <c r="L609" s="32"/>
      <c r="M609" s="146" t="s">
        <v>1</v>
      </c>
      <c r="N609" s="147" t="s">
        <v>38</v>
      </c>
      <c r="P609" s="148">
        <f>O609*H609</f>
        <v>0</v>
      </c>
      <c r="Q609" s="148">
        <v>0.10100000000000001</v>
      </c>
      <c r="R609" s="148">
        <f>Q609*H609</f>
        <v>0.505</v>
      </c>
      <c r="S609" s="148">
        <v>0</v>
      </c>
      <c r="T609" s="149">
        <f>S609*H609</f>
        <v>0</v>
      </c>
      <c r="AR609" s="150" t="s">
        <v>158</v>
      </c>
      <c r="AT609" s="150" t="s">
        <v>154</v>
      </c>
      <c r="AU609" s="150" t="s">
        <v>83</v>
      </c>
      <c r="AY609" s="17" t="s">
        <v>151</v>
      </c>
      <c r="BE609" s="151">
        <f>IF(N609="základní",J609,0)</f>
        <v>0</v>
      </c>
      <c r="BF609" s="151">
        <f>IF(N609="snížená",J609,0)</f>
        <v>0</v>
      </c>
      <c r="BG609" s="151">
        <f>IF(N609="zákl. přenesená",J609,0)</f>
        <v>0</v>
      </c>
      <c r="BH609" s="151">
        <f>IF(N609="sníž. přenesená",J609,0)</f>
        <v>0</v>
      </c>
      <c r="BI609" s="151">
        <f>IF(N609="nulová",J609,0)</f>
        <v>0</v>
      </c>
      <c r="BJ609" s="17" t="s">
        <v>81</v>
      </c>
      <c r="BK609" s="151">
        <f>ROUND(I609*H609,2)</f>
        <v>0</v>
      </c>
      <c r="BL609" s="17" t="s">
        <v>158</v>
      </c>
      <c r="BM609" s="150" t="s">
        <v>894</v>
      </c>
    </row>
    <row r="610" spans="2:65" s="1" customFormat="1" ht="19.5" x14ac:dyDescent="0.2">
      <c r="B610" s="32"/>
      <c r="D610" s="152" t="s">
        <v>160</v>
      </c>
      <c r="F610" s="153" t="s">
        <v>893</v>
      </c>
      <c r="I610" s="154"/>
      <c r="L610" s="32"/>
      <c r="M610" s="155"/>
      <c r="T610" s="56"/>
      <c r="AT610" s="17" t="s">
        <v>160</v>
      </c>
      <c r="AU610" s="17" t="s">
        <v>83</v>
      </c>
    </row>
    <row r="611" spans="2:65" s="14" customFormat="1" ht="33.75" x14ac:dyDescent="0.2">
      <c r="B611" s="170"/>
      <c r="D611" s="152" t="s">
        <v>162</v>
      </c>
      <c r="E611" s="171" t="s">
        <v>1</v>
      </c>
      <c r="F611" s="172" t="s">
        <v>895</v>
      </c>
      <c r="H611" s="171" t="s">
        <v>1</v>
      </c>
      <c r="I611" s="173"/>
      <c r="L611" s="170"/>
      <c r="M611" s="174"/>
      <c r="T611" s="175"/>
      <c r="AT611" s="171" t="s">
        <v>162</v>
      </c>
      <c r="AU611" s="171" t="s">
        <v>83</v>
      </c>
      <c r="AV611" s="14" t="s">
        <v>81</v>
      </c>
      <c r="AW611" s="14" t="s">
        <v>30</v>
      </c>
      <c r="AX611" s="14" t="s">
        <v>73</v>
      </c>
      <c r="AY611" s="171" t="s">
        <v>151</v>
      </c>
    </row>
    <row r="612" spans="2:65" s="12" customFormat="1" x14ac:dyDescent="0.2">
      <c r="B612" s="156"/>
      <c r="D612" s="152" t="s">
        <v>162</v>
      </c>
      <c r="E612" s="157" t="s">
        <v>1</v>
      </c>
      <c r="F612" s="158" t="s">
        <v>638</v>
      </c>
      <c r="H612" s="159">
        <v>5</v>
      </c>
      <c r="I612" s="160"/>
      <c r="L612" s="156"/>
      <c r="M612" s="161"/>
      <c r="T612" s="162"/>
      <c r="AT612" s="157" t="s">
        <v>162</v>
      </c>
      <c r="AU612" s="157" t="s">
        <v>83</v>
      </c>
      <c r="AV612" s="12" t="s">
        <v>83</v>
      </c>
      <c r="AW612" s="12" t="s">
        <v>30</v>
      </c>
      <c r="AX612" s="12" t="s">
        <v>73</v>
      </c>
      <c r="AY612" s="157" t="s">
        <v>151</v>
      </c>
    </row>
    <row r="613" spans="2:65" s="13" customFormat="1" x14ac:dyDescent="0.2">
      <c r="B613" s="163"/>
      <c r="D613" s="152" t="s">
        <v>162</v>
      </c>
      <c r="E613" s="164" t="s">
        <v>1</v>
      </c>
      <c r="F613" s="165" t="s">
        <v>164</v>
      </c>
      <c r="H613" s="166">
        <v>5</v>
      </c>
      <c r="I613" s="167"/>
      <c r="L613" s="163"/>
      <c r="M613" s="168"/>
      <c r="T613" s="169"/>
      <c r="AT613" s="164" t="s">
        <v>162</v>
      </c>
      <c r="AU613" s="164" t="s">
        <v>83</v>
      </c>
      <c r="AV613" s="13" t="s">
        <v>158</v>
      </c>
      <c r="AW613" s="13" t="s">
        <v>30</v>
      </c>
      <c r="AX613" s="13" t="s">
        <v>81</v>
      </c>
      <c r="AY613" s="164" t="s">
        <v>151</v>
      </c>
    </row>
    <row r="614" spans="2:65" s="1" customFormat="1" ht="24.2" customHeight="1" x14ac:dyDescent="0.2">
      <c r="B614" s="137"/>
      <c r="C614" s="182" t="s">
        <v>896</v>
      </c>
      <c r="D614" s="182" t="s">
        <v>566</v>
      </c>
      <c r="E614" s="183" t="s">
        <v>897</v>
      </c>
      <c r="F614" s="184" t="s">
        <v>898</v>
      </c>
      <c r="G614" s="185" t="s">
        <v>157</v>
      </c>
      <c r="H614" s="186">
        <v>3.09</v>
      </c>
      <c r="I614" s="187"/>
      <c r="J614" s="188">
        <f>ROUND(I614*H614,2)</f>
        <v>0</v>
      </c>
      <c r="K614" s="189"/>
      <c r="L614" s="190"/>
      <c r="M614" s="191" t="s">
        <v>1</v>
      </c>
      <c r="N614" s="192" t="s">
        <v>38</v>
      </c>
      <c r="P614" s="148">
        <f>O614*H614</f>
        <v>0</v>
      </c>
      <c r="Q614" s="148">
        <v>0</v>
      </c>
      <c r="R614" s="148">
        <f>Q614*H614</f>
        <v>0</v>
      </c>
      <c r="S614" s="148">
        <v>0</v>
      </c>
      <c r="T614" s="149">
        <f>S614*H614</f>
        <v>0</v>
      </c>
      <c r="AR614" s="150" t="s">
        <v>204</v>
      </c>
      <c r="AT614" s="150" t="s">
        <v>566</v>
      </c>
      <c r="AU614" s="150" t="s">
        <v>83</v>
      </c>
      <c r="AY614" s="17" t="s">
        <v>151</v>
      </c>
      <c r="BE614" s="151">
        <f>IF(N614="základní",J614,0)</f>
        <v>0</v>
      </c>
      <c r="BF614" s="151">
        <f>IF(N614="snížená",J614,0)</f>
        <v>0</v>
      </c>
      <c r="BG614" s="151">
        <f>IF(N614="zákl. přenesená",J614,0)</f>
        <v>0</v>
      </c>
      <c r="BH614" s="151">
        <f>IF(N614="sníž. přenesená",J614,0)</f>
        <v>0</v>
      </c>
      <c r="BI614" s="151">
        <f>IF(N614="nulová",J614,0)</f>
        <v>0</v>
      </c>
      <c r="BJ614" s="17" t="s">
        <v>81</v>
      </c>
      <c r="BK614" s="151">
        <f>ROUND(I614*H614,2)</f>
        <v>0</v>
      </c>
      <c r="BL614" s="17" t="s">
        <v>158</v>
      </c>
      <c r="BM614" s="150" t="s">
        <v>899</v>
      </c>
    </row>
    <row r="615" spans="2:65" s="1" customFormat="1" ht="19.5" x14ac:dyDescent="0.2">
      <c r="B615" s="32"/>
      <c r="D615" s="152" t="s">
        <v>160</v>
      </c>
      <c r="F615" s="153" t="s">
        <v>898</v>
      </c>
      <c r="I615" s="154"/>
      <c r="L615" s="32"/>
      <c r="M615" s="155"/>
      <c r="T615" s="56"/>
      <c r="AT615" s="17" t="s">
        <v>160</v>
      </c>
      <c r="AU615" s="17" t="s">
        <v>83</v>
      </c>
    </row>
    <row r="616" spans="2:65" s="14" customFormat="1" ht="33.75" x14ac:dyDescent="0.2">
      <c r="B616" s="170"/>
      <c r="D616" s="152" t="s">
        <v>162</v>
      </c>
      <c r="E616" s="171" t="s">
        <v>1</v>
      </c>
      <c r="F616" s="172" t="s">
        <v>900</v>
      </c>
      <c r="H616" s="171" t="s">
        <v>1</v>
      </c>
      <c r="I616" s="173"/>
      <c r="L616" s="170"/>
      <c r="M616" s="174"/>
      <c r="T616" s="175"/>
      <c r="AT616" s="171" t="s">
        <v>162</v>
      </c>
      <c r="AU616" s="171" t="s">
        <v>83</v>
      </c>
      <c r="AV616" s="14" t="s">
        <v>81</v>
      </c>
      <c r="AW616" s="14" t="s">
        <v>30</v>
      </c>
      <c r="AX616" s="14" t="s">
        <v>73</v>
      </c>
      <c r="AY616" s="171" t="s">
        <v>151</v>
      </c>
    </row>
    <row r="617" spans="2:65" s="12" customFormat="1" x14ac:dyDescent="0.2">
      <c r="B617" s="156"/>
      <c r="D617" s="152" t="s">
        <v>162</v>
      </c>
      <c r="E617" s="157" t="s">
        <v>1</v>
      </c>
      <c r="F617" s="158" t="s">
        <v>859</v>
      </c>
      <c r="H617" s="159">
        <v>3.09</v>
      </c>
      <c r="I617" s="160"/>
      <c r="L617" s="156"/>
      <c r="M617" s="161"/>
      <c r="T617" s="162"/>
      <c r="AT617" s="157" t="s">
        <v>162</v>
      </c>
      <c r="AU617" s="157" t="s">
        <v>83</v>
      </c>
      <c r="AV617" s="12" t="s">
        <v>83</v>
      </c>
      <c r="AW617" s="12" t="s">
        <v>30</v>
      </c>
      <c r="AX617" s="12" t="s">
        <v>73</v>
      </c>
      <c r="AY617" s="157" t="s">
        <v>151</v>
      </c>
    </row>
    <row r="618" spans="2:65" s="13" customFormat="1" x14ac:dyDescent="0.2">
      <c r="B618" s="163"/>
      <c r="D618" s="152" t="s">
        <v>162</v>
      </c>
      <c r="E618" s="164" t="s">
        <v>1</v>
      </c>
      <c r="F618" s="165" t="s">
        <v>164</v>
      </c>
      <c r="H618" s="166">
        <v>3.09</v>
      </c>
      <c r="I618" s="167"/>
      <c r="L618" s="163"/>
      <c r="M618" s="168"/>
      <c r="T618" s="169"/>
      <c r="AT618" s="164" t="s">
        <v>162</v>
      </c>
      <c r="AU618" s="164" t="s">
        <v>83</v>
      </c>
      <c r="AV618" s="13" t="s">
        <v>158</v>
      </c>
      <c r="AW618" s="13" t="s">
        <v>30</v>
      </c>
      <c r="AX618" s="13" t="s">
        <v>81</v>
      </c>
      <c r="AY618" s="164" t="s">
        <v>151</v>
      </c>
    </row>
    <row r="619" spans="2:65" s="1" customFormat="1" ht="24.2" customHeight="1" x14ac:dyDescent="0.2">
      <c r="B619" s="137"/>
      <c r="C619" s="182" t="s">
        <v>901</v>
      </c>
      <c r="D619" s="182" t="s">
        <v>566</v>
      </c>
      <c r="E619" s="183" t="s">
        <v>902</v>
      </c>
      <c r="F619" s="184" t="s">
        <v>903</v>
      </c>
      <c r="G619" s="185" t="s">
        <v>157</v>
      </c>
      <c r="H619" s="186">
        <v>2.06</v>
      </c>
      <c r="I619" s="187"/>
      <c r="J619" s="188">
        <f>ROUND(I619*H619,2)</f>
        <v>0</v>
      </c>
      <c r="K619" s="189"/>
      <c r="L619" s="190"/>
      <c r="M619" s="191" t="s">
        <v>1</v>
      </c>
      <c r="N619" s="192" t="s">
        <v>38</v>
      </c>
      <c r="P619" s="148">
        <f>O619*H619</f>
        <v>0</v>
      </c>
      <c r="Q619" s="148">
        <v>0</v>
      </c>
      <c r="R619" s="148">
        <f>Q619*H619</f>
        <v>0</v>
      </c>
      <c r="S619" s="148">
        <v>0</v>
      </c>
      <c r="T619" s="149">
        <f>S619*H619</f>
        <v>0</v>
      </c>
      <c r="AR619" s="150" t="s">
        <v>204</v>
      </c>
      <c r="AT619" s="150" t="s">
        <v>566</v>
      </c>
      <c r="AU619" s="150" t="s">
        <v>83</v>
      </c>
      <c r="AY619" s="17" t="s">
        <v>151</v>
      </c>
      <c r="BE619" s="151">
        <f>IF(N619="základní",J619,0)</f>
        <v>0</v>
      </c>
      <c r="BF619" s="151">
        <f>IF(N619="snížená",J619,0)</f>
        <v>0</v>
      </c>
      <c r="BG619" s="151">
        <f>IF(N619="zákl. přenesená",J619,0)</f>
        <v>0</v>
      </c>
      <c r="BH619" s="151">
        <f>IF(N619="sníž. přenesená",J619,0)</f>
        <v>0</v>
      </c>
      <c r="BI619" s="151">
        <f>IF(N619="nulová",J619,0)</f>
        <v>0</v>
      </c>
      <c r="BJ619" s="17" t="s">
        <v>81</v>
      </c>
      <c r="BK619" s="151">
        <f>ROUND(I619*H619,2)</f>
        <v>0</v>
      </c>
      <c r="BL619" s="17" t="s">
        <v>158</v>
      </c>
      <c r="BM619" s="150" t="s">
        <v>904</v>
      </c>
    </row>
    <row r="620" spans="2:65" s="1" customFormat="1" ht="19.5" x14ac:dyDescent="0.2">
      <c r="B620" s="32"/>
      <c r="D620" s="152" t="s">
        <v>160</v>
      </c>
      <c r="F620" s="153" t="s">
        <v>903</v>
      </c>
      <c r="I620" s="154"/>
      <c r="L620" s="32"/>
      <c r="M620" s="155"/>
      <c r="T620" s="56"/>
      <c r="AT620" s="17" t="s">
        <v>160</v>
      </c>
      <c r="AU620" s="17" t="s">
        <v>83</v>
      </c>
    </row>
    <row r="621" spans="2:65" s="14" customFormat="1" ht="33.75" x14ac:dyDescent="0.2">
      <c r="B621" s="170"/>
      <c r="D621" s="152" t="s">
        <v>162</v>
      </c>
      <c r="E621" s="171" t="s">
        <v>1</v>
      </c>
      <c r="F621" s="172" t="s">
        <v>905</v>
      </c>
      <c r="H621" s="171" t="s">
        <v>1</v>
      </c>
      <c r="I621" s="173"/>
      <c r="L621" s="170"/>
      <c r="M621" s="174"/>
      <c r="T621" s="175"/>
      <c r="AT621" s="171" t="s">
        <v>162</v>
      </c>
      <c r="AU621" s="171" t="s">
        <v>83</v>
      </c>
      <c r="AV621" s="14" t="s">
        <v>81</v>
      </c>
      <c r="AW621" s="14" t="s">
        <v>30</v>
      </c>
      <c r="AX621" s="14" t="s">
        <v>73</v>
      </c>
      <c r="AY621" s="171" t="s">
        <v>151</v>
      </c>
    </row>
    <row r="622" spans="2:65" s="12" customFormat="1" x14ac:dyDescent="0.2">
      <c r="B622" s="156"/>
      <c r="D622" s="152" t="s">
        <v>162</v>
      </c>
      <c r="E622" s="157" t="s">
        <v>1</v>
      </c>
      <c r="F622" s="158" t="s">
        <v>906</v>
      </c>
      <c r="H622" s="159">
        <v>2.06</v>
      </c>
      <c r="I622" s="160"/>
      <c r="L622" s="156"/>
      <c r="M622" s="161"/>
      <c r="T622" s="162"/>
      <c r="AT622" s="157" t="s">
        <v>162</v>
      </c>
      <c r="AU622" s="157" t="s">
        <v>83</v>
      </c>
      <c r="AV622" s="12" t="s">
        <v>83</v>
      </c>
      <c r="AW622" s="12" t="s">
        <v>30</v>
      </c>
      <c r="AX622" s="12" t="s">
        <v>73</v>
      </c>
      <c r="AY622" s="157" t="s">
        <v>151</v>
      </c>
    </row>
    <row r="623" spans="2:65" s="13" customFormat="1" x14ac:dyDescent="0.2">
      <c r="B623" s="163"/>
      <c r="D623" s="152" t="s">
        <v>162</v>
      </c>
      <c r="E623" s="164" t="s">
        <v>1</v>
      </c>
      <c r="F623" s="165" t="s">
        <v>164</v>
      </c>
      <c r="H623" s="166">
        <v>2.06</v>
      </c>
      <c r="I623" s="167"/>
      <c r="L623" s="163"/>
      <c r="M623" s="168"/>
      <c r="T623" s="169"/>
      <c r="AT623" s="164" t="s">
        <v>162</v>
      </c>
      <c r="AU623" s="164" t="s">
        <v>83</v>
      </c>
      <c r="AV623" s="13" t="s">
        <v>158</v>
      </c>
      <c r="AW623" s="13" t="s">
        <v>30</v>
      </c>
      <c r="AX623" s="13" t="s">
        <v>81</v>
      </c>
      <c r="AY623" s="164" t="s">
        <v>151</v>
      </c>
    </row>
    <row r="624" spans="2:65" s="1" customFormat="1" ht="33" customHeight="1" x14ac:dyDescent="0.2">
      <c r="B624" s="137"/>
      <c r="C624" s="138" t="s">
        <v>907</v>
      </c>
      <c r="D624" s="138" t="s">
        <v>154</v>
      </c>
      <c r="E624" s="139" t="s">
        <v>892</v>
      </c>
      <c r="F624" s="140" t="s">
        <v>893</v>
      </c>
      <c r="G624" s="141" t="s">
        <v>157</v>
      </c>
      <c r="H624" s="142">
        <v>25</v>
      </c>
      <c r="I624" s="143"/>
      <c r="J624" s="144">
        <f>ROUND(I624*H624,2)</f>
        <v>0</v>
      </c>
      <c r="K624" s="145"/>
      <c r="L624" s="32"/>
      <c r="M624" s="146" t="s">
        <v>1</v>
      </c>
      <c r="N624" s="147" t="s">
        <v>38</v>
      </c>
      <c r="P624" s="148">
        <f>O624*H624</f>
        <v>0</v>
      </c>
      <c r="Q624" s="148">
        <v>0.10100000000000001</v>
      </c>
      <c r="R624" s="148">
        <f>Q624*H624</f>
        <v>2.5250000000000004</v>
      </c>
      <c r="S624" s="148">
        <v>0</v>
      </c>
      <c r="T624" s="149">
        <f>S624*H624</f>
        <v>0</v>
      </c>
      <c r="AR624" s="150" t="s">
        <v>158</v>
      </c>
      <c r="AT624" s="150" t="s">
        <v>154</v>
      </c>
      <c r="AU624" s="150" t="s">
        <v>83</v>
      </c>
      <c r="AY624" s="17" t="s">
        <v>151</v>
      </c>
      <c r="BE624" s="151">
        <f>IF(N624="základní",J624,0)</f>
        <v>0</v>
      </c>
      <c r="BF624" s="151">
        <f>IF(N624="snížená",J624,0)</f>
        <v>0</v>
      </c>
      <c r="BG624" s="151">
        <f>IF(N624="zákl. přenesená",J624,0)</f>
        <v>0</v>
      </c>
      <c r="BH624" s="151">
        <f>IF(N624="sníž. přenesená",J624,0)</f>
        <v>0</v>
      </c>
      <c r="BI624" s="151">
        <f>IF(N624="nulová",J624,0)</f>
        <v>0</v>
      </c>
      <c r="BJ624" s="17" t="s">
        <v>81</v>
      </c>
      <c r="BK624" s="151">
        <f>ROUND(I624*H624,2)</f>
        <v>0</v>
      </c>
      <c r="BL624" s="17" t="s">
        <v>158</v>
      </c>
      <c r="BM624" s="150" t="s">
        <v>908</v>
      </c>
    </row>
    <row r="625" spans="2:65" s="1" customFormat="1" ht="19.5" x14ac:dyDescent="0.2">
      <c r="B625" s="32"/>
      <c r="D625" s="152" t="s">
        <v>160</v>
      </c>
      <c r="F625" s="153" t="s">
        <v>893</v>
      </c>
      <c r="I625" s="154"/>
      <c r="L625" s="32"/>
      <c r="M625" s="155"/>
      <c r="T625" s="56"/>
      <c r="AT625" s="17" t="s">
        <v>160</v>
      </c>
      <c r="AU625" s="17" t="s">
        <v>83</v>
      </c>
    </row>
    <row r="626" spans="2:65" s="14" customFormat="1" ht="22.5" x14ac:dyDescent="0.2">
      <c r="B626" s="170"/>
      <c r="D626" s="152" t="s">
        <v>162</v>
      </c>
      <c r="E626" s="171" t="s">
        <v>1</v>
      </c>
      <c r="F626" s="172" t="s">
        <v>909</v>
      </c>
      <c r="H626" s="171" t="s">
        <v>1</v>
      </c>
      <c r="I626" s="173"/>
      <c r="L626" s="170"/>
      <c r="M626" s="174"/>
      <c r="T626" s="175"/>
      <c r="AT626" s="171" t="s">
        <v>162</v>
      </c>
      <c r="AU626" s="171" t="s">
        <v>83</v>
      </c>
      <c r="AV626" s="14" t="s">
        <v>81</v>
      </c>
      <c r="AW626" s="14" t="s">
        <v>30</v>
      </c>
      <c r="AX626" s="14" t="s">
        <v>73</v>
      </c>
      <c r="AY626" s="171" t="s">
        <v>151</v>
      </c>
    </row>
    <row r="627" spans="2:65" s="12" customFormat="1" x14ac:dyDescent="0.2">
      <c r="B627" s="156"/>
      <c r="D627" s="152" t="s">
        <v>162</v>
      </c>
      <c r="E627" s="157" t="s">
        <v>1</v>
      </c>
      <c r="F627" s="158" t="s">
        <v>641</v>
      </c>
      <c r="H627" s="159">
        <v>25</v>
      </c>
      <c r="I627" s="160"/>
      <c r="L627" s="156"/>
      <c r="M627" s="161"/>
      <c r="T627" s="162"/>
      <c r="AT627" s="157" t="s">
        <v>162</v>
      </c>
      <c r="AU627" s="157" t="s">
        <v>83</v>
      </c>
      <c r="AV627" s="12" t="s">
        <v>83</v>
      </c>
      <c r="AW627" s="12" t="s">
        <v>30</v>
      </c>
      <c r="AX627" s="12" t="s">
        <v>73</v>
      </c>
      <c r="AY627" s="157" t="s">
        <v>151</v>
      </c>
    </row>
    <row r="628" spans="2:65" s="13" customFormat="1" x14ac:dyDescent="0.2">
      <c r="B628" s="163"/>
      <c r="D628" s="152" t="s">
        <v>162</v>
      </c>
      <c r="E628" s="164" t="s">
        <v>1</v>
      </c>
      <c r="F628" s="165" t="s">
        <v>164</v>
      </c>
      <c r="H628" s="166">
        <v>25</v>
      </c>
      <c r="I628" s="167"/>
      <c r="L628" s="163"/>
      <c r="M628" s="168"/>
      <c r="T628" s="169"/>
      <c r="AT628" s="164" t="s">
        <v>162</v>
      </c>
      <c r="AU628" s="164" t="s">
        <v>83</v>
      </c>
      <c r="AV628" s="13" t="s">
        <v>158</v>
      </c>
      <c r="AW628" s="13" t="s">
        <v>30</v>
      </c>
      <c r="AX628" s="13" t="s">
        <v>81</v>
      </c>
      <c r="AY628" s="164" t="s">
        <v>151</v>
      </c>
    </row>
    <row r="629" spans="2:65" s="1" customFormat="1" ht="24.2" customHeight="1" x14ac:dyDescent="0.2">
      <c r="B629" s="137"/>
      <c r="C629" s="182" t="s">
        <v>910</v>
      </c>
      <c r="D629" s="182" t="s">
        <v>566</v>
      </c>
      <c r="E629" s="183" t="s">
        <v>897</v>
      </c>
      <c r="F629" s="184" t="s">
        <v>898</v>
      </c>
      <c r="G629" s="185" t="s">
        <v>157</v>
      </c>
      <c r="H629" s="186">
        <v>15.45</v>
      </c>
      <c r="I629" s="187"/>
      <c r="J629" s="188">
        <f>ROUND(I629*H629,2)</f>
        <v>0</v>
      </c>
      <c r="K629" s="189"/>
      <c r="L629" s="190"/>
      <c r="M629" s="191" t="s">
        <v>1</v>
      </c>
      <c r="N629" s="192" t="s">
        <v>38</v>
      </c>
      <c r="P629" s="148">
        <f>O629*H629</f>
        <v>0</v>
      </c>
      <c r="Q629" s="148">
        <v>0</v>
      </c>
      <c r="R629" s="148">
        <f>Q629*H629</f>
        <v>0</v>
      </c>
      <c r="S629" s="148">
        <v>0</v>
      </c>
      <c r="T629" s="149">
        <f>S629*H629</f>
        <v>0</v>
      </c>
      <c r="AR629" s="150" t="s">
        <v>204</v>
      </c>
      <c r="AT629" s="150" t="s">
        <v>566</v>
      </c>
      <c r="AU629" s="150" t="s">
        <v>83</v>
      </c>
      <c r="AY629" s="17" t="s">
        <v>151</v>
      </c>
      <c r="BE629" s="151">
        <f>IF(N629="základní",J629,0)</f>
        <v>0</v>
      </c>
      <c r="BF629" s="151">
        <f>IF(N629="snížená",J629,0)</f>
        <v>0</v>
      </c>
      <c r="BG629" s="151">
        <f>IF(N629="zákl. přenesená",J629,0)</f>
        <v>0</v>
      </c>
      <c r="BH629" s="151">
        <f>IF(N629="sníž. přenesená",J629,0)</f>
        <v>0</v>
      </c>
      <c r="BI629" s="151">
        <f>IF(N629="nulová",J629,0)</f>
        <v>0</v>
      </c>
      <c r="BJ629" s="17" t="s">
        <v>81</v>
      </c>
      <c r="BK629" s="151">
        <f>ROUND(I629*H629,2)</f>
        <v>0</v>
      </c>
      <c r="BL629" s="17" t="s">
        <v>158</v>
      </c>
      <c r="BM629" s="150" t="s">
        <v>911</v>
      </c>
    </row>
    <row r="630" spans="2:65" s="1" customFormat="1" ht="19.5" x14ac:dyDescent="0.2">
      <c r="B630" s="32"/>
      <c r="D630" s="152" t="s">
        <v>160</v>
      </c>
      <c r="F630" s="153" t="s">
        <v>898</v>
      </c>
      <c r="I630" s="154"/>
      <c r="L630" s="32"/>
      <c r="M630" s="155"/>
      <c r="T630" s="56"/>
      <c r="AT630" s="17" t="s">
        <v>160</v>
      </c>
      <c r="AU630" s="17" t="s">
        <v>83</v>
      </c>
    </row>
    <row r="631" spans="2:65" s="14" customFormat="1" ht="22.5" x14ac:dyDescent="0.2">
      <c r="B631" s="170"/>
      <c r="D631" s="152" t="s">
        <v>162</v>
      </c>
      <c r="E631" s="171" t="s">
        <v>1</v>
      </c>
      <c r="F631" s="172" t="s">
        <v>912</v>
      </c>
      <c r="H631" s="171" t="s">
        <v>1</v>
      </c>
      <c r="I631" s="173"/>
      <c r="L631" s="170"/>
      <c r="M631" s="174"/>
      <c r="T631" s="175"/>
      <c r="AT631" s="171" t="s">
        <v>162</v>
      </c>
      <c r="AU631" s="171" t="s">
        <v>83</v>
      </c>
      <c r="AV631" s="14" t="s">
        <v>81</v>
      </c>
      <c r="AW631" s="14" t="s">
        <v>30</v>
      </c>
      <c r="AX631" s="14" t="s">
        <v>73</v>
      </c>
      <c r="AY631" s="171" t="s">
        <v>151</v>
      </c>
    </row>
    <row r="632" spans="2:65" s="12" customFormat="1" x14ac:dyDescent="0.2">
      <c r="B632" s="156"/>
      <c r="D632" s="152" t="s">
        <v>162</v>
      </c>
      <c r="E632" s="157" t="s">
        <v>1</v>
      </c>
      <c r="F632" s="158" t="s">
        <v>913</v>
      </c>
      <c r="H632" s="159">
        <v>15.45</v>
      </c>
      <c r="I632" s="160"/>
      <c r="L632" s="156"/>
      <c r="M632" s="161"/>
      <c r="T632" s="162"/>
      <c r="AT632" s="157" t="s">
        <v>162</v>
      </c>
      <c r="AU632" s="157" t="s">
        <v>83</v>
      </c>
      <c r="AV632" s="12" t="s">
        <v>83</v>
      </c>
      <c r="AW632" s="12" t="s">
        <v>30</v>
      </c>
      <c r="AX632" s="12" t="s">
        <v>73</v>
      </c>
      <c r="AY632" s="157" t="s">
        <v>151</v>
      </c>
    </row>
    <row r="633" spans="2:65" s="13" customFormat="1" x14ac:dyDescent="0.2">
      <c r="B633" s="163"/>
      <c r="D633" s="152" t="s">
        <v>162</v>
      </c>
      <c r="E633" s="164" t="s">
        <v>1</v>
      </c>
      <c r="F633" s="165" t="s">
        <v>164</v>
      </c>
      <c r="H633" s="166">
        <v>15.45</v>
      </c>
      <c r="I633" s="167"/>
      <c r="L633" s="163"/>
      <c r="M633" s="168"/>
      <c r="T633" s="169"/>
      <c r="AT633" s="164" t="s">
        <v>162</v>
      </c>
      <c r="AU633" s="164" t="s">
        <v>83</v>
      </c>
      <c r="AV633" s="13" t="s">
        <v>158</v>
      </c>
      <c r="AW633" s="13" t="s">
        <v>30</v>
      </c>
      <c r="AX633" s="13" t="s">
        <v>81</v>
      </c>
      <c r="AY633" s="164" t="s">
        <v>151</v>
      </c>
    </row>
    <row r="634" spans="2:65" s="1" customFormat="1" ht="24.2" customHeight="1" x14ac:dyDescent="0.2">
      <c r="B634" s="137"/>
      <c r="C634" s="182" t="s">
        <v>914</v>
      </c>
      <c r="D634" s="182" t="s">
        <v>566</v>
      </c>
      <c r="E634" s="183" t="s">
        <v>902</v>
      </c>
      <c r="F634" s="184" t="s">
        <v>903</v>
      </c>
      <c r="G634" s="185" t="s">
        <v>157</v>
      </c>
      <c r="H634" s="186">
        <v>10.3</v>
      </c>
      <c r="I634" s="187"/>
      <c r="J634" s="188">
        <f>ROUND(I634*H634,2)</f>
        <v>0</v>
      </c>
      <c r="K634" s="189"/>
      <c r="L634" s="190"/>
      <c r="M634" s="191" t="s">
        <v>1</v>
      </c>
      <c r="N634" s="192" t="s">
        <v>38</v>
      </c>
      <c r="P634" s="148">
        <f>O634*H634</f>
        <v>0</v>
      </c>
      <c r="Q634" s="148">
        <v>0</v>
      </c>
      <c r="R634" s="148">
        <f>Q634*H634</f>
        <v>0</v>
      </c>
      <c r="S634" s="148">
        <v>0</v>
      </c>
      <c r="T634" s="149">
        <f>S634*H634</f>
        <v>0</v>
      </c>
      <c r="AR634" s="150" t="s">
        <v>204</v>
      </c>
      <c r="AT634" s="150" t="s">
        <v>566</v>
      </c>
      <c r="AU634" s="150" t="s">
        <v>83</v>
      </c>
      <c r="AY634" s="17" t="s">
        <v>151</v>
      </c>
      <c r="BE634" s="151">
        <f>IF(N634="základní",J634,0)</f>
        <v>0</v>
      </c>
      <c r="BF634" s="151">
        <f>IF(N634="snížená",J634,0)</f>
        <v>0</v>
      </c>
      <c r="BG634" s="151">
        <f>IF(N634="zákl. přenesená",J634,0)</f>
        <v>0</v>
      </c>
      <c r="BH634" s="151">
        <f>IF(N634="sníž. přenesená",J634,0)</f>
        <v>0</v>
      </c>
      <c r="BI634" s="151">
        <f>IF(N634="nulová",J634,0)</f>
        <v>0</v>
      </c>
      <c r="BJ634" s="17" t="s">
        <v>81</v>
      </c>
      <c r="BK634" s="151">
        <f>ROUND(I634*H634,2)</f>
        <v>0</v>
      </c>
      <c r="BL634" s="17" t="s">
        <v>158</v>
      </c>
      <c r="BM634" s="150" t="s">
        <v>915</v>
      </c>
    </row>
    <row r="635" spans="2:65" s="1" customFormat="1" ht="19.5" x14ac:dyDescent="0.2">
      <c r="B635" s="32"/>
      <c r="D635" s="152" t="s">
        <v>160</v>
      </c>
      <c r="F635" s="153" t="s">
        <v>903</v>
      </c>
      <c r="I635" s="154"/>
      <c r="L635" s="32"/>
      <c r="M635" s="155"/>
      <c r="T635" s="56"/>
      <c r="AT635" s="17" t="s">
        <v>160</v>
      </c>
      <c r="AU635" s="17" t="s">
        <v>83</v>
      </c>
    </row>
    <row r="636" spans="2:65" s="14" customFormat="1" ht="22.5" x14ac:dyDescent="0.2">
      <c r="B636" s="170"/>
      <c r="D636" s="152" t="s">
        <v>162</v>
      </c>
      <c r="E636" s="171" t="s">
        <v>1</v>
      </c>
      <c r="F636" s="172" t="s">
        <v>916</v>
      </c>
      <c r="H636" s="171" t="s">
        <v>1</v>
      </c>
      <c r="I636" s="173"/>
      <c r="L636" s="170"/>
      <c r="M636" s="174"/>
      <c r="T636" s="175"/>
      <c r="AT636" s="171" t="s">
        <v>162</v>
      </c>
      <c r="AU636" s="171" t="s">
        <v>83</v>
      </c>
      <c r="AV636" s="14" t="s">
        <v>81</v>
      </c>
      <c r="AW636" s="14" t="s">
        <v>30</v>
      </c>
      <c r="AX636" s="14" t="s">
        <v>73</v>
      </c>
      <c r="AY636" s="171" t="s">
        <v>151</v>
      </c>
    </row>
    <row r="637" spans="2:65" s="12" customFormat="1" x14ac:dyDescent="0.2">
      <c r="B637" s="156"/>
      <c r="D637" s="152" t="s">
        <v>162</v>
      </c>
      <c r="E637" s="157" t="s">
        <v>1</v>
      </c>
      <c r="F637" s="158" t="s">
        <v>917</v>
      </c>
      <c r="H637" s="159">
        <v>10.3</v>
      </c>
      <c r="I637" s="160"/>
      <c r="L637" s="156"/>
      <c r="M637" s="161"/>
      <c r="T637" s="162"/>
      <c r="AT637" s="157" t="s">
        <v>162</v>
      </c>
      <c r="AU637" s="157" t="s">
        <v>83</v>
      </c>
      <c r="AV637" s="12" t="s">
        <v>83</v>
      </c>
      <c r="AW637" s="12" t="s">
        <v>30</v>
      </c>
      <c r="AX637" s="12" t="s">
        <v>73</v>
      </c>
      <c r="AY637" s="157" t="s">
        <v>151</v>
      </c>
    </row>
    <row r="638" spans="2:65" s="13" customFormat="1" x14ac:dyDescent="0.2">
      <c r="B638" s="163"/>
      <c r="D638" s="152" t="s">
        <v>162</v>
      </c>
      <c r="E638" s="164" t="s">
        <v>1</v>
      </c>
      <c r="F638" s="165" t="s">
        <v>164</v>
      </c>
      <c r="H638" s="166">
        <v>10.3</v>
      </c>
      <c r="I638" s="167"/>
      <c r="L638" s="163"/>
      <c r="M638" s="168"/>
      <c r="T638" s="169"/>
      <c r="AT638" s="164" t="s">
        <v>162</v>
      </c>
      <c r="AU638" s="164" t="s">
        <v>83</v>
      </c>
      <c r="AV638" s="13" t="s">
        <v>158</v>
      </c>
      <c r="AW638" s="13" t="s">
        <v>30</v>
      </c>
      <c r="AX638" s="13" t="s">
        <v>81</v>
      </c>
      <c r="AY638" s="164" t="s">
        <v>151</v>
      </c>
    </row>
    <row r="639" spans="2:65" s="1" customFormat="1" ht="33" customHeight="1" x14ac:dyDescent="0.2">
      <c r="B639" s="137"/>
      <c r="C639" s="138" t="s">
        <v>918</v>
      </c>
      <c r="D639" s="138" t="s">
        <v>154</v>
      </c>
      <c r="E639" s="139" t="s">
        <v>892</v>
      </c>
      <c r="F639" s="140" t="s">
        <v>893</v>
      </c>
      <c r="G639" s="141" t="s">
        <v>157</v>
      </c>
      <c r="H639" s="142">
        <v>5</v>
      </c>
      <c r="I639" s="143"/>
      <c r="J639" s="144">
        <f>ROUND(I639*H639,2)</f>
        <v>0</v>
      </c>
      <c r="K639" s="145"/>
      <c r="L639" s="32"/>
      <c r="M639" s="146" t="s">
        <v>1</v>
      </c>
      <c r="N639" s="147" t="s">
        <v>38</v>
      </c>
      <c r="P639" s="148">
        <f>O639*H639</f>
        <v>0</v>
      </c>
      <c r="Q639" s="148">
        <v>0.10100000000000001</v>
      </c>
      <c r="R639" s="148">
        <f>Q639*H639</f>
        <v>0.505</v>
      </c>
      <c r="S639" s="148">
        <v>0</v>
      </c>
      <c r="T639" s="149">
        <f>S639*H639</f>
        <v>0</v>
      </c>
      <c r="AR639" s="150" t="s">
        <v>158</v>
      </c>
      <c r="AT639" s="150" t="s">
        <v>154</v>
      </c>
      <c r="AU639" s="150" t="s">
        <v>83</v>
      </c>
      <c r="AY639" s="17" t="s">
        <v>151</v>
      </c>
      <c r="BE639" s="151">
        <f>IF(N639="základní",J639,0)</f>
        <v>0</v>
      </c>
      <c r="BF639" s="151">
        <f>IF(N639="snížená",J639,0)</f>
        <v>0</v>
      </c>
      <c r="BG639" s="151">
        <f>IF(N639="zákl. přenesená",J639,0)</f>
        <v>0</v>
      </c>
      <c r="BH639" s="151">
        <f>IF(N639="sníž. přenesená",J639,0)</f>
        <v>0</v>
      </c>
      <c r="BI639" s="151">
        <f>IF(N639="nulová",J639,0)</f>
        <v>0</v>
      </c>
      <c r="BJ639" s="17" t="s">
        <v>81</v>
      </c>
      <c r="BK639" s="151">
        <f>ROUND(I639*H639,2)</f>
        <v>0</v>
      </c>
      <c r="BL639" s="17" t="s">
        <v>158</v>
      </c>
      <c r="BM639" s="150" t="s">
        <v>919</v>
      </c>
    </row>
    <row r="640" spans="2:65" s="1" customFormat="1" ht="19.5" x14ac:dyDescent="0.2">
      <c r="B640" s="32"/>
      <c r="D640" s="152" t="s">
        <v>160</v>
      </c>
      <c r="F640" s="153" t="s">
        <v>893</v>
      </c>
      <c r="I640" s="154"/>
      <c r="L640" s="32"/>
      <c r="M640" s="155"/>
      <c r="T640" s="56"/>
      <c r="AT640" s="17" t="s">
        <v>160</v>
      </c>
      <c r="AU640" s="17" t="s">
        <v>83</v>
      </c>
    </row>
    <row r="641" spans="2:65" s="14" customFormat="1" ht="33.75" x14ac:dyDescent="0.2">
      <c r="B641" s="170"/>
      <c r="D641" s="152" t="s">
        <v>162</v>
      </c>
      <c r="E641" s="171" t="s">
        <v>1</v>
      </c>
      <c r="F641" s="172" t="s">
        <v>920</v>
      </c>
      <c r="H641" s="171" t="s">
        <v>1</v>
      </c>
      <c r="I641" s="173"/>
      <c r="L641" s="170"/>
      <c r="M641" s="174"/>
      <c r="T641" s="175"/>
      <c r="AT641" s="171" t="s">
        <v>162</v>
      </c>
      <c r="AU641" s="171" t="s">
        <v>83</v>
      </c>
      <c r="AV641" s="14" t="s">
        <v>81</v>
      </c>
      <c r="AW641" s="14" t="s">
        <v>30</v>
      </c>
      <c r="AX641" s="14" t="s">
        <v>73</v>
      </c>
      <c r="AY641" s="171" t="s">
        <v>151</v>
      </c>
    </row>
    <row r="642" spans="2:65" s="12" customFormat="1" x14ac:dyDescent="0.2">
      <c r="B642" s="156"/>
      <c r="D642" s="152" t="s">
        <v>162</v>
      </c>
      <c r="E642" s="157" t="s">
        <v>1</v>
      </c>
      <c r="F642" s="158" t="s">
        <v>638</v>
      </c>
      <c r="H642" s="159">
        <v>5</v>
      </c>
      <c r="I642" s="160"/>
      <c r="L642" s="156"/>
      <c r="M642" s="161"/>
      <c r="T642" s="162"/>
      <c r="AT642" s="157" t="s">
        <v>162</v>
      </c>
      <c r="AU642" s="157" t="s">
        <v>83</v>
      </c>
      <c r="AV642" s="12" t="s">
        <v>83</v>
      </c>
      <c r="AW642" s="12" t="s">
        <v>30</v>
      </c>
      <c r="AX642" s="12" t="s">
        <v>73</v>
      </c>
      <c r="AY642" s="157" t="s">
        <v>151</v>
      </c>
    </row>
    <row r="643" spans="2:65" s="13" customFormat="1" x14ac:dyDescent="0.2">
      <c r="B643" s="163"/>
      <c r="D643" s="152" t="s">
        <v>162</v>
      </c>
      <c r="E643" s="164" t="s">
        <v>1</v>
      </c>
      <c r="F643" s="165" t="s">
        <v>164</v>
      </c>
      <c r="H643" s="166">
        <v>5</v>
      </c>
      <c r="I643" s="167"/>
      <c r="L643" s="163"/>
      <c r="M643" s="168"/>
      <c r="T643" s="169"/>
      <c r="AT643" s="164" t="s">
        <v>162</v>
      </c>
      <c r="AU643" s="164" t="s">
        <v>83</v>
      </c>
      <c r="AV643" s="13" t="s">
        <v>158</v>
      </c>
      <c r="AW643" s="13" t="s">
        <v>30</v>
      </c>
      <c r="AX643" s="13" t="s">
        <v>81</v>
      </c>
      <c r="AY643" s="164" t="s">
        <v>151</v>
      </c>
    </row>
    <row r="644" spans="2:65" s="1" customFormat="1" ht="24.2" customHeight="1" x14ac:dyDescent="0.2">
      <c r="B644" s="137"/>
      <c r="C644" s="182" t="s">
        <v>921</v>
      </c>
      <c r="D644" s="182" t="s">
        <v>566</v>
      </c>
      <c r="E644" s="183" t="s">
        <v>897</v>
      </c>
      <c r="F644" s="184" t="s">
        <v>898</v>
      </c>
      <c r="G644" s="185" t="s">
        <v>157</v>
      </c>
      <c r="H644" s="186">
        <v>3.09</v>
      </c>
      <c r="I644" s="187"/>
      <c r="J644" s="188">
        <f>ROUND(I644*H644,2)</f>
        <v>0</v>
      </c>
      <c r="K644" s="189"/>
      <c r="L644" s="190"/>
      <c r="M644" s="191" t="s">
        <v>1</v>
      </c>
      <c r="N644" s="192" t="s">
        <v>38</v>
      </c>
      <c r="P644" s="148">
        <f>O644*H644</f>
        <v>0</v>
      </c>
      <c r="Q644" s="148">
        <v>0</v>
      </c>
      <c r="R644" s="148">
        <f>Q644*H644</f>
        <v>0</v>
      </c>
      <c r="S644" s="148">
        <v>0</v>
      </c>
      <c r="T644" s="149">
        <f>S644*H644</f>
        <v>0</v>
      </c>
      <c r="AR644" s="150" t="s">
        <v>204</v>
      </c>
      <c r="AT644" s="150" t="s">
        <v>566</v>
      </c>
      <c r="AU644" s="150" t="s">
        <v>83</v>
      </c>
      <c r="AY644" s="17" t="s">
        <v>151</v>
      </c>
      <c r="BE644" s="151">
        <f>IF(N644="základní",J644,0)</f>
        <v>0</v>
      </c>
      <c r="BF644" s="151">
        <f>IF(N644="snížená",J644,0)</f>
        <v>0</v>
      </c>
      <c r="BG644" s="151">
        <f>IF(N644="zákl. přenesená",J644,0)</f>
        <v>0</v>
      </c>
      <c r="BH644" s="151">
        <f>IF(N644="sníž. přenesená",J644,0)</f>
        <v>0</v>
      </c>
      <c r="BI644" s="151">
        <f>IF(N644="nulová",J644,0)</f>
        <v>0</v>
      </c>
      <c r="BJ644" s="17" t="s">
        <v>81</v>
      </c>
      <c r="BK644" s="151">
        <f>ROUND(I644*H644,2)</f>
        <v>0</v>
      </c>
      <c r="BL644" s="17" t="s">
        <v>158</v>
      </c>
      <c r="BM644" s="150" t="s">
        <v>922</v>
      </c>
    </row>
    <row r="645" spans="2:65" s="1" customFormat="1" ht="19.5" x14ac:dyDescent="0.2">
      <c r="B645" s="32"/>
      <c r="D645" s="152" t="s">
        <v>160</v>
      </c>
      <c r="F645" s="153" t="s">
        <v>898</v>
      </c>
      <c r="I645" s="154"/>
      <c r="L645" s="32"/>
      <c r="M645" s="155"/>
      <c r="T645" s="56"/>
      <c r="AT645" s="17" t="s">
        <v>160</v>
      </c>
      <c r="AU645" s="17" t="s">
        <v>83</v>
      </c>
    </row>
    <row r="646" spans="2:65" s="14" customFormat="1" ht="22.5" x14ac:dyDescent="0.2">
      <c r="B646" s="170"/>
      <c r="D646" s="152" t="s">
        <v>162</v>
      </c>
      <c r="E646" s="171" t="s">
        <v>1</v>
      </c>
      <c r="F646" s="172" t="s">
        <v>923</v>
      </c>
      <c r="H646" s="171" t="s">
        <v>1</v>
      </c>
      <c r="I646" s="173"/>
      <c r="L646" s="170"/>
      <c r="M646" s="174"/>
      <c r="T646" s="175"/>
      <c r="AT646" s="171" t="s">
        <v>162</v>
      </c>
      <c r="AU646" s="171" t="s">
        <v>83</v>
      </c>
      <c r="AV646" s="14" t="s">
        <v>81</v>
      </c>
      <c r="AW646" s="14" t="s">
        <v>30</v>
      </c>
      <c r="AX646" s="14" t="s">
        <v>73</v>
      </c>
      <c r="AY646" s="171" t="s">
        <v>151</v>
      </c>
    </row>
    <row r="647" spans="2:65" s="12" customFormat="1" x14ac:dyDescent="0.2">
      <c r="B647" s="156"/>
      <c r="D647" s="152" t="s">
        <v>162</v>
      </c>
      <c r="E647" s="157" t="s">
        <v>1</v>
      </c>
      <c r="F647" s="158" t="s">
        <v>859</v>
      </c>
      <c r="H647" s="159">
        <v>3.09</v>
      </c>
      <c r="I647" s="160"/>
      <c r="L647" s="156"/>
      <c r="M647" s="161"/>
      <c r="T647" s="162"/>
      <c r="AT647" s="157" t="s">
        <v>162</v>
      </c>
      <c r="AU647" s="157" t="s">
        <v>83</v>
      </c>
      <c r="AV647" s="12" t="s">
        <v>83</v>
      </c>
      <c r="AW647" s="12" t="s">
        <v>30</v>
      </c>
      <c r="AX647" s="12" t="s">
        <v>73</v>
      </c>
      <c r="AY647" s="157" t="s">
        <v>151</v>
      </c>
    </row>
    <row r="648" spans="2:65" s="13" customFormat="1" x14ac:dyDescent="0.2">
      <c r="B648" s="163"/>
      <c r="D648" s="152" t="s">
        <v>162</v>
      </c>
      <c r="E648" s="164" t="s">
        <v>1</v>
      </c>
      <c r="F648" s="165" t="s">
        <v>164</v>
      </c>
      <c r="H648" s="166">
        <v>3.09</v>
      </c>
      <c r="I648" s="167"/>
      <c r="L648" s="163"/>
      <c r="M648" s="168"/>
      <c r="T648" s="169"/>
      <c r="AT648" s="164" t="s">
        <v>162</v>
      </c>
      <c r="AU648" s="164" t="s">
        <v>83</v>
      </c>
      <c r="AV648" s="13" t="s">
        <v>158</v>
      </c>
      <c r="AW648" s="13" t="s">
        <v>30</v>
      </c>
      <c r="AX648" s="13" t="s">
        <v>81</v>
      </c>
      <c r="AY648" s="164" t="s">
        <v>151</v>
      </c>
    </row>
    <row r="649" spans="2:65" s="1" customFormat="1" ht="24.2" customHeight="1" x14ac:dyDescent="0.2">
      <c r="B649" s="137"/>
      <c r="C649" s="182" t="s">
        <v>924</v>
      </c>
      <c r="D649" s="182" t="s">
        <v>566</v>
      </c>
      <c r="E649" s="183" t="s">
        <v>902</v>
      </c>
      <c r="F649" s="184" t="s">
        <v>903</v>
      </c>
      <c r="G649" s="185" t="s">
        <v>157</v>
      </c>
      <c r="H649" s="186">
        <v>2.06</v>
      </c>
      <c r="I649" s="187"/>
      <c r="J649" s="188">
        <f>ROUND(I649*H649,2)</f>
        <v>0</v>
      </c>
      <c r="K649" s="189"/>
      <c r="L649" s="190"/>
      <c r="M649" s="191" t="s">
        <v>1</v>
      </c>
      <c r="N649" s="192" t="s">
        <v>38</v>
      </c>
      <c r="P649" s="148">
        <f>O649*H649</f>
        <v>0</v>
      </c>
      <c r="Q649" s="148">
        <v>0</v>
      </c>
      <c r="R649" s="148">
        <f>Q649*H649</f>
        <v>0</v>
      </c>
      <c r="S649" s="148">
        <v>0</v>
      </c>
      <c r="T649" s="149">
        <f>S649*H649</f>
        <v>0</v>
      </c>
      <c r="AR649" s="150" t="s">
        <v>204</v>
      </c>
      <c r="AT649" s="150" t="s">
        <v>566</v>
      </c>
      <c r="AU649" s="150" t="s">
        <v>83</v>
      </c>
      <c r="AY649" s="17" t="s">
        <v>151</v>
      </c>
      <c r="BE649" s="151">
        <f>IF(N649="základní",J649,0)</f>
        <v>0</v>
      </c>
      <c r="BF649" s="151">
        <f>IF(N649="snížená",J649,0)</f>
        <v>0</v>
      </c>
      <c r="BG649" s="151">
        <f>IF(N649="zákl. přenesená",J649,0)</f>
        <v>0</v>
      </c>
      <c r="BH649" s="151">
        <f>IF(N649="sníž. přenesená",J649,0)</f>
        <v>0</v>
      </c>
      <c r="BI649" s="151">
        <f>IF(N649="nulová",J649,0)</f>
        <v>0</v>
      </c>
      <c r="BJ649" s="17" t="s">
        <v>81</v>
      </c>
      <c r="BK649" s="151">
        <f>ROUND(I649*H649,2)</f>
        <v>0</v>
      </c>
      <c r="BL649" s="17" t="s">
        <v>158</v>
      </c>
      <c r="BM649" s="150" t="s">
        <v>925</v>
      </c>
    </row>
    <row r="650" spans="2:65" s="1" customFormat="1" ht="19.5" x14ac:dyDescent="0.2">
      <c r="B650" s="32"/>
      <c r="D650" s="152" t="s">
        <v>160</v>
      </c>
      <c r="F650" s="153" t="s">
        <v>903</v>
      </c>
      <c r="I650" s="154"/>
      <c r="L650" s="32"/>
      <c r="M650" s="155"/>
      <c r="T650" s="56"/>
      <c r="AT650" s="17" t="s">
        <v>160</v>
      </c>
      <c r="AU650" s="17" t="s">
        <v>83</v>
      </c>
    </row>
    <row r="651" spans="2:65" s="14" customFormat="1" ht="33.75" x14ac:dyDescent="0.2">
      <c r="B651" s="170"/>
      <c r="D651" s="152" t="s">
        <v>162</v>
      </c>
      <c r="E651" s="171" t="s">
        <v>1</v>
      </c>
      <c r="F651" s="172" t="s">
        <v>926</v>
      </c>
      <c r="H651" s="171" t="s">
        <v>1</v>
      </c>
      <c r="I651" s="173"/>
      <c r="L651" s="170"/>
      <c r="M651" s="174"/>
      <c r="T651" s="175"/>
      <c r="AT651" s="171" t="s">
        <v>162</v>
      </c>
      <c r="AU651" s="171" t="s">
        <v>83</v>
      </c>
      <c r="AV651" s="14" t="s">
        <v>81</v>
      </c>
      <c r="AW651" s="14" t="s">
        <v>30</v>
      </c>
      <c r="AX651" s="14" t="s">
        <v>73</v>
      </c>
      <c r="AY651" s="171" t="s">
        <v>151</v>
      </c>
    </row>
    <row r="652" spans="2:65" s="12" customFormat="1" x14ac:dyDescent="0.2">
      <c r="B652" s="156"/>
      <c r="D652" s="152" t="s">
        <v>162</v>
      </c>
      <c r="E652" s="157" t="s">
        <v>1</v>
      </c>
      <c r="F652" s="158" t="s">
        <v>906</v>
      </c>
      <c r="H652" s="159">
        <v>2.06</v>
      </c>
      <c r="I652" s="160"/>
      <c r="L652" s="156"/>
      <c r="M652" s="161"/>
      <c r="T652" s="162"/>
      <c r="AT652" s="157" t="s">
        <v>162</v>
      </c>
      <c r="AU652" s="157" t="s">
        <v>83</v>
      </c>
      <c r="AV652" s="12" t="s">
        <v>83</v>
      </c>
      <c r="AW652" s="12" t="s">
        <v>30</v>
      </c>
      <c r="AX652" s="12" t="s">
        <v>73</v>
      </c>
      <c r="AY652" s="157" t="s">
        <v>151</v>
      </c>
    </row>
    <row r="653" spans="2:65" s="13" customFormat="1" x14ac:dyDescent="0.2">
      <c r="B653" s="163"/>
      <c r="D653" s="152" t="s">
        <v>162</v>
      </c>
      <c r="E653" s="164" t="s">
        <v>1</v>
      </c>
      <c r="F653" s="165" t="s">
        <v>164</v>
      </c>
      <c r="H653" s="166">
        <v>2.06</v>
      </c>
      <c r="I653" s="167"/>
      <c r="L653" s="163"/>
      <c r="M653" s="168"/>
      <c r="T653" s="169"/>
      <c r="AT653" s="164" t="s">
        <v>162</v>
      </c>
      <c r="AU653" s="164" t="s">
        <v>83</v>
      </c>
      <c r="AV653" s="13" t="s">
        <v>158</v>
      </c>
      <c r="AW653" s="13" t="s">
        <v>30</v>
      </c>
      <c r="AX653" s="13" t="s">
        <v>81</v>
      </c>
      <c r="AY653" s="164" t="s">
        <v>151</v>
      </c>
    </row>
    <row r="654" spans="2:65" s="1" customFormat="1" ht="33" customHeight="1" x14ac:dyDescent="0.2">
      <c r="B654" s="137"/>
      <c r="C654" s="138" t="s">
        <v>927</v>
      </c>
      <c r="D654" s="138" t="s">
        <v>154</v>
      </c>
      <c r="E654" s="139" t="s">
        <v>892</v>
      </c>
      <c r="F654" s="140" t="s">
        <v>893</v>
      </c>
      <c r="G654" s="141" t="s">
        <v>157</v>
      </c>
      <c r="H654" s="142">
        <v>37</v>
      </c>
      <c r="I654" s="143"/>
      <c r="J654" s="144">
        <f>ROUND(I654*H654,2)</f>
        <v>0</v>
      </c>
      <c r="K654" s="145"/>
      <c r="L654" s="32"/>
      <c r="M654" s="146" t="s">
        <v>1</v>
      </c>
      <c r="N654" s="147" t="s">
        <v>38</v>
      </c>
      <c r="P654" s="148">
        <f>O654*H654</f>
        <v>0</v>
      </c>
      <c r="Q654" s="148">
        <v>0.10100000000000001</v>
      </c>
      <c r="R654" s="148">
        <f>Q654*H654</f>
        <v>3.7370000000000001</v>
      </c>
      <c r="S654" s="148">
        <v>0</v>
      </c>
      <c r="T654" s="149">
        <f>S654*H654</f>
        <v>0</v>
      </c>
      <c r="AR654" s="150" t="s">
        <v>158</v>
      </c>
      <c r="AT654" s="150" t="s">
        <v>154</v>
      </c>
      <c r="AU654" s="150" t="s">
        <v>83</v>
      </c>
      <c r="AY654" s="17" t="s">
        <v>151</v>
      </c>
      <c r="BE654" s="151">
        <f>IF(N654="základní",J654,0)</f>
        <v>0</v>
      </c>
      <c r="BF654" s="151">
        <f>IF(N654="snížená",J654,0)</f>
        <v>0</v>
      </c>
      <c r="BG654" s="151">
        <f>IF(N654="zákl. přenesená",J654,0)</f>
        <v>0</v>
      </c>
      <c r="BH654" s="151">
        <f>IF(N654="sníž. přenesená",J654,0)</f>
        <v>0</v>
      </c>
      <c r="BI654" s="151">
        <f>IF(N654="nulová",J654,0)</f>
        <v>0</v>
      </c>
      <c r="BJ654" s="17" t="s">
        <v>81</v>
      </c>
      <c r="BK654" s="151">
        <f>ROUND(I654*H654,2)</f>
        <v>0</v>
      </c>
      <c r="BL654" s="17" t="s">
        <v>158</v>
      </c>
      <c r="BM654" s="150" t="s">
        <v>928</v>
      </c>
    </row>
    <row r="655" spans="2:65" s="1" customFormat="1" ht="19.5" x14ac:dyDescent="0.2">
      <c r="B655" s="32"/>
      <c r="D655" s="152" t="s">
        <v>160</v>
      </c>
      <c r="F655" s="153" t="s">
        <v>893</v>
      </c>
      <c r="I655" s="154"/>
      <c r="L655" s="32"/>
      <c r="M655" s="155"/>
      <c r="T655" s="56"/>
      <c r="AT655" s="17" t="s">
        <v>160</v>
      </c>
      <c r="AU655" s="17" t="s">
        <v>83</v>
      </c>
    </row>
    <row r="656" spans="2:65" s="14" customFormat="1" ht="22.5" x14ac:dyDescent="0.2">
      <c r="B656" s="170"/>
      <c r="D656" s="152" t="s">
        <v>162</v>
      </c>
      <c r="E656" s="171" t="s">
        <v>1</v>
      </c>
      <c r="F656" s="172" t="s">
        <v>929</v>
      </c>
      <c r="H656" s="171" t="s">
        <v>1</v>
      </c>
      <c r="I656" s="173"/>
      <c r="L656" s="170"/>
      <c r="M656" s="174"/>
      <c r="T656" s="175"/>
      <c r="AT656" s="171" t="s">
        <v>162</v>
      </c>
      <c r="AU656" s="171" t="s">
        <v>83</v>
      </c>
      <c r="AV656" s="14" t="s">
        <v>81</v>
      </c>
      <c r="AW656" s="14" t="s">
        <v>30</v>
      </c>
      <c r="AX656" s="14" t="s">
        <v>73</v>
      </c>
      <c r="AY656" s="171" t="s">
        <v>151</v>
      </c>
    </row>
    <row r="657" spans="2:65" s="12" customFormat="1" x14ac:dyDescent="0.2">
      <c r="B657" s="156"/>
      <c r="D657" s="152" t="s">
        <v>162</v>
      </c>
      <c r="E657" s="157" t="s">
        <v>1</v>
      </c>
      <c r="F657" s="158" t="s">
        <v>930</v>
      </c>
      <c r="H657" s="159">
        <v>37</v>
      </c>
      <c r="I657" s="160"/>
      <c r="L657" s="156"/>
      <c r="M657" s="161"/>
      <c r="T657" s="162"/>
      <c r="AT657" s="157" t="s">
        <v>162</v>
      </c>
      <c r="AU657" s="157" t="s">
        <v>83</v>
      </c>
      <c r="AV657" s="12" t="s">
        <v>83</v>
      </c>
      <c r="AW657" s="12" t="s">
        <v>30</v>
      </c>
      <c r="AX657" s="12" t="s">
        <v>73</v>
      </c>
      <c r="AY657" s="157" t="s">
        <v>151</v>
      </c>
    </row>
    <row r="658" spans="2:65" s="13" customFormat="1" x14ac:dyDescent="0.2">
      <c r="B658" s="163"/>
      <c r="D658" s="152" t="s">
        <v>162</v>
      </c>
      <c r="E658" s="164" t="s">
        <v>1</v>
      </c>
      <c r="F658" s="165" t="s">
        <v>164</v>
      </c>
      <c r="H658" s="166">
        <v>37</v>
      </c>
      <c r="I658" s="167"/>
      <c r="L658" s="163"/>
      <c r="M658" s="168"/>
      <c r="T658" s="169"/>
      <c r="AT658" s="164" t="s">
        <v>162</v>
      </c>
      <c r="AU658" s="164" t="s">
        <v>83</v>
      </c>
      <c r="AV658" s="13" t="s">
        <v>158</v>
      </c>
      <c r="AW658" s="13" t="s">
        <v>30</v>
      </c>
      <c r="AX658" s="13" t="s">
        <v>81</v>
      </c>
      <c r="AY658" s="164" t="s">
        <v>151</v>
      </c>
    </row>
    <row r="659" spans="2:65" s="1" customFormat="1" ht="24.2" customHeight="1" x14ac:dyDescent="0.2">
      <c r="B659" s="137"/>
      <c r="C659" s="182" t="s">
        <v>931</v>
      </c>
      <c r="D659" s="182" t="s">
        <v>566</v>
      </c>
      <c r="E659" s="183" t="s">
        <v>897</v>
      </c>
      <c r="F659" s="184" t="s">
        <v>898</v>
      </c>
      <c r="G659" s="185" t="s">
        <v>157</v>
      </c>
      <c r="H659" s="186">
        <v>22.66</v>
      </c>
      <c r="I659" s="187"/>
      <c r="J659" s="188">
        <f>ROUND(I659*H659,2)</f>
        <v>0</v>
      </c>
      <c r="K659" s="189"/>
      <c r="L659" s="190"/>
      <c r="M659" s="191" t="s">
        <v>1</v>
      </c>
      <c r="N659" s="192" t="s">
        <v>38</v>
      </c>
      <c r="P659" s="148">
        <f>O659*H659</f>
        <v>0</v>
      </c>
      <c r="Q659" s="148">
        <v>0</v>
      </c>
      <c r="R659" s="148">
        <f>Q659*H659</f>
        <v>0</v>
      </c>
      <c r="S659" s="148">
        <v>0</v>
      </c>
      <c r="T659" s="149">
        <f>S659*H659</f>
        <v>0</v>
      </c>
      <c r="AR659" s="150" t="s">
        <v>204</v>
      </c>
      <c r="AT659" s="150" t="s">
        <v>566</v>
      </c>
      <c r="AU659" s="150" t="s">
        <v>83</v>
      </c>
      <c r="AY659" s="17" t="s">
        <v>151</v>
      </c>
      <c r="BE659" s="151">
        <f>IF(N659="základní",J659,0)</f>
        <v>0</v>
      </c>
      <c r="BF659" s="151">
        <f>IF(N659="snížená",J659,0)</f>
        <v>0</v>
      </c>
      <c r="BG659" s="151">
        <f>IF(N659="zákl. přenesená",J659,0)</f>
        <v>0</v>
      </c>
      <c r="BH659" s="151">
        <f>IF(N659="sníž. přenesená",J659,0)</f>
        <v>0</v>
      </c>
      <c r="BI659" s="151">
        <f>IF(N659="nulová",J659,0)</f>
        <v>0</v>
      </c>
      <c r="BJ659" s="17" t="s">
        <v>81</v>
      </c>
      <c r="BK659" s="151">
        <f>ROUND(I659*H659,2)</f>
        <v>0</v>
      </c>
      <c r="BL659" s="17" t="s">
        <v>158</v>
      </c>
      <c r="BM659" s="150" t="s">
        <v>932</v>
      </c>
    </row>
    <row r="660" spans="2:65" s="1" customFormat="1" ht="19.5" x14ac:dyDescent="0.2">
      <c r="B660" s="32"/>
      <c r="D660" s="152" t="s">
        <v>160</v>
      </c>
      <c r="F660" s="153" t="s">
        <v>898</v>
      </c>
      <c r="I660" s="154"/>
      <c r="L660" s="32"/>
      <c r="M660" s="155"/>
      <c r="T660" s="56"/>
      <c r="AT660" s="17" t="s">
        <v>160</v>
      </c>
      <c r="AU660" s="17" t="s">
        <v>83</v>
      </c>
    </row>
    <row r="661" spans="2:65" s="14" customFormat="1" ht="22.5" x14ac:dyDescent="0.2">
      <c r="B661" s="170"/>
      <c r="D661" s="152" t="s">
        <v>162</v>
      </c>
      <c r="E661" s="171" t="s">
        <v>1</v>
      </c>
      <c r="F661" s="172" t="s">
        <v>933</v>
      </c>
      <c r="H661" s="171" t="s">
        <v>1</v>
      </c>
      <c r="I661" s="173"/>
      <c r="L661" s="170"/>
      <c r="M661" s="174"/>
      <c r="T661" s="175"/>
      <c r="AT661" s="171" t="s">
        <v>162</v>
      </c>
      <c r="AU661" s="171" t="s">
        <v>83</v>
      </c>
      <c r="AV661" s="14" t="s">
        <v>81</v>
      </c>
      <c r="AW661" s="14" t="s">
        <v>30</v>
      </c>
      <c r="AX661" s="14" t="s">
        <v>73</v>
      </c>
      <c r="AY661" s="171" t="s">
        <v>151</v>
      </c>
    </row>
    <row r="662" spans="2:65" s="12" customFormat="1" x14ac:dyDescent="0.2">
      <c r="B662" s="156"/>
      <c r="D662" s="152" t="s">
        <v>162</v>
      </c>
      <c r="E662" s="157" t="s">
        <v>1</v>
      </c>
      <c r="F662" s="158" t="s">
        <v>934</v>
      </c>
      <c r="H662" s="159">
        <v>22.66</v>
      </c>
      <c r="I662" s="160"/>
      <c r="L662" s="156"/>
      <c r="M662" s="161"/>
      <c r="T662" s="162"/>
      <c r="AT662" s="157" t="s">
        <v>162</v>
      </c>
      <c r="AU662" s="157" t="s">
        <v>83</v>
      </c>
      <c r="AV662" s="12" t="s">
        <v>83</v>
      </c>
      <c r="AW662" s="12" t="s">
        <v>30</v>
      </c>
      <c r="AX662" s="12" t="s">
        <v>73</v>
      </c>
      <c r="AY662" s="157" t="s">
        <v>151</v>
      </c>
    </row>
    <row r="663" spans="2:65" s="13" customFormat="1" x14ac:dyDescent="0.2">
      <c r="B663" s="163"/>
      <c r="D663" s="152" t="s">
        <v>162</v>
      </c>
      <c r="E663" s="164" t="s">
        <v>1</v>
      </c>
      <c r="F663" s="165" t="s">
        <v>164</v>
      </c>
      <c r="H663" s="166">
        <v>22.66</v>
      </c>
      <c r="I663" s="167"/>
      <c r="L663" s="163"/>
      <c r="M663" s="168"/>
      <c r="T663" s="169"/>
      <c r="AT663" s="164" t="s">
        <v>162</v>
      </c>
      <c r="AU663" s="164" t="s">
        <v>83</v>
      </c>
      <c r="AV663" s="13" t="s">
        <v>158</v>
      </c>
      <c r="AW663" s="13" t="s">
        <v>30</v>
      </c>
      <c r="AX663" s="13" t="s">
        <v>81</v>
      </c>
      <c r="AY663" s="164" t="s">
        <v>151</v>
      </c>
    </row>
    <row r="664" spans="2:65" s="1" customFormat="1" ht="24.2" customHeight="1" x14ac:dyDescent="0.2">
      <c r="B664" s="137"/>
      <c r="C664" s="182" t="s">
        <v>935</v>
      </c>
      <c r="D664" s="182" t="s">
        <v>566</v>
      </c>
      <c r="E664" s="183" t="s">
        <v>902</v>
      </c>
      <c r="F664" s="184" t="s">
        <v>903</v>
      </c>
      <c r="G664" s="185" t="s">
        <v>157</v>
      </c>
      <c r="H664" s="186">
        <v>15.45</v>
      </c>
      <c r="I664" s="187"/>
      <c r="J664" s="188">
        <f>ROUND(I664*H664,2)</f>
        <v>0</v>
      </c>
      <c r="K664" s="189"/>
      <c r="L664" s="190"/>
      <c r="M664" s="191" t="s">
        <v>1</v>
      </c>
      <c r="N664" s="192" t="s">
        <v>38</v>
      </c>
      <c r="P664" s="148">
        <f>O664*H664</f>
        <v>0</v>
      </c>
      <c r="Q664" s="148">
        <v>0</v>
      </c>
      <c r="R664" s="148">
        <f>Q664*H664</f>
        <v>0</v>
      </c>
      <c r="S664" s="148">
        <v>0</v>
      </c>
      <c r="T664" s="149">
        <f>S664*H664</f>
        <v>0</v>
      </c>
      <c r="AR664" s="150" t="s">
        <v>204</v>
      </c>
      <c r="AT664" s="150" t="s">
        <v>566</v>
      </c>
      <c r="AU664" s="150" t="s">
        <v>83</v>
      </c>
      <c r="AY664" s="17" t="s">
        <v>151</v>
      </c>
      <c r="BE664" s="151">
        <f>IF(N664="základní",J664,0)</f>
        <v>0</v>
      </c>
      <c r="BF664" s="151">
        <f>IF(N664="snížená",J664,0)</f>
        <v>0</v>
      </c>
      <c r="BG664" s="151">
        <f>IF(N664="zákl. přenesená",J664,0)</f>
        <v>0</v>
      </c>
      <c r="BH664" s="151">
        <f>IF(N664="sníž. přenesená",J664,0)</f>
        <v>0</v>
      </c>
      <c r="BI664" s="151">
        <f>IF(N664="nulová",J664,0)</f>
        <v>0</v>
      </c>
      <c r="BJ664" s="17" t="s">
        <v>81</v>
      </c>
      <c r="BK664" s="151">
        <f>ROUND(I664*H664,2)</f>
        <v>0</v>
      </c>
      <c r="BL664" s="17" t="s">
        <v>158</v>
      </c>
      <c r="BM664" s="150" t="s">
        <v>936</v>
      </c>
    </row>
    <row r="665" spans="2:65" s="1" customFormat="1" ht="19.5" x14ac:dyDescent="0.2">
      <c r="B665" s="32"/>
      <c r="D665" s="152" t="s">
        <v>160</v>
      </c>
      <c r="F665" s="153" t="s">
        <v>903</v>
      </c>
      <c r="I665" s="154"/>
      <c r="L665" s="32"/>
      <c r="M665" s="155"/>
      <c r="T665" s="56"/>
      <c r="AT665" s="17" t="s">
        <v>160</v>
      </c>
      <c r="AU665" s="17" t="s">
        <v>83</v>
      </c>
    </row>
    <row r="666" spans="2:65" s="14" customFormat="1" ht="33.75" x14ac:dyDescent="0.2">
      <c r="B666" s="170"/>
      <c r="D666" s="152" t="s">
        <v>162</v>
      </c>
      <c r="E666" s="171" t="s">
        <v>1</v>
      </c>
      <c r="F666" s="172" t="s">
        <v>937</v>
      </c>
      <c r="H666" s="171" t="s">
        <v>1</v>
      </c>
      <c r="I666" s="173"/>
      <c r="L666" s="170"/>
      <c r="M666" s="174"/>
      <c r="T666" s="175"/>
      <c r="AT666" s="171" t="s">
        <v>162</v>
      </c>
      <c r="AU666" s="171" t="s">
        <v>83</v>
      </c>
      <c r="AV666" s="14" t="s">
        <v>81</v>
      </c>
      <c r="AW666" s="14" t="s">
        <v>30</v>
      </c>
      <c r="AX666" s="14" t="s">
        <v>73</v>
      </c>
      <c r="AY666" s="171" t="s">
        <v>151</v>
      </c>
    </row>
    <row r="667" spans="2:65" s="12" customFormat="1" x14ac:dyDescent="0.2">
      <c r="B667" s="156"/>
      <c r="D667" s="152" t="s">
        <v>162</v>
      </c>
      <c r="E667" s="157" t="s">
        <v>1</v>
      </c>
      <c r="F667" s="158" t="s">
        <v>938</v>
      </c>
      <c r="H667" s="159">
        <v>15.45</v>
      </c>
      <c r="I667" s="160"/>
      <c r="L667" s="156"/>
      <c r="M667" s="161"/>
      <c r="T667" s="162"/>
      <c r="AT667" s="157" t="s">
        <v>162</v>
      </c>
      <c r="AU667" s="157" t="s">
        <v>83</v>
      </c>
      <c r="AV667" s="12" t="s">
        <v>83</v>
      </c>
      <c r="AW667" s="12" t="s">
        <v>30</v>
      </c>
      <c r="AX667" s="12" t="s">
        <v>73</v>
      </c>
      <c r="AY667" s="157" t="s">
        <v>151</v>
      </c>
    </row>
    <row r="668" spans="2:65" s="13" customFormat="1" x14ac:dyDescent="0.2">
      <c r="B668" s="163"/>
      <c r="D668" s="152" t="s">
        <v>162</v>
      </c>
      <c r="E668" s="164" t="s">
        <v>1</v>
      </c>
      <c r="F668" s="165" t="s">
        <v>164</v>
      </c>
      <c r="H668" s="166">
        <v>15.45</v>
      </c>
      <c r="I668" s="167"/>
      <c r="L668" s="163"/>
      <c r="M668" s="168"/>
      <c r="T668" s="169"/>
      <c r="AT668" s="164" t="s">
        <v>162</v>
      </c>
      <c r="AU668" s="164" t="s">
        <v>83</v>
      </c>
      <c r="AV668" s="13" t="s">
        <v>158</v>
      </c>
      <c r="AW668" s="13" t="s">
        <v>30</v>
      </c>
      <c r="AX668" s="13" t="s">
        <v>81</v>
      </c>
      <c r="AY668" s="164" t="s">
        <v>151</v>
      </c>
    </row>
    <row r="669" spans="2:65" s="1" customFormat="1" ht="37.9" customHeight="1" x14ac:dyDescent="0.2">
      <c r="B669" s="137"/>
      <c r="C669" s="138" t="s">
        <v>939</v>
      </c>
      <c r="D669" s="138" t="s">
        <v>154</v>
      </c>
      <c r="E669" s="139" t="s">
        <v>940</v>
      </c>
      <c r="F669" s="140" t="s">
        <v>941</v>
      </c>
      <c r="G669" s="141" t="s">
        <v>157</v>
      </c>
      <c r="H669" s="142">
        <v>64</v>
      </c>
      <c r="I669" s="143"/>
      <c r="J669" s="144">
        <f>ROUND(I669*H669,2)</f>
        <v>0</v>
      </c>
      <c r="K669" s="145"/>
      <c r="L669" s="32"/>
      <c r="M669" s="146" t="s">
        <v>1</v>
      </c>
      <c r="N669" s="147" t="s">
        <v>38</v>
      </c>
      <c r="P669" s="148">
        <f>O669*H669</f>
        <v>0</v>
      </c>
      <c r="Q669" s="148">
        <v>0.10100000000000001</v>
      </c>
      <c r="R669" s="148">
        <f>Q669*H669</f>
        <v>6.4640000000000004</v>
      </c>
      <c r="S669" s="148">
        <v>0</v>
      </c>
      <c r="T669" s="149">
        <f>S669*H669</f>
        <v>0</v>
      </c>
      <c r="AR669" s="150" t="s">
        <v>158</v>
      </c>
      <c r="AT669" s="150" t="s">
        <v>154</v>
      </c>
      <c r="AU669" s="150" t="s">
        <v>83</v>
      </c>
      <c r="AY669" s="17" t="s">
        <v>151</v>
      </c>
      <c r="BE669" s="151">
        <f>IF(N669="základní",J669,0)</f>
        <v>0</v>
      </c>
      <c r="BF669" s="151">
        <f>IF(N669="snížená",J669,0)</f>
        <v>0</v>
      </c>
      <c r="BG669" s="151">
        <f>IF(N669="zákl. přenesená",J669,0)</f>
        <v>0</v>
      </c>
      <c r="BH669" s="151">
        <f>IF(N669="sníž. přenesená",J669,0)</f>
        <v>0</v>
      </c>
      <c r="BI669" s="151">
        <f>IF(N669="nulová",J669,0)</f>
        <v>0</v>
      </c>
      <c r="BJ669" s="17" t="s">
        <v>81</v>
      </c>
      <c r="BK669" s="151">
        <f>ROUND(I669*H669,2)</f>
        <v>0</v>
      </c>
      <c r="BL669" s="17" t="s">
        <v>158</v>
      </c>
      <c r="BM669" s="150" t="s">
        <v>942</v>
      </c>
    </row>
    <row r="670" spans="2:65" s="1" customFormat="1" ht="19.5" x14ac:dyDescent="0.2">
      <c r="B670" s="32"/>
      <c r="D670" s="152" t="s">
        <v>160</v>
      </c>
      <c r="F670" s="153" t="s">
        <v>941</v>
      </c>
      <c r="I670" s="154"/>
      <c r="L670" s="32"/>
      <c r="M670" s="155"/>
      <c r="T670" s="56"/>
      <c r="AT670" s="17" t="s">
        <v>160</v>
      </c>
      <c r="AU670" s="17" t="s">
        <v>83</v>
      </c>
    </row>
    <row r="671" spans="2:65" s="14" customFormat="1" ht="22.5" x14ac:dyDescent="0.2">
      <c r="B671" s="170"/>
      <c r="D671" s="152" t="s">
        <v>162</v>
      </c>
      <c r="E671" s="171" t="s">
        <v>1</v>
      </c>
      <c r="F671" s="172" t="s">
        <v>943</v>
      </c>
      <c r="H671" s="171" t="s">
        <v>1</v>
      </c>
      <c r="I671" s="173"/>
      <c r="L671" s="170"/>
      <c r="M671" s="174"/>
      <c r="T671" s="175"/>
      <c r="AT671" s="171" t="s">
        <v>162</v>
      </c>
      <c r="AU671" s="171" t="s">
        <v>83</v>
      </c>
      <c r="AV671" s="14" t="s">
        <v>81</v>
      </c>
      <c r="AW671" s="14" t="s">
        <v>30</v>
      </c>
      <c r="AX671" s="14" t="s">
        <v>73</v>
      </c>
      <c r="AY671" s="171" t="s">
        <v>151</v>
      </c>
    </row>
    <row r="672" spans="2:65" s="12" customFormat="1" x14ac:dyDescent="0.2">
      <c r="B672" s="156"/>
      <c r="D672" s="152" t="s">
        <v>162</v>
      </c>
      <c r="E672" s="157" t="s">
        <v>1</v>
      </c>
      <c r="F672" s="158" t="s">
        <v>745</v>
      </c>
      <c r="H672" s="159">
        <v>64</v>
      </c>
      <c r="I672" s="160"/>
      <c r="L672" s="156"/>
      <c r="M672" s="161"/>
      <c r="T672" s="162"/>
      <c r="AT672" s="157" t="s">
        <v>162</v>
      </c>
      <c r="AU672" s="157" t="s">
        <v>83</v>
      </c>
      <c r="AV672" s="12" t="s">
        <v>83</v>
      </c>
      <c r="AW672" s="12" t="s">
        <v>30</v>
      </c>
      <c r="AX672" s="12" t="s">
        <v>73</v>
      </c>
      <c r="AY672" s="157" t="s">
        <v>151</v>
      </c>
    </row>
    <row r="673" spans="2:65" s="13" customFormat="1" x14ac:dyDescent="0.2">
      <c r="B673" s="163"/>
      <c r="D673" s="152" t="s">
        <v>162</v>
      </c>
      <c r="E673" s="164" t="s">
        <v>1</v>
      </c>
      <c r="F673" s="165" t="s">
        <v>164</v>
      </c>
      <c r="H673" s="166">
        <v>64</v>
      </c>
      <c r="I673" s="167"/>
      <c r="L673" s="163"/>
      <c r="M673" s="168"/>
      <c r="T673" s="169"/>
      <c r="AT673" s="164" t="s">
        <v>162</v>
      </c>
      <c r="AU673" s="164" t="s">
        <v>83</v>
      </c>
      <c r="AV673" s="13" t="s">
        <v>158</v>
      </c>
      <c r="AW673" s="13" t="s">
        <v>30</v>
      </c>
      <c r="AX673" s="13" t="s">
        <v>81</v>
      </c>
      <c r="AY673" s="164" t="s">
        <v>151</v>
      </c>
    </row>
    <row r="674" spans="2:65" s="1" customFormat="1" ht="16.5" customHeight="1" x14ac:dyDescent="0.2">
      <c r="B674" s="137"/>
      <c r="C674" s="182" t="s">
        <v>944</v>
      </c>
      <c r="D674" s="182" t="s">
        <v>566</v>
      </c>
      <c r="E674" s="183" t="s">
        <v>945</v>
      </c>
      <c r="F674" s="184" t="s">
        <v>946</v>
      </c>
      <c r="G674" s="185" t="s">
        <v>157</v>
      </c>
      <c r="H674" s="186">
        <v>65.92</v>
      </c>
      <c r="I674" s="187"/>
      <c r="J674" s="188">
        <f>ROUND(I674*H674,2)</f>
        <v>0</v>
      </c>
      <c r="K674" s="189"/>
      <c r="L674" s="190"/>
      <c r="M674" s="191" t="s">
        <v>1</v>
      </c>
      <c r="N674" s="192" t="s">
        <v>38</v>
      </c>
      <c r="P674" s="148">
        <f>O674*H674</f>
        <v>0</v>
      </c>
      <c r="Q674" s="148">
        <v>0</v>
      </c>
      <c r="R674" s="148">
        <f>Q674*H674</f>
        <v>0</v>
      </c>
      <c r="S674" s="148">
        <v>0</v>
      </c>
      <c r="T674" s="149">
        <f>S674*H674</f>
        <v>0</v>
      </c>
      <c r="AR674" s="150" t="s">
        <v>204</v>
      </c>
      <c r="AT674" s="150" t="s">
        <v>566</v>
      </c>
      <c r="AU674" s="150" t="s">
        <v>83</v>
      </c>
      <c r="AY674" s="17" t="s">
        <v>151</v>
      </c>
      <c r="BE674" s="151">
        <f>IF(N674="základní",J674,0)</f>
        <v>0</v>
      </c>
      <c r="BF674" s="151">
        <f>IF(N674="snížená",J674,0)</f>
        <v>0</v>
      </c>
      <c r="BG674" s="151">
        <f>IF(N674="zákl. přenesená",J674,0)</f>
        <v>0</v>
      </c>
      <c r="BH674" s="151">
        <f>IF(N674="sníž. přenesená",J674,0)</f>
        <v>0</v>
      </c>
      <c r="BI674" s="151">
        <f>IF(N674="nulová",J674,0)</f>
        <v>0</v>
      </c>
      <c r="BJ674" s="17" t="s">
        <v>81</v>
      </c>
      <c r="BK674" s="151">
        <f>ROUND(I674*H674,2)</f>
        <v>0</v>
      </c>
      <c r="BL674" s="17" t="s">
        <v>158</v>
      </c>
      <c r="BM674" s="150" t="s">
        <v>947</v>
      </c>
    </row>
    <row r="675" spans="2:65" s="1" customFormat="1" x14ac:dyDescent="0.2">
      <c r="B675" s="32"/>
      <c r="D675" s="152" t="s">
        <v>160</v>
      </c>
      <c r="F675" s="153" t="s">
        <v>946</v>
      </c>
      <c r="I675" s="154"/>
      <c r="L675" s="32"/>
      <c r="M675" s="155"/>
      <c r="T675" s="56"/>
      <c r="AT675" s="17" t="s">
        <v>160</v>
      </c>
      <c r="AU675" s="17" t="s">
        <v>83</v>
      </c>
    </row>
    <row r="676" spans="2:65" s="14" customFormat="1" ht="22.5" x14ac:dyDescent="0.2">
      <c r="B676" s="170"/>
      <c r="D676" s="152" t="s">
        <v>162</v>
      </c>
      <c r="E676" s="171" t="s">
        <v>1</v>
      </c>
      <c r="F676" s="172" t="s">
        <v>948</v>
      </c>
      <c r="H676" s="171" t="s">
        <v>1</v>
      </c>
      <c r="I676" s="173"/>
      <c r="L676" s="170"/>
      <c r="M676" s="174"/>
      <c r="T676" s="175"/>
      <c r="AT676" s="171" t="s">
        <v>162</v>
      </c>
      <c r="AU676" s="171" t="s">
        <v>83</v>
      </c>
      <c r="AV676" s="14" t="s">
        <v>81</v>
      </c>
      <c r="AW676" s="14" t="s">
        <v>30</v>
      </c>
      <c r="AX676" s="14" t="s">
        <v>73</v>
      </c>
      <c r="AY676" s="171" t="s">
        <v>151</v>
      </c>
    </row>
    <row r="677" spans="2:65" s="12" customFormat="1" x14ac:dyDescent="0.2">
      <c r="B677" s="156"/>
      <c r="D677" s="152" t="s">
        <v>162</v>
      </c>
      <c r="E677" s="157" t="s">
        <v>1</v>
      </c>
      <c r="F677" s="158" t="s">
        <v>949</v>
      </c>
      <c r="H677" s="159">
        <v>65.92</v>
      </c>
      <c r="I677" s="160"/>
      <c r="L677" s="156"/>
      <c r="M677" s="161"/>
      <c r="T677" s="162"/>
      <c r="AT677" s="157" t="s">
        <v>162</v>
      </c>
      <c r="AU677" s="157" t="s">
        <v>83</v>
      </c>
      <c r="AV677" s="12" t="s">
        <v>83</v>
      </c>
      <c r="AW677" s="12" t="s">
        <v>30</v>
      </c>
      <c r="AX677" s="12" t="s">
        <v>73</v>
      </c>
      <c r="AY677" s="157" t="s">
        <v>151</v>
      </c>
    </row>
    <row r="678" spans="2:65" s="13" customFormat="1" x14ac:dyDescent="0.2">
      <c r="B678" s="163"/>
      <c r="D678" s="152" t="s">
        <v>162</v>
      </c>
      <c r="E678" s="164" t="s">
        <v>1</v>
      </c>
      <c r="F678" s="165" t="s">
        <v>164</v>
      </c>
      <c r="H678" s="166">
        <v>65.92</v>
      </c>
      <c r="I678" s="167"/>
      <c r="L678" s="163"/>
      <c r="M678" s="168"/>
      <c r="T678" s="169"/>
      <c r="AT678" s="164" t="s">
        <v>162</v>
      </c>
      <c r="AU678" s="164" t="s">
        <v>83</v>
      </c>
      <c r="AV678" s="13" t="s">
        <v>158</v>
      </c>
      <c r="AW678" s="13" t="s">
        <v>30</v>
      </c>
      <c r="AX678" s="13" t="s">
        <v>81</v>
      </c>
      <c r="AY678" s="164" t="s">
        <v>151</v>
      </c>
    </row>
    <row r="679" spans="2:65" s="1" customFormat="1" ht="37.9" customHeight="1" x14ac:dyDescent="0.2">
      <c r="B679" s="137"/>
      <c r="C679" s="138" t="s">
        <v>950</v>
      </c>
      <c r="D679" s="138" t="s">
        <v>154</v>
      </c>
      <c r="E679" s="139" t="s">
        <v>940</v>
      </c>
      <c r="F679" s="140" t="s">
        <v>941</v>
      </c>
      <c r="G679" s="141" t="s">
        <v>157</v>
      </c>
      <c r="H679" s="142">
        <v>78</v>
      </c>
      <c r="I679" s="143"/>
      <c r="J679" s="144">
        <f>ROUND(I679*H679,2)</f>
        <v>0</v>
      </c>
      <c r="K679" s="145"/>
      <c r="L679" s="32"/>
      <c r="M679" s="146" t="s">
        <v>1</v>
      </c>
      <c r="N679" s="147" t="s">
        <v>38</v>
      </c>
      <c r="P679" s="148">
        <f>O679*H679</f>
        <v>0</v>
      </c>
      <c r="Q679" s="148">
        <v>0.10100000000000001</v>
      </c>
      <c r="R679" s="148">
        <f>Q679*H679</f>
        <v>7.8780000000000001</v>
      </c>
      <c r="S679" s="148">
        <v>0</v>
      </c>
      <c r="T679" s="149">
        <f>S679*H679</f>
        <v>0</v>
      </c>
      <c r="AR679" s="150" t="s">
        <v>158</v>
      </c>
      <c r="AT679" s="150" t="s">
        <v>154</v>
      </c>
      <c r="AU679" s="150" t="s">
        <v>83</v>
      </c>
      <c r="AY679" s="17" t="s">
        <v>151</v>
      </c>
      <c r="BE679" s="151">
        <f>IF(N679="základní",J679,0)</f>
        <v>0</v>
      </c>
      <c r="BF679" s="151">
        <f>IF(N679="snížená",J679,0)</f>
        <v>0</v>
      </c>
      <c r="BG679" s="151">
        <f>IF(N679="zákl. přenesená",J679,0)</f>
        <v>0</v>
      </c>
      <c r="BH679" s="151">
        <f>IF(N679="sníž. přenesená",J679,0)</f>
        <v>0</v>
      </c>
      <c r="BI679" s="151">
        <f>IF(N679="nulová",J679,0)</f>
        <v>0</v>
      </c>
      <c r="BJ679" s="17" t="s">
        <v>81</v>
      </c>
      <c r="BK679" s="151">
        <f>ROUND(I679*H679,2)</f>
        <v>0</v>
      </c>
      <c r="BL679" s="17" t="s">
        <v>158</v>
      </c>
      <c r="BM679" s="150" t="s">
        <v>951</v>
      </c>
    </row>
    <row r="680" spans="2:65" s="1" customFormat="1" ht="19.5" x14ac:dyDescent="0.2">
      <c r="B680" s="32"/>
      <c r="D680" s="152" t="s">
        <v>160</v>
      </c>
      <c r="F680" s="153" t="s">
        <v>941</v>
      </c>
      <c r="I680" s="154"/>
      <c r="L680" s="32"/>
      <c r="M680" s="155"/>
      <c r="T680" s="56"/>
      <c r="AT680" s="17" t="s">
        <v>160</v>
      </c>
      <c r="AU680" s="17" t="s">
        <v>83</v>
      </c>
    </row>
    <row r="681" spans="2:65" s="14" customFormat="1" ht="22.5" x14ac:dyDescent="0.2">
      <c r="B681" s="170"/>
      <c r="D681" s="152" t="s">
        <v>162</v>
      </c>
      <c r="E681" s="171" t="s">
        <v>1</v>
      </c>
      <c r="F681" s="172" t="s">
        <v>952</v>
      </c>
      <c r="H681" s="171" t="s">
        <v>1</v>
      </c>
      <c r="I681" s="173"/>
      <c r="L681" s="170"/>
      <c r="M681" s="174"/>
      <c r="T681" s="175"/>
      <c r="AT681" s="171" t="s">
        <v>162</v>
      </c>
      <c r="AU681" s="171" t="s">
        <v>83</v>
      </c>
      <c r="AV681" s="14" t="s">
        <v>81</v>
      </c>
      <c r="AW681" s="14" t="s">
        <v>30</v>
      </c>
      <c r="AX681" s="14" t="s">
        <v>73</v>
      </c>
      <c r="AY681" s="171" t="s">
        <v>151</v>
      </c>
    </row>
    <row r="682" spans="2:65" s="12" customFormat="1" x14ac:dyDescent="0.2">
      <c r="B682" s="156"/>
      <c r="D682" s="152" t="s">
        <v>162</v>
      </c>
      <c r="E682" s="157" t="s">
        <v>1</v>
      </c>
      <c r="F682" s="158" t="s">
        <v>953</v>
      </c>
      <c r="H682" s="159">
        <v>78</v>
      </c>
      <c r="I682" s="160"/>
      <c r="L682" s="156"/>
      <c r="M682" s="161"/>
      <c r="T682" s="162"/>
      <c r="AT682" s="157" t="s">
        <v>162</v>
      </c>
      <c r="AU682" s="157" t="s">
        <v>83</v>
      </c>
      <c r="AV682" s="12" t="s">
        <v>83</v>
      </c>
      <c r="AW682" s="12" t="s">
        <v>30</v>
      </c>
      <c r="AX682" s="12" t="s">
        <v>73</v>
      </c>
      <c r="AY682" s="157" t="s">
        <v>151</v>
      </c>
    </row>
    <row r="683" spans="2:65" s="13" customFormat="1" x14ac:dyDescent="0.2">
      <c r="B683" s="163"/>
      <c r="D683" s="152" t="s">
        <v>162</v>
      </c>
      <c r="E683" s="164" t="s">
        <v>1</v>
      </c>
      <c r="F683" s="165" t="s">
        <v>164</v>
      </c>
      <c r="H683" s="166">
        <v>78</v>
      </c>
      <c r="I683" s="167"/>
      <c r="L683" s="163"/>
      <c r="M683" s="168"/>
      <c r="T683" s="169"/>
      <c r="AT683" s="164" t="s">
        <v>162</v>
      </c>
      <c r="AU683" s="164" t="s">
        <v>83</v>
      </c>
      <c r="AV683" s="13" t="s">
        <v>158</v>
      </c>
      <c r="AW683" s="13" t="s">
        <v>30</v>
      </c>
      <c r="AX683" s="13" t="s">
        <v>81</v>
      </c>
      <c r="AY683" s="164" t="s">
        <v>151</v>
      </c>
    </row>
    <row r="684" spans="2:65" s="1" customFormat="1" ht="16.5" customHeight="1" x14ac:dyDescent="0.2">
      <c r="B684" s="137"/>
      <c r="C684" s="182" t="s">
        <v>954</v>
      </c>
      <c r="D684" s="182" t="s">
        <v>566</v>
      </c>
      <c r="E684" s="183" t="s">
        <v>945</v>
      </c>
      <c r="F684" s="184" t="s">
        <v>946</v>
      </c>
      <c r="G684" s="185" t="s">
        <v>157</v>
      </c>
      <c r="H684" s="186">
        <v>80.34</v>
      </c>
      <c r="I684" s="187"/>
      <c r="J684" s="188">
        <f>ROUND(I684*H684,2)</f>
        <v>0</v>
      </c>
      <c r="K684" s="189"/>
      <c r="L684" s="190"/>
      <c r="M684" s="191" t="s">
        <v>1</v>
      </c>
      <c r="N684" s="192" t="s">
        <v>38</v>
      </c>
      <c r="P684" s="148">
        <f>O684*H684</f>
        <v>0</v>
      </c>
      <c r="Q684" s="148">
        <v>0</v>
      </c>
      <c r="R684" s="148">
        <f>Q684*H684</f>
        <v>0</v>
      </c>
      <c r="S684" s="148">
        <v>0</v>
      </c>
      <c r="T684" s="149">
        <f>S684*H684</f>
        <v>0</v>
      </c>
      <c r="AR684" s="150" t="s">
        <v>204</v>
      </c>
      <c r="AT684" s="150" t="s">
        <v>566</v>
      </c>
      <c r="AU684" s="150" t="s">
        <v>83</v>
      </c>
      <c r="AY684" s="17" t="s">
        <v>151</v>
      </c>
      <c r="BE684" s="151">
        <f>IF(N684="základní",J684,0)</f>
        <v>0</v>
      </c>
      <c r="BF684" s="151">
        <f>IF(N684="snížená",J684,0)</f>
        <v>0</v>
      </c>
      <c r="BG684" s="151">
        <f>IF(N684="zákl. přenesená",J684,0)</f>
        <v>0</v>
      </c>
      <c r="BH684" s="151">
        <f>IF(N684="sníž. přenesená",J684,0)</f>
        <v>0</v>
      </c>
      <c r="BI684" s="151">
        <f>IF(N684="nulová",J684,0)</f>
        <v>0</v>
      </c>
      <c r="BJ684" s="17" t="s">
        <v>81</v>
      </c>
      <c r="BK684" s="151">
        <f>ROUND(I684*H684,2)</f>
        <v>0</v>
      </c>
      <c r="BL684" s="17" t="s">
        <v>158</v>
      </c>
      <c r="BM684" s="150" t="s">
        <v>955</v>
      </c>
    </row>
    <row r="685" spans="2:65" s="1" customFormat="1" x14ac:dyDescent="0.2">
      <c r="B685" s="32"/>
      <c r="D685" s="152" t="s">
        <v>160</v>
      </c>
      <c r="F685" s="153" t="s">
        <v>946</v>
      </c>
      <c r="I685" s="154"/>
      <c r="L685" s="32"/>
      <c r="M685" s="155"/>
      <c r="T685" s="56"/>
      <c r="AT685" s="17" t="s">
        <v>160</v>
      </c>
      <c r="AU685" s="17" t="s">
        <v>83</v>
      </c>
    </row>
    <row r="686" spans="2:65" s="14" customFormat="1" ht="22.5" x14ac:dyDescent="0.2">
      <c r="B686" s="170"/>
      <c r="D686" s="152" t="s">
        <v>162</v>
      </c>
      <c r="E686" s="171" t="s">
        <v>1</v>
      </c>
      <c r="F686" s="172" t="s">
        <v>956</v>
      </c>
      <c r="H686" s="171" t="s">
        <v>1</v>
      </c>
      <c r="I686" s="173"/>
      <c r="L686" s="170"/>
      <c r="M686" s="174"/>
      <c r="T686" s="175"/>
      <c r="AT686" s="171" t="s">
        <v>162</v>
      </c>
      <c r="AU686" s="171" t="s">
        <v>83</v>
      </c>
      <c r="AV686" s="14" t="s">
        <v>81</v>
      </c>
      <c r="AW686" s="14" t="s">
        <v>30</v>
      </c>
      <c r="AX686" s="14" t="s">
        <v>73</v>
      </c>
      <c r="AY686" s="171" t="s">
        <v>151</v>
      </c>
    </row>
    <row r="687" spans="2:65" s="12" customFormat="1" x14ac:dyDescent="0.2">
      <c r="B687" s="156"/>
      <c r="D687" s="152" t="s">
        <v>162</v>
      </c>
      <c r="E687" s="157" t="s">
        <v>1</v>
      </c>
      <c r="F687" s="158" t="s">
        <v>957</v>
      </c>
      <c r="H687" s="159">
        <v>80.34</v>
      </c>
      <c r="I687" s="160"/>
      <c r="L687" s="156"/>
      <c r="M687" s="161"/>
      <c r="T687" s="162"/>
      <c r="AT687" s="157" t="s">
        <v>162</v>
      </c>
      <c r="AU687" s="157" t="s">
        <v>83</v>
      </c>
      <c r="AV687" s="12" t="s">
        <v>83</v>
      </c>
      <c r="AW687" s="12" t="s">
        <v>30</v>
      </c>
      <c r="AX687" s="12" t="s">
        <v>73</v>
      </c>
      <c r="AY687" s="157" t="s">
        <v>151</v>
      </c>
    </row>
    <row r="688" spans="2:65" s="13" customFormat="1" x14ac:dyDescent="0.2">
      <c r="B688" s="163"/>
      <c r="D688" s="152" t="s">
        <v>162</v>
      </c>
      <c r="E688" s="164" t="s">
        <v>1</v>
      </c>
      <c r="F688" s="165" t="s">
        <v>164</v>
      </c>
      <c r="H688" s="166">
        <v>80.34</v>
      </c>
      <c r="I688" s="167"/>
      <c r="L688" s="163"/>
      <c r="M688" s="168"/>
      <c r="T688" s="169"/>
      <c r="AT688" s="164" t="s">
        <v>162</v>
      </c>
      <c r="AU688" s="164" t="s">
        <v>83</v>
      </c>
      <c r="AV688" s="13" t="s">
        <v>158</v>
      </c>
      <c r="AW688" s="13" t="s">
        <v>30</v>
      </c>
      <c r="AX688" s="13" t="s">
        <v>81</v>
      </c>
      <c r="AY688" s="164" t="s">
        <v>151</v>
      </c>
    </row>
    <row r="689" spans="2:65" s="11" customFormat="1" ht="22.9" customHeight="1" x14ac:dyDescent="0.2">
      <c r="B689" s="125"/>
      <c r="D689" s="126" t="s">
        <v>72</v>
      </c>
      <c r="E689" s="135" t="s">
        <v>152</v>
      </c>
      <c r="F689" s="135" t="s">
        <v>153</v>
      </c>
      <c r="I689" s="128"/>
      <c r="J689" s="136">
        <f>BK689</f>
        <v>0</v>
      </c>
      <c r="L689" s="125"/>
      <c r="M689" s="130"/>
      <c r="P689" s="131">
        <f>SUM(P690:P990)</f>
        <v>0</v>
      </c>
      <c r="R689" s="131">
        <f>SUM(R690:R990)</f>
        <v>409.50891349999995</v>
      </c>
      <c r="T689" s="132">
        <f>SUM(T690:T990)</f>
        <v>0.59749999999999992</v>
      </c>
      <c r="AR689" s="126" t="s">
        <v>81</v>
      </c>
      <c r="AT689" s="133" t="s">
        <v>72</v>
      </c>
      <c r="AU689" s="133" t="s">
        <v>81</v>
      </c>
      <c r="AY689" s="126" t="s">
        <v>151</v>
      </c>
      <c r="BK689" s="134">
        <f>SUM(BK690:BK990)</f>
        <v>0</v>
      </c>
    </row>
    <row r="690" spans="2:65" s="1" customFormat="1" ht="24.2" customHeight="1" x14ac:dyDescent="0.2">
      <c r="B690" s="137"/>
      <c r="C690" s="138" t="s">
        <v>958</v>
      </c>
      <c r="D690" s="138" t="s">
        <v>154</v>
      </c>
      <c r="E690" s="139" t="s">
        <v>959</v>
      </c>
      <c r="F690" s="140" t="s">
        <v>960</v>
      </c>
      <c r="G690" s="141" t="s">
        <v>372</v>
      </c>
      <c r="H690" s="142">
        <v>2</v>
      </c>
      <c r="I690" s="143"/>
      <c r="J690" s="144">
        <f>ROUND(I690*H690,2)</f>
        <v>0</v>
      </c>
      <c r="K690" s="145"/>
      <c r="L690" s="32"/>
      <c r="M690" s="146" t="s">
        <v>1</v>
      </c>
      <c r="N690" s="147" t="s">
        <v>38</v>
      </c>
      <c r="P690" s="148">
        <f>O690*H690</f>
        <v>0</v>
      </c>
      <c r="Q690" s="148">
        <v>0</v>
      </c>
      <c r="R690" s="148">
        <f>Q690*H690</f>
        <v>0</v>
      </c>
      <c r="S690" s="148">
        <v>0</v>
      </c>
      <c r="T690" s="149">
        <f>S690*H690</f>
        <v>0</v>
      </c>
      <c r="AR690" s="150" t="s">
        <v>158</v>
      </c>
      <c r="AT690" s="150" t="s">
        <v>154</v>
      </c>
      <c r="AU690" s="150" t="s">
        <v>83</v>
      </c>
      <c r="AY690" s="17" t="s">
        <v>151</v>
      </c>
      <c r="BE690" s="151">
        <f>IF(N690="základní",J690,0)</f>
        <v>0</v>
      </c>
      <c r="BF690" s="151">
        <f>IF(N690="snížená",J690,0)</f>
        <v>0</v>
      </c>
      <c r="BG690" s="151">
        <f>IF(N690="zákl. přenesená",J690,0)</f>
        <v>0</v>
      </c>
      <c r="BH690" s="151">
        <f>IF(N690="sníž. přenesená",J690,0)</f>
        <v>0</v>
      </c>
      <c r="BI690" s="151">
        <f>IF(N690="nulová",J690,0)</f>
        <v>0</v>
      </c>
      <c r="BJ690" s="17" t="s">
        <v>81</v>
      </c>
      <c r="BK690" s="151">
        <f>ROUND(I690*H690,2)</f>
        <v>0</v>
      </c>
      <c r="BL690" s="17" t="s">
        <v>158</v>
      </c>
      <c r="BM690" s="150" t="s">
        <v>961</v>
      </c>
    </row>
    <row r="691" spans="2:65" s="1" customFormat="1" ht="19.5" x14ac:dyDescent="0.2">
      <c r="B691" s="32"/>
      <c r="D691" s="152" t="s">
        <v>160</v>
      </c>
      <c r="F691" s="153" t="s">
        <v>960</v>
      </c>
      <c r="I691" s="154"/>
      <c r="L691" s="32"/>
      <c r="M691" s="155"/>
      <c r="T691" s="56"/>
      <c r="AT691" s="17" t="s">
        <v>160</v>
      </c>
      <c r="AU691" s="17" t="s">
        <v>83</v>
      </c>
    </row>
    <row r="692" spans="2:65" s="14" customFormat="1" x14ac:dyDescent="0.2">
      <c r="B692" s="170"/>
      <c r="D692" s="152" t="s">
        <v>162</v>
      </c>
      <c r="E692" s="171" t="s">
        <v>1</v>
      </c>
      <c r="F692" s="172" t="s">
        <v>962</v>
      </c>
      <c r="H692" s="171" t="s">
        <v>1</v>
      </c>
      <c r="I692" s="173"/>
      <c r="L692" s="170"/>
      <c r="M692" s="174"/>
      <c r="T692" s="175"/>
      <c r="AT692" s="171" t="s">
        <v>162</v>
      </c>
      <c r="AU692" s="171" t="s">
        <v>83</v>
      </c>
      <c r="AV692" s="14" t="s">
        <v>81</v>
      </c>
      <c r="AW692" s="14" t="s">
        <v>30</v>
      </c>
      <c r="AX692" s="14" t="s">
        <v>73</v>
      </c>
      <c r="AY692" s="171" t="s">
        <v>151</v>
      </c>
    </row>
    <row r="693" spans="2:65" s="12" customFormat="1" x14ac:dyDescent="0.2">
      <c r="B693" s="156"/>
      <c r="D693" s="152" t="s">
        <v>162</v>
      </c>
      <c r="E693" s="157" t="s">
        <v>1</v>
      </c>
      <c r="F693" s="158" t="s">
        <v>83</v>
      </c>
      <c r="H693" s="159">
        <v>2</v>
      </c>
      <c r="I693" s="160"/>
      <c r="L693" s="156"/>
      <c r="M693" s="161"/>
      <c r="T693" s="162"/>
      <c r="AT693" s="157" t="s">
        <v>162</v>
      </c>
      <c r="AU693" s="157" t="s">
        <v>83</v>
      </c>
      <c r="AV693" s="12" t="s">
        <v>83</v>
      </c>
      <c r="AW693" s="12" t="s">
        <v>30</v>
      </c>
      <c r="AX693" s="12" t="s">
        <v>73</v>
      </c>
      <c r="AY693" s="157" t="s">
        <v>151</v>
      </c>
    </row>
    <row r="694" spans="2:65" s="13" customFormat="1" x14ac:dyDescent="0.2">
      <c r="B694" s="163"/>
      <c r="D694" s="152" t="s">
        <v>162</v>
      </c>
      <c r="E694" s="164" t="s">
        <v>1</v>
      </c>
      <c r="F694" s="165" t="s">
        <v>164</v>
      </c>
      <c r="H694" s="166">
        <v>2</v>
      </c>
      <c r="I694" s="167"/>
      <c r="L694" s="163"/>
      <c r="M694" s="168"/>
      <c r="T694" s="169"/>
      <c r="AT694" s="164" t="s">
        <v>162</v>
      </c>
      <c r="AU694" s="164" t="s">
        <v>83</v>
      </c>
      <c r="AV694" s="13" t="s">
        <v>158</v>
      </c>
      <c r="AW694" s="13" t="s">
        <v>30</v>
      </c>
      <c r="AX694" s="13" t="s">
        <v>81</v>
      </c>
      <c r="AY694" s="164" t="s">
        <v>151</v>
      </c>
    </row>
    <row r="695" spans="2:65" s="1" customFormat="1" ht="16.5" customHeight="1" x14ac:dyDescent="0.2">
      <c r="B695" s="137"/>
      <c r="C695" s="182" t="s">
        <v>963</v>
      </c>
      <c r="D695" s="182" t="s">
        <v>566</v>
      </c>
      <c r="E695" s="183" t="s">
        <v>964</v>
      </c>
      <c r="F695" s="184" t="s">
        <v>965</v>
      </c>
      <c r="G695" s="185" t="s">
        <v>372</v>
      </c>
      <c r="H695" s="186">
        <v>2</v>
      </c>
      <c r="I695" s="187"/>
      <c r="J695" s="188">
        <f>ROUND(I695*H695,2)</f>
        <v>0</v>
      </c>
      <c r="K695" s="189"/>
      <c r="L695" s="190"/>
      <c r="M695" s="191" t="s">
        <v>1</v>
      </c>
      <c r="N695" s="192" t="s">
        <v>38</v>
      </c>
      <c r="P695" s="148">
        <f>O695*H695</f>
        <v>0</v>
      </c>
      <c r="Q695" s="148">
        <v>2.0999999999999999E-3</v>
      </c>
      <c r="R695" s="148">
        <f>Q695*H695</f>
        <v>4.1999999999999997E-3</v>
      </c>
      <c r="S695" s="148">
        <v>0</v>
      </c>
      <c r="T695" s="149">
        <f>S695*H695</f>
        <v>0</v>
      </c>
      <c r="AR695" s="150" t="s">
        <v>204</v>
      </c>
      <c r="AT695" s="150" t="s">
        <v>566</v>
      </c>
      <c r="AU695" s="150" t="s">
        <v>83</v>
      </c>
      <c r="AY695" s="17" t="s">
        <v>151</v>
      </c>
      <c r="BE695" s="151">
        <f>IF(N695="základní",J695,0)</f>
        <v>0</v>
      </c>
      <c r="BF695" s="151">
        <f>IF(N695="snížená",J695,0)</f>
        <v>0</v>
      </c>
      <c r="BG695" s="151">
        <f>IF(N695="zákl. přenesená",J695,0)</f>
        <v>0</v>
      </c>
      <c r="BH695" s="151">
        <f>IF(N695="sníž. přenesená",J695,0)</f>
        <v>0</v>
      </c>
      <c r="BI695" s="151">
        <f>IF(N695="nulová",J695,0)</f>
        <v>0</v>
      </c>
      <c r="BJ695" s="17" t="s">
        <v>81</v>
      </c>
      <c r="BK695" s="151">
        <f>ROUND(I695*H695,2)</f>
        <v>0</v>
      </c>
      <c r="BL695" s="17" t="s">
        <v>158</v>
      </c>
      <c r="BM695" s="150" t="s">
        <v>966</v>
      </c>
    </row>
    <row r="696" spans="2:65" s="1" customFormat="1" x14ac:dyDescent="0.2">
      <c r="B696" s="32"/>
      <c r="D696" s="152" t="s">
        <v>160</v>
      </c>
      <c r="F696" s="153" t="s">
        <v>965</v>
      </c>
      <c r="I696" s="154"/>
      <c r="L696" s="32"/>
      <c r="M696" s="155"/>
      <c r="T696" s="56"/>
      <c r="AT696" s="17" t="s">
        <v>160</v>
      </c>
      <c r="AU696" s="17" t="s">
        <v>83</v>
      </c>
    </row>
    <row r="697" spans="2:65" s="14" customFormat="1" x14ac:dyDescent="0.2">
      <c r="B697" s="170"/>
      <c r="D697" s="152" t="s">
        <v>162</v>
      </c>
      <c r="E697" s="171" t="s">
        <v>1</v>
      </c>
      <c r="F697" s="172" t="s">
        <v>967</v>
      </c>
      <c r="H697" s="171" t="s">
        <v>1</v>
      </c>
      <c r="I697" s="173"/>
      <c r="L697" s="170"/>
      <c r="M697" s="174"/>
      <c r="T697" s="175"/>
      <c r="AT697" s="171" t="s">
        <v>162</v>
      </c>
      <c r="AU697" s="171" t="s">
        <v>83</v>
      </c>
      <c r="AV697" s="14" t="s">
        <v>81</v>
      </c>
      <c r="AW697" s="14" t="s">
        <v>30</v>
      </c>
      <c r="AX697" s="14" t="s">
        <v>73</v>
      </c>
      <c r="AY697" s="171" t="s">
        <v>151</v>
      </c>
    </row>
    <row r="698" spans="2:65" s="12" customFormat="1" x14ac:dyDescent="0.2">
      <c r="B698" s="156"/>
      <c r="D698" s="152" t="s">
        <v>162</v>
      </c>
      <c r="E698" s="157" t="s">
        <v>1</v>
      </c>
      <c r="F698" s="158" t="s">
        <v>83</v>
      </c>
      <c r="H698" s="159">
        <v>2</v>
      </c>
      <c r="I698" s="160"/>
      <c r="L698" s="156"/>
      <c r="M698" s="161"/>
      <c r="T698" s="162"/>
      <c r="AT698" s="157" t="s">
        <v>162</v>
      </c>
      <c r="AU698" s="157" t="s">
        <v>83</v>
      </c>
      <c r="AV698" s="12" t="s">
        <v>83</v>
      </c>
      <c r="AW698" s="12" t="s">
        <v>30</v>
      </c>
      <c r="AX698" s="12" t="s">
        <v>73</v>
      </c>
      <c r="AY698" s="157" t="s">
        <v>151</v>
      </c>
    </row>
    <row r="699" spans="2:65" s="13" customFormat="1" x14ac:dyDescent="0.2">
      <c r="B699" s="163"/>
      <c r="D699" s="152" t="s">
        <v>162</v>
      </c>
      <c r="E699" s="164" t="s">
        <v>1</v>
      </c>
      <c r="F699" s="165" t="s">
        <v>164</v>
      </c>
      <c r="H699" s="166">
        <v>2</v>
      </c>
      <c r="I699" s="167"/>
      <c r="L699" s="163"/>
      <c r="M699" s="168"/>
      <c r="T699" s="169"/>
      <c r="AT699" s="164" t="s">
        <v>162</v>
      </c>
      <c r="AU699" s="164" t="s">
        <v>83</v>
      </c>
      <c r="AV699" s="13" t="s">
        <v>158</v>
      </c>
      <c r="AW699" s="13" t="s">
        <v>30</v>
      </c>
      <c r="AX699" s="13" t="s">
        <v>81</v>
      </c>
      <c r="AY699" s="164" t="s">
        <v>151</v>
      </c>
    </row>
    <row r="700" spans="2:65" s="1" customFormat="1" ht="24.2" customHeight="1" x14ac:dyDescent="0.2">
      <c r="B700" s="137"/>
      <c r="C700" s="138" t="s">
        <v>968</v>
      </c>
      <c r="D700" s="138" t="s">
        <v>154</v>
      </c>
      <c r="E700" s="139" t="s">
        <v>969</v>
      </c>
      <c r="F700" s="140" t="s">
        <v>970</v>
      </c>
      <c r="G700" s="141" t="s">
        <v>372</v>
      </c>
      <c r="H700" s="142">
        <v>37</v>
      </c>
      <c r="I700" s="143"/>
      <c r="J700" s="144">
        <f>ROUND(I700*H700,2)</f>
        <v>0</v>
      </c>
      <c r="K700" s="145"/>
      <c r="L700" s="32"/>
      <c r="M700" s="146" t="s">
        <v>1</v>
      </c>
      <c r="N700" s="147" t="s">
        <v>38</v>
      </c>
      <c r="P700" s="148">
        <f>O700*H700</f>
        <v>0</v>
      </c>
      <c r="Q700" s="148">
        <v>6.9999999999999999E-4</v>
      </c>
      <c r="R700" s="148">
        <f>Q700*H700</f>
        <v>2.5899999999999999E-2</v>
      </c>
      <c r="S700" s="148">
        <v>0</v>
      </c>
      <c r="T700" s="149">
        <f>S700*H700</f>
        <v>0</v>
      </c>
      <c r="AR700" s="150" t="s">
        <v>158</v>
      </c>
      <c r="AT700" s="150" t="s">
        <v>154</v>
      </c>
      <c r="AU700" s="150" t="s">
        <v>83</v>
      </c>
      <c r="AY700" s="17" t="s">
        <v>151</v>
      </c>
      <c r="BE700" s="151">
        <f>IF(N700="základní",J700,0)</f>
        <v>0</v>
      </c>
      <c r="BF700" s="151">
        <f>IF(N700="snížená",J700,0)</f>
        <v>0</v>
      </c>
      <c r="BG700" s="151">
        <f>IF(N700="zákl. přenesená",J700,0)</f>
        <v>0</v>
      </c>
      <c r="BH700" s="151">
        <f>IF(N700="sníž. přenesená",J700,0)</f>
        <v>0</v>
      </c>
      <c r="BI700" s="151">
        <f>IF(N700="nulová",J700,0)</f>
        <v>0</v>
      </c>
      <c r="BJ700" s="17" t="s">
        <v>81</v>
      </c>
      <c r="BK700" s="151">
        <f>ROUND(I700*H700,2)</f>
        <v>0</v>
      </c>
      <c r="BL700" s="17" t="s">
        <v>158</v>
      </c>
      <c r="BM700" s="150" t="s">
        <v>971</v>
      </c>
    </row>
    <row r="701" spans="2:65" s="1" customFormat="1" ht="19.5" x14ac:dyDescent="0.2">
      <c r="B701" s="32"/>
      <c r="D701" s="152" t="s">
        <v>160</v>
      </c>
      <c r="F701" s="153" t="s">
        <v>970</v>
      </c>
      <c r="I701" s="154"/>
      <c r="L701" s="32"/>
      <c r="M701" s="155"/>
      <c r="T701" s="56"/>
      <c r="AT701" s="17" t="s">
        <v>160</v>
      </c>
      <c r="AU701" s="17" t="s">
        <v>83</v>
      </c>
    </row>
    <row r="702" spans="2:65" s="14" customFormat="1" x14ac:dyDescent="0.2">
      <c r="B702" s="170"/>
      <c r="D702" s="152" t="s">
        <v>162</v>
      </c>
      <c r="E702" s="171" t="s">
        <v>1</v>
      </c>
      <c r="F702" s="172" t="s">
        <v>972</v>
      </c>
      <c r="H702" s="171" t="s">
        <v>1</v>
      </c>
      <c r="I702" s="173"/>
      <c r="L702" s="170"/>
      <c r="M702" s="174"/>
      <c r="T702" s="175"/>
      <c r="AT702" s="171" t="s">
        <v>162</v>
      </c>
      <c r="AU702" s="171" t="s">
        <v>83</v>
      </c>
      <c r="AV702" s="14" t="s">
        <v>81</v>
      </c>
      <c r="AW702" s="14" t="s">
        <v>30</v>
      </c>
      <c r="AX702" s="14" t="s">
        <v>73</v>
      </c>
      <c r="AY702" s="171" t="s">
        <v>151</v>
      </c>
    </row>
    <row r="703" spans="2:65" s="12" customFormat="1" x14ac:dyDescent="0.2">
      <c r="B703" s="156"/>
      <c r="D703" s="152" t="s">
        <v>162</v>
      </c>
      <c r="E703" s="157" t="s">
        <v>1</v>
      </c>
      <c r="F703" s="158" t="s">
        <v>973</v>
      </c>
      <c r="H703" s="159">
        <v>37</v>
      </c>
      <c r="I703" s="160"/>
      <c r="L703" s="156"/>
      <c r="M703" s="161"/>
      <c r="T703" s="162"/>
      <c r="AT703" s="157" t="s">
        <v>162</v>
      </c>
      <c r="AU703" s="157" t="s">
        <v>83</v>
      </c>
      <c r="AV703" s="12" t="s">
        <v>83</v>
      </c>
      <c r="AW703" s="12" t="s">
        <v>30</v>
      </c>
      <c r="AX703" s="12" t="s">
        <v>73</v>
      </c>
      <c r="AY703" s="157" t="s">
        <v>151</v>
      </c>
    </row>
    <row r="704" spans="2:65" s="13" customFormat="1" x14ac:dyDescent="0.2">
      <c r="B704" s="163"/>
      <c r="D704" s="152" t="s">
        <v>162</v>
      </c>
      <c r="E704" s="164" t="s">
        <v>1</v>
      </c>
      <c r="F704" s="165" t="s">
        <v>164</v>
      </c>
      <c r="H704" s="166">
        <v>37</v>
      </c>
      <c r="I704" s="167"/>
      <c r="L704" s="163"/>
      <c r="M704" s="168"/>
      <c r="T704" s="169"/>
      <c r="AT704" s="164" t="s">
        <v>162</v>
      </c>
      <c r="AU704" s="164" t="s">
        <v>83</v>
      </c>
      <c r="AV704" s="13" t="s">
        <v>158</v>
      </c>
      <c r="AW704" s="13" t="s">
        <v>30</v>
      </c>
      <c r="AX704" s="13" t="s">
        <v>81</v>
      </c>
      <c r="AY704" s="164" t="s">
        <v>151</v>
      </c>
    </row>
    <row r="705" spans="2:65" s="1" customFormat="1" ht="24.2" customHeight="1" x14ac:dyDescent="0.2">
      <c r="B705" s="137"/>
      <c r="C705" s="182" t="s">
        <v>974</v>
      </c>
      <c r="D705" s="182" t="s">
        <v>566</v>
      </c>
      <c r="E705" s="183" t="s">
        <v>975</v>
      </c>
      <c r="F705" s="184" t="s">
        <v>976</v>
      </c>
      <c r="G705" s="185" t="s">
        <v>372</v>
      </c>
      <c r="H705" s="186">
        <v>1</v>
      </c>
      <c r="I705" s="187"/>
      <c r="J705" s="188">
        <f>ROUND(I705*H705,2)</f>
        <v>0</v>
      </c>
      <c r="K705" s="189"/>
      <c r="L705" s="190"/>
      <c r="M705" s="191" t="s">
        <v>1</v>
      </c>
      <c r="N705" s="192" t="s">
        <v>38</v>
      </c>
      <c r="P705" s="148">
        <f>O705*H705</f>
        <v>0</v>
      </c>
      <c r="Q705" s="148">
        <v>2.5000000000000001E-3</v>
      </c>
      <c r="R705" s="148">
        <f>Q705*H705</f>
        <v>2.5000000000000001E-3</v>
      </c>
      <c r="S705" s="148">
        <v>0</v>
      </c>
      <c r="T705" s="149">
        <f>S705*H705</f>
        <v>0</v>
      </c>
      <c r="AR705" s="150" t="s">
        <v>204</v>
      </c>
      <c r="AT705" s="150" t="s">
        <v>566</v>
      </c>
      <c r="AU705" s="150" t="s">
        <v>83</v>
      </c>
      <c r="AY705" s="17" t="s">
        <v>151</v>
      </c>
      <c r="BE705" s="151">
        <f>IF(N705="základní",J705,0)</f>
        <v>0</v>
      </c>
      <c r="BF705" s="151">
        <f>IF(N705="snížená",J705,0)</f>
        <v>0</v>
      </c>
      <c r="BG705" s="151">
        <f>IF(N705="zákl. přenesená",J705,0)</f>
        <v>0</v>
      </c>
      <c r="BH705" s="151">
        <f>IF(N705="sníž. přenesená",J705,0)</f>
        <v>0</v>
      </c>
      <c r="BI705" s="151">
        <f>IF(N705="nulová",J705,0)</f>
        <v>0</v>
      </c>
      <c r="BJ705" s="17" t="s">
        <v>81</v>
      </c>
      <c r="BK705" s="151">
        <f>ROUND(I705*H705,2)</f>
        <v>0</v>
      </c>
      <c r="BL705" s="17" t="s">
        <v>158</v>
      </c>
      <c r="BM705" s="150" t="s">
        <v>977</v>
      </c>
    </row>
    <row r="706" spans="2:65" s="1" customFormat="1" x14ac:dyDescent="0.2">
      <c r="B706" s="32"/>
      <c r="D706" s="152" t="s">
        <v>160</v>
      </c>
      <c r="F706" s="153" t="s">
        <v>976</v>
      </c>
      <c r="I706" s="154"/>
      <c r="L706" s="32"/>
      <c r="M706" s="155"/>
      <c r="T706" s="56"/>
      <c r="AT706" s="17" t="s">
        <v>160</v>
      </c>
      <c r="AU706" s="17" t="s">
        <v>83</v>
      </c>
    </row>
    <row r="707" spans="2:65" s="14" customFormat="1" x14ac:dyDescent="0.2">
      <c r="B707" s="170"/>
      <c r="D707" s="152" t="s">
        <v>162</v>
      </c>
      <c r="E707" s="171" t="s">
        <v>1</v>
      </c>
      <c r="F707" s="172" t="s">
        <v>978</v>
      </c>
      <c r="H707" s="171" t="s">
        <v>1</v>
      </c>
      <c r="I707" s="173"/>
      <c r="L707" s="170"/>
      <c r="M707" s="174"/>
      <c r="T707" s="175"/>
      <c r="AT707" s="171" t="s">
        <v>162</v>
      </c>
      <c r="AU707" s="171" t="s">
        <v>83</v>
      </c>
      <c r="AV707" s="14" t="s">
        <v>81</v>
      </c>
      <c r="AW707" s="14" t="s">
        <v>30</v>
      </c>
      <c r="AX707" s="14" t="s">
        <v>73</v>
      </c>
      <c r="AY707" s="171" t="s">
        <v>151</v>
      </c>
    </row>
    <row r="708" spans="2:65" s="12" customFormat="1" x14ac:dyDescent="0.2">
      <c r="B708" s="156"/>
      <c r="D708" s="152" t="s">
        <v>162</v>
      </c>
      <c r="E708" s="157" t="s">
        <v>1</v>
      </c>
      <c r="F708" s="158" t="s">
        <v>81</v>
      </c>
      <c r="H708" s="159">
        <v>1</v>
      </c>
      <c r="I708" s="160"/>
      <c r="L708" s="156"/>
      <c r="M708" s="161"/>
      <c r="T708" s="162"/>
      <c r="AT708" s="157" t="s">
        <v>162</v>
      </c>
      <c r="AU708" s="157" t="s">
        <v>83</v>
      </c>
      <c r="AV708" s="12" t="s">
        <v>83</v>
      </c>
      <c r="AW708" s="12" t="s">
        <v>30</v>
      </c>
      <c r="AX708" s="12" t="s">
        <v>73</v>
      </c>
      <c r="AY708" s="157" t="s">
        <v>151</v>
      </c>
    </row>
    <row r="709" spans="2:65" s="13" customFormat="1" x14ac:dyDescent="0.2">
      <c r="B709" s="163"/>
      <c r="D709" s="152" t="s">
        <v>162</v>
      </c>
      <c r="E709" s="164" t="s">
        <v>1</v>
      </c>
      <c r="F709" s="165" t="s">
        <v>164</v>
      </c>
      <c r="H709" s="166">
        <v>1</v>
      </c>
      <c r="I709" s="167"/>
      <c r="L709" s="163"/>
      <c r="M709" s="168"/>
      <c r="T709" s="169"/>
      <c r="AT709" s="164" t="s">
        <v>162</v>
      </c>
      <c r="AU709" s="164" t="s">
        <v>83</v>
      </c>
      <c r="AV709" s="13" t="s">
        <v>158</v>
      </c>
      <c r="AW709" s="13" t="s">
        <v>30</v>
      </c>
      <c r="AX709" s="13" t="s">
        <v>81</v>
      </c>
      <c r="AY709" s="164" t="s">
        <v>151</v>
      </c>
    </row>
    <row r="710" spans="2:65" s="1" customFormat="1" ht="24.2" customHeight="1" x14ac:dyDescent="0.2">
      <c r="B710" s="137"/>
      <c r="C710" s="182" t="s">
        <v>979</v>
      </c>
      <c r="D710" s="182" t="s">
        <v>566</v>
      </c>
      <c r="E710" s="183" t="s">
        <v>975</v>
      </c>
      <c r="F710" s="184" t="s">
        <v>976</v>
      </c>
      <c r="G710" s="185" t="s">
        <v>372</v>
      </c>
      <c r="H710" s="186">
        <v>3</v>
      </c>
      <c r="I710" s="187"/>
      <c r="J710" s="188">
        <f>ROUND(I710*H710,2)</f>
        <v>0</v>
      </c>
      <c r="K710" s="189"/>
      <c r="L710" s="190"/>
      <c r="M710" s="191" t="s">
        <v>1</v>
      </c>
      <c r="N710" s="192" t="s">
        <v>38</v>
      </c>
      <c r="P710" s="148">
        <f>O710*H710</f>
        <v>0</v>
      </c>
      <c r="Q710" s="148">
        <v>2.5000000000000001E-3</v>
      </c>
      <c r="R710" s="148">
        <f>Q710*H710</f>
        <v>7.4999999999999997E-3</v>
      </c>
      <c r="S710" s="148">
        <v>0</v>
      </c>
      <c r="T710" s="149">
        <f>S710*H710</f>
        <v>0</v>
      </c>
      <c r="AR710" s="150" t="s">
        <v>204</v>
      </c>
      <c r="AT710" s="150" t="s">
        <v>566</v>
      </c>
      <c r="AU710" s="150" t="s">
        <v>83</v>
      </c>
      <c r="AY710" s="17" t="s">
        <v>151</v>
      </c>
      <c r="BE710" s="151">
        <f>IF(N710="základní",J710,0)</f>
        <v>0</v>
      </c>
      <c r="BF710" s="151">
        <f>IF(N710="snížená",J710,0)</f>
        <v>0</v>
      </c>
      <c r="BG710" s="151">
        <f>IF(N710="zákl. přenesená",J710,0)</f>
        <v>0</v>
      </c>
      <c r="BH710" s="151">
        <f>IF(N710="sníž. přenesená",J710,0)</f>
        <v>0</v>
      </c>
      <c r="BI710" s="151">
        <f>IF(N710="nulová",J710,0)</f>
        <v>0</v>
      </c>
      <c r="BJ710" s="17" t="s">
        <v>81</v>
      </c>
      <c r="BK710" s="151">
        <f>ROUND(I710*H710,2)</f>
        <v>0</v>
      </c>
      <c r="BL710" s="17" t="s">
        <v>158</v>
      </c>
      <c r="BM710" s="150" t="s">
        <v>980</v>
      </c>
    </row>
    <row r="711" spans="2:65" s="1" customFormat="1" x14ac:dyDescent="0.2">
      <c r="B711" s="32"/>
      <c r="D711" s="152" t="s">
        <v>160</v>
      </c>
      <c r="F711" s="153" t="s">
        <v>976</v>
      </c>
      <c r="I711" s="154"/>
      <c r="L711" s="32"/>
      <c r="M711" s="155"/>
      <c r="T711" s="56"/>
      <c r="AT711" s="17" t="s">
        <v>160</v>
      </c>
      <c r="AU711" s="17" t="s">
        <v>83</v>
      </c>
    </row>
    <row r="712" spans="2:65" s="14" customFormat="1" x14ac:dyDescent="0.2">
      <c r="B712" s="170"/>
      <c r="D712" s="152" t="s">
        <v>162</v>
      </c>
      <c r="E712" s="171" t="s">
        <v>1</v>
      </c>
      <c r="F712" s="172" t="s">
        <v>981</v>
      </c>
      <c r="H712" s="171" t="s">
        <v>1</v>
      </c>
      <c r="I712" s="173"/>
      <c r="L712" s="170"/>
      <c r="M712" s="174"/>
      <c r="T712" s="175"/>
      <c r="AT712" s="171" t="s">
        <v>162</v>
      </c>
      <c r="AU712" s="171" t="s">
        <v>83</v>
      </c>
      <c r="AV712" s="14" t="s">
        <v>81</v>
      </c>
      <c r="AW712" s="14" t="s">
        <v>30</v>
      </c>
      <c r="AX712" s="14" t="s">
        <v>73</v>
      </c>
      <c r="AY712" s="171" t="s">
        <v>151</v>
      </c>
    </row>
    <row r="713" spans="2:65" s="12" customFormat="1" x14ac:dyDescent="0.2">
      <c r="B713" s="156"/>
      <c r="D713" s="152" t="s">
        <v>162</v>
      </c>
      <c r="E713" s="157" t="s">
        <v>1</v>
      </c>
      <c r="F713" s="158" t="s">
        <v>93</v>
      </c>
      <c r="H713" s="159">
        <v>3</v>
      </c>
      <c r="I713" s="160"/>
      <c r="L713" s="156"/>
      <c r="M713" s="161"/>
      <c r="T713" s="162"/>
      <c r="AT713" s="157" t="s">
        <v>162</v>
      </c>
      <c r="AU713" s="157" t="s">
        <v>83</v>
      </c>
      <c r="AV713" s="12" t="s">
        <v>83</v>
      </c>
      <c r="AW713" s="12" t="s">
        <v>30</v>
      </c>
      <c r="AX713" s="12" t="s">
        <v>73</v>
      </c>
      <c r="AY713" s="157" t="s">
        <v>151</v>
      </c>
    </row>
    <row r="714" spans="2:65" s="13" customFormat="1" x14ac:dyDescent="0.2">
      <c r="B714" s="163"/>
      <c r="D714" s="152" t="s">
        <v>162</v>
      </c>
      <c r="E714" s="164" t="s">
        <v>1</v>
      </c>
      <c r="F714" s="165" t="s">
        <v>164</v>
      </c>
      <c r="H714" s="166">
        <v>3</v>
      </c>
      <c r="I714" s="167"/>
      <c r="L714" s="163"/>
      <c r="M714" s="168"/>
      <c r="T714" s="169"/>
      <c r="AT714" s="164" t="s">
        <v>162</v>
      </c>
      <c r="AU714" s="164" t="s">
        <v>83</v>
      </c>
      <c r="AV714" s="13" t="s">
        <v>158</v>
      </c>
      <c r="AW714" s="13" t="s">
        <v>30</v>
      </c>
      <c r="AX714" s="13" t="s">
        <v>81</v>
      </c>
      <c r="AY714" s="164" t="s">
        <v>151</v>
      </c>
    </row>
    <row r="715" spans="2:65" s="1" customFormat="1" ht="24.2" customHeight="1" x14ac:dyDescent="0.2">
      <c r="B715" s="137"/>
      <c r="C715" s="182" t="s">
        <v>982</v>
      </c>
      <c r="D715" s="182" t="s">
        <v>566</v>
      </c>
      <c r="E715" s="183" t="s">
        <v>975</v>
      </c>
      <c r="F715" s="184" t="s">
        <v>976</v>
      </c>
      <c r="G715" s="185" t="s">
        <v>372</v>
      </c>
      <c r="H715" s="186">
        <v>1</v>
      </c>
      <c r="I715" s="187"/>
      <c r="J715" s="188">
        <f>ROUND(I715*H715,2)</f>
        <v>0</v>
      </c>
      <c r="K715" s="189"/>
      <c r="L715" s="190"/>
      <c r="M715" s="191" t="s">
        <v>1</v>
      </c>
      <c r="N715" s="192" t="s">
        <v>38</v>
      </c>
      <c r="P715" s="148">
        <f>O715*H715</f>
        <v>0</v>
      </c>
      <c r="Q715" s="148">
        <v>2.5000000000000001E-3</v>
      </c>
      <c r="R715" s="148">
        <f>Q715*H715</f>
        <v>2.5000000000000001E-3</v>
      </c>
      <c r="S715" s="148">
        <v>0</v>
      </c>
      <c r="T715" s="149">
        <f>S715*H715</f>
        <v>0</v>
      </c>
      <c r="AR715" s="150" t="s">
        <v>204</v>
      </c>
      <c r="AT715" s="150" t="s">
        <v>566</v>
      </c>
      <c r="AU715" s="150" t="s">
        <v>83</v>
      </c>
      <c r="AY715" s="17" t="s">
        <v>151</v>
      </c>
      <c r="BE715" s="151">
        <f>IF(N715="základní",J715,0)</f>
        <v>0</v>
      </c>
      <c r="BF715" s="151">
        <f>IF(N715="snížená",J715,0)</f>
        <v>0</v>
      </c>
      <c r="BG715" s="151">
        <f>IF(N715="zákl. přenesená",J715,0)</f>
        <v>0</v>
      </c>
      <c r="BH715" s="151">
        <f>IF(N715="sníž. přenesená",J715,0)</f>
        <v>0</v>
      </c>
      <c r="BI715" s="151">
        <f>IF(N715="nulová",J715,0)</f>
        <v>0</v>
      </c>
      <c r="BJ715" s="17" t="s">
        <v>81</v>
      </c>
      <c r="BK715" s="151">
        <f>ROUND(I715*H715,2)</f>
        <v>0</v>
      </c>
      <c r="BL715" s="17" t="s">
        <v>158</v>
      </c>
      <c r="BM715" s="150" t="s">
        <v>983</v>
      </c>
    </row>
    <row r="716" spans="2:65" s="1" customFormat="1" x14ac:dyDescent="0.2">
      <c r="B716" s="32"/>
      <c r="D716" s="152" t="s">
        <v>160</v>
      </c>
      <c r="F716" s="153" t="s">
        <v>976</v>
      </c>
      <c r="I716" s="154"/>
      <c r="L716" s="32"/>
      <c r="M716" s="155"/>
      <c r="T716" s="56"/>
      <c r="AT716" s="17" t="s">
        <v>160</v>
      </c>
      <c r="AU716" s="17" t="s">
        <v>83</v>
      </c>
    </row>
    <row r="717" spans="2:65" s="14" customFormat="1" x14ac:dyDescent="0.2">
      <c r="B717" s="170"/>
      <c r="D717" s="152" t="s">
        <v>162</v>
      </c>
      <c r="E717" s="171" t="s">
        <v>1</v>
      </c>
      <c r="F717" s="172" t="s">
        <v>984</v>
      </c>
      <c r="H717" s="171" t="s">
        <v>1</v>
      </c>
      <c r="I717" s="173"/>
      <c r="L717" s="170"/>
      <c r="M717" s="174"/>
      <c r="T717" s="175"/>
      <c r="AT717" s="171" t="s">
        <v>162</v>
      </c>
      <c r="AU717" s="171" t="s">
        <v>83</v>
      </c>
      <c r="AV717" s="14" t="s">
        <v>81</v>
      </c>
      <c r="AW717" s="14" t="s">
        <v>30</v>
      </c>
      <c r="AX717" s="14" t="s">
        <v>73</v>
      </c>
      <c r="AY717" s="171" t="s">
        <v>151</v>
      </c>
    </row>
    <row r="718" spans="2:65" s="12" customFormat="1" x14ac:dyDescent="0.2">
      <c r="B718" s="156"/>
      <c r="D718" s="152" t="s">
        <v>162</v>
      </c>
      <c r="E718" s="157" t="s">
        <v>1</v>
      </c>
      <c r="F718" s="158" t="s">
        <v>81</v>
      </c>
      <c r="H718" s="159">
        <v>1</v>
      </c>
      <c r="I718" s="160"/>
      <c r="L718" s="156"/>
      <c r="M718" s="161"/>
      <c r="T718" s="162"/>
      <c r="AT718" s="157" t="s">
        <v>162</v>
      </c>
      <c r="AU718" s="157" t="s">
        <v>83</v>
      </c>
      <c r="AV718" s="12" t="s">
        <v>83</v>
      </c>
      <c r="AW718" s="12" t="s">
        <v>30</v>
      </c>
      <c r="AX718" s="12" t="s">
        <v>73</v>
      </c>
      <c r="AY718" s="157" t="s">
        <v>151</v>
      </c>
    </row>
    <row r="719" spans="2:65" s="13" customFormat="1" x14ac:dyDescent="0.2">
      <c r="B719" s="163"/>
      <c r="D719" s="152" t="s">
        <v>162</v>
      </c>
      <c r="E719" s="164" t="s">
        <v>1</v>
      </c>
      <c r="F719" s="165" t="s">
        <v>164</v>
      </c>
      <c r="H719" s="166">
        <v>1</v>
      </c>
      <c r="I719" s="167"/>
      <c r="L719" s="163"/>
      <c r="M719" s="168"/>
      <c r="T719" s="169"/>
      <c r="AT719" s="164" t="s">
        <v>162</v>
      </c>
      <c r="AU719" s="164" t="s">
        <v>83</v>
      </c>
      <c r="AV719" s="13" t="s">
        <v>158</v>
      </c>
      <c r="AW719" s="13" t="s">
        <v>30</v>
      </c>
      <c r="AX719" s="13" t="s">
        <v>81</v>
      </c>
      <c r="AY719" s="164" t="s">
        <v>151</v>
      </c>
    </row>
    <row r="720" spans="2:65" s="1" customFormat="1" ht="24.2" customHeight="1" x14ac:dyDescent="0.2">
      <c r="B720" s="137"/>
      <c r="C720" s="182" t="s">
        <v>985</v>
      </c>
      <c r="D720" s="182" t="s">
        <v>566</v>
      </c>
      <c r="E720" s="183" t="s">
        <v>975</v>
      </c>
      <c r="F720" s="184" t="s">
        <v>976</v>
      </c>
      <c r="G720" s="185" t="s">
        <v>372</v>
      </c>
      <c r="H720" s="186">
        <v>3</v>
      </c>
      <c r="I720" s="187"/>
      <c r="J720" s="188">
        <f>ROUND(I720*H720,2)</f>
        <v>0</v>
      </c>
      <c r="K720" s="189"/>
      <c r="L720" s="190"/>
      <c r="M720" s="191" t="s">
        <v>1</v>
      </c>
      <c r="N720" s="192" t="s">
        <v>38</v>
      </c>
      <c r="P720" s="148">
        <f>O720*H720</f>
        <v>0</v>
      </c>
      <c r="Q720" s="148">
        <v>2.5000000000000001E-3</v>
      </c>
      <c r="R720" s="148">
        <f>Q720*H720</f>
        <v>7.4999999999999997E-3</v>
      </c>
      <c r="S720" s="148">
        <v>0</v>
      </c>
      <c r="T720" s="149">
        <f>S720*H720</f>
        <v>0</v>
      </c>
      <c r="AR720" s="150" t="s">
        <v>204</v>
      </c>
      <c r="AT720" s="150" t="s">
        <v>566</v>
      </c>
      <c r="AU720" s="150" t="s">
        <v>83</v>
      </c>
      <c r="AY720" s="17" t="s">
        <v>151</v>
      </c>
      <c r="BE720" s="151">
        <f>IF(N720="základní",J720,0)</f>
        <v>0</v>
      </c>
      <c r="BF720" s="151">
        <f>IF(N720="snížená",J720,0)</f>
        <v>0</v>
      </c>
      <c r="BG720" s="151">
        <f>IF(N720="zákl. přenesená",J720,0)</f>
        <v>0</v>
      </c>
      <c r="BH720" s="151">
        <f>IF(N720="sníž. přenesená",J720,0)</f>
        <v>0</v>
      </c>
      <c r="BI720" s="151">
        <f>IF(N720="nulová",J720,0)</f>
        <v>0</v>
      </c>
      <c r="BJ720" s="17" t="s">
        <v>81</v>
      </c>
      <c r="BK720" s="151">
        <f>ROUND(I720*H720,2)</f>
        <v>0</v>
      </c>
      <c r="BL720" s="17" t="s">
        <v>158</v>
      </c>
      <c r="BM720" s="150" t="s">
        <v>986</v>
      </c>
    </row>
    <row r="721" spans="2:65" s="1" customFormat="1" x14ac:dyDescent="0.2">
      <c r="B721" s="32"/>
      <c r="D721" s="152" t="s">
        <v>160</v>
      </c>
      <c r="F721" s="153" t="s">
        <v>976</v>
      </c>
      <c r="I721" s="154"/>
      <c r="L721" s="32"/>
      <c r="M721" s="155"/>
      <c r="T721" s="56"/>
      <c r="AT721" s="17" t="s">
        <v>160</v>
      </c>
      <c r="AU721" s="17" t="s">
        <v>83</v>
      </c>
    </row>
    <row r="722" spans="2:65" s="14" customFormat="1" x14ac:dyDescent="0.2">
      <c r="B722" s="170"/>
      <c r="D722" s="152" t="s">
        <v>162</v>
      </c>
      <c r="E722" s="171" t="s">
        <v>1</v>
      </c>
      <c r="F722" s="172" t="s">
        <v>987</v>
      </c>
      <c r="H722" s="171" t="s">
        <v>1</v>
      </c>
      <c r="I722" s="173"/>
      <c r="L722" s="170"/>
      <c r="M722" s="174"/>
      <c r="T722" s="175"/>
      <c r="AT722" s="171" t="s">
        <v>162</v>
      </c>
      <c r="AU722" s="171" t="s">
        <v>83</v>
      </c>
      <c r="AV722" s="14" t="s">
        <v>81</v>
      </c>
      <c r="AW722" s="14" t="s">
        <v>30</v>
      </c>
      <c r="AX722" s="14" t="s">
        <v>73</v>
      </c>
      <c r="AY722" s="171" t="s">
        <v>151</v>
      </c>
    </row>
    <row r="723" spans="2:65" s="12" customFormat="1" x14ac:dyDescent="0.2">
      <c r="B723" s="156"/>
      <c r="D723" s="152" t="s">
        <v>162</v>
      </c>
      <c r="E723" s="157" t="s">
        <v>1</v>
      </c>
      <c r="F723" s="158" t="s">
        <v>93</v>
      </c>
      <c r="H723" s="159">
        <v>3</v>
      </c>
      <c r="I723" s="160"/>
      <c r="L723" s="156"/>
      <c r="M723" s="161"/>
      <c r="T723" s="162"/>
      <c r="AT723" s="157" t="s">
        <v>162</v>
      </c>
      <c r="AU723" s="157" t="s">
        <v>83</v>
      </c>
      <c r="AV723" s="12" t="s">
        <v>83</v>
      </c>
      <c r="AW723" s="12" t="s">
        <v>30</v>
      </c>
      <c r="AX723" s="12" t="s">
        <v>73</v>
      </c>
      <c r="AY723" s="157" t="s">
        <v>151</v>
      </c>
    </row>
    <row r="724" spans="2:65" s="13" customFormat="1" x14ac:dyDescent="0.2">
      <c r="B724" s="163"/>
      <c r="D724" s="152" t="s">
        <v>162</v>
      </c>
      <c r="E724" s="164" t="s">
        <v>1</v>
      </c>
      <c r="F724" s="165" t="s">
        <v>164</v>
      </c>
      <c r="H724" s="166">
        <v>3</v>
      </c>
      <c r="I724" s="167"/>
      <c r="L724" s="163"/>
      <c r="M724" s="168"/>
      <c r="T724" s="169"/>
      <c r="AT724" s="164" t="s">
        <v>162</v>
      </c>
      <c r="AU724" s="164" t="s">
        <v>83</v>
      </c>
      <c r="AV724" s="13" t="s">
        <v>158</v>
      </c>
      <c r="AW724" s="13" t="s">
        <v>30</v>
      </c>
      <c r="AX724" s="13" t="s">
        <v>81</v>
      </c>
      <c r="AY724" s="164" t="s">
        <v>151</v>
      </c>
    </row>
    <row r="725" spans="2:65" s="1" customFormat="1" ht="24.2" customHeight="1" x14ac:dyDescent="0.2">
      <c r="B725" s="137"/>
      <c r="C725" s="182" t="s">
        <v>988</v>
      </c>
      <c r="D725" s="182" t="s">
        <v>566</v>
      </c>
      <c r="E725" s="183" t="s">
        <v>975</v>
      </c>
      <c r="F725" s="184" t="s">
        <v>976</v>
      </c>
      <c r="G725" s="185" t="s">
        <v>372</v>
      </c>
      <c r="H725" s="186">
        <v>1</v>
      </c>
      <c r="I725" s="187"/>
      <c r="J725" s="188">
        <f>ROUND(I725*H725,2)</f>
        <v>0</v>
      </c>
      <c r="K725" s="189"/>
      <c r="L725" s="190"/>
      <c r="M725" s="191" t="s">
        <v>1</v>
      </c>
      <c r="N725" s="192" t="s">
        <v>38</v>
      </c>
      <c r="P725" s="148">
        <f>O725*H725</f>
        <v>0</v>
      </c>
      <c r="Q725" s="148">
        <v>2.5000000000000001E-3</v>
      </c>
      <c r="R725" s="148">
        <f>Q725*H725</f>
        <v>2.5000000000000001E-3</v>
      </c>
      <c r="S725" s="148">
        <v>0</v>
      </c>
      <c r="T725" s="149">
        <f>S725*H725</f>
        <v>0</v>
      </c>
      <c r="AR725" s="150" t="s">
        <v>204</v>
      </c>
      <c r="AT725" s="150" t="s">
        <v>566</v>
      </c>
      <c r="AU725" s="150" t="s">
        <v>83</v>
      </c>
      <c r="AY725" s="17" t="s">
        <v>151</v>
      </c>
      <c r="BE725" s="151">
        <f>IF(N725="základní",J725,0)</f>
        <v>0</v>
      </c>
      <c r="BF725" s="151">
        <f>IF(N725="snížená",J725,0)</f>
        <v>0</v>
      </c>
      <c r="BG725" s="151">
        <f>IF(N725="zákl. přenesená",J725,0)</f>
        <v>0</v>
      </c>
      <c r="BH725" s="151">
        <f>IF(N725="sníž. přenesená",J725,0)</f>
        <v>0</v>
      </c>
      <c r="BI725" s="151">
        <f>IF(N725="nulová",J725,0)</f>
        <v>0</v>
      </c>
      <c r="BJ725" s="17" t="s">
        <v>81</v>
      </c>
      <c r="BK725" s="151">
        <f>ROUND(I725*H725,2)</f>
        <v>0</v>
      </c>
      <c r="BL725" s="17" t="s">
        <v>158</v>
      </c>
      <c r="BM725" s="150" t="s">
        <v>989</v>
      </c>
    </row>
    <row r="726" spans="2:65" s="1" customFormat="1" x14ac:dyDescent="0.2">
      <c r="B726" s="32"/>
      <c r="D726" s="152" t="s">
        <v>160</v>
      </c>
      <c r="F726" s="153" t="s">
        <v>976</v>
      </c>
      <c r="I726" s="154"/>
      <c r="L726" s="32"/>
      <c r="M726" s="155"/>
      <c r="T726" s="56"/>
      <c r="AT726" s="17" t="s">
        <v>160</v>
      </c>
      <c r="AU726" s="17" t="s">
        <v>83</v>
      </c>
    </row>
    <row r="727" spans="2:65" s="14" customFormat="1" x14ac:dyDescent="0.2">
      <c r="B727" s="170"/>
      <c r="D727" s="152" t="s">
        <v>162</v>
      </c>
      <c r="E727" s="171" t="s">
        <v>1</v>
      </c>
      <c r="F727" s="172" t="s">
        <v>990</v>
      </c>
      <c r="H727" s="171" t="s">
        <v>1</v>
      </c>
      <c r="I727" s="173"/>
      <c r="L727" s="170"/>
      <c r="M727" s="174"/>
      <c r="T727" s="175"/>
      <c r="AT727" s="171" t="s">
        <v>162</v>
      </c>
      <c r="AU727" s="171" t="s">
        <v>83</v>
      </c>
      <c r="AV727" s="14" t="s">
        <v>81</v>
      </c>
      <c r="AW727" s="14" t="s">
        <v>30</v>
      </c>
      <c r="AX727" s="14" t="s">
        <v>73</v>
      </c>
      <c r="AY727" s="171" t="s">
        <v>151</v>
      </c>
    </row>
    <row r="728" spans="2:65" s="12" customFormat="1" x14ac:dyDescent="0.2">
      <c r="B728" s="156"/>
      <c r="D728" s="152" t="s">
        <v>162</v>
      </c>
      <c r="E728" s="157" t="s">
        <v>1</v>
      </c>
      <c r="F728" s="158" t="s">
        <v>81</v>
      </c>
      <c r="H728" s="159">
        <v>1</v>
      </c>
      <c r="I728" s="160"/>
      <c r="L728" s="156"/>
      <c r="M728" s="161"/>
      <c r="T728" s="162"/>
      <c r="AT728" s="157" t="s">
        <v>162</v>
      </c>
      <c r="AU728" s="157" t="s">
        <v>83</v>
      </c>
      <c r="AV728" s="12" t="s">
        <v>83</v>
      </c>
      <c r="AW728" s="12" t="s">
        <v>30</v>
      </c>
      <c r="AX728" s="12" t="s">
        <v>73</v>
      </c>
      <c r="AY728" s="157" t="s">
        <v>151</v>
      </c>
    </row>
    <row r="729" spans="2:65" s="13" customFormat="1" x14ac:dyDescent="0.2">
      <c r="B729" s="163"/>
      <c r="D729" s="152" t="s">
        <v>162</v>
      </c>
      <c r="E729" s="164" t="s">
        <v>1</v>
      </c>
      <c r="F729" s="165" t="s">
        <v>164</v>
      </c>
      <c r="H729" s="166">
        <v>1</v>
      </c>
      <c r="I729" s="167"/>
      <c r="L729" s="163"/>
      <c r="M729" s="168"/>
      <c r="T729" s="169"/>
      <c r="AT729" s="164" t="s">
        <v>162</v>
      </c>
      <c r="AU729" s="164" t="s">
        <v>83</v>
      </c>
      <c r="AV729" s="13" t="s">
        <v>158</v>
      </c>
      <c r="AW729" s="13" t="s">
        <v>30</v>
      </c>
      <c r="AX729" s="13" t="s">
        <v>81</v>
      </c>
      <c r="AY729" s="164" t="s">
        <v>151</v>
      </c>
    </row>
    <row r="730" spans="2:65" s="1" customFormat="1" ht="16.5" customHeight="1" x14ac:dyDescent="0.2">
      <c r="B730" s="137"/>
      <c r="C730" s="182" t="s">
        <v>991</v>
      </c>
      <c r="D730" s="182" t="s">
        <v>566</v>
      </c>
      <c r="E730" s="183" t="s">
        <v>992</v>
      </c>
      <c r="F730" s="184" t="s">
        <v>993</v>
      </c>
      <c r="G730" s="185" t="s">
        <v>372</v>
      </c>
      <c r="H730" s="186">
        <v>1</v>
      </c>
      <c r="I730" s="187"/>
      <c r="J730" s="188">
        <f>ROUND(I730*H730,2)</f>
        <v>0</v>
      </c>
      <c r="K730" s="189"/>
      <c r="L730" s="190"/>
      <c r="M730" s="191" t="s">
        <v>1</v>
      </c>
      <c r="N730" s="192" t="s">
        <v>38</v>
      </c>
      <c r="P730" s="148">
        <f>O730*H730</f>
        <v>0</v>
      </c>
      <c r="Q730" s="148">
        <v>4.0000000000000001E-3</v>
      </c>
      <c r="R730" s="148">
        <f>Q730*H730</f>
        <v>4.0000000000000001E-3</v>
      </c>
      <c r="S730" s="148">
        <v>0</v>
      </c>
      <c r="T730" s="149">
        <f>S730*H730</f>
        <v>0</v>
      </c>
      <c r="AR730" s="150" t="s">
        <v>204</v>
      </c>
      <c r="AT730" s="150" t="s">
        <v>566</v>
      </c>
      <c r="AU730" s="150" t="s">
        <v>83</v>
      </c>
      <c r="AY730" s="17" t="s">
        <v>151</v>
      </c>
      <c r="BE730" s="151">
        <f>IF(N730="základní",J730,0)</f>
        <v>0</v>
      </c>
      <c r="BF730" s="151">
        <f>IF(N730="snížená",J730,0)</f>
        <v>0</v>
      </c>
      <c r="BG730" s="151">
        <f>IF(N730="zákl. přenesená",J730,0)</f>
        <v>0</v>
      </c>
      <c r="BH730" s="151">
        <f>IF(N730="sníž. přenesená",J730,0)</f>
        <v>0</v>
      </c>
      <c r="BI730" s="151">
        <f>IF(N730="nulová",J730,0)</f>
        <v>0</v>
      </c>
      <c r="BJ730" s="17" t="s">
        <v>81</v>
      </c>
      <c r="BK730" s="151">
        <f>ROUND(I730*H730,2)</f>
        <v>0</v>
      </c>
      <c r="BL730" s="17" t="s">
        <v>158</v>
      </c>
      <c r="BM730" s="150" t="s">
        <v>994</v>
      </c>
    </row>
    <row r="731" spans="2:65" s="1" customFormat="1" x14ac:dyDescent="0.2">
      <c r="B731" s="32"/>
      <c r="D731" s="152" t="s">
        <v>160</v>
      </c>
      <c r="F731" s="153" t="s">
        <v>993</v>
      </c>
      <c r="I731" s="154"/>
      <c r="L731" s="32"/>
      <c r="M731" s="155"/>
      <c r="T731" s="56"/>
      <c r="AT731" s="17" t="s">
        <v>160</v>
      </c>
      <c r="AU731" s="17" t="s">
        <v>83</v>
      </c>
    </row>
    <row r="732" spans="2:65" s="14" customFormat="1" x14ac:dyDescent="0.2">
      <c r="B732" s="170"/>
      <c r="D732" s="152" t="s">
        <v>162</v>
      </c>
      <c r="E732" s="171" t="s">
        <v>1</v>
      </c>
      <c r="F732" s="172" t="s">
        <v>995</v>
      </c>
      <c r="H732" s="171" t="s">
        <v>1</v>
      </c>
      <c r="I732" s="173"/>
      <c r="L732" s="170"/>
      <c r="M732" s="174"/>
      <c r="T732" s="175"/>
      <c r="AT732" s="171" t="s">
        <v>162</v>
      </c>
      <c r="AU732" s="171" t="s">
        <v>83</v>
      </c>
      <c r="AV732" s="14" t="s">
        <v>81</v>
      </c>
      <c r="AW732" s="14" t="s">
        <v>30</v>
      </c>
      <c r="AX732" s="14" t="s">
        <v>73</v>
      </c>
      <c r="AY732" s="171" t="s">
        <v>151</v>
      </c>
    </row>
    <row r="733" spans="2:65" s="12" customFormat="1" x14ac:dyDescent="0.2">
      <c r="B733" s="156"/>
      <c r="D733" s="152" t="s">
        <v>162</v>
      </c>
      <c r="E733" s="157" t="s">
        <v>1</v>
      </c>
      <c r="F733" s="158" t="s">
        <v>81</v>
      </c>
      <c r="H733" s="159">
        <v>1</v>
      </c>
      <c r="I733" s="160"/>
      <c r="L733" s="156"/>
      <c r="M733" s="161"/>
      <c r="T733" s="162"/>
      <c r="AT733" s="157" t="s">
        <v>162</v>
      </c>
      <c r="AU733" s="157" t="s">
        <v>83</v>
      </c>
      <c r="AV733" s="12" t="s">
        <v>83</v>
      </c>
      <c r="AW733" s="12" t="s">
        <v>30</v>
      </c>
      <c r="AX733" s="12" t="s">
        <v>73</v>
      </c>
      <c r="AY733" s="157" t="s">
        <v>151</v>
      </c>
    </row>
    <row r="734" spans="2:65" s="13" customFormat="1" x14ac:dyDescent="0.2">
      <c r="B734" s="163"/>
      <c r="D734" s="152" t="s">
        <v>162</v>
      </c>
      <c r="E734" s="164" t="s">
        <v>1</v>
      </c>
      <c r="F734" s="165" t="s">
        <v>164</v>
      </c>
      <c r="H734" s="166">
        <v>1</v>
      </c>
      <c r="I734" s="167"/>
      <c r="L734" s="163"/>
      <c r="M734" s="168"/>
      <c r="T734" s="169"/>
      <c r="AT734" s="164" t="s">
        <v>162</v>
      </c>
      <c r="AU734" s="164" t="s">
        <v>83</v>
      </c>
      <c r="AV734" s="13" t="s">
        <v>158</v>
      </c>
      <c r="AW734" s="13" t="s">
        <v>30</v>
      </c>
      <c r="AX734" s="13" t="s">
        <v>81</v>
      </c>
      <c r="AY734" s="164" t="s">
        <v>151</v>
      </c>
    </row>
    <row r="735" spans="2:65" s="1" customFormat="1" ht="16.5" customHeight="1" x14ac:dyDescent="0.2">
      <c r="B735" s="137"/>
      <c r="C735" s="182" t="s">
        <v>996</v>
      </c>
      <c r="D735" s="182" t="s">
        <v>566</v>
      </c>
      <c r="E735" s="183" t="s">
        <v>997</v>
      </c>
      <c r="F735" s="184" t="s">
        <v>998</v>
      </c>
      <c r="G735" s="185" t="s">
        <v>372</v>
      </c>
      <c r="H735" s="186">
        <v>1</v>
      </c>
      <c r="I735" s="187"/>
      <c r="J735" s="188">
        <f>ROUND(I735*H735,2)</f>
        <v>0</v>
      </c>
      <c r="K735" s="189"/>
      <c r="L735" s="190"/>
      <c r="M735" s="191" t="s">
        <v>1</v>
      </c>
      <c r="N735" s="192" t="s">
        <v>38</v>
      </c>
      <c r="P735" s="148">
        <f>O735*H735</f>
        <v>0</v>
      </c>
      <c r="Q735" s="148">
        <v>4.0000000000000001E-3</v>
      </c>
      <c r="R735" s="148">
        <f>Q735*H735</f>
        <v>4.0000000000000001E-3</v>
      </c>
      <c r="S735" s="148">
        <v>0</v>
      </c>
      <c r="T735" s="149">
        <f>S735*H735</f>
        <v>0</v>
      </c>
      <c r="AR735" s="150" t="s">
        <v>204</v>
      </c>
      <c r="AT735" s="150" t="s">
        <v>566</v>
      </c>
      <c r="AU735" s="150" t="s">
        <v>83</v>
      </c>
      <c r="AY735" s="17" t="s">
        <v>151</v>
      </c>
      <c r="BE735" s="151">
        <f>IF(N735="základní",J735,0)</f>
        <v>0</v>
      </c>
      <c r="BF735" s="151">
        <f>IF(N735="snížená",J735,0)</f>
        <v>0</v>
      </c>
      <c r="BG735" s="151">
        <f>IF(N735="zákl. přenesená",J735,0)</f>
        <v>0</v>
      </c>
      <c r="BH735" s="151">
        <f>IF(N735="sníž. přenesená",J735,0)</f>
        <v>0</v>
      </c>
      <c r="BI735" s="151">
        <f>IF(N735="nulová",J735,0)</f>
        <v>0</v>
      </c>
      <c r="BJ735" s="17" t="s">
        <v>81</v>
      </c>
      <c r="BK735" s="151">
        <f>ROUND(I735*H735,2)</f>
        <v>0</v>
      </c>
      <c r="BL735" s="17" t="s">
        <v>158</v>
      </c>
      <c r="BM735" s="150" t="s">
        <v>999</v>
      </c>
    </row>
    <row r="736" spans="2:65" s="1" customFormat="1" x14ac:dyDescent="0.2">
      <c r="B736" s="32"/>
      <c r="D736" s="152" t="s">
        <v>160</v>
      </c>
      <c r="F736" s="153" t="s">
        <v>998</v>
      </c>
      <c r="I736" s="154"/>
      <c r="L736" s="32"/>
      <c r="M736" s="155"/>
      <c r="T736" s="56"/>
      <c r="AT736" s="17" t="s">
        <v>160</v>
      </c>
      <c r="AU736" s="17" t="s">
        <v>83</v>
      </c>
    </row>
    <row r="737" spans="2:65" s="14" customFormat="1" x14ac:dyDescent="0.2">
      <c r="B737" s="170"/>
      <c r="D737" s="152" t="s">
        <v>162</v>
      </c>
      <c r="E737" s="171" t="s">
        <v>1</v>
      </c>
      <c r="F737" s="172" t="s">
        <v>1000</v>
      </c>
      <c r="H737" s="171" t="s">
        <v>1</v>
      </c>
      <c r="I737" s="173"/>
      <c r="L737" s="170"/>
      <c r="M737" s="174"/>
      <c r="T737" s="175"/>
      <c r="AT737" s="171" t="s">
        <v>162</v>
      </c>
      <c r="AU737" s="171" t="s">
        <v>83</v>
      </c>
      <c r="AV737" s="14" t="s">
        <v>81</v>
      </c>
      <c r="AW737" s="14" t="s">
        <v>30</v>
      </c>
      <c r="AX737" s="14" t="s">
        <v>73</v>
      </c>
      <c r="AY737" s="171" t="s">
        <v>151</v>
      </c>
    </row>
    <row r="738" spans="2:65" s="12" customFormat="1" x14ac:dyDescent="0.2">
      <c r="B738" s="156"/>
      <c r="D738" s="152" t="s">
        <v>162</v>
      </c>
      <c r="E738" s="157" t="s">
        <v>1</v>
      </c>
      <c r="F738" s="158" t="s">
        <v>81</v>
      </c>
      <c r="H738" s="159">
        <v>1</v>
      </c>
      <c r="I738" s="160"/>
      <c r="L738" s="156"/>
      <c r="M738" s="161"/>
      <c r="T738" s="162"/>
      <c r="AT738" s="157" t="s">
        <v>162</v>
      </c>
      <c r="AU738" s="157" t="s">
        <v>83</v>
      </c>
      <c r="AV738" s="12" t="s">
        <v>83</v>
      </c>
      <c r="AW738" s="12" t="s">
        <v>30</v>
      </c>
      <c r="AX738" s="12" t="s">
        <v>73</v>
      </c>
      <c r="AY738" s="157" t="s">
        <v>151</v>
      </c>
    </row>
    <row r="739" spans="2:65" s="13" customFormat="1" x14ac:dyDescent="0.2">
      <c r="B739" s="163"/>
      <c r="D739" s="152" t="s">
        <v>162</v>
      </c>
      <c r="E739" s="164" t="s">
        <v>1</v>
      </c>
      <c r="F739" s="165" t="s">
        <v>164</v>
      </c>
      <c r="H739" s="166">
        <v>1</v>
      </c>
      <c r="I739" s="167"/>
      <c r="L739" s="163"/>
      <c r="M739" s="168"/>
      <c r="T739" s="169"/>
      <c r="AT739" s="164" t="s">
        <v>162</v>
      </c>
      <c r="AU739" s="164" t="s">
        <v>83</v>
      </c>
      <c r="AV739" s="13" t="s">
        <v>158</v>
      </c>
      <c r="AW739" s="13" t="s">
        <v>30</v>
      </c>
      <c r="AX739" s="13" t="s">
        <v>81</v>
      </c>
      <c r="AY739" s="164" t="s">
        <v>151</v>
      </c>
    </row>
    <row r="740" spans="2:65" s="1" customFormat="1" ht="16.5" customHeight="1" x14ac:dyDescent="0.2">
      <c r="B740" s="137"/>
      <c r="C740" s="182" t="s">
        <v>1001</v>
      </c>
      <c r="D740" s="182" t="s">
        <v>566</v>
      </c>
      <c r="E740" s="183" t="s">
        <v>1002</v>
      </c>
      <c r="F740" s="184" t="s">
        <v>1003</v>
      </c>
      <c r="G740" s="185" t="s">
        <v>372</v>
      </c>
      <c r="H740" s="186">
        <v>1</v>
      </c>
      <c r="I740" s="187"/>
      <c r="J740" s="188">
        <f>ROUND(I740*H740,2)</f>
        <v>0</v>
      </c>
      <c r="K740" s="189"/>
      <c r="L740" s="190"/>
      <c r="M740" s="191" t="s">
        <v>1</v>
      </c>
      <c r="N740" s="192" t="s">
        <v>38</v>
      </c>
      <c r="P740" s="148">
        <f>O740*H740</f>
        <v>0</v>
      </c>
      <c r="Q740" s="148">
        <v>5.0000000000000001E-3</v>
      </c>
      <c r="R740" s="148">
        <f>Q740*H740</f>
        <v>5.0000000000000001E-3</v>
      </c>
      <c r="S740" s="148">
        <v>0</v>
      </c>
      <c r="T740" s="149">
        <f>S740*H740</f>
        <v>0</v>
      </c>
      <c r="AR740" s="150" t="s">
        <v>204</v>
      </c>
      <c r="AT740" s="150" t="s">
        <v>566</v>
      </c>
      <c r="AU740" s="150" t="s">
        <v>83</v>
      </c>
      <c r="AY740" s="17" t="s">
        <v>151</v>
      </c>
      <c r="BE740" s="151">
        <f>IF(N740="základní",J740,0)</f>
        <v>0</v>
      </c>
      <c r="BF740" s="151">
        <f>IF(N740="snížená",J740,0)</f>
        <v>0</v>
      </c>
      <c r="BG740" s="151">
        <f>IF(N740="zákl. přenesená",J740,0)</f>
        <v>0</v>
      </c>
      <c r="BH740" s="151">
        <f>IF(N740="sníž. přenesená",J740,0)</f>
        <v>0</v>
      </c>
      <c r="BI740" s="151">
        <f>IF(N740="nulová",J740,0)</f>
        <v>0</v>
      </c>
      <c r="BJ740" s="17" t="s">
        <v>81</v>
      </c>
      <c r="BK740" s="151">
        <f>ROUND(I740*H740,2)</f>
        <v>0</v>
      </c>
      <c r="BL740" s="17" t="s">
        <v>158</v>
      </c>
      <c r="BM740" s="150" t="s">
        <v>1004</v>
      </c>
    </row>
    <row r="741" spans="2:65" s="1" customFormat="1" x14ac:dyDescent="0.2">
      <c r="B741" s="32"/>
      <c r="D741" s="152" t="s">
        <v>160</v>
      </c>
      <c r="F741" s="153" t="s">
        <v>1003</v>
      </c>
      <c r="I741" s="154"/>
      <c r="L741" s="32"/>
      <c r="M741" s="155"/>
      <c r="T741" s="56"/>
      <c r="AT741" s="17" t="s">
        <v>160</v>
      </c>
      <c r="AU741" s="17" t="s">
        <v>83</v>
      </c>
    </row>
    <row r="742" spans="2:65" s="14" customFormat="1" x14ac:dyDescent="0.2">
      <c r="B742" s="170"/>
      <c r="D742" s="152" t="s">
        <v>162</v>
      </c>
      <c r="E742" s="171" t="s">
        <v>1</v>
      </c>
      <c r="F742" s="172" t="s">
        <v>1005</v>
      </c>
      <c r="H742" s="171" t="s">
        <v>1</v>
      </c>
      <c r="I742" s="173"/>
      <c r="L742" s="170"/>
      <c r="M742" s="174"/>
      <c r="T742" s="175"/>
      <c r="AT742" s="171" t="s">
        <v>162</v>
      </c>
      <c r="AU742" s="171" t="s">
        <v>83</v>
      </c>
      <c r="AV742" s="14" t="s">
        <v>81</v>
      </c>
      <c r="AW742" s="14" t="s">
        <v>30</v>
      </c>
      <c r="AX742" s="14" t="s">
        <v>73</v>
      </c>
      <c r="AY742" s="171" t="s">
        <v>151</v>
      </c>
    </row>
    <row r="743" spans="2:65" s="12" customFormat="1" x14ac:dyDescent="0.2">
      <c r="B743" s="156"/>
      <c r="D743" s="152" t="s">
        <v>162</v>
      </c>
      <c r="E743" s="157" t="s">
        <v>1</v>
      </c>
      <c r="F743" s="158" t="s">
        <v>81</v>
      </c>
      <c r="H743" s="159">
        <v>1</v>
      </c>
      <c r="I743" s="160"/>
      <c r="L743" s="156"/>
      <c r="M743" s="161"/>
      <c r="T743" s="162"/>
      <c r="AT743" s="157" t="s">
        <v>162</v>
      </c>
      <c r="AU743" s="157" t="s">
        <v>83</v>
      </c>
      <c r="AV743" s="12" t="s">
        <v>83</v>
      </c>
      <c r="AW743" s="12" t="s">
        <v>30</v>
      </c>
      <c r="AX743" s="12" t="s">
        <v>73</v>
      </c>
      <c r="AY743" s="157" t="s">
        <v>151</v>
      </c>
    </row>
    <row r="744" spans="2:65" s="13" customFormat="1" x14ac:dyDescent="0.2">
      <c r="B744" s="163"/>
      <c r="D744" s="152" t="s">
        <v>162</v>
      </c>
      <c r="E744" s="164" t="s">
        <v>1</v>
      </c>
      <c r="F744" s="165" t="s">
        <v>164</v>
      </c>
      <c r="H744" s="166">
        <v>1</v>
      </c>
      <c r="I744" s="167"/>
      <c r="L744" s="163"/>
      <c r="M744" s="168"/>
      <c r="T744" s="169"/>
      <c r="AT744" s="164" t="s">
        <v>162</v>
      </c>
      <c r="AU744" s="164" t="s">
        <v>83</v>
      </c>
      <c r="AV744" s="13" t="s">
        <v>158</v>
      </c>
      <c r="AW744" s="13" t="s">
        <v>30</v>
      </c>
      <c r="AX744" s="13" t="s">
        <v>81</v>
      </c>
      <c r="AY744" s="164" t="s">
        <v>151</v>
      </c>
    </row>
    <row r="745" spans="2:65" s="1" customFormat="1" ht="24.2" customHeight="1" x14ac:dyDescent="0.2">
      <c r="B745" s="137"/>
      <c r="C745" s="182" t="s">
        <v>1006</v>
      </c>
      <c r="D745" s="182" t="s">
        <v>566</v>
      </c>
      <c r="E745" s="183" t="s">
        <v>1007</v>
      </c>
      <c r="F745" s="184" t="s">
        <v>1008</v>
      </c>
      <c r="G745" s="185" t="s">
        <v>372</v>
      </c>
      <c r="H745" s="186">
        <v>4</v>
      </c>
      <c r="I745" s="187"/>
      <c r="J745" s="188">
        <f>ROUND(I745*H745,2)</f>
        <v>0</v>
      </c>
      <c r="K745" s="189"/>
      <c r="L745" s="190"/>
      <c r="M745" s="191" t="s">
        <v>1</v>
      </c>
      <c r="N745" s="192" t="s">
        <v>38</v>
      </c>
      <c r="P745" s="148">
        <f>O745*H745</f>
        <v>0</v>
      </c>
      <c r="Q745" s="148">
        <v>4.0000000000000001E-3</v>
      </c>
      <c r="R745" s="148">
        <f>Q745*H745</f>
        <v>1.6E-2</v>
      </c>
      <c r="S745" s="148">
        <v>0</v>
      </c>
      <c r="T745" s="149">
        <f>S745*H745</f>
        <v>0</v>
      </c>
      <c r="AR745" s="150" t="s">
        <v>204</v>
      </c>
      <c r="AT745" s="150" t="s">
        <v>566</v>
      </c>
      <c r="AU745" s="150" t="s">
        <v>83</v>
      </c>
      <c r="AY745" s="17" t="s">
        <v>151</v>
      </c>
      <c r="BE745" s="151">
        <f>IF(N745="základní",J745,0)</f>
        <v>0</v>
      </c>
      <c r="BF745" s="151">
        <f>IF(N745="snížená",J745,0)</f>
        <v>0</v>
      </c>
      <c r="BG745" s="151">
        <f>IF(N745="zákl. přenesená",J745,0)</f>
        <v>0</v>
      </c>
      <c r="BH745" s="151">
        <f>IF(N745="sníž. přenesená",J745,0)</f>
        <v>0</v>
      </c>
      <c r="BI745" s="151">
        <f>IF(N745="nulová",J745,0)</f>
        <v>0</v>
      </c>
      <c r="BJ745" s="17" t="s">
        <v>81</v>
      </c>
      <c r="BK745" s="151">
        <f>ROUND(I745*H745,2)</f>
        <v>0</v>
      </c>
      <c r="BL745" s="17" t="s">
        <v>158</v>
      </c>
      <c r="BM745" s="150" t="s">
        <v>1009</v>
      </c>
    </row>
    <row r="746" spans="2:65" s="1" customFormat="1" ht="19.5" x14ac:dyDescent="0.2">
      <c r="B746" s="32"/>
      <c r="D746" s="152" t="s">
        <v>160</v>
      </c>
      <c r="F746" s="153" t="s">
        <v>1008</v>
      </c>
      <c r="I746" s="154"/>
      <c r="L746" s="32"/>
      <c r="M746" s="155"/>
      <c r="T746" s="56"/>
      <c r="AT746" s="17" t="s">
        <v>160</v>
      </c>
      <c r="AU746" s="17" t="s">
        <v>83</v>
      </c>
    </row>
    <row r="747" spans="2:65" s="14" customFormat="1" x14ac:dyDescent="0.2">
      <c r="B747" s="170"/>
      <c r="D747" s="152" t="s">
        <v>162</v>
      </c>
      <c r="E747" s="171" t="s">
        <v>1</v>
      </c>
      <c r="F747" s="172" t="s">
        <v>1010</v>
      </c>
      <c r="H747" s="171" t="s">
        <v>1</v>
      </c>
      <c r="I747" s="173"/>
      <c r="L747" s="170"/>
      <c r="M747" s="174"/>
      <c r="T747" s="175"/>
      <c r="AT747" s="171" t="s">
        <v>162</v>
      </c>
      <c r="AU747" s="171" t="s">
        <v>83</v>
      </c>
      <c r="AV747" s="14" t="s">
        <v>81</v>
      </c>
      <c r="AW747" s="14" t="s">
        <v>30</v>
      </c>
      <c r="AX747" s="14" t="s">
        <v>73</v>
      </c>
      <c r="AY747" s="171" t="s">
        <v>151</v>
      </c>
    </row>
    <row r="748" spans="2:65" s="12" customFormat="1" x14ac:dyDescent="0.2">
      <c r="B748" s="156"/>
      <c r="D748" s="152" t="s">
        <v>162</v>
      </c>
      <c r="E748" s="157" t="s">
        <v>1</v>
      </c>
      <c r="F748" s="158" t="s">
        <v>158</v>
      </c>
      <c r="H748" s="159">
        <v>4</v>
      </c>
      <c r="I748" s="160"/>
      <c r="L748" s="156"/>
      <c r="M748" s="161"/>
      <c r="T748" s="162"/>
      <c r="AT748" s="157" t="s">
        <v>162</v>
      </c>
      <c r="AU748" s="157" t="s">
        <v>83</v>
      </c>
      <c r="AV748" s="12" t="s">
        <v>83</v>
      </c>
      <c r="AW748" s="12" t="s">
        <v>30</v>
      </c>
      <c r="AX748" s="12" t="s">
        <v>73</v>
      </c>
      <c r="AY748" s="157" t="s">
        <v>151</v>
      </c>
    </row>
    <row r="749" spans="2:65" s="13" customFormat="1" x14ac:dyDescent="0.2">
      <c r="B749" s="163"/>
      <c r="D749" s="152" t="s">
        <v>162</v>
      </c>
      <c r="E749" s="164" t="s">
        <v>1</v>
      </c>
      <c r="F749" s="165" t="s">
        <v>164</v>
      </c>
      <c r="H749" s="166">
        <v>4</v>
      </c>
      <c r="I749" s="167"/>
      <c r="L749" s="163"/>
      <c r="M749" s="168"/>
      <c r="T749" s="169"/>
      <c r="AT749" s="164" t="s">
        <v>162</v>
      </c>
      <c r="AU749" s="164" t="s">
        <v>83</v>
      </c>
      <c r="AV749" s="13" t="s">
        <v>158</v>
      </c>
      <c r="AW749" s="13" t="s">
        <v>30</v>
      </c>
      <c r="AX749" s="13" t="s">
        <v>81</v>
      </c>
      <c r="AY749" s="164" t="s">
        <v>151</v>
      </c>
    </row>
    <row r="750" spans="2:65" s="1" customFormat="1" ht="24.2" customHeight="1" x14ac:dyDescent="0.2">
      <c r="B750" s="137"/>
      <c r="C750" s="182" t="s">
        <v>1011</v>
      </c>
      <c r="D750" s="182" t="s">
        <v>566</v>
      </c>
      <c r="E750" s="183" t="s">
        <v>1007</v>
      </c>
      <c r="F750" s="184" t="s">
        <v>1008</v>
      </c>
      <c r="G750" s="185" t="s">
        <v>372</v>
      </c>
      <c r="H750" s="186">
        <v>1</v>
      </c>
      <c r="I750" s="187"/>
      <c r="J750" s="188">
        <f>ROUND(I750*H750,2)</f>
        <v>0</v>
      </c>
      <c r="K750" s="189"/>
      <c r="L750" s="190"/>
      <c r="M750" s="191" t="s">
        <v>1</v>
      </c>
      <c r="N750" s="192" t="s">
        <v>38</v>
      </c>
      <c r="P750" s="148">
        <f>O750*H750</f>
        <v>0</v>
      </c>
      <c r="Q750" s="148">
        <v>4.0000000000000001E-3</v>
      </c>
      <c r="R750" s="148">
        <f>Q750*H750</f>
        <v>4.0000000000000001E-3</v>
      </c>
      <c r="S750" s="148">
        <v>0</v>
      </c>
      <c r="T750" s="149">
        <f>S750*H750</f>
        <v>0</v>
      </c>
      <c r="AR750" s="150" t="s">
        <v>204</v>
      </c>
      <c r="AT750" s="150" t="s">
        <v>566</v>
      </c>
      <c r="AU750" s="150" t="s">
        <v>83</v>
      </c>
      <c r="AY750" s="17" t="s">
        <v>151</v>
      </c>
      <c r="BE750" s="151">
        <f>IF(N750="základní",J750,0)</f>
        <v>0</v>
      </c>
      <c r="BF750" s="151">
        <f>IF(N750="snížená",J750,0)</f>
        <v>0</v>
      </c>
      <c r="BG750" s="151">
        <f>IF(N750="zákl. přenesená",J750,0)</f>
        <v>0</v>
      </c>
      <c r="BH750" s="151">
        <f>IF(N750="sníž. přenesená",J750,0)</f>
        <v>0</v>
      </c>
      <c r="BI750" s="151">
        <f>IF(N750="nulová",J750,0)</f>
        <v>0</v>
      </c>
      <c r="BJ750" s="17" t="s">
        <v>81</v>
      </c>
      <c r="BK750" s="151">
        <f>ROUND(I750*H750,2)</f>
        <v>0</v>
      </c>
      <c r="BL750" s="17" t="s">
        <v>158</v>
      </c>
      <c r="BM750" s="150" t="s">
        <v>1012</v>
      </c>
    </row>
    <row r="751" spans="2:65" s="1" customFormat="1" ht="19.5" x14ac:dyDescent="0.2">
      <c r="B751" s="32"/>
      <c r="D751" s="152" t="s">
        <v>160</v>
      </c>
      <c r="F751" s="153" t="s">
        <v>1008</v>
      </c>
      <c r="I751" s="154"/>
      <c r="L751" s="32"/>
      <c r="M751" s="155"/>
      <c r="T751" s="56"/>
      <c r="AT751" s="17" t="s">
        <v>160</v>
      </c>
      <c r="AU751" s="17" t="s">
        <v>83</v>
      </c>
    </row>
    <row r="752" spans="2:65" s="14" customFormat="1" x14ac:dyDescent="0.2">
      <c r="B752" s="170"/>
      <c r="D752" s="152" t="s">
        <v>162</v>
      </c>
      <c r="E752" s="171" t="s">
        <v>1</v>
      </c>
      <c r="F752" s="172" t="s">
        <v>1013</v>
      </c>
      <c r="H752" s="171" t="s">
        <v>1</v>
      </c>
      <c r="I752" s="173"/>
      <c r="L752" s="170"/>
      <c r="M752" s="174"/>
      <c r="T752" s="175"/>
      <c r="AT752" s="171" t="s">
        <v>162</v>
      </c>
      <c r="AU752" s="171" t="s">
        <v>83</v>
      </c>
      <c r="AV752" s="14" t="s">
        <v>81</v>
      </c>
      <c r="AW752" s="14" t="s">
        <v>30</v>
      </c>
      <c r="AX752" s="14" t="s">
        <v>73</v>
      </c>
      <c r="AY752" s="171" t="s">
        <v>151</v>
      </c>
    </row>
    <row r="753" spans="2:65" s="12" customFormat="1" x14ac:dyDescent="0.2">
      <c r="B753" s="156"/>
      <c r="D753" s="152" t="s">
        <v>162</v>
      </c>
      <c r="E753" s="157" t="s">
        <v>1</v>
      </c>
      <c r="F753" s="158" t="s">
        <v>81</v>
      </c>
      <c r="H753" s="159">
        <v>1</v>
      </c>
      <c r="I753" s="160"/>
      <c r="L753" s="156"/>
      <c r="M753" s="161"/>
      <c r="T753" s="162"/>
      <c r="AT753" s="157" t="s">
        <v>162</v>
      </c>
      <c r="AU753" s="157" t="s">
        <v>83</v>
      </c>
      <c r="AV753" s="12" t="s">
        <v>83</v>
      </c>
      <c r="AW753" s="12" t="s">
        <v>30</v>
      </c>
      <c r="AX753" s="12" t="s">
        <v>73</v>
      </c>
      <c r="AY753" s="157" t="s">
        <v>151</v>
      </c>
    </row>
    <row r="754" spans="2:65" s="13" customFormat="1" x14ac:dyDescent="0.2">
      <c r="B754" s="163"/>
      <c r="D754" s="152" t="s">
        <v>162</v>
      </c>
      <c r="E754" s="164" t="s">
        <v>1</v>
      </c>
      <c r="F754" s="165" t="s">
        <v>164</v>
      </c>
      <c r="H754" s="166">
        <v>1</v>
      </c>
      <c r="I754" s="167"/>
      <c r="L754" s="163"/>
      <c r="M754" s="168"/>
      <c r="T754" s="169"/>
      <c r="AT754" s="164" t="s">
        <v>162</v>
      </c>
      <c r="AU754" s="164" t="s">
        <v>83</v>
      </c>
      <c r="AV754" s="13" t="s">
        <v>158</v>
      </c>
      <c r="AW754" s="13" t="s">
        <v>30</v>
      </c>
      <c r="AX754" s="13" t="s">
        <v>81</v>
      </c>
      <c r="AY754" s="164" t="s">
        <v>151</v>
      </c>
    </row>
    <row r="755" spans="2:65" s="1" customFormat="1" ht="24.2" customHeight="1" x14ac:dyDescent="0.2">
      <c r="B755" s="137"/>
      <c r="C755" s="182" t="s">
        <v>1014</v>
      </c>
      <c r="D755" s="182" t="s">
        <v>566</v>
      </c>
      <c r="E755" s="183" t="s">
        <v>1015</v>
      </c>
      <c r="F755" s="184" t="s">
        <v>1016</v>
      </c>
      <c r="G755" s="185" t="s">
        <v>372</v>
      </c>
      <c r="H755" s="186">
        <v>2</v>
      </c>
      <c r="I755" s="187"/>
      <c r="J755" s="188">
        <f>ROUND(I755*H755,2)</f>
        <v>0</v>
      </c>
      <c r="K755" s="189"/>
      <c r="L755" s="190"/>
      <c r="M755" s="191" t="s">
        <v>1</v>
      </c>
      <c r="N755" s="192" t="s">
        <v>38</v>
      </c>
      <c r="P755" s="148">
        <f>O755*H755</f>
        <v>0</v>
      </c>
      <c r="Q755" s="148">
        <v>3.5000000000000001E-3</v>
      </c>
      <c r="R755" s="148">
        <f>Q755*H755</f>
        <v>7.0000000000000001E-3</v>
      </c>
      <c r="S755" s="148">
        <v>0</v>
      </c>
      <c r="T755" s="149">
        <f>S755*H755</f>
        <v>0</v>
      </c>
      <c r="AR755" s="150" t="s">
        <v>204</v>
      </c>
      <c r="AT755" s="150" t="s">
        <v>566</v>
      </c>
      <c r="AU755" s="150" t="s">
        <v>83</v>
      </c>
      <c r="AY755" s="17" t="s">
        <v>151</v>
      </c>
      <c r="BE755" s="151">
        <f>IF(N755="základní",J755,0)</f>
        <v>0</v>
      </c>
      <c r="BF755" s="151">
        <f>IF(N755="snížená",J755,0)</f>
        <v>0</v>
      </c>
      <c r="BG755" s="151">
        <f>IF(N755="zákl. přenesená",J755,0)</f>
        <v>0</v>
      </c>
      <c r="BH755" s="151">
        <f>IF(N755="sníž. přenesená",J755,0)</f>
        <v>0</v>
      </c>
      <c r="BI755" s="151">
        <f>IF(N755="nulová",J755,0)</f>
        <v>0</v>
      </c>
      <c r="BJ755" s="17" t="s">
        <v>81</v>
      </c>
      <c r="BK755" s="151">
        <f>ROUND(I755*H755,2)</f>
        <v>0</v>
      </c>
      <c r="BL755" s="17" t="s">
        <v>158</v>
      </c>
      <c r="BM755" s="150" t="s">
        <v>1017</v>
      </c>
    </row>
    <row r="756" spans="2:65" s="1" customFormat="1" x14ac:dyDescent="0.2">
      <c r="B756" s="32"/>
      <c r="D756" s="152" t="s">
        <v>160</v>
      </c>
      <c r="F756" s="153" t="s">
        <v>1016</v>
      </c>
      <c r="I756" s="154"/>
      <c r="L756" s="32"/>
      <c r="M756" s="155"/>
      <c r="T756" s="56"/>
      <c r="AT756" s="17" t="s">
        <v>160</v>
      </c>
      <c r="AU756" s="17" t="s">
        <v>83</v>
      </c>
    </row>
    <row r="757" spans="2:65" s="14" customFormat="1" x14ac:dyDescent="0.2">
      <c r="B757" s="170"/>
      <c r="D757" s="152" t="s">
        <v>162</v>
      </c>
      <c r="E757" s="171" t="s">
        <v>1</v>
      </c>
      <c r="F757" s="172" t="s">
        <v>1018</v>
      </c>
      <c r="H757" s="171" t="s">
        <v>1</v>
      </c>
      <c r="I757" s="173"/>
      <c r="L757" s="170"/>
      <c r="M757" s="174"/>
      <c r="T757" s="175"/>
      <c r="AT757" s="171" t="s">
        <v>162</v>
      </c>
      <c r="AU757" s="171" t="s">
        <v>83</v>
      </c>
      <c r="AV757" s="14" t="s">
        <v>81</v>
      </c>
      <c r="AW757" s="14" t="s">
        <v>30</v>
      </c>
      <c r="AX757" s="14" t="s">
        <v>73</v>
      </c>
      <c r="AY757" s="171" t="s">
        <v>151</v>
      </c>
    </row>
    <row r="758" spans="2:65" s="12" customFormat="1" x14ac:dyDescent="0.2">
      <c r="B758" s="156"/>
      <c r="D758" s="152" t="s">
        <v>162</v>
      </c>
      <c r="E758" s="157" t="s">
        <v>1</v>
      </c>
      <c r="F758" s="158" t="s">
        <v>83</v>
      </c>
      <c r="H758" s="159">
        <v>2</v>
      </c>
      <c r="I758" s="160"/>
      <c r="L758" s="156"/>
      <c r="M758" s="161"/>
      <c r="T758" s="162"/>
      <c r="AT758" s="157" t="s">
        <v>162</v>
      </c>
      <c r="AU758" s="157" t="s">
        <v>83</v>
      </c>
      <c r="AV758" s="12" t="s">
        <v>83</v>
      </c>
      <c r="AW758" s="12" t="s">
        <v>30</v>
      </c>
      <c r="AX758" s="12" t="s">
        <v>73</v>
      </c>
      <c r="AY758" s="157" t="s">
        <v>151</v>
      </c>
    </row>
    <row r="759" spans="2:65" s="13" customFormat="1" x14ac:dyDescent="0.2">
      <c r="B759" s="163"/>
      <c r="D759" s="152" t="s">
        <v>162</v>
      </c>
      <c r="E759" s="164" t="s">
        <v>1</v>
      </c>
      <c r="F759" s="165" t="s">
        <v>164</v>
      </c>
      <c r="H759" s="166">
        <v>2</v>
      </c>
      <c r="I759" s="167"/>
      <c r="L759" s="163"/>
      <c r="M759" s="168"/>
      <c r="T759" s="169"/>
      <c r="AT759" s="164" t="s">
        <v>162</v>
      </c>
      <c r="AU759" s="164" t="s">
        <v>83</v>
      </c>
      <c r="AV759" s="13" t="s">
        <v>158</v>
      </c>
      <c r="AW759" s="13" t="s">
        <v>30</v>
      </c>
      <c r="AX759" s="13" t="s">
        <v>81</v>
      </c>
      <c r="AY759" s="164" t="s">
        <v>151</v>
      </c>
    </row>
    <row r="760" spans="2:65" s="1" customFormat="1" ht="24.2" customHeight="1" x14ac:dyDescent="0.2">
      <c r="B760" s="137"/>
      <c r="C760" s="182" t="s">
        <v>1019</v>
      </c>
      <c r="D760" s="182" t="s">
        <v>566</v>
      </c>
      <c r="E760" s="183" t="s">
        <v>1015</v>
      </c>
      <c r="F760" s="184" t="s">
        <v>1016</v>
      </c>
      <c r="G760" s="185" t="s">
        <v>372</v>
      </c>
      <c r="H760" s="186">
        <v>2</v>
      </c>
      <c r="I760" s="187"/>
      <c r="J760" s="188">
        <f>ROUND(I760*H760,2)</f>
        <v>0</v>
      </c>
      <c r="K760" s="189"/>
      <c r="L760" s="190"/>
      <c r="M760" s="191" t="s">
        <v>1</v>
      </c>
      <c r="N760" s="192" t="s">
        <v>38</v>
      </c>
      <c r="P760" s="148">
        <f>O760*H760</f>
        <v>0</v>
      </c>
      <c r="Q760" s="148">
        <v>3.5000000000000001E-3</v>
      </c>
      <c r="R760" s="148">
        <f>Q760*H760</f>
        <v>7.0000000000000001E-3</v>
      </c>
      <c r="S760" s="148">
        <v>0</v>
      </c>
      <c r="T760" s="149">
        <f>S760*H760</f>
        <v>0</v>
      </c>
      <c r="AR760" s="150" t="s">
        <v>204</v>
      </c>
      <c r="AT760" s="150" t="s">
        <v>566</v>
      </c>
      <c r="AU760" s="150" t="s">
        <v>83</v>
      </c>
      <c r="AY760" s="17" t="s">
        <v>151</v>
      </c>
      <c r="BE760" s="151">
        <f>IF(N760="základní",J760,0)</f>
        <v>0</v>
      </c>
      <c r="BF760" s="151">
        <f>IF(N760="snížená",J760,0)</f>
        <v>0</v>
      </c>
      <c r="BG760" s="151">
        <f>IF(N760="zákl. přenesená",J760,0)</f>
        <v>0</v>
      </c>
      <c r="BH760" s="151">
        <f>IF(N760="sníž. přenesená",J760,0)</f>
        <v>0</v>
      </c>
      <c r="BI760" s="151">
        <f>IF(N760="nulová",J760,0)</f>
        <v>0</v>
      </c>
      <c r="BJ760" s="17" t="s">
        <v>81</v>
      </c>
      <c r="BK760" s="151">
        <f>ROUND(I760*H760,2)</f>
        <v>0</v>
      </c>
      <c r="BL760" s="17" t="s">
        <v>158</v>
      </c>
      <c r="BM760" s="150" t="s">
        <v>1020</v>
      </c>
    </row>
    <row r="761" spans="2:65" s="1" customFormat="1" x14ac:dyDescent="0.2">
      <c r="B761" s="32"/>
      <c r="D761" s="152" t="s">
        <v>160</v>
      </c>
      <c r="F761" s="153" t="s">
        <v>1016</v>
      </c>
      <c r="I761" s="154"/>
      <c r="L761" s="32"/>
      <c r="M761" s="155"/>
      <c r="T761" s="56"/>
      <c r="AT761" s="17" t="s">
        <v>160</v>
      </c>
      <c r="AU761" s="17" t="s">
        <v>83</v>
      </c>
    </row>
    <row r="762" spans="2:65" s="14" customFormat="1" x14ac:dyDescent="0.2">
      <c r="B762" s="170"/>
      <c r="D762" s="152" t="s">
        <v>162</v>
      </c>
      <c r="E762" s="171" t="s">
        <v>1</v>
      </c>
      <c r="F762" s="172" t="s">
        <v>1021</v>
      </c>
      <c r="H762" s="171" t="s">
        <v>1</v>
      </c>
      <c r="I762" s="173"/>
      <c r="L762" s="170"/>
      <c r="M762" s="174"/>
      <c r="T762" s="175"/>
      <c r="AT762" s="171" t="s">
        <v>162</v>
      </c>
      <c r="AU762" s="171" t="s">
        <v>83</v>
      </c>
      <c r="AV762" s="14" t="s">
        <v>81</v>
      </c>
      <c r="AW762" s="14" t="s">
        <v>30</v>
      </c>
      <c r="AX762" s="14" t="s">
        <v>73</v>
      </c>
      <c r="AY762" s="171" t="s">
        <v>151</v>
      </c>
    </row>
    <row r="763" spans="2:65" s="12" customFormat="1" x14ac:dyDescent="0.2">
      <c r="B763" s="156"/>
      <c r="D763" s="152" t="s">
        <v>162</v>
      </c>
      <c r="E763" s="157" t="s">
        <v>1</v>
      </c>
      <c r="F763" s="158" t="s">
        <v>83</v>
      </c>
      <c r="H763" s="159">
        <v>2</v>
      </c>
      <c r="I763" s="160"/>
      <c r="L763" s="156"/>
      <c r="M763" s="161"/>
      <c r="T763" s="162"/>
      <c r="AT763" s="157" t="s">
        <v>162</v>
      </c>
      <c r="AU763" s="157" t="s">
        <v>83</v>
      </c>
      <c r="AV763" s="12" t="s">
        <v>83</v>
      </c>
      <c r="AW763" s="12" t="s">
        <v>30</v>
      </c>
      <c r="AX763" s="12" t="s">
        <v>73</v>
      </c>
      <c r="AY763" s="157" t="s">
        <v>151</v>
      </c>
    </row>
    <row r="764" spans="2:65" s="13" customFormat="1" x14ac:dyDescent="0.2">
      <c r="B764" s="163"/>
      <c r="D764" s="152" t="s">
        <v>162</v>
      </c>
      <c r="E764" s="164" t="s">
        <v>1</v>
      </c>
      <c r="F764" s="165" t="s">
        <v>164</v>
      </c>
      <c r="H764" s="166">
        <v>2</v>
      </c>
      <c r="I764" s="167"/>
      <c r="L764" s="163"/>
      <c r="M764" s="168"/>
      <c r="T764" s="169"/>
      <c r="AT764" s="164" t="s">
        <v>162</v>
      </c>
      <c r="AU764" s="164" t="s">
        <v>83</v>
      </c>
      <c r="AV764" s="13" t="s">
        <v>158</v>
      </c>
      <c r="AW764" s="13" t="s">
        <v>30</v>
      </c>
      <c r="AX764" s="13" t="s">
        <v>81</v>
      </c>
      <c r="AY764" s="164" t="s">
        <v>151</v>
      </c>
    </row>
    <row r="765" spans="2:65" s="1" customFormat="1" ht="24.2" customHeight="1" x14ac:dyDescent="0.2">
      <c r="B765" s="137"/>
      <c r="C765" s="182" t="s">
        <v>1022</v>
      </c>
      <c r="D765" s="182" t="s">
        <v>566</v>
      </c>
      <c r="E765" s="183" t="s">
        <v>1015</v>
      </c>
      <c r="F765" s="184" t="s">
        <v>1016</v>
      </c>
      <c r="G765" s="185" t="s">
        <v>372</v>
      </c>
      <c r="H765" s="186">
        <v>2</v>
      </c>
      <c r="I765" s="187"/>
      <c r="J765" s="188">
        <f>ROUND(I765*H765,2)</f>
        <v>0</v>
      </c>
      <c r="K765" s="189"/>
      <c r="L765" s="190"/>
      <c r="M765" s="191" t="s">
        <v>1</v>
      </c>
      <c r="N765" s="192" t="s">
        <v>38</v>
      </c>
      <c r="P765" s="148">
        <f>O765*H765</f>
        <v>0</v>
      </c>
      <c r="Q765" s="148">
        <v>3.5000000000000001E-3</v>
      </c>
      <c r="R765" s="148">
        <f>Q765*H765</f>
        <v>7.0000000000000001E-3</v>
      </c>
      <c r="S765" s="148">
        <v>0</v>
      </c>
      <c r="T765" s="149">
        <f>S765*H765</f>
        <v>0</v>
      </c>
      <c r="AR765" s="150" t="s">
        <v>204</v>
      </c>
      <c r="AT765" s="150" t="s">
        <v>566</v>
      </c>
      <c r="AU765" s="150" t="s">
        <v>83</v>
      </c>
      <c r="AY765" s="17" t="s">
        <v>151</v>
      </c>
      <c r="BE765" s="151">
        <f>IF(N765="základní",J765,0)</f>
        <v>0</v>
      </c>
      <c r="BF765" s="151">
        <f>IF(N765="snížená",J765,0)</f>
        <v>0</v>
      </c>
      <c r="BG765" s="151">
        <f>IF(N765="zákl. přenesená",J765,0)</f>
        <v>0</v>
      </c>
      <c r="BH765" s="151">
        <f>IF(N765="sníž. přenesená",J765,0)</f>
        <v>0</v>
      </c>
      <c r="BI765" s="151">
        <f>IF(N765="nulová",J765,0)</f>
        <v>0</v>
      </c>
      <c r="BJ765" s="17" t="s">
        <v>81</v>
      </c>
      <c r="BK765" s="151">
        <f>ROUND(I765*H765,2)</f>
        <v>0</v>
      </c>
      <c r="BL765" s="17" t="s">
        <v>158</v>
      </c>
      <c r="BM765" s="150" t="s">
        <v>1023</v>
      </c>
    </row>
    <row r="766" spans="2:65" s="1" customFormat="1" x14ac:dyDescent="0.2">
      <c r="B766" s="32"/>
      <c r="D766" s="152" t="s">
        <v>160</v>
      </c>
      <c r="F766" s="153" t="s">
        <v>1016</v>
      </c>
      <c r="I766" s="154"/>
      <c r="L766" s="32"/>
      <c r="M766" s="155"/>
      <c r="T766" s="56"/>
      <c r="AT766" s="17" t="s">
        <v>160</v>
      </c>
      <c r="AU766" s="17" t="s">
        <v>83</v>
      </c>
    </row>
    <row r="767" spans="2:65" s="14" customFormat="1" x14ac:dyDescent="0.2">
      <c r="B767" s="170"/>
      <c r="D767" s="152" t="s">
        <v>162</v>
      </c>
      <c r="E767" s="171" t="s">
        <v>1</v>
      </c>
      <c r="F767" s="172" t="s">
        <v>1024</v>
      </c>
      <c r="H767" s="171" t="s">
        <v>1</v>
      </c>
      <c r="I767" s="173"/>
      <c r="L767" s="170"/>
      <c r="M767" s="174"/>
      <c r="T767" s="175"/>
      <c r="AT767" s="171" t="s">
        <v>162</v>
      </c>
      <c r="AU767" s="171" t="s">
        <v>83</v>
      </c>
      <c r="AV767" s="14" t="s">
        <v>81</v>
      </c>
      <c r="AW767" s="14" t="s">
        <v>30</v>
      </c>
      <c r="AX767" s="14" t="s">
        <v>73</v>
      </c>
      <c r="AY767" s="171" t="s">
        <v>151</v>
      </c>
    </row>
    <row r="768" spans="2:65" s="12" customFormat="1" x14ac:dyDescent="0.2">
      <c r="B768" s="156"/>
      <c r="D768" s="152" t="s">
        <v>162</v>
      </c>
      <c r="E768" s="157" t="s">
        <v>1</v>
      </c>
      <c r="F768" s="158" t="s">
        <v>83</v>
      </c>
      <c r="H768" s="159">
        <v>2</v>
      </c>
      <c r="I768" s="160"/>
      <c r="L768" s="156"/>
      <c r="M768" s="161"/>
      <c r="T768" s="162"/>
      <c r="AT768" s="157" t="s">
        <v>162</v>
      </c>
      <c r="AU768" s="157" t="s">
        <v>83</v>
      </c>
      <c r="AV768" s="12" t="s">
        <v>83</v>
      </c>
      <c r="AW768" s="12" t="s">
        <v>30</v>
      </c>
      <c r="AX768" s="12" t="s">
        <v>73</v>
      </c>
      <c r="AY768" s="157" t="s">
        <v>151</v>
      </c>
    </row>
    <row r="769" spans="2:65" s="13" customFormat="1" x14ac:dyDescent="0.2">
      <c r="B769" s="163"/>
      <c r="D769" s="152" t="s">
        <v>162</v>
      </c>
      <c r="E769" s="164" t="s">
        <v>1</v>
      </c>
      <c r="F769" s="165" t="s">
        <v>164</v>
      </c>
      <c r="H769" s="166">
        <v>2</v>
      </c>
      <c r="I769" s="167"/>
      <c r="L769" s="163"/>
      <c r="M769" s="168"/>
      <c r="T769" s="169"/>
      <c r="AT769" s="164" t="s">
        <v>162</v>
      </c>
      <c r="AU769" s="164" t="s">
        <v>83</v>
      </c>
      <c r="AV769" s="13" t="s">
        <v>158</v>
      </c>
      <c r="AW769" s="13" t="s">
        <v>30</v>
      </c>
      <c r="AX769" s="13" t="s">
        <v>81</v>
      </c>
      <c r="AY769" s="164" t="s">
        <v>151</v>
      </c>
    </row>
    <row r="770" spans="2:65" s="1" customFormat="1" ht="24.2" customHeight="1" x14ac:dyDescent="0.2">
      <c r="B770" s="137"/>
      <c r="C770" s="182" t="s">
        <v>1025</v>
      </c>
      <c r="D770" s="182" t="s">
        <v>566</v>
      </c>
      <c r="E770" s="183" t="s">
        <v>1015</v>
      </c>
      <c r="F770" s="184" t="s">
        <v>1016</v>
      </c>
      <c r="G770" s="185" t="s">
        <v>372</v>
      </c>
      <c r="H770" s="186">
        <v>2</v>
      </c>
      <c r="I770" s="187"/>
      <c r="J770" s="188">
        <f>ROUND(I770*H770,2)</f>
        <v>0</v>
      </c>
      <c r="K770" s="189"/>
      <c r="L770" s="190"/>
      <c r="M770" s="191" t="s">
        <v>1</v>
      </c>
      <c r="N770" s="192" t="s">
        <v>38</v>
      </c>
      <c r="P770" s="148">
        <f>O770*H770</f>
        <v>0</v>
      </c>
      <c r="Q770" s="148">
        <v>3.5000000000000001E-3</v>
      </c>
      <c r="R770" s="148">
        <f>Q770*H770</f>
        <v>7.0000000000000001E-3</v>
      </c>
      <c r="S770" s="148">
        <v>0</v>
      </c>
      <c r="T770" s="149">
        <f>S770*H770</f>
        <v>0</v>
      </c>
      <c r="AR770" s="150" t="s">
        <v>204</v>
      </c>
      <c r="AT770" s="150" t="s">
        <v>566</v>
      </c>
      <c r="AU770" s="150" t="s">
        <v>83</v>
      </c>
      <c r="AY770" s="17" t="s">
        <v>151</v>
      </c>
      <c r="BE770" s="151">
        <f>IF(N770="základní",J770,0)</f>
        <v>0</v>
      </c>
      <c r="BF770" s="151">
        <f>IF(N770="snížená",J770,0)</f>
        <v>0</v>
      </c>
      <c r="BG770" s="151">
        <f>IF(N770="zákl. přenesená",J770,0)</f>
        <v>0</v>
      </c>
      <c r="BH770" s="151">
        <f>IF(N770="sníž. přenesená",J770,0)</f>
        <v>0</v>
      </c>
      <c r="BI770" s="151">
        <f>IF(N770="nulová",J770,0)</f>
        <v>0</v>
      </c>
      <c r="BJ770" s="17" t="s">
        <v>81</v>
      </c>
      <c r="BK770" s="151">
        <f>ROUND(I770*H770,2)</f>
        <v>0</v>
      </c>
      <c r="BL770" s="17" t="s">
        <v>158</v>
      </c>
      <c r="BM770" s="150" t="s">
        <v>1026</v>
      </c>
    </row>
    <row r="771" spans="2:65" s="1" customFormat="1" x14ac:dyDescent="0.2">
      <c r="B771" s="32"/>
      <c r="D771" s="152" t="s">
        <v>160</v>
      </c>
      <c r="F771" s="153" t="s">
        <v>1016</v>
      </c>
      <c r="I771" s="154"/>
      <c r="L771" s="32"/>
      <c r="M771" s="155"/>
      <c r="T771" s="56"/>
      <c r="AT771" s="17" t="s">
        <v>160</v>
      </c>
      <c r="AU771" s="17" t="s">
        <v>83</v>
      </c>
    </row>
    <row r="772" spans="2:65" s="14" customFormat="1" x14ac:dyDescent="0.2">
      <c r="B772" s="170"/>
      <c r="D772" s="152" t="s">
        <v>162</v>
      </c>
      <c r="E772" s="171" t="s">
        <v>1</v>
      </c>
      <c r="F772" s="172" t="s">
        <v>1027</v>
      </c>
      <c r="H772" s="171" t="s">
        <v>1</v>
      </c>
      <c r="I772" s="173"/>
      <c r="L772" s="170"/>
      <c r="M772" s="174"/>
      <c r="T772" s="175"/>
      <c r="AT772" s="171" t="s">
        <v>162</v>
      </c>
      <c r="AU772" s="171" t="s">
        <v>83</v>
      </c>
      <c r="AV772" s="14" t="s">
        <v>81</v>
      </c>
      <c r="AW772" s="14" t="s">
        <v>30</v>
      </c>
      <c r="AX772" s="14" t="s">
        <v>73</v>
      </c>
      <c r="AY772" s="171" t="s">
        <v>151</v>
      </c>
    </row>
    <row r="773" spans="2:65" s="12" customFormat="1" x14ac:dyDescent="0.2">
      <c r="B773" s="156"/>
      <c r="D773" s="152" t="s">
        <v>162</v>
      </c>
      <c r="E773" s="157" t="s">
        <v>1</v>
      </c>
      <c r="F773" s="158" t="s">
        <v>83</v>
      </c>
      <c r="H773" s="159">
        <v>2</v>
      </c>
      <c r="I773" s="160"/>
      <c r="L773" s="156"/>
      <c r="M773" s="161"/>
      <c r="T773" s="162"/>
      <c r="AT773" s="157" t="s">
        <v>162</v>
      </c>
      <c r="AU773" s="157" t="s">
        <v>83</v>
      </c>
      <c r="AV773" s="12" t="s">
        <v>83</v>
      </c>
      <c r="AW773" s="12" t="s">
        <v>30</v>
      </c>
      <c r="AX773" s="12" t="s">
        <v>73</v>
      </c>
      <c r="AY773" s="157" t="s">
        <v>151</v>
      </c>
    </row>
    <row r="774" spans="2:65" s="13" customFormat="1" x14ac:dyDescent="0.2">
      <c r="B774" s="163"/>
      <c r="D774" s="152" t="s">
        <v>162</v>
      </c>
      <c r="E774" s="164" t="s">
        <v>1</v>
      </c>
      <c r="F774" s="165" t="s">
        <v>164</v>
      </c>
      <c r="H774" s="166">
        <v>2</v>
      </c>
      <c r="I774" s="167"/>
      <c r="L774" s="163"/>
      <c r="M774" s="168"/>
      <c r="T774" s="169"/>
      <c r="AT774" s="164" t="s">
        <v>162</v>
      </c>
      <c r="AU774" s="164" t="s">
        <v>83</v>
      </c>
      <c r="AV774" s="13" t="s">
        <v>158</v>
      </c>
      <c r="AW774" s="13" t="s">
        <v>30</v>
      </c>
      <c r="AX774" s="13" t="s">
        <v>81</v>
      </c>
      <c r="AY774" s="164" t="s">
        <v>151</v>
      </c>
    </row>
    <row r="775" spans="2:65" s="1" customFormat="1" ht="16.5" customHeight="1" x14ac:dyDescent="0.2">
      <c r="B775" s="137"/>
      <c r="C775" s="182" t="s">
        <v>1028</v>
      </c>
      <c r="D775" s="182" t="s">
        <v>566</v>
      </c>
      <c r="E775" s="183" t="s">
        <v>1029</v>
      </c>
      <c r="F775" s="184" t="s">
        <v>1030</v>
      </c>
      <c r="G775" s="185" t="s">
        <v>372</v>
      </c>
      <c r="H775" s="186">
        <v>1</v>
      </c>
      <c r="I775" s="187"/>
      <c r="J775" s="188">
        <f>ROUND(I775*H775,2)</f>
        <v>0</v>
      </c>
      <c r="K775" s="189"/>
      <c r="L775" s="190"/>
      <c r="M775" s="191" t="s">
        <v>1</v>
      </c>
      <c r="N775" s="192" t="s">
        <v>38</v>
      </c>
      <c r="P775" s="148">
        <f>O775*H775</f>
        <v>0</v>
      </c>
      <c r="Q775" s="148">
        <v>1.6999999999999999E-3</v>
      </c>
      <c r="R775" s="148">
        <f>Q775*H775</f>
        <v>1.6999999999999999E-3</v>
      </c>
      <c r="S775" s="148">
        <v>0</v>
      </c>
      <c r="T775" s="149">
        <f>S775*H775</f>
        <v>0</v>
      </c>
      <c r="AR775" s="150" t="s">
        <v>204</v>
      </c>
      <c r="AT775" s="150" t="s">
        <v>566</v>
      </c>
      <c r="AU775" s="150" t="s">
        <v>83</v>
      </c>
      <c r="AY775" s="17" t="s">
        <v>151</v>
      </c>
      <c r="BE775" s="151">
        <f>IF(N775="základní",J775,0)</f>
        <v>0</v>
      </c>
      <c r="BF775" s="151">
        <f>IF(N775="snížená",J775,0)</f>
        <v>0</v>
      </c>
      <c r="BG775" s="151">
        <f>IF(N775="zákl. přenesená",J775,0)</f>
        <v>0</v>
      </c>
      <c r="BH775" s="151">
        <f>IF(N775="sníž. přenesená",J775,0)</f>
        <v>0</v>
      </c>
      <c r="BI775" s="151">
        <f>IF(N775="nulová",J775,0)</f>
        <v>0</v>
      </c>
      <c r="BJ775" s="17" t="s">
        <v>81</v>
      </c>
      <c r="BK775" s="151">
        <f>ROUND(I775*H775,2)</f>
        <v>0</v>
      </c>
      <c r="BL775" s="17" t="s">
        <v>158</v>
      </c>
      <c r="BM775" s="150" t="s">
        <v>1031</v>
      </c>
    </row>
    <row r="776" spans="2:65" s="1" customFormat="1" x14ac:dyDescent="0.2">
      <c r="B776" s="32"/>
      <c r="D776" s="152" t="s">
        <v>160</v>
      </c>
      <c r="F776" s="153" t="s">
        <v>1030</v>
      </c>
      <c r="I776" s="154"/>
      <c r="L776" s="32"/>
      <c r="M776" s="155"/>
      <c r="T776" s="56"/>
      <c r="AT776" s="17" t="s">
        <v>160</v>
      </c>
      <c r="AU776" s="17" t="s">
        <v>83</v>
      </c>
    </row>
    <row r="777" spans="2:65" s="14" customFormat="1" x14ac:dyDescent="0.2">
      <c r="B777" s="170"/>
      <c r="D777" s="152" t="s">
        <v>162</v>
      </c>
      <c r="E777" s="171" t="s">
        <v>1</v>
      </c>
      <c r="F777" s="172" t="s">
        <v>1032</v>
      </c>
      <c r="H777" s="171" t="s">
        <v>1</v>
      </c>
      <c r="I777" s="173"/>
      <c r="L777" s="170"/>
      <c r="M777" s="174"/>
      <c r="T777" s="175"/>
      <c r="AT777" s="171" t="s">
        <v>162</v>
      </c>
      <c r="AU777" s="171" t="s">
        <v>83</v>
      </c>
      <c r="AV777" s="14" t="s">
        <v>81</v>
      </c>
      <c r="AW777" s="14" t="s">
        <v>30</v>
      </c>
      <c r="AX777" s="14" t="s">
        <v>73</v>
      </c>
      <c r="AY777" s="171" t="s">
        <v>151</v>
      </c>
    </row>
    <row r="778" spans="2:65" s="12" customFormat="1" x14ac:dyDescent="0.2">
      <c r="B778" s="156"/>
      <c r="D778" s="152" t="s">
        <v>162</v>
      </c>
      <c r="E778" s="157" t="s">
        <v>1</v>
      </c>
      <c r="F778" s="158" t="s">
        <v>81</v>
      </c>
      <c r="H778" s="159">
        <v>1</v>
      </c>
      <c r="I778" s="160"/>
      <c r="L778" s="156"/>
      <c r="M778" s="161"/>
      <c r="T778" s="162"/>
      <c r="AT778" s="157" t="s">
        <v>162</v>
      </c>
      <c r="AU778" s="157" t="s">
        <v>83</v>
      </c>
      <c r="AV778" s="12" t="s">
        <v>83</v>
      </c>
      <c r="AW778" s="12" t="s">
        <v>30</v>
      </c>
      <c r="AX778" s="12" t="s">
        <v>73</v>
      </c>
      <c r="AY778" s="157" t="s">
        <v>151</v>
      </c>
    </row>
    <row r="779" spans="2:65" s="13" customFormat="1" x14ac:dyDescent="0.2">
      <c r="B779" s="163"/>
      <c r="D779" s="152" t="s">
        <v>162</v>
      </c>
      <c r="E779" s="164" t="s">
        <v>1</v>
      </c>
      <c r="F779" s="165" t="s">
        <v>164</v>
      </c>
      <c r="H779" s="166">
        <v>1</v>
      </c>
      <c r="I779" s="167"/>
      <c r="L779" s="163"/>
      <c r="M779" s="168"/>
      <c r="T779" s="169"/>
      <c r="AT779" s="164" t="s">
        <v>162</v>
      </c>
      <c r="AU779" s="164" t="s">
        <v>83</v>
      </c>
      <c r="AV779" s="13" t="s">
        <v>158</v>
      </c>
      <c r="AW779" s="13" t="s">
        <v>30</v>
      </c>
      <c r="AX779" s="13" t="s">
        <v>81</v>
      </c>
      <c r="AY779" s="164" t="s">
        <v>151</v>
      </c>
    </row>
    <row r="780" spans="2:65" s="1" customFormat="1" ht="21.75" customHeight="1" x14ac:dyDescent="0.2">
      <c r="B780" s="137"/>
      <c r="C780" s="182" t="s">
        <v>1033</v>
      </c>
      <c r="D780" s="182" t="s">
        <v>566</v>
      </c>
      <c r="E780" s="183" t="s">
        <v>1034</v>
      </c>
      <c r="F780" s="184" t="s">
        <v>1035</v>
      </c>
      <c r="G780" s="185" t="s">
        <v>372</v>
      </c>
      <c r="H780" s="186">
        <v>4</v>
      </c>
      <c r="I780" s="187"/>
      <c r="J780" s="188">
        <f>ROUND(I780*H780,2)</f>
        <v>0</v>
      </c>
      <c r="K780" s="189"/>
      <c r="L780" s="190"/>
      <c r="M780" s="191" t="s">
        <v>1</v>
      </c>
      <c r="N780" s="192" t="s">
        <v>38</v>
      </c>
      <c r="P780" s="148">
        <f>O780*H780</f>
        <v>0</v>
      </c>
      <c r="Q780" s="148">
        <v>8.9999999999999998E-4</v>
      </c>
      <c r="R780" s="148">
        <f>Q780*H780</f>
        <v>3.5999999999999999E-3</v>
      </c>
      <c r="S780" s="148">
        <v>0</v>
      </c>
      <c r="T780" s="149">
        <f>S780*H780</f>
        <v>0</v>
      </c>
      <c r="AR780" s="150" t="s">
        <v>204</v>
      </c>
      <c r="AT780" s="150" t="s">
        <v>566</v>
      </c>
      <c r="AU780" s="150" t="s">
        <v>83</v>
      </c>
      <c r="AY780" s="17" t="s">
        <v>151</v>
      </c>
      <c r="BE780" s="151">
        <f>IF(N780="základní",J780,0)</f>
        <v>0</v>
      </c>
      <c r="BF780" s="151">
        <f>IF(N780="snížená",J780,0)</f>
        <v>0</v>
      </c>
      <c r="BG780" s="151">
        <f>IF(N780="zákl. přenesená",J780,0)</f>
        <v>0</v>
      </c>
      <c r="BH780" s="151">
        <f>IF(N780="sníž. přenesená",J780,0)</f>
        <v>0</v>
      </c>
      <c r="BI780" s="151">
        <f>IF(N780="nulová",J780,0)</f>
        <v>0</v>
      </c>
      <c r="BJ780" s="17" t="s">
        <v>81</v>
      </c>
      <c r="BK780" s="151">
        <f>ROUND(I780*H780,2)</f>
        <v>0</v>
      </c>
      <c r="BL780" s="17" t="s">
        <v>158</v>
      </c>
      <c r="BM780" s="150" t="s">
        <v>1036</v>
      </c>
    </row>
    <row r="781" spans="2:65" s="1" customFormat="1" x14ac:dyDescent="0.2">
      <c r="B781" s="32"/>
      <c r="D781" s="152" t="s">
        <v>160</v>
      </c>
      <c r="F781" s="153" t="s">
        <v>1035</v>
      </c>
      <c r="I781" s="154"/>
      <c r="L781" s="32"/>
      <c r="M781" s="155"/>
      <c r="T781" s="56"/>
      <c r="AT781" s="17" t="s">
        <v>160</v>
      </c>
      <c r="AU781" s="17" t="s">
        <v>83</v>
      </c>
    </row>
    <row r="782" spans="2:65" s="14" customFormat="1" x14ac:dyDescent="0.2">
      <c r="B782" s="170"/>
      <c r="D782" s="152" t="s">
        <v>162</v>
      </c>
      <c r="E782" s="171" t="s">
        <v>1</v>
      </c>
      <c r="F782" s="172" t="s">
        <v>1037</v>
      </c>
      <c r="H782" s="171" t="s">
        <v>1</v>
      </c>
      <c r="I782" s="173"/>
      <c r="L782" s="170"/>
      <c r="M782" s="174"/>
      <c r="T782" s="175"/>
      <c r="AT782" s="171" t="s">
        <v>162</v>
      </c>
      <c r="AU782" s="171" t="s">
        <v>83</v>
      </c>
      <c r="AV782" s="14" t="s">
        <v>81</v>
      </c>
      <c r="AW782" s="14" t="s">
        <v>30</v>
      </c>
      <c r="AX782" s="14" t="s">
        <v>73</v>
      </c>
      <c r="AY782" s="171" t="s">
        <v>151</v>
      </c>
    </row>
    <row r="783" spans="2:65" s="12" customFormat="1" x14ac:dyDescent="0.2">
      <c r="B783" s="156"/>
      <c r="D783" s="152" t="s">
        <v>162</v>
      </c>
      <c r="E783" s="157" t="s">
        <v>1</v>
      </c>
      <c r="F783" s="158" t="s">
        <v>158</v>
      </c>
      <c r="H783" s="159">
        <v>4</v>
      </c>
      <c r="I783" s="160"/>
      <c r="L783" s="156"/>
      <c r="M783" s="161"/>
      <c r="T783" s="162"/>
      <c r="AT783" s="157" t="s">
        <v>162</v>
      </c>
      <c r="AU783" s="157" t="s">
        <v>83</v>
      </c>
      <c r="AV783" s="12" t="s">
        <v>83</v>
      </c>
      <c r="AW783" s="12" t="s">
        <v>30</v>
      </c>
      <c r="AX783" s="12" t="s">
        <v>73</v>
      </c>
      <c r="AY783" s="157" t="s">
        <v>151</v>
      </c>
    </row>
    <row r="784" spans="2:65" s="13" customFormat="1" x14ac:dyDescent="0.2">
      <c r="B784" s="163"/>
      <c r="D784" s="152" t="s">
        <v>162</v>
      </c>
      <c r="E784" s="164" t="s">
        <v>1</v>
      </c>
      <c r="F784" s="165" t="s">
        <v>164</v>
      </c>
      <c r="H784" s="166">
        <v>4</v>
      </c>
      <c r="I784" s="167"/>
      <c r="L784" s="163"/>
      <c r="M784" s="168"/>
      <c r="T784" s="169"/>
      <c r="AT784" s="164" t="s">
        <v>162</v>
      </c>
      <c r="AU784" s="164" t="s">
        <v>83</v>
      </c>
      <c r="AV784" s="13" t="s">
        <v>158</v>
      </c>
      <c r="AW784" s="13" t="s">
        <v>30</v>
      </c>
      <c r="AX784" s="13" t="s">
        <v>81</v>
      </c>
      <c r="AY784" s="164" t="s">
        <v>151</v>
      </c>
    </row>
    <row r="785" spans="2:65" s="1" customFormat="1" ht="16.5" customHeight="1" x14ac:dyDescent="0.2">
      <c r="B785" s="137"/>
      <c r="C785" s="182" t="s">
        <v>1038</v>
      </c>
      <c r="D785" s="182" t="s">
        <v>566</v>
      </c>
      <c r="E785" s="183" t="s">
        <v>1029</v>
      </c>
      <c r="F785" s="184" t="s">
        <v>1030</v>
      </c>
      <c r="G785" s="185" t="s">
        <v>372</v>
      </c>
      <c r="H785" s="186">
        <v>4</v>
      </c>
      <c r="I785" s="187"/>
      <c r="J785" s="188">
        <f>ROUND(I785*H785,2)</f>
        <v>0</v>
      </c>
      <c r="K785" s="189"/>
      <c r="L785" s="190"/>
      <c r="M785" s="191" t="s">
        <v>1</v>
      </c>
      <c r="N785" s="192" t="s">
        <v>38</v>
      </c>
      <c r="P785" s="148">
        <f>O785*H785</f>
        <v>0</v>
      </c>
      <c r="Q785" s="148">
        <v>1.6999999999999999E-3</v>
      </c>
      <c r="R785" s="148">
        <f>Q785*H785</f>
        <v>6.7999999999999996E-3</v>
      </c>
      <c r="S785" s="148">
        <v>0</v>
      </c>
      <c r="T785" s="149">
        <f>S785*H785</f>
        <v>0</v>
      </c>
      <c r="AR785" s="150" t="s">
        <v>204</v>
      </c>
      <c r="AT785" s="150" t="s">
        <v>566</v>
      </c>
      <c r="AU785" s="150" t="s">
        <v>83</v>
      </c>
      <c r="AY785" s="17" t="s">
        <v>151</v>
      </c>
      <c r="BE785" s="151">
        <f>IF(N785="základní",J785,0)</f>
        <v>0</v>
      </c>
      <c r="BF785" s="151">
        <f>IF(N785="snížená",J785,0)</f>
        <v>0</v>
      </c>
      <c r="BG785" s="151">
        <f>IF(N785="zákl. přenesená",J785,0)</f>
        <v>0</v>
      </c>
      <c r="BH785" s="151">
        <f>IF(N785="sníž. přenesená",J785,0)</f>
        <v>0</v>
      </c>
      <c r="BI785" s="151">
        <f>IF(N785="nulová",J785,0)</f>
        <v>0</v>
      </c>
      <c r="BJ785" s="17" t="s">
        <v>81</v>
      </c>
      <c r="BK785" s="151">
        <f>ROUND(I785*H785,2)</f>
        <v>0</v>
      </c>
      <c r="BL785" s="17" t="s">
        <v>158</v>
      </c>
      <c r="BM785" s="150" t="s">
        <v>1039</v>
      </c>
    </row>
    <row r="786" spans="2:65" s="1" customFormat="1" x14ac:dyDescent="0.2">
      <c r="B786" s="32"/>
      <c r="D786" s="152" t="s">
        <v>160</v>
      </c>
      <c r="F786" s="153" t="s">
        <v>1030</v>
      </c>
      <c r="I786" s="154"/>
      <c r="L786" s="32"/>
      <c r="M786" s="155"/>
      <c r="T786" s="56"/>
      <c r="AT786" s="17" t="s">
        <v>160</v>
      </c>
      <c r="AU786" s="17" t="s">
        <v>83</v>
      </c>
    </row>
    <row r="787" spans="2:65" s="14" customFormat="1" x14ac:dyDescent="0.2">
      <c r="B787" s="170"/>
      <c r="D787" s="152" t="s">
        <v>162</v>
      </c>
      <c r="E787" s="171" t="s">
        <v>1</v>
      </c>
      <c r="F787" s="172" t="s">
        <v>1040</v>
      </c>
      <c r="H787" s="171" t="s">
        <v>1</v>
      </c>
      <c r="I787" s="173"/>
      <c r="L787" s="170"/>
      <c r="M787" s="174"/>
      <c r="T787" s="175"/>
      <c r="AT787" s="171" t="s">
        <v>162</v>
      </c>
      <c r="AU787" s="171" t="s">
        <v>83</v>
      </c>
      <c r="AV787" s="14" t="s">
        <v>81</v>
      </c>
      <c r="AW787" s="14" t="s">
        <v>30</v>
      </c>
      <c r="AX787" s="14" t="s">
        <v>73</v>
      </c>
      <c r="AY787" s="171" t="s">
        <v>151</v>
      </c>
    </row>
    <row r="788" spans="2:65" s="12" customFormat="1" x14ac:dyDescent="0.2">
      <c r="B788" s="156"/>
      <c r="D788" s="152" t="s">
        <v>162</v>
      </c>
      <c r="E788" s="157" t="s">
        <v>1</v>
      </c>
      <c r="F788" s="158" t="s">
        <v>158</v>
      </c>
      <c r="H788" s="159">
        <v>4</v>
      </c>
      <c r="I788" s="160"/>
      <c r="L788" s="156"/>
      <c r="M788" s="161"/>
      <c r="T788" s="162"/>
      <c r="AT788" s="157" t="s">
        <v>162</v>
      </c>
      <c r="AU788" s="157" t="s">
        <v>83</v>
      </c>
      <c r="AV788" s="12" t="s">
        <v>83</v>
      </c>
      <c r="AW788" s="12" t="s">
        <v>30</v>
      </c>
      <c r="AX788" s="12" t="s">
        <v>73</v>
      </c>
      <c r="AY788" s="157" t="s">
        <v>151</v>
      </c>
    </row>
    <row r="789" spans="2:65" s="13" customFormat="1" x14ac:dyDescent="0.2">
      <c r="B789" s="163"/>
      <c r="D789" s="152" t="s">
        <v>162</v>
      </c>
      <c r="E789" s="164" t="s">
        <v>1</v>
      </c>
      <c r="F789" s="165" t="s">
        <v>164</v>
      </c>
      <c r="H789" s="166">
        <v>4</v>
      </c>
      <c r="I789" s="167"/>
      <c r="L789" s="163"/>
      <c r="M789" s="168"/>
      <c r="T789" s="169"/>
      <c r="AT789" s="164" t="s">
        <v>162</v>
      </c>
      <c r="AU789" s="164" t="s">
        <v>83</v>
      </c>
      <c r="AV789" s="13" t="s">
        <v>158</v>
      </c>
      <c r="AW789" s="13" t="s">
        <v>30</v>
      </c>
      <c r="AX789" s="13" t="s">
        <v>81</v>
      </c>
      <c r="AY789" s="164" t="s">
        <v>151</v>
      </c>
    </row>
    <row r="790" spans="2:65" s="1" customFormat="1" ht="24.2" customHeight="1" x14ac:dyDescent="0.2">
      <c r="B790" s="137"/>
      <c r="C790" s="182" t="s">
        <v>1041</v>
      </c>
      <c r="D790" s="182" t="s">
        <v>566</v>
      </c>
      <c r="E790" s="183" t="s">
        <v>1042</v>
      </c>
      <c r="F790" s="184" t="s">
        <v>1043</v>
      </c>
      <c r="G790" s="185" t="s">
        <v>372</v>
      </c>
      <c r="H790" s="186">
        <v>3</v>
      </c>
      <c r="I790" s="187"/>
      <c r="J790" s="188">
        <f>ROUND(I790*H790,2)</f>
        <v>0</v>
      </c>
      <c r="K790" s="189"/>
      <c r="L790" s="190"/>
      <c r="M790" s="191" t="s">
        <v>1</v>
      </c>
      <c r="N790" s="192" t="s">
        <v>38</v>
      </c>
      <c r="P790" s="148">
        <f>O790*H790</f>
        <v>0</v>
      </c>
      <c r="Q790" s="148">
        <v>2.5000000000000001E-3</v>
      </c>
      <c r="R790" s="148">
        <f>Q790*H790</f>
        <v>7.4999999999999997E-3</v>
      </c>
      <c r="S790" s="148">
        <v>0</v>
      </c>
      <c r="T790" s="149">
        <f>S790*H790</f>
        <v>0</v>
      </c>
      <c r="AR790" s="150" t="s">
        <v>204</v>
      </c>
      <c r="AT790" s="150" t="s">
        <v>566</v>
      </c>
      <c r="AU790" s="150" t="s">
        <v>83</v>
      </c>
      <c r="AY790" s="17" t="s">
        <v>151</v>
      </c>
      <c r="BE790" s="151">
        <f>IF(N790="základní",J790,0)</f>
        <v>0</v>
      </c>
      <c r="BF790" s="151">
        <f>IF(N790="snížená",J790,0)</f>
        <v>0</v>
      </c>
      <c r="BG790" s="151">
        <f>IF(N790="zákl. přenesená",J790,0)</f>
        <v>0</v>
      </c>
      <c r="BH790" s="151">
        <f>IF(N790="sníž. přenesená",J790,0)</f>
        <v>0</v>
      </c>
      <c r="BI790" s="151">
        <f>IF(N790="nulová",J790,0)</f>
        <v>0</v>
      </c>
      <c r="BJ790" s="17" t="s">
        <v>81</v>
      </c>
      <c r="BK790" s="151">
        <f>ROUND(I790*H790,2)</f>
        <v>0</v>
      </c>
      <c r="BL790" s="17" t="s">
        <v>158</v>
      </c>
      <c r="BM790" s="150" t="s">
        <v>1044</v>
      </c>
    </row>
    <row r="791" spans="2:65" s="1" customFormat="1" x14ac:dyDescent="0.2">
      <c r="B791" s="32"/>
      <c r="D791" s="152" t="s">
        <v>160</v>
      </c>
      <c r="F791" s="153" t="s">
        <v>1043</v>
      </c>
      <c r="I791" s="154"/>
      <c r="L791" s="32"/>
      <c r="M791" s="155"/>
      <c r="T791" s="56"/>
      <c r="AT791" s="17" t="s">
        <v>160</v>
      </c>
      <c r="AU791" s="17" t="s">
        <v>83</v>
      </c>
    </row>
    <row r="792" spans="2:65" s="14" customFormat="1" x14ac:dyDescent="0.2">
      <c r="B792" s="170"/>
      <c r="D792" s="152" t="s">
        <v>162</v>
      </c>
      <c r="E792" s="171" t="s">
        <v>1</v>
      </c>
      <c r="F792" s="172" t="s">
        <v>1045</v>
      </c>
      <c r="H792" s="171" t="s">
        <v>1</v>
      </c>
      <c r="I792" s="173"/>
      <c r="L792" s="170"/>
      <c r="M792" s="174"/>
      <c r="T792" s="175"/>
      <c r="AT792" s="171" t="s">
        <v>162</v>
      </c>
      <c r="AU792" s="171" t="s">
        <v>83</v>
      </c>
      <c r="AV792" s="14" t="s">
        <v>81</v>
      </c>
      <c r="AW792" s="14" t="s">
        <v>30</v>
      </c>
      <c r="AX792" s="14" t="s">
        <v>73</v>
      </c>
      <c r="AY792" s="171" t="s">
        <v>151</v>
      </c>
    </row>
    <row r="793" spans="2:65" s="12" customFormat="1" x14ac:dyDescent="0.2">
      <c r="B793" s="156"/>
      <c r="D793" s="152" t="s">
        <v>162</v>
      </c>
      <c r="E793" s="157" t="s">
        <v>1</v>
      </c>
      <c r="F793" s="158" t="s">
        <v>93</v>
      </c>
      <c r="H793" s="159">
        <v>3</v>
      </c>
      <c r="I793" s="160"/>
      <c r="L793" s="156"/>
      <c r="M793" s="161"/>
      <c r="T793" s="162"/>
      <c r="AT793" s="157" t="s">
        <v>162</v>
      </c>
      <c r="AU793" s="157" t="s">
        <v>83</v>
      </c>
      <c r="AV793" s="12" t="s">
        <v>83</v>
      </c>
      <c r="AW793" s="12" t="s">
        <v>30</v>
      </c>
      <c r="AX793" s="12" t="s">
        <v>73</v>
      </c>
      <c r="AY793" s="157" t="s">
        <v>151</v>
      </c>
    </row>
    <row r="794" spans="2:65" s="13" customFormat="1" x14ac:dyDescent="0.2">
      <c r="B794" s="163"/>
      <c r="D794" s="152" t="s">
        <v>162</v>
      </c>
      <c r="E794" s="164" t="s">
        <v>1</v>
      </c>
      <c r="F794" s="165" t="s">
        <v>164</v>
      </c>
      <c r="H794" s="166">
        <v>3</v>
      </c>
      <c r="I794" s="167"/>
      <c r="L794" s="163"/>
      <c r="M794" s="168"/>
      <c r="T794" s="169"/>
      <c r="AT794" s="164" t="s">
        <v>162</v>
      </c>
      <c r="AU794" s="164" t="s">
        <v>83</v>
      </c>
      <c r="AV794" s="13" t="s">
        <v>158</v>
      </c>
      <c r="AW794" s="13" t="s">
        <v>30</v>
      </c>
      <c r="AX794" s="13" t="s">
        <v>81</v>
      </c>
      <c r="AY794" s="164" t="s">
        <v>151</v>
      </c>
    </row>
    <row r="795" spans="2:65" s="1" customFormat="1" ht="24.2" customHeight="1" x14ac:dyDescent="0.2">
      <c r="B795" s="137"/>
      <c r="C795" s="138" t="s">
        <v>1046</v>
      </c>
      <c r="D795" s="138" t="s">
        <v>154</v>
      </c>
      <c r="E795" s="139" t="s">
        <v>1047</v>
      </c>
      <c r="F795" s="140" t="s">
        <v>1048</v>
      </c>
      <c r="G795" s="141" t="s">
        <v>372</v>
      </c>
      <c r="H795" s="142">
        <v>23</v>
      </c>
      <c r="I795" s="143"/>
      <c r="J795" s="144">
        <f>ROUND(I795*H795,2)</f>
        <v>0</v>
      </c>
      <c r="K795" s="145"/>
      <c r="L795" s="32"/>
      <c r="M795" s="146" t="s">
        <v>1</v>
      </c>
      <c r="N795" s="147" t="s">
        <v>38</v>
      </c>
      <c r="P795" s="148">
        <f>O795*H795</f>
        <v>0</v>
      </c>
      <c r="Q795" s="148">
        <v>0.11241</v>
      </c>
      <c r="R795" s="148">
        <f>Q795*H795</f>
        <v>2.5854300000000001</v>
      </c>
      <c r="S795" s="148">
        <v>0</v>
      </c>
      <c r="T795" s="149">
        <f>S795*H795</f>
        <v>0</v>
      </c>
      <c r="AR795" s="150" t="s">
        <v>158</v>
      </c>
      <c r="AT795" s="150" t="s">
        <v>154</v>
      </c>
      <c r="AU795" s="150" t="s">
        <v>83</v>
      </c>
      <c r="AY795" s="17" t="s">
        <v>151</v>
      </c>
      <c r="BE795" s="151">
        <f>IF(N795="základní",J795,0)</f>
        <v>0</v>
      </c>
      <c r="BF795" s="151">
        <f>IF(N795="snížená",J795,0)</f>
        <v>0</v>
      </c>
      <c r="BG795" s="151">
        <f>IF(N795="zákl. přenesená",J795,0)</f>
        <v>0</v>
      </c>
      <c r="BH795" s="151">
        <f>IF(N795="sníž. přenesená",J795,0)</f>
        <v>0</v>
      </c>
      <c r="BI795" s="151">
        <f>IF(N795="nulová",J795,0)</f>
        <v>0</v>
      </c>
      <c r="BJ795" s="17" t="s">
        <v>81</v>
      </c>
      <c r="BK795" s="151">
        <f>ROUND(I795*H795,2)</f>
        <v>0</v>
      </c>
      <c r="BL795" s="17" t="s">
        <v>158</v>
      </c>
      <c r="BM795" s="150" t="s">
        <v>1049</v>
      </c>
    </row>
    <row r="796" spans="2:65" s="1" customFormat="1" ht="19.5" x14ac:dyDescent="0.2">
      <c r="B796" s="32"/>
      <c r="D796" s="152" t="s">
        <v>160</v>
      </c>
      <c r="F796" s="153" t="s">
        <v>1048</v>
      </c>
      <c r="I796" s="154"/>
      <c r="L796" s="32"/>
      <c r="M796" s="155"/>
      <c r="T796" s="56"/>
      <c r="AT796" s="17" t="s">
        <v>160</v>
      </c>
      <c r="AU796" s="17" t="s">
        <v>83</v>
      </c>
    </row>
    <row r="797" spans="2:65" s="14" customFormat="1" x14ac:dyDescent="0.2">
      <c r="B797" s="170"/>
      <c r="D797" s="152" t="s">
        <v>162</v>
      </c>
      <c r="E797" s="171" t="s">
        <v>1</v>
      </c>
      <c r="F797" s="172" t="s">
        <v>1050</v>
      </c>
      <c r="H797" s="171" t="s">
        <v>1</v>
      </c>
      <c r="I797" s="173"/>
      <c r="L797" s="170"/>
      <c r="M797" s="174"/>
      <c r="T797" s="175"/>
      <c r="AT797" s="171" t="s">
        <v>162</v>
      </c>
      <c r="AU797" s="171" t="s">
        <v>83</v>
      </c>
      <c r="AV797" s="14" t="s">
        <v>81</v>
      </c>
      <c r="AW797" s="14" t="s">
        <v>30</v>
      </c>
      <c r="AX797" s="14" t="s">
        <v>73</v>
      </c>
      <c r="AY797" s="171" t="s">
        <v>151</v>
      </c>
    </row>
    <row r="798" spans="2:65" s="12" customFormat="1" x14ac:dyDescent="0.2">
      <c r="B798" s="156"/>
      <c r="D798" s="152" t="s">
        <v>162</v>
      </c>
      <c r="E798" s="157" t="s">
        <v>1</v>
      </c>
      <c r="F798" s="158" t="s">
        <v>335</v>
      </c>
      <c r="H798" s="159">
        <v>23</v>
      </c>
      <c r="I798" s="160"/>
      <c r="L798" s="156"/>
      <c r="M798" s="161"/>
      <c r="T798" s="162"/>
      <c r="AT798" s="157" t="s">
        <v>162</v>
      </c>
      <c r="AU798" s="157" t="s">
        <v>83</v>
      </c>
      <c r="AV798" s="12" t="s">
        <v>83</v>
      </c>
      <c r="AW798" s="12" t="s">
        <v>30</v>
      </c>
      <c r="AX798" s="12" t="s">
        <v>73</v>
      </c>
      <c r="AY798" s="157" t="s">
        <v>151</v>
      </c>
    </row>
    <row r="799" spans="2:65" s="13" customFormat="1" x14ac:dyDescent="0.2">
      <c r="B799" s="163"/>
      <c r="D799" s="152" t="s">
        <v>162</v>
      </c>
      <c r="E799" s="164" t="s">
        <v>1</v>
      </c>
      <c r="F799" s="165" t="s">
        <v>164</v>
      </c>
      <c r="H799" s="166">
        <v>23</v>
      </c>
      <c r="I799" s="167"/>
      <c r="L799" s="163"/>
      <c r="M799" s="168"/>
      <c r="T799" s="169"/>
      <c r="AT799" s="164" t="s">
        <v>162</v>
      </c>
      <c r="AU799" s="164" t="s">
        <v>83</v>
      </c>
      <c r="AV799" s="13" t="s">
        <v>158</v>
      </c>
      <c r="AW799" s="13" t="s">
        <v>30</v>
      </c>
      <c r="AX799" s="13" t="s">
        <v>81</v>
      </c>
      <c r="AY799" s="164" t="s">
        <v>151</v>
      </c>
    </row>
    <row r="800" spans="2:65" s="1" customFormat="1" ht="21.75" customHeight="1" x14ac:dyDescent="0.2">
      <c r="B800" s="137"/>
      <c r="C800" s="182" t="s">
        <v>1051</v>
      </c>
      <c r="D800" s="182" t="s">
        <v>566</v>
      </c>
      <c r="E800" s="183" t="s">
        <v>1052</v>
      </c>
      <c r="F800" s="184" t="s">
        <v>1053</v>
      </c>
      <c r="G800" s="185" t="s">
        <v>372</v>
      </c>
      <c r="H800" s="186">
        <v>23</v>
      </c>
      <c r="I800" s="187"/>
      <c r="J800" s="188">
        <f>ROUND(I800*H800,2)</f>
        <v>0</v>
      </c>
      <c r="K800" s="189"/>
      <c r="L800" s="190"/>
      <c r="M800" s="191" t="s">
        <v>1</v>
      </c>
      <c r="N800" s="192" t="s">
        <v>38</v>
      </c>
      <c r="P800" s="148">
        <f>O800*H800</f>
        <v>0</v>
      </c>
      <c r="Q800" s="148">
        <v>6.1000000000000004E-3</v>
      </c>
      <c r="R800" s="148">
        <f>Q800*H800</f>
        <v>0.14030000000000001</v>
      </c>
      <c r="S800" s="148">
        <v>0</v>
      </c>
      <c r="T800" s="149">
        <f>S800*H800</f>
        <v>0</v>
      </c>
      <c r="AR800" s="150" t="s">
        <v>204</v>
      </c>
      <c r="AT800" s="150" t="s">
        <v>566</v>
      </c>
      <c r="AU800" s="150" t="s">
        <v>83</v>
      </c>
      <c r="AY800" s="17" t="s">
        <v>151</v>
      </c>
      <c r="BE800" s="151">
        <f>IF(N800="základní",J800,0)</f>
        <v>0</v>
      </c>
      <c r="BF800" s="151">
        <f>IF(N800="snížená",J800,0)</f>
        <v>0</v>
      </c>
      <c r="BG800" s="151">
        <f>IF(N800="zákl. přenesená",J800,0)</f>
        <v>0</v>
      </c>
      <c r="BH800" s="151">
        <f>IF(N800="sníž. přenesená",J800,0)</f>
        <v>0</v>
      </c>
      <c r="BI800" s="151">
        <f>IF(N800="nulová",J800,0)</f>
        <v>0</v>
      </c>
      <c r="BJ800" s="17" t="s">
        <v>81</v>
      </c>
      <c r="BK800" s="151">
        <f>ROUND(I800*H800,2)</f>
        <v>0</v>
      </c>
      <c r="BL800" s="17" t="s">
        <v>158</v>
      </c>
      <c r="BM800" s="150" t="s">
        <v>1054</v>
      </c>
    </row>
    <row r="801" spans="2:65" s="1" customFormat="1" x14ac:dyDescent="0.2">
      <c r="B801" s="32"/>
      <c r="D801" s="152" t="s">
        <v>160</v>
      </c>
      <c r="F801" s="153" t="s">
        <v>1053</v>
      </c>
      <c r="I801" s="154"/>
      <c r="L801" s="32"/>
      <c r="M801" s="155"/>
      <c r="T801" s="56"/>
      <c r="AT801" s="17" t="s">
        <v>160</v>
      </c>
      <c r="AU801" s="17" t="s">
        <v>83</v>
      </c>
    </row>
    <row r="802" spans="2:65" s="14" customFormat="1" x14ac:dyDescent="0.2">
      <c r="B802" s="170"/>
      <c r="D802" s="152" t="s">
        <v>162</v>
      </c>
      <c r="E802" s="171" t="s">
        <v>1</v>
      </c>
      <c r="F802" s="172" t="s">
        <v>1055</v>
      </c>
      <c r="H802" s="171" t="s">
        <v>1</v>
      </c>
      <c r="I802" s="173"/>
      <c r="L802" s="170"/>
      <c r="M802" s="174"/>
      <c r="T802" s="175"/>
      <c r="AT802" s="171" t="s">
        <v>162</v>
      </c>
      <c r="AU802" s="171" t="s">
        <v>83</v>
      </c>
      <c r="AV802" s="14" t="s">
        <v>81</v>
      </c>
      <c r="AW802" s="14" t="s">
        <v>30</v>
      </c>
      <c r="AX802" s="14" t="s">
        <v>73</v>
      </c>
      <c r="AY802" s="171" t="s">
        <v>151</v>
      </c>
    </row>
    <row r="803" spans="2:65" s="12" customFormat="1" x14ac:dyDescent="0.2">
      <c r="B803" s="156"/>
      <c r="D803" s="152" t="s">
        <v>162</v>
      </c>
      <c r="E803" s="157" t="s">
        <v>1</v>
      </c>
      <c r="F803" s="158" t="s">
        <v>335</v>
      </c>
      <c r="H803" s="159">
        <v>23</v>
      </c>
      <c r="I803" s="160"/>
      <c r="L803" s="156"/>
      <c r="M803" s="161"/>
      <c r="T803" s="162"/>
      <c r="AT803" s="157" t="s">
        <v>162</v>
      </c>
      <c r="AU803" s="157" t="s">
        <v>83</v>
      </c>
      <c r="AV803" s="12" t="s">
        <v>83</v>
      </c>
      <c r="AW803" s="12" t="s">
        <v>30</v>
      </c>
      <c r="AX803" s="12" t="s">
        <v>73</v>
      </c>
      <c r="AY803" s="157" t="s">
        <v>151</v>
      </c>
    </row>
    <row r="804" spans="2:65" s="13" customFormat="1" x14ac:dyDescent="0.2">
      <c r="B804" s="163"/>
      <c r="D804" s="152" t="s">
        <v>162</v>
      </c>
      <c r="E804" s="164" t="s">
        <v>1</v>
      </c>
      <c r="F804" s="165" t="s">
        <v>164</v>
      </c>
      <c r="H804" s="166">
        <v>23</v>
      </c>
      <c r="I804" s="167"/>
      <c r="L804" s="163"/>
      <c r="M804" s="168"/>
      <c r="T804" s="169"/>
      <c r="AT804" s="164" t="s">
        <v>162</v>
      </c>
      <c r="AU804" s="164" t="s">
        <v>83</v>
      </c>
      <c r="AV804" s="13" t="s">
        <v>158</v>
      </c>
      <c r="AW804" s="13" t="s">
        <v>30</v>
      </c>
      <c r="AX804" s="13" t="s">
        <v>81</v>
      </c>
      <c r="AY804" s="164" t="s">
        <v>151</v>
      </c>
    </row>
    <row r="805" spans="2:65" s="1" customFormat="1" ht="16.5" customHeight="1" x14ac:dyDescent="0.2">
      <c r="B805" s="137"/>
      <c r="C805" s="182" t="s">
        <v>1056</v>
      </c>
      <c r="D805" s="182" t="s">
        <v>566</v>
      </c>
      <c r="E805" s="183" t="s">
        <v>1057</v>
      </c>
      <c r="F805" s="184" t="s">
        <v>1058</v>
      </c>
      <c r="G805" s="185" t="s">
        <v>372</v>
      </c>
      <c r="H805" s="186">
        <v>23</v>
      </c>
      <c r="I805" s="187"/>
      <c r="J805" s="188">
        <f>ROUND(I805*H805,2)</f>
        <v>0</v>
      </c>
      <c r="K805" s="189"/>
      <c r="L805" s="190"/>
      <c r="M805" s="191" t="s">
        <v>1</v>
      </c>
      <c r="N805" s="192" t="s">
        <v>38</v>
      </c>
      <c r="P805" s="148">
        <f>O805*H805</f>
        <v>0</v>
      </c>
      <c r="Q805" s="148">
        <v>1E-4</v>
      </c>
      <c r="R805" s="148">
        <f>Q805*H805</f>
        <v>2.3E-3</v>
      </c>
      <c r="S805" s="148">
        <v>0</v>
      </c>
      <c r="T805" s="149">
        <f>S805*H805</f>
        <v>0</v>
      </c>
      <c r="AR805" s="150" t="s">
        <v>204</v>
      </c>
      <c r="AT805" s="150" t="s">
        <v>566</v>
      </c>
      <c r="AU805" s="150" t="s">
        <v>83</v>
      </c>
      <c r="AY805" s="17" t="s">
        <v>151</v>
      </c>
      <c r="BE805" s="151">
        <f>IF(N805="základní",J805,0)</f>
        <v>0</v>
      </c>
      <c r="BF805" s="151">
        <f>IF(N805="snížená",J805,0)</f>
        <v>0</v>
      </c>
      <c r="BG805" s="151">
        <f>IF(N805="zákl. přenesená",J805,0)</f>
        <v>0</v>
      </c>
      <c r="BH805" s="151">
        <f>IF(N805="sníž. přenesená",J805,0)</f>
        <v>0</v>
      </c>
      <c r="BI805" s="151">
        <f>IF(N805="nulová",J805,0)</f>
        <v>0</v>
      </c>
      <c r="BJ805" s="17" t="s">
        <v>81</v>
      </c>
      <c r="BK805" s="151">
        <f>ROUND(I805*H805,2)</f>
        <v>0</v>
      </c>
      <c r="BL805" s="17" t="s">
        <v>158</v>
      </c>
      <c r="BM805" s="150" t="s">
        <v>1059</v>
      </c>
    </row>
    <row r="806" spans="2:65" s="1" customFormat="1" x14ac:dyDescent="0.2">
      <c r="B806" s="32"/>
      <c r="D806" s="152" t="s">
        <v>160</v>
      </c>
      <c r="F806" s="153" t="s">
        <v>1058</v>
      </c>
      <c r="I806" s="154"/>
      <c r="L806" s="32"/>
      <c r="M806" s="155"/>
      <c r="T806" s="56"/>
      <c r="AT806" s="17" t="s">
        <v>160</v>
      </c>
      <c r="AU806" s="17" t="s">
        <v>83</v>
      </c>
    </row>
    <row r="807" spans="2:65" s="14" customFormat="1" x14ac:dyDescent="0.2">
      <c r="B807" s="170"/>
      <c r="D807" s="152" t="s">
        <v>162</v>
      </c>
      <c r="E807" s="171" t="s">
        <v>1</v>
      </c>
      <c r="F807" s="172" t="s">
        <v>1050</v>
      </c>
      <c r="H807" s="171" t="s">
        <v>1</v>
      </c>
      <c r="I807" s="173"/>
      <c r="L807" s="170"/>
      <c r="M807" s="174"/>
      <c r="T807" s="175"/>
      <c r="AT807" s="171" t="s">
        <v>162</v>
      </c>
      <c r="AU807" s="171" t="s">
        <v>83</v>
      </c>
      <c r="AV807" s="14" t="s">
        <v>81</v>
      </c>
      <c r="AW807" s="14" t="s">
        <v>30</v>
      </c>
      <c r="AX807" s="14" t="s">
        <v>73</v>
      </c>
      <c r="AY807" s="171" t="s">
        <v>151</v>
      </c>
    </row>
    <row r="808" spans="2:65" s="12" customFormat="1" x14ac:dyDescent="0.2">
      <c r="B808" s="156"/>
      <c r="D808" s="152" t="s">
        <v>162</v>
      </c>
      <c r="E808" s="157" t="s">
        <v>1</v>
      </c>
      <c r="F808" s="158" t="s">
        <v>335</v>
      </c>
      <c r="H808" s="159">
        <v>23</v>
      </c>
      <c r="I808" s="160"/>
      <c r="L808" s="156"/>
      <c r="M808" s="161"/>
      <c r="T808" s="162"/>
      <c r="AT808" s="157" t="s">
        <v>162</v>
      </c>
      <c r="AU808" s="157" t="s">
        <v>83</v>
      </c>
      <c r="AV808" s="12" t="s">
        <v>83</v>
      </c>
      <c r="AW808" s="12" t="s">
        <v>30</v>
      </c>
      <c r="AX808" s="12" t="s">
        <v>73</v>
      </c>
      <c r="AY808" s="157" t="s">
        <v>151</v>
      </c>
    </row>
    <row r="809" spans="2:65" s="13" customFormat="1" x14ac:dyDescent="0.2">
      <c r="B809" s="163"/>
      <c r="D809" s="152" t="s">
        <v>162</v>
      </c>
      <c r="E809" s="164" t="s">
        <v>1</v>
      </c>
      <c r="F809" s="165" t="s">
        <v>164</v>
      </c>
      <c r="H809" s="166">
        <v>23</v>
      </c>
      <c r="I809" s="167"/>
      <c r="L809" s="163"/>
      <c r="M809" s="168"/>
      <c r="T809" s="169"/>
      <c r="AT809" s="164" t="s">
        <v>162</v>
      </c>
      <c r="AU809" s="164" t="s">
        <v>83</v>
      </c>
      <c r="AV809" s="13" t="s">
        <v>158</v>
      </c>
      <c r="AW809" s="13" t="s">
        <v>30</v>
      </c>
      <c r="AX809" s="13" t="s">
        <v>81</v>
      </c>
      <c r="AY809" s="164" t="s">
        <v>151</v>
      </c>
    </row>
    <row r="810" spans="2:65" s="1" customFormat="1" ht="16.5" customHeight="1" x14ac:dyDescent="0.2">
      <c r="B810" s="137"/>
      <c r="C810" s="182" t="s">
        <v>1060</v>
      </c>
      <c r="D810" s="182" t="s">
        <v>566</v>
      </c>
      <c r="E810" s="183" t="s">
        <v>1061</v>
      </c>
      <c r="F810" s="184" t="s">
        <v>1062</v>
      </c>
      <c r="G810" s="185" t="s">
        <v>372</v>
      </c>
      <c r="H810" s="186">
        <v>23</v>
      </c>
      <c r="I810" s="187"/>
      <c r="J810" s="188">
        <f>ROUND(I810*H810,2)</f>
        <v>0</v>
      </c>
      <c r="K810" s="189"/>
      <c r="L810" s="190"/>
      <c r="M810" s="191" t="s">
        <v>1</v>
      </c>
      <c r="N810" s="192" t="s">
        <v>38</v>
      </c>
      <c r="P810" s="148">
        <f>O810*H810</f>
        <v>0</v>
      </c>
      <c r="Q810" s="148">
        <v>3.0000000000000001E-3</v>
      </c>
      <c r="R810" s="148">
        <f>Q810*H810</f>
        <v>6.9000000000000006E-2</v>
      </c>
      <c r="S810" s="148">
        <v>0</v>
      </c>
      <c r="T810" s="149">
        <f>S810*H810</f>
        <v>0</v>
      </c>
      <c r="AR810" s="150" t="s">
        <v>204</v>
      </c>
      <c r="AT810" s="150" t="s">
        <v>566</v>
      </c>
      <c r="AU810" s="150" t="s">
        <v>83</v>
      </c>
      <c r="AY810" s="17" t="s">
        <v>151</v>
      </c>
      <c r="BE810" s="151">
        <f>IF(N810="základní",J810,0)</f>
        <v>0</v>
      </c>
      <c r="BF810" s="151">
        <f>IF(N810="snížená",J810,0)</f>
        <v>0</v>
      </c>
      <c r="BG810" s="151">
        <f>IF(N810="zákl. přenesená",J810,0)</f>
        <v>0</v>
      </c>
      <c r="BH810" s="151">
        <f>IF(N810="sníž. přenesená",J810,0)</f>
        <v>0</v>
      </c>
      <c r="BI810" s="151">
        <f>IF(N810="nulová",J810,0)</f>
        <v>0</v>
      </c>
      <c r="BJ810" s="17" t="s">
        <v>81</v>
      </c>
      <c r="BK810" s="151">
        <f>ROUND(I810*H810,2)</f>
        <v>0</v>
      </c>
      <c r="BL810" s="17" t="s">
        <v>158</v>
      </c>
      <c r="BM810" s="150" t="s">
        <v>1063</v>
      </c>
    </row>
    <row r="811" spans="2:65" s="1" customFormat="1" x14ac:dyDescent="0.2">
      <c r="B811" s="32"/>
      <c r="D811" s="152" t="s">
        <v>160</v>
      </c>
      <c r="F811" s="153" t="s">
        <v>1062</v>
      </c>
      <c r="I811" s="154"/>
      <c r="L811" s="32"/>
      <c r="M811" s="155"/>
      <c r="T811" s="56"/>
      <c r="AT811" s="17" t="s">
        <v>160</v>
      </c>
      <c r="AU811" s="17" t="s">
        <v>83</v>
      </c>
    </row>
    <row r="812" spans="2:65" s="14" customFormat="1" x14ac:dyDescent="0.2">
      <c r="B812" s="170"/>
      <c r="D812" s="152" t="s">
        <v>162</v>
      </c>
      <c r="E812" s="171" t="s">
        <v>1</v>
      </c>
      <c r="F812" s="172" t="s">
        <v>562</v>
      </c>
      <c r="H812" s="171" t="s">
        <v>1</v>
      </c>
      <c r="I812" s="173"/>
      <c r="L812" s="170"/>
      <c r="M812" s="174"/>
      <c r="T812" s="175"/>
      <c r="AT812" s="171" t="s">
        <v>162</v>
      </c>
      <c r="AU812" s="171" t="s">
        <v>83</v>
      </c>
      <c r="AV812" s="14" t="s">
        <v>81</v>
      </c>
      <c r="AW812" s="14" t="s">
        <v>30</v>
      </c>
      <c r="AX812" s="14" t="s">
        <v>73</v>
      </c>
      <c r="AY812" s="171" t="s">
        <v>151</v>
      </c>
    </row>
    <row r="813" spans="2:65" s="12" customFormat="1" x14ac:dyDescent="0.2">
      <c r="B813" s="156"/>
      <c r="D813" s="152" t="s">
        <v>162</v>
      </c>
      <c r="E813" s="157" t="s">
        <v>1</v>
      </c>
      <c r="F813" s="158" t="s">
        <v>335</v>
      </c>
      <c r="H813" s="159">
        <v>23</v>
      </c>
      <c r="I813" s="160"/>
      <c r="L813" s="156"/>
      <c r="M813" s="161"/>
      <c r="T813" s="162"/>
      <c r="AT813" s="157" t="s">
        <v>162</v>
      </c>
      <c r="AU813" s="157" t="s">
        <v>83</v>
      </c>
      <c r="AV813" s="12" t="s">
        <v>83</v>
      </c>
      <c r="AW813" s="12" t="s">
        <v>30</v>
      </c>
      <c r="AX813" s="12" t="s">
        <v>73</v>
      </c>
      <c r="AY813" s="157" t="s">
        <v>151</v>
      </c>
    </row>
    <row r="814" spans="2:65" s="13" customFormat="1" x14ac:dyDescent="0.2">
      <c r="B814" s="163"/>
      <c r="D814" s="152" t="s">
        <v>162</v>
      </c>
      <c r="E814" s="164" t="s">
        <v>1</v>
      </c>
      <c r="F814" s="165" t="s">
        <v>164</v>
      </c>
      <c r="H814" s="166">
        <v>23</v>
      </c>
      <c r="I814" s="167"/>
      <c r="L814" s="163"/>
      <c r="M814" s="168"/>
      <c r="T814" s="169"/>
      <c r="AT814" s="164" t="s">
        <v>162</v>
      </c>
      <c r="AU814" s="164" t="s">
        <v>83</v>
      </c>
      <c r="AV814" s="13" t="s">
        <v>158</v>
      </c>
      <c r="AW814" s="13" t="s">
        <v>30</v>
      </c>
      <c r="AX814" s="13" t="s">
        <v>81</v>
      </c>
      <c r="AY814" s="164" t="s">
        <v>151</v>
      </c>
    </row>
    <row r="815" spans="2:65" s="1" customFormat="1" ht="21.75" customHeight="1" x14ac:dyDescent="0.2">
      <c r="B815" s="137"/>
      <c r="C815" s="182" t="s">
        <v>1064</v>
      </c>
      <c r="D815" s="182" t="s">
        <v>566</v>
      </c>
      <c r="E815" s="183" t="s">
        <v>1065</v>
      </c>
      <c r="F815" s="184" t="s">
        <v>1066</v>
      </c>
      <c r="G815" s="185" t="s">
        <v>372</v>
      </c>
      <c r="H815" s="186">
        <v>74</v>
      </c>
      <c r="I815" s="187"/>
      <c r="J815" s="188">
        <f>ROUND(I815*H815,2)</f>
        <v>0</v>
      </c>
      <c r="K815" s="189"/>
      <c r="L815" s="190"/>
      <c r="M815" s="191" t="s">
        <v>1</v>
      </c>
      <c r="N815" s="192" t="s">
        <v>38</v>
      </c>
      <c r="P815" s="148">
        <f>O815*H815</f>
        <v>0</v>
      </c>
      <c r="Q815" s="148">
        <v>3.5E-4</v>
      </c>
      <c r="R815" s="148">
        <f>Q815*H815</f>
        <v>2.5899999999999999E-2</v>
      </c>
      <c r="S815" s="148">
        <v>0</v>
      </c>
      <c r="T815" s="149">
        <f>S815*H815</f>
        <v>0</v>
      </c>
      <c r="AR815" s="150" t="s">
        <v>204</v>
      </c>
      <c r="AT815" s="150" t="s">
        <v>566</v>
      </c>
      <c r="AU815" s="150" t="s">
        <v>83</v>
      </c>
      <c r="AY815" s="17" t="s">
        <v>151</v>
      </c>
      <c r="BE815" s="151">
        <f>IF(N815="základní",J815,0)</f>
        <v>0</v>
      </c>
      <c r="BF815" s="151">
        <f>IF(N815="snížená",J815,0)</f>
        <v>0</v>
      </c>
      <c r="BG815" s="151">
        <f>IF(N815="zákl. přenesená",J815,0)</f>
        <v>0</v>
      </c>
      <c r="BH815" s="151">
        <f>IF(N815="sníž. přenesená",J815,0)</f>
        <v>0</v>
      </c>
      <c r="BI815" s="151">
        <f>IF(N815="nulová",J815,0)</f>
        <v>0</v>
      </c>
      <c r="BJ815" s="17" t="s">
        <v>81</v>
      </c>
      <c r="BK815" s="151">
        <f>ROUND(I815*H815,2)</f>
        <v>0</v>
      </c>
      <c r="BL815" s="17" t="s">
        <v>158</v>
      </c>
      <c r="BM815" s="150" t="s">
        <v>1067</v>
      </c>
    </row>
    <row r="816" spans="2:65" s="1" customFormat="1" x14ac:dyDescent="0.2">
      <c r="B816" s="32"/>
      <c r="D816" s="152" t="s">
        <v>160</v>
      </c>
      <c r="F816" s="153" t="s">
        <v>1066</v>
      </c>
      <c r="I816" s="154"/>
      <c r="L816" s="32"/>
      <c r="M816" s="155"/>
      <c r="T816" s="56"/>
      <c r="AT816" s="17" t="s">
        <v>160</v>
      </c>
      <c r="AU816" s="17" t="s">
        <v>83</v>
      </c>
    </row>
    <row r="817" spans="2:65" s="14" customFormat="1" x14ac:dyDescent="0.2">
      <c r="B817" s="170"/>
      <c r="D817" s="152" t="s">
        <v>162</v>
      </c>
      <c r="E817" s="171" t="s">
        <v>1</v>
      </c>
      <c r="F817" s="172" t="s">
        <v>562</v>
      </c>
      <c r="H817" s="171" t="s">
        <v>1</v>
      </c>
      <c r="I817" s="173"/>
      <c r="L817" s="170"/>
      <c r="M817" s="174"/>
      <c r="T817" s="175"/>
      <c r="AT817" s="171" t="s">
        <v>162</v>
      </c>
      <c r="AU817" s="171" t="s">
        <v>83</v>
      </c>
      <c r="AV817" s="14" t="s">
        <v>81</v>
      </c>
      <c r="AW817" s="14" t="s">
        <v>30</v>
      </c>
      <c r="AX817" s="14" t="s">
        <v>73</v>
      </c>
      <c r="AY817" s="171" t="s">
        <v>151</v>
      </c>
    </row>
    <row r="818" spans="2:65" s="12" customFormat="1" x14ac:dyDescent="0.2">
      <c r="B818" s="156"/>
      <c r="D818" s="152" t="s">
        <v>162</v>
      </c>
      <c r="E818" s="157" t="s">
        <v>1</v>
      </c>
      <c r="F818" s="158" t="s">
        <v>1068</v>
      </c>
      <c r="H818" s="159">
        <v>74</v>
      </c>
      <c r="I818" s="160"/>
      <c r="L818" s="156"/>
      <c r="M818" s="161"/>
      <c r="T818" s="162"/>
      <c r="AT818" s="157" t="s">
        <v>162</v>
      </c>
      <c r="AU818" s="157" t="s">
        <v>83</v>
      </c>
      <c r="AV818" s="12" t="s">
        <v>83</v>
      </c>
      <c r="AW818" s="12" t="s">
        <v>30</v>
      </c>
      <c r="AX818" s="12" t="s">
        <v>73</v>
      </c>
      <c r="AY818" s="157" t="s">
        <v>151</v>
      </c>
    </row>
    <row r="819" spans="2:65" s="13" customFormat="1" x14ac:dyDescent="0.2">
      <c r="B819" s="163"/>
      <c r="D819" s="152" t="s">
        <v>162</v>
      </c>
      <c r="E819" s="164" t="s">
        <v>1</v>
      </c>
      <c r="F819" s="165" t="s">
        <v>164</v>
      </c>
      <c r="H819" s="166">
        <v>74</v>
      </c>
      <c r="I819" s="167"/>
      <c r="L819" s="163"/>
      <c r="M819" s="168"/>
      <c r="T819" s="169"/>
      <c r="AT819" s="164" t="s">
        <v>162</v>
      </c>
      <c r="AU819" s="164" t="s">
        <v>83</v>
      </c>
      <c r="AV819" s="13" t="s">
        <v>158</v>
      </c>
      <c r="AW819" s="13" t="s">
        <v>30</v>
      </c>
      <c r="AX819" s="13" t="s">
        <v>81</v>
      </c>
      <c r="AY819" s="164" t="s">
        <v>151</v>
      </c>
    </row>
    <row r="820" spans="2:65" s="1" customFormat="1" ht="24.2" customHeight="1" x14ac:dyDescent="0.2">
      <c r="B820" s="137"/>
      <c r="C820" s="138" t="s">
        <v>1069</v>
      </c>
      <c r="D820" s="138" t="s">
        <v>154</v>
      </c>
      <c r="E820" s="139" t="s">
        <v>1070</v>
      </c>
      <c r="F820" s="140" t="s">
        <v>1071</v>
      </c>
      <c r="G820" s="141" t="s">
        <v>167</v>
      </c>
      <c r="H820" s="142">
        <v>26</v>
      </c>
      <c r="I820" s="143"/>
      <c r="J820" s="144">
        <f>ROUND(I820*H820,2)</f>
        <v>0</v>
      </c>
      <c r="K820" s="145"/>
      <c r="L820" s="32"/>
      <c r="M820" s="146" t="s">
        <v>1</v>
      </c>
      <c r="N820" s="147" t="s">
        <v>38</v>
      </c>
      <c r="P820" s="148">
        <f>O820*H820</f>
        <v>0</v>
      </c>
      <c r="Q820" s="148">
        <v>1E-4</v>
      </c>
      <c r="R820" s="148">
        <f>Q820*H820</f>
        <v>2.6000000000000003E-3</v>
      </c>
      <c r="S820" s="148">
        <v>0</v>
      </c>
      <c r="T820" s="149">
        <f>S820*H820</f>
        <v>0</v>
      </c>
      <c r="AR820" s="150" t="s">
        <v>158</v>
      </c>
      <c r="AT820" s="150" t="s">
        <v>154</v>
      </c>
      <c r="AU820" s="150" t="s">
        <v>83</v>
      </c>
      <c r="AY820" s="17" t="s">
        <v>151</v>
      </c>
      <c r="BE820" s="151">
        <f>IF(N820="základní",J820,0)</f>
        <v>0</v>
      </c>
      <c r="BF820" s="151">
        <f>IF(N820="snížená",J820,0)</f>
        <v>0</v>
      </c>
      <c r="BG820" s="151">
        <f>IF(N820="zákl. přenesená",J820,0)</f>
        <v>0</v>
      </c>
      <c r="BH820" s="151">
        <f>IF(N820="sníž. přenesená",J820,0)</f>
        <v>0</v>
      </c>
      <c r="BI820" s="151">
        <f>IF(N820="nulová",J820,0)</f>
        <v>0</v>
      </c>
      <c r="BJ820" s="17" t="s">
        <v>81</v>
      </c>
      <c r="BK820" s="151">
        <f>ROUND(I820*H820,2)</f>
        <v>0</v>
      </c>
      <c r="BL820" s="17" t="s">
        <v>158</v>
      </c>
      <c r="BM820" s="150" t="s">
        <v>1072</v>
      </c>
    </row>
    <row r="821" spans="2:65" s="1" customFormat="1" ht="19.5" x14ac:dyDescent="0.2">
      <c r="B821" s="32"/>
      <c r="D821" s="152" t="s">
        <v>160</v>
      </c>
      <c r="F821" s="153" t="s">
        <v>1071</v>
      </c>
      <c r="I821" s="154"/>
      <c r="L821" s="32"/>
      <c r="M821" s="155"/>
      <c r="T821" s="56"/>
      <c r="AT821" s="17" t="s">
        <v>160</v>
      </c>
      <c r="AU821" s="17" t="s">
        <v>83</v>
      </c>
    </row>
    <row r="822" spans="2:65" s="14" customFormat="1" x14ac:dyDescent="0.2">
      <c r="B822" s="170"/>
      <c r="D822" s="152" t="s">
        <v>162</v>
      </c>
      <c r="E822" s="171" t="s">
        <v>1</v>
      </c>
      <c r="F822" s="172" t="s">
        <v>1073</v>
      </c>
      <c r="H822" s="171" t="s">
        <v>1</v>
      </c>
      <c r="I822" s="173"/>
      <c r="L822" s="170"/>
      <c r="M822" s="174"/>
      <c r="T822" s="175"/>
      <c r="AT822" s="171" t="s">
        <v>162</v>
      </c>
      <c r="AU822" s="171" t="s">
        <v>83</v>
      </c>
      <c r="AV822" s="14" t="s">
        <v>81</v>
      </c>
      <c r="AW822" s="14" t="s">
        <v>30</v>
      </c>
      <c r="AX822" s="14" t="s">
        <v>73</v>
      </c>
      <c r="AY822" s="171" t="s">
        <v>151</v>
      </c>
    </row>
    <row r="823" spans="2:65" s="12" customFormat="1" x14ac:dyDescent="0.2">
      <c r="B823" s="156"/>
      <c r="D823" s="152" t="s">
        <v>162</v>
      </c>
      <c r="E823" s="157" t="s">
        <v>1</v>
      </c>
      <c r="F823" s="158" t="s">
        <v>1074</v>
      </c>
      <c r="H823" s="159">
        <v>26</v>
      </c>
      <c r="I823" s="160"/>
      <c r="L823" s="156"/>
      <c r="M823" s="161"/>
      <c r="T823" s="162"/>
      <c r="AT823" s="157" t="s">
        <v>162</v>
      </c>
      <c r="AU823" s="157" t="s">
        <v>83</v>
      </c>
      <c r="AV823" s="12" t="s">
        <v>83</v>
      </c>
      <c r="AW823" s="12" t="s">
        <v>30</v>
      </c>
      <c r="AX823" s="12" t="s">
        <v>73</v>
      </c>
      <c r="AY823" s="157" t="s">
        <v>151</v>
      </c>
    </row>
    <row r="824" spans="2:65" s="13" customFormat="1" x14ac:dyDescent="0.2">
      <c r="B824" s="163"/>
      <c r="D824" s="152" t="s">
        <v>162</v>
      </c>
      <c r="E824" s="164" t="s">
        <v>1</v>
      </c>
      <c r="F824" s="165" t="s">
        <v>164</v>
      </c>
      <c r="H824" s="166">
        <v>26</v>
      </c>
      <c r="I824" s="167"/>
      <c r="L824" s="163"/>
      <c r="M824" s="168"/>
      <c r="T824" s="169"/>
      <c r="AT824" s="164" t="s">
        <v>162</v>
      </c>
      <c r="AU824" s="164" t="s">
        <v>83</v>
      </c>
      <c r="AV824" s="13" t="s">
        <v>158</v>
      </c>
      <c r="AW824" s="13" t="s">
        <v>30</v>
      </c>
      <c r="AX824" s="13" t="s">
        <v>81</v>
      </c>
      <c r="AY824" s="164" t="s">
        <v>151</v>
      </c>
    </row>
    <row r="825" spans="2:65" s="1" customFormat="1" ht="24.2" customHeight="1" x14ac:dyDescent="0.2">
      <c r="B825" s="137"/>
      <c r="C825" s="138" t="s">
        <v>1075</v>
      </c>
      <c r="D825" s="138" t="s">
        <v>154</v>
      </c>
      <c r="E825" s="139" t="s">
        <v>1076</v>
      </c>
      <c r="F825" s="140" t="s">
        <v>1077</v>
      </c>
      <c r="G825" s="141" t="s">
        <v>167</v>
      </c>
      <c r="H825" s="142">
        <v>45</v>
      </c>
      <c r="I825" s="143"/>
      <c r="J825" s="144">
        <f>ROUND(I825*H825,2)</f>
        <v>0</v>
      </c>
      <c r="K825" s="145"/>
      <c r="L825" s="32"/>
      <c r="M825" s="146" t="s">
        <v>1</v>
      </c>
      <c r="N825" s="147" t="s">
        <v>38</v>
      </c>
      <c r="P825" s="148">
        <f>O825*H825</f>
        <v>0</v>
      </c>
      <c r="Q825" s="148">
        <v>1E-4</v>
      </c>
      <c r="R825" s="148">
        <f>Q825*H825</f>
        <v>4.5000000000000005E-3</v>
      </c>
      <c r="S825" s="148">
        <v>0</v>
      </c>
      <c r="T825" s="149">
        <f>S825*H825</f>
        <v>0</v>
      </c>
      <c r="AR825" s="150" t="s">
        <v>158</v>
      </c>
      <c r="AT825" s="150" t="s">
        <v>154</v>
      </c>
      <c r="AU825" s="150" t="s">
        <v>83</v>
      </c>
      <c r="AY825" s="17" t="s">
        <v>151</v>
      </c>
      <c r="BE825" s="151">
        <f>IF(N825="základní",J825,0)</f>
        <v>0</v>
      </c>
      <c r="BF825" s="151">
        <f>IF(N825="snížená",J825,0)</f>
        <v>0</v>
      </c>
      <c r="BG825" s="151">
        <f>IF(N825="zákl. přenesená",J825,0)</f>
        <v>0</v>
      </c>
      <c r="BH825" s="151">
        <f>IF(N825="sníž. přenesená",J825,0)</f>
        <v>0</v>
      </c>
      <c r="BI825" s="151">
        <f>IF(N825="nulová",J825,0)</f>
        <v>0</v>
      </c>
      <c r="BJ825" s="17" t="s">
        <v>81</v>
      </c>
      <c r="BK825" s="151">
        <f>ROUND(I825*H825,2)</f>
        <v>0</v>
      </c>
      <c r="BL825" s="17" t="s">
        <v>158</v>
      </c>
      <c r="BM825" s="150" t="s">
        <v>1078</v>
      </c>
    </row>
    <row r="826" spans="2:65" s="1" customFormat="1" ht="19.5" x14ac:dyDescent="0.2">
      <c r="B826" s="32"/>
      <c r="D826" s="152" t="s">
        <v>160</v>
      </c>
      <c r="F826" s="153" t="s">
        <v>1077</v>
      </c>
      <c r="I826" s="154"/>
      <c r="L826" s="32"/>
      <c r="M826" s="155"/>
      <c r="T826" s="56"/>
      <c r="AT826" s="17" t="s">
        <v>160</v>
      </c>
      <c r="AU826" s="17" t="s">
        <v>83</v>
      </c>
    </row>
    <row r="827" spans="2:65" s="14" customFormat="1" x14ac:dyDescent="0.2">
      <c r="B827" s="170"/>
      <c r="D827" s="152" t="s">
        <v>162</v>
      </c>
      <c r="E827" s="171" t="s">
        <v>1</v>
      </c>
      <c r="F827" s="172" t="s">
        <v>1079</v>
      </c>
      <c r="H827" s="171" t="s">
        <v>1</v>
      </c>
      <c r="I827" s="173"/>
      <c r="L827" s="170"/>
      <c r="M827" s="174"/>
      <c r="T827" s="175"/>
      <c r="AT827" s="171" t="s">
        <v>162</v>
      </c>
      <c r="AU827" s="171" t="s">
        <v>83</v>
      </c>
      <c r="AV827" s="14" t="s">
        <v>81</v>
      </c>
      <c r="AW827" s="14" t="s">
        <v>30</v>
      </c>
      <c r="AX827" s="14" t="s">
        <v>73</v>
      </c>
      <c r="AY827" s="171" t="s">
        <v>151</v>
      </c>
    </row>
    <row r="828" spans="2:65" s="12" customFormat="1" x14ac:dyDescent="0.2">
      <c r="B828" s="156"/>
      <c r="D828" s="152" t="s">
        <v>162</v>
      </c>
      <c r="E828" s="157" t="s">
        <v>1</v>
      </c>
      <c r="F828" s="158" t="s">
        <v>1080</v>
      </c>
      <c r="H828" s="159">
        <v>45</v>
      </c>
      <c r="I828" s="160"/>
      <c r="L828" s="156"/>
      <c r="M828" s="161"/>
      <c r="T828" s="162"/>
      <c r="AT828" s="157" t="s">
        <v>162</v>
      </c>
      <c r="AU828" s="157" t="s">
        <v>83</v>
      </c>
      <c r="AV828" s="12" t="s">
        <v>83</v>
      </c>
      <c r="AW828" s="12" t="s">
        <v>30</v>
      </c>
      <c r="AX828" s="12" t="s">
        <v>73</v>
      </c>
      <c r="AY828" s="157" t="s">
        <v>151</v>
      </c>
    </row>
    <row r="829" spans="2:65" s="13" customFormat="1" x14ac:dyDescent="0.2">
      <c r="B829" s="163"/>
      <c r="D829" s="152" t="s">
        <v>162</v>
      </c>
      <c r="E829" s="164" t="s">
        <v>1</v>
      </c>
      <c r="F829" s="165" t="s">
        <v>164</v>
      </c>
      <c r="H829" s="166">
        <v>45</v>
      </c>
      <c r="I829" s="167"/>
      <c r="L829" s="163"/>
      <c r="M829" s="168"/>
      <c r="T829" s="169"/>
      <c r="AT829" s="164" t="s">
        <v>162</v>
      </c>
      <c r="AU829" s="164" t="s">
        <v>83</v>
      </c>
      <c r="AV829" s="13" t="s">
        <v>158</v>
      </c>
      <c r="AW829" s="13" t="s">
        <v>30</v>
      </c>
      <c r="AX829" s="13" t="s">
        <v>81</v>
      </c>
      <c r="AY829" s="164" t="s">
        <v>151</v>
      </c>
    </row>
    <row r="830" spans="2:65" s="1" customFormat="1" ht="24.2" customHeight="1" x14ac:dyDescent="0.2">
      <c r="B830" s="137"/>
      <c r="C830" s="138" t="s">
        <v>1081</v>
      </c>
      <c r="D830" s="138" t="s">
        <v>154</v>
      </c>
      <c r="E830" s="139" t="s">
        <v>1082</v>
      </c>
      <c r="F830" s="140" t="s">
        <v>1083</v>
      </c>
      <c r="G830" s="141" t="s">
        <v>157</v>
      </c>
      <c r="H830" s="142">
        <v>37.25</v>
      </c>
      <c r="I830" s="143"/>
      <c r="J830" s="144">
        <f>ROUND(I830*H830,2)</f>
        <v>0</v>
      </c>
      <c r="K830" s="145"/>
      <c r="L830" s="32"/>
      <c r="M830" s="146" t="s">
        <v>1</v>
      </c>
      <c r="N830" s="147" t="s">
        <v>38</v>
      </c>
      <c r="P830" s="148">
        <f>O830*H830</f>
        <v>0</v>
      </c>
      <c r="Q830" s="148">
        <v>1.1999999999999999E-3</v>
      </c>
      <c r="R830" s="148">
        <f>Q830*H830</f>
        <v>4.4699999999999997E-2</v>
      </c>
      <c r="S830" s="148">
        <v>0</v>
      </c>
      <c r="T830" s="149">
        <f>S830*H830</f>
        <v>0</v>
      </c>
      <c r="AR830" s="150" t="s">
        <v>158</v>
      </c>
      <c r="AT830" s="150" t="s">
        <v>154</v>
      </c>
      <c r="AU830" s="150" t="s">
        <v>83</v>
      </c>
      <c r="AY830" s="17" t="s">
        <v>151</v>
      </c>
      <c r="BE830" s="151">
        <f>IF(N830="základní",J830,0)</f>
        <v>0</v>
      </c>
      <c r="BF830" s="151">
        <f>IF(N830="snížená",J830,0)</f>
        <v>0</v>
      </c>
      <c r="BG830" s="151">
        <f>IF(N830="zákl. přenesená",J830,0)</f>
        <v>0</v>
      </c>
      <c r="BH830" s="151">
        <f>IF(N830="sníž. přenesená",J830,0)</f>
        <v>0</v>
      </c>
      <c r="BI830" s="151">
        <f>IF(N830="nulová",J830,0)</f>
        <v>0</v>
      </c>
      <c r="BJ830" s="17" t="s">
        <v>81</v>
      </c>
      <c r="BK830" s="151">
        <f>ROUND(I830*H830,2)</f>
        <v>0</v>
      </c>
      <c r="BL830" s="17" t="s">
        <v>158</v>
      </c>
      <c r="BM830" s="150" t="s">
        <v>1084</v>
      </c>
    </row>
    <row r="831" spans="2:65" s="1" customFormat="1" ht="19.5" x14ac:dyDescent="0.2">
      <c r="B831" s="32"/>
      <c r="D831" s="152" t="s">
        <v>160</v>
      </c>
      <c r="F831" s="153" t="s">
        <v>1083</v>
      </c>
      <c r="I831" s="154"/>
      <c r="L831" s="32"/>
      <c r="M831" s="155"/>
      <c r="T831" s="56"/>
      <c r="AT831" s="17" t="s">
        <v>160</v>
      </c>
      <c r="AU831" s="17" t="s">
        <v>83</v>
      </c>
    </row>
    <row r="832" spans="2:65" s="14" customFormat="1" ht="22.5" x14ac:dyDescent="0.2">
      <c r="B832" s="170"/>
      <c r="D832" s="152" t="s">
        <v>162</v>
      </c>
      <c r="E832" s="171" t="s">
        <v>1</v>
      </c>
      <c r="F832" s="172" t="s">
        <v>1085</v>
      </c>
      <c r="H832" s="171" t="s">
        <v>1</v>
      </c>
      <c r="I832" s="173"/>
      <c r="L832" s="170"/>
      <c r="M832" s="174"/>
      <c r="T832" s="175"/>
      <c r="AT832" s="171" t="s">
        <v>162</v>
      </c>
      <c r="AU832" s="171" t="s">
        <v>83</v>
      </c>
      <c r="AV832" s="14" t="s">
        <v>81</v>
      </c>
      <c r="AW832" s="14" t="s">
        <v>30</v>
      </c>
      <c r="AX832" s="14" t="s">
        <v>73</v>
      </c>
      <c r="AY832" s="171" t="s">
        <v>151</v>
      </c>
    </row>
    <row r="833" spans="2:65" s="12" customFormat="1" x14ac:dyDescent="0.2">
      <c r="B833" s="156"/>
      <c r="D833" s="152" t="s">
        <v>162</v>
      </c>
      <c r="E833" s="157" t="s">
        <v>1</v>
      </c>
      <c r="F833" s="158" t="s">
        <v>1086</v>
      </c>
      <c r="H833" s="159">
        <v>37.25</v>
      </c>
      <c r="I833" s="160"/>
      <c r="L833" s="156"/>
      <c r="M833" s="161"/>
      <c r="T833" s="162"/>
      <c r="AT833" s="157" t="s">
        <v>162</v>
      </c>
      <c r="AU833" s="157" t="s">
        <v>83</v>
      </c>
      <c r="AV833" s="12" t="s">
        <v>83</v>
      </c>
      <c r="AW833" s="12" t="s">
        <v>30</v>
      </c>
      <c r="AX833" s="12" t="s">
        <v>73</v>
      </c>
      <c r="AY833" s="157" t="s">
        <v>151</v>
      </c>
    </row>
    <row r="834" spans="2:65" s="13" customFormat="1" x14ac:dyDescent="0.2">
      <c r="B834" s="163"/>
      <c r="D834" s="152" t="s">
        <v>162</v>
      </c>
      <c r="E834" s="164" t="s">
        <v>1</v>
      </c>
      <c r="F834" s="165" t="s">
        <v>164</v>
      </c>
      <c r="H834" s="166">
        <v>37.25</v>
      </c>
      <c r="I834" s="167"/>
      <c r="L834" s="163"/>
      <c r="M834" s="168"/>
      <c r="T834" s="169"/>
      <c r="AT834" s="164" t="s">
        <v>162</v>
      </c>
      <c r="AU834" s="164" t="s">
        <v>83</v>
      </c>
      <c r="AV834" s="13" t="s">
        <v>158</v>
      </c>
      <c r="AW834" s="13" t="s">
        <v>30</v>
      </c>
      <c r="AX834" s="13" t="s">
        <v>81</v>
      </c>
      <c r="AY834" s="164" t="s">
        <v>151</v>
      </c>
    </row>
    <row r="835" spans="2:65" s="1" customFormat="1" ht="16.5" customHeight="1" x14ac:dyDescent="0.2">
      <c r="B835" s="137"/>
      <c r="C835" s="138" t="s">
        <v>1087</v>
      </c>
      <c r="D835" s="138" t="s">
        <v>154</v>
      </c>
      <c r="E835" s="139" t="s">
        <v>1088</v>
      </c>
      <c r="F835" s="140" t="s">
        <v>1089</v>
      </c>
      <c r="G835" s="141" t="s">
        <v>167</v>
      </c>
      <c r="H835" s="142">
        <v>71</v>
      </c>
      <c r="I835" s="143"/>
      <c r="J835" s="144">
        <f>ROUND(I835*H835,2)</f>
        <v>0</v>
      </c>
      <c r="K835" s="145"/>
      <c r="L835" s="32"/>
      <c r="M835" s="146" t="s">
        <v>1</v>
      </c>
      <c r="N835" s="147" t="s">
        <v>38</v>
      </c>
      <c r="P835" s="148">
        <f>O835*H835</f>
        <v>0</v>
      </c>
      <c r="Q835" s="148">
        <v>0</v>
      </c>
      <c r="R835" s="148">
        <f>Q835*H835</f>
        <v>0</v>
      </c>
      <c r="S835" s="148">
        <v>0</v>
      </c>
      <c r="T835" s="149">
        <f>S835*H835</f>
        <v>0</v>
      </c>
      <c r="AR835" s="150" t="s">
        <v>158</v>
      </c>
      <c r="AT835" s="150" t="s">
        <v>154</v>
      </c>
      <c r="AU835" s="150" t="s">
        <v>83</v>
      </c>
      <c r="AY835" s="17" t="s">
        <v>151</v>
      </c>
      <c r="BE835" s="151">
        <f>IF(N835="základní",J835,0)</f>
        <v>0</v>
      </c>
      <c r="BF835" s="151">
        <f>IF(N835="snížená",J835,0)</f>
        <v>0</v>
      </c>
      <c r="BG835" s="151">
        <f>IF(N835="zákl. přenesená",J835,0)</f>
        <v>0</v>
      </c>
      <c r="BH835" s="151">
        <f>IF(N835="sníž. přenesená",J835,0)</f>
        <v>0</v>
      </c>
      <c r="BI835" s="151">
        <f>IF(N835="nulová",J835,0)</f>
        <v>0</v>
      </c>
      <c r="BJ835" s="17" t="s">
        <v>81</v>
      </c>
      <c r="BK835" s="151">
        <f>ROUND(I835*H835,2)</f>
        <v>0</v>
      </c>
      <c r="BL835" s="17" t="s">
        <v>158</v>
      </c>
      <c r="BM835" s="150" t="s">
        <v>1090</v>
      </c>
    </row>
    <row r="836" spans="2:65" s="1" customFormat="1" x14ac:dyDescent="0.2">
      <c r="B836" s="32"/>
      <c r="D836" s="152" t="s">
        <v>160</v>
      </c>
      <c r="F836" s="153" t="s">
        <v>1089</v>
      </c>
      <c r="I836" s="154"/>
      <c r="L836" s="32"/>
      <c r="M836" s="155"/>
      <c r="T836" s="56"/>
      <c r="AT836" s="17" t="s">
        <v>160</v>
      </c>
      <c r="AU836" s="17" t="s">
        <v>83</v>
      </c>
    </row>
    <row r="837" spans="2:65" s="14" customFormat="1" x14ac:dyDescent="0.2">
      <c r="B837" s="170"/>
      <c r="D837" s="152" t="s">
        <v>162</v>
      </c>
      <c r="E837" s="171" t="s">
        <v>1</v>
      </c>
      <c r="F837" s="172" t="s">
        <v>1091</v>
      </c>
      <c r="H837" s="171" t="s">
        <v>1</v>
      </c>
      <c r="I837" s="173"/>
      <c r="L837" s="170"/>
      <c r="M837" s="174"/>
      <c r="T837" s="175"/>
      <c r="AT837" s="171" t="s">
        <v>162</v>
      </c>
      <c r="AU837" s="171" t="s">
        <v>83</v>
      </c>
      <c r="AV837" s="14" t="s">
        <v>81</v>
      </c>
      <c r="AW837" s="14" t="s">
        <v>30</v>
      </c>
      <c r="AX837" s="14" t="s">
        <v>73</v>
      </c>
      <c r="AY837" s="171" t="s">
        <v>151</v>
      </c>
    </row>
    <row r="838" spans="2:65" s="12" customFormat="1" x14ac:dyDescent="0.2">
      <c r="B838" s="156"/>
      <c r="D838" s="152" t="s">
        <v>162</v>
      </c>
      <c r="E838" s="157" t="s">
        <v>1</v>
      </c>
      <c r="F838" s="158" t="s">
        <v>1092</v>
      </c>
      <c r="H838" s="159">
        <v>71</v>
      </c>
      <c r="I838" s="160"/>
      <c r="L838" s="156"/>
      <c r="M838" s="161"/>
      <c r="T838" s="162"/>
      <c r="AT838" s="157" t="s">
        <v>162</v>
      </c>
      <c r="AU838" s="157" t="s">
        <v>83</v>
      </c>
      <c r="AV838" s="12" t="s">
        <v>83</v>
      </c>
      <c r="AW838" s="12" t="s">
        <v>30</v>
      </c>
      <c r="AX838" s="12" t="s">
        <v>73</v>
      </c>
      <c r="AY838" s="157" t="s">
        <v>151</v>
      </c>
    </row>
    <row r="839" spans="2:65" s="13" customFormat="1" x14ac:dyDescent="0.2">
      <c r="B839" s="163"/>
      <c r="D839" s="152" t="s">
        <v>162</v>
      </c>
      <c r="E839" s="164" t="s">
        <v>1</v>
      </c>
      <c r="F839" s="165" t="s">
        <v>164</v>
      </c>
      <c r="H839" s="166">
        <v>71</v>
      </c>
      <c r="I839" s="167"/>
      <c r="L839" s="163"/>
      <c r="M839" s="168"/>
      <c r="T839" s="169"/>
      <c r="AT839" s="164" t="s">
        <v>162</v>
      </c>
      <c r="AU839" s="164" t="s">
        <v>83</v>
      </c>
      <c r="AV839" s="13" t="s">
        <v>158</v>
      </c>
      <c r="AW839" s="13" t="s">
        <v>30</v>
      </c>
      <c r="AX839" s="13" t="s">
        <v>81</v>
      </c>
      <c r="AY839" s="164" t="s">
        <v>151</v>
      </c>
    </row>
    <row r="840" spans="2:65" s="1" customFormat="1" ht="16.5" customHeight="1" x14ac:dyDescent="0.2">
      <c r="B840" s="137"/>
      <c r="C840" s="138" t="s">
        <v>1093</v>
      </c>
      <c r="D840" s="138" t="s">
        <v>154</v>
      </c>
      <c r="E840" s="139" t="s">
        <v>1094</v>
      </c>
      <c r="F840" s="140" t="s">
        <v>1095</v>
      </c>
      <c r="G840" s="141" t="s">
        <v>157</v>
      </c>
      <c r="H840" s="142">
        <v>37.25</v>
      </c>
      <c r="I840" s="143"/>
      <c r="J840" s="144">
        <f>ROUND(I840*H840,2)</f>
        <v>0</v>
      </c>
      <c r="K840" s="145"/>
      <c r="L840" s="32"/>
      <c r="M840" s="146" t="s">
        <v>1</v>
      </c>
      <c r="N840" s="147" t="s">
        <v>38</v>
      </c>
      <c r="P840" s="148">
        <f>O840*H840</f>
        <v>0</v>
      </c>
      <c r="Q840" s="148">
        <v>1.0000000000000001E-5</v>
      </c>
      <c r="R840" s="148">
        <f>Q840*H840</f>
        <v>3.7250000000000006E-4</v>
      </c>
      <c r="S840" s="148">
        <v>0</v>
      </c>
      <c r="T840" s="149">
        <f>S840*H840</f>
        <v>0</v>
      </c>
      <c r="AR840" s="150" t="s">
        <v>158</v>
      </c>
      <c r="AT840" s="150" t="s">
        <v>154</v>
      </c>
      <c r="AU840" s="150" t="s">
        <v>83</v>
      </c>
      <c r="AY840" s="17" t="s">
        <v>151</v>
      </c>
      <c r="BE840" s="151">
        <f>IF(N840="základní",J840,0)</f>
        <v>0</v>
      </c>
      <c r="BF840" s="151">
        <f>IF(N840="snížená",J840,0)</f>
        <v>0</v>
      </c>
      <c r="BG840" s="151">
        <f>IF(N840="zákl. přenesená",J840,0)</f>
        <v>0</v>
      </c>
      <c r="BH840" s="151">
        <f>IF(N840="sníž. přenesená",J840,0)</f>
        <v>0</v>
      </c>
      <c r="BI840" s="151">
        <f>IF(N840="nulová",J840,0)</f>
        <v>0</v>
      </c>
      <c r="BJ840" s="17" t="s">
        <v>81</v>
      </c>
      <c r="BK840" s="151">
        <f>ROUND(I840*H840,2)</f>
        <v>0</v>
      </c>
      <c r="BL840" s="17" t="s">
        <v>158</v>
      </c>
      <c r="BM840" s="150" t="s">
        <v>1096</v>
      </c>
    </row>
    <row r="841" spans="2:65" s="1" customFormat="1" x14ac:dyDescent="0.2">
      <c r="B841" s="32"/>
      <c r="D841" s="152" t="s">
        <v>160</v>
      </c>
      <c r="F841" s="153" t="s">
        <v>1095</v>
      </c>
      <c r="I841" s="154"/>
      <c r="L841" s="32"/>
      <c r="M841" s="155"/>
      <c r="T841" s="56"/>
      <c r="AT841" s="17" t="s">
        <v>160</v>
      </c>
      <c r="AU841" s="17" t="s">
        <v>83</v>
      </c>
    </row>
    <row r="842" spans="2:65" s="14" customFormat="1" x14ac:dyDescent="0.2">
      <c r="B842" s="170"/>
      <c r="D842" s="152" t="s">
        <v>162</v>
      </c>
      <c r="E842" s="171" t="s">
        <v>1</v>
      </c>
      <c r="F842" s="172" t="s">
        <v>1097</v>
      </c>
      <c r="H842" s="171" t="s">
        <v>1</v>
      </c>
      <c r="I842" s="173"/>
      <c r="L842" s="170"/>
      <c r="M842" s="174"/>
      <c r="T842" s="175"/>
      <c r="AT842" s="171" t="s">
        <v>162</v>
      </c>
      <c r="AU842" s="171" t="s">
        <v>83</v>
      </c>
      <c r="AV842" s="14" t="s">
        <v>81</v>
      </c>
      <c r="AW842" s="14" t="s">
        <v>30</v>
      </c>
      <c r="AX842" s="14" t="s">
        <v>73</v>
      </c>
      <c r="AY842" s="171" t="s">
        <v>151</v>
      </c>
    </row>
    <row r="843" spans="2:65" s="12" customFormat="1" x14ac:dyDescent="0.2">
      <c r="B843" s="156"/>
      <c r="D843" s="152" t="s">
        <v>162</v>
      </c>
      <c r="E843" s="157" t="s">
        <v>1</v>
      </c>
      <c r="F843" s="158" t="s">
        <v>1098</v>
      </c>
      <c r="H843" s="159">
        <v>37.25</v>
      </c>
      <c r="I843" s="160"/>
      <c r="L843" s="156"/>
      <c r="M843" s="161"/>
      <c r="T843" s="162"/>
      <c r="AT843" s="157" t="s">
        <v>162</v>
      </c>
      <c r="AU843" s="157" t="s">
        <v>83</v>
      </c>
      <c r="AV843" s="12" t="s">
        <v>83</v>
      </c>
      <c r="AW843" s="12" t="s">
        <v>30</v>
      </c>
      <c r="AX843" s="12" t="s">
        <v>73</v>
      </c>
      <c r="AY843" s="157" t="s">
        <v>151</v>
      </c>
    </row>
    <row r="844" spans="2:65" s="13" customFormat="1" x14ac:dyDescent="0.2">
      <c r="B844" s="163"/>
      <c r="D844" s="152" t="s">
        <v>162</v>
      </c>
      <c r="E844" s="164" t="s">
        <v>1</v>
      </c>
      <c r="F844" s="165" t="s">
        <v>164</v>
      </c>
      <c r="H844" s="166">
        <v>37.25</v>
      </c>
      <c r="I844" s="167"/>
      <c r="L844" s="163"/>
      <c r="M844" s="168"/>
      <c r="T844" s="169"/>
      <c r="AT844" s="164" t="s">
        <v>162</v>
      </c>
      <c r="AU844" s="164" t="s">
        <v>83</v>
      </c>
      <c r="AV844" s="13" t="s">
        <v>158</v>
      </c>
      <c r="AW844" s="13" t="s">
        <v>30</v>
      </c>
      <c r="AX844" s="13" t="s">
        <v>81</v>
      </c>
      <c r="AY844" s="164" t="s">
        <v>151</v>
      </c>
    </row>
    <row r="845" spans="2:65" s="1" customFormat="1" ht="24.2" customHeight="1" x14ac:dyDescent="0.2">
      <c r="B845" s="137"/>
      <c r="C845" s="138" t="s">
        <v>1099</v>
      </c>
      <c r="D845" s="138" t="s">
        <v>154</v>
      </c>
      <c r="E845" s="139" t="s">
        <v>1100</v>
      </c>
      <c r="F845" s="140" t="s">
        <v>1101</v>
      </c>
      <c r="G845" s="141" t="s">
        <v>167</v>
      </c>
      <c r="H845" s="142">
        <v>462</v>
      </c>
      <c r="I845" s="143"/>
      <c r="J845" s="144">
        <f>ROUND(I845*H845,2)</f>
        <v>0</v>
      </c>
      <c r="K845" s="145"/>
      <c r="L845" s="32"/>
      <c r="M845" s="146" t="s">
        <v>1</v>
      </c>
      <c r="N845" s="147" t="s">
        <v>38</v>
      </c>
      <c r="P845" s="148">
        <f>O845*H845</f>
        <v>0</v>
      </c>
      <c r="Q845" s="148">
        <v>7.1900000000000006E-2</v>
      </c>
      <c r="R845" s="148">
        <f>Q845*H845</f>
        <v>33.217800000000004</v>
      </c>
      <c r="S845" s="148">
        <v>0</v>
      </c>
      <c r="T845" s="149">
        <f>S845*H845</f>
        <v>0</v>
      </c>
      <c r="AR845" s="150" t="s">
        <v>158</v>
      </c>
      <c r="AT845" s="150" t="s">
        <v>154</v>
      </c>
      <c r="AU845" s="150" t="s">
        <v>83</v>
      </c>
      <c r="AY845" s="17" t="s">
        <v>151</v>
      </c>
      <c r="BE845" s="151">
        <f>IF(N845="základní",J845,0)</f>
        <v>0</v>
      </c>
      <c r="BF845" s="151">
        <f>IF(N845="snížená",J845,0)</f>
        <v>0</v>
      </c>
      <c r="BG845" s="151">
        <f>IF(N845="zákl. přenesená",J845,0)</f>
        <v>0</v>
      </c>
      <c r="BH845" s="151">
        <f>IF(N845="sníž. přenesená",J845,0)</f>
        <v>0</v>
      </c>
      <c r="BI845" s="151">
        <f>IF(N845="nulová",J845,0)</f>
        <v>0</v>
      </c>
      <c r="BJ845" s="17" t="s">
        <v>81</v>
      </c>
      <c r="BK845" s="151">
        <f>ROUND(I845*H845,2)</f>
        <v>0</v>
      </c>
      <c r="BL845" s="17" t="s">
        <v>158</v>
      </c>
      <c r="BM845" s="150" t="s">
        <v>1102</v>
      </c>
    </row>
    <row r="846" spans="2:65" s="1" customFormat="1" ht="19.5" x14ac:dyDescent="0.2">
      <c r="B846" s="32"/>
      <c r="D846" s="152" t="s">
        <v>160</v>
      </c>
      <c r="F846" s="153" t="s">
        <v>1101</v>
      </c>
      <c r="I846" s="154"/>
      <c r="L846" s="32"/>
      <c r="M846" s="155"/>
      <c r="T846" s="56"/>
      <c r="AT846" s="17" t="s">
        <v>160</v>
      </c>
      <c r="AU846" s="17" t="s">
        <v>83</v>
      </c>
    </row>
    <row r="847" spans="2:65" s="14" customFormat="1" ht="22.5" x14ac:dyDescent="0.2">
      <c r="B847" s="170"/>
      <c r="D847" s="152" t="s">
        <v>162</v>
      </c>
      <c r="E847" s="171" t="s">
        <v>1</v>
      </c>
      <c r="F847" s="172" t="s">
        <v>1103</v>
      </c>
      <c r="H847" s="171" t="s">
        <v>1</v>
      </c>
      <c r="I847" s="173"/>
      <c r="L847" s="170"/>
      <c r="M847" s="174"/>
      <c r="T847" s="175"/>
      <c r="AT847" s="171" t="s">
        <v>162</v>
      </c>
      <c r="AU847" s="171" t="s">
        <v>83</v>
      </c>
      <c r="AV847" s="14" t="s">
        <v>81</v>
      </c>
      <c r="AW847" s="14" t="s">
        <v>30</v>
      </c>
      <c r="AX847" s="14" t="s">
        <v>73</v>
      </c>
      <c r="AY847" s="171" t="s">
        <v>151</v>
      </c>
    </row>
    <row r="848" spans="2:65" s="12" customFormat="1" x14ac:dyDescent="0.2">
      <c r="B848" s="156"/>
      <c r="D848" s="152" t="s">
        <v>162</v>
      </c>
      <c r="E848" s="157" t="s">
        <v>1</v>
      </c>
      <c r="F848" s="158" t="s">
        <v>1104</v>
      </c>
      <c r="H848" s="159">
        <v>462</v>
      </c>
      <c r="I848" s="160"/>
      <c r="L848" s="156"/>
      <c r="M848" s="161"/>
      <c r="T848" s="162"/>
      <c r="AT848" s="157" t="s">
        <v>162</v>
      </c>
      <c r="AU848" s="157" t="s">
        <v>83</v>
      </c>
      <c r="AV848" s="12" t="s">
        <v>83</v>
      </c>
      <c r="AW848" s="12" t="s">
        <v>30</v>
      </c>
      <c r="AX848" s="12" t="s">
        <v>73</v>
      </c>
      <c r="AY848" s="157" t="s">
        <v>151</v>
      </c>
    </row>
    <row r="849" spans="2:65" s="13" customFormat="1" x14ac:dyDescent="0.2">
      <c r="B849" s="163"/>
      <c r="D849" s="152" t="s">
        <v>162</v>
      </c>
      <c r="E849" s="164" t="s">
        <v>1</v>
      </c>
      <c r="F849" s="165" t="s">
        <v>164</v>
      </c>
      <c r="H849" s="166">
        <v>462</v>
      </c>
      <c r="I849" s="167"/>
      <c r="L849" s="163"/>
      <c r="M849" s="168"/>
      <c r="T849" s="169"/>
      <c r="AT849" s="164" t="s">
        <v>162</v>
      </c>
      <c r="AU849" s="164" t="s">
        <v>83</v>
      </c>
      <c r="AV849" s="13" t="s">
        <v>158</v>
      </c>
      <c r="AW849" s="13" t="s">
        <v>30</v>
      </c>
      <c r="AX849" s="13" t="s">
        <v>81</v>
      </c>
      <c r="AY849" s="164" t="s">
        <v>151</v>
      </c>
    </row>
    <row r="850" spans="2:65" s="1" customFormat="1" ht="24.2" customHeight="1" x14ac:dyDescent="0.2">
      <c r="B850" s="137"/>
      <c r="C850" s="138" t="s">
        <v>1105</v>
      </c>
      <c r="D850" s="138" t="s">
        <v>154</v>
      </c>
      <c r="E850" s="139" t="s">
        <v>1106</v>
      </c>
      <c r="F850" s="140" t="s">
        <v>1107</v>
      </c>
      <c r="G850" s="141" t="s">
        <v>167</v>
      </c>
      <c r="H850" s="142">
        <v>462</v>
      </c>
      <c r="I850" s="143"/>
      <c r="J850" s="144">
        <f>ROUND(I850*H850,2)</f>
        <v>0</v>
      </c>
      <c r="K850" s="145"/>
      <c r="L850" s="32"/>
      <c r="M850" s="146" t="s">
        <v>1</v>
      </c>
      <c r="N850" s="147" t="s">
        <v>38</v>
      </c>
      <c r="P850" s="148">
        <f>O850*H850</f>
        <v>0</v>
      </c>
      <c r="Q850" s="148">
        <v>8.9779999999999999E-2</v>
      </c>
      <c r="R850" s="148">
        <f>Q850*H850</f>
        <v>41.478360000000002</v>
      </c>
      <c r="S850" s="148">
        <v>0</v>
      </c>
      <c r="T850" s="149">
        <f>S850*H850</f>
        <v>0</v>
      </c>
      <c r="AR850" s="150" t="s">
        <v>158</v>
      </c>
      <c r="AT850" s="150" t="s">
        <v>154</v>
      </c>
      <c r="AU850" s="150" t="s">
        <v>83</v>
      </c>
      <c r="AY850" s="17" t="s">
        <v>151</v>
      </c>
      <c r="BE850" s="151">
        <f>IF(N850="základní",J850,0)</f>
        <v>0</v>
      </c>
      <c r="BF850" s="151">
        <f>IF(N850="snížená",J850,0)</f>
        <v>0</v>
      </c>
      <c r="BG850" s="151">
        <f>IF(N850="zákl. přenesená",J850,0)</f>
        <v>0</v>
      </c>
      <c r="BH850" s="151">
        <f>IF(N850="sníž. přenesená",J850,0)</f>
        <v>0</v>
      </c>
      <c r="BI850" s="151">
        <f>IF(N850="nulová",J850,0)</f>
        <v>0</v>
      </c>
      <c r="BJ850" s="17" t="s">
        <v>81</v>
      </c>
      <c r="BK850" s="151">
        <f>ROUND(I850*H850,2)</f>
        <v>0</v>
      </c>
      <c r="BL850" s="17" t="s">
        <v>158</v>
      </c>
      <c r="BM850" s="150" t="s">
        <v>1108</v>
      </c>
    </row>
    <row r="851" spans="2:65" s="1" customFormat="1" ht="19.5" x14ac:dyDescent="0.2">
      <c r="B851" s="32"/>
      <c r="D851" s="152" t="s">
        <v>160</v>
      </c>
      <c r="F851" s="153" t="s">
        <v>1107</v>
      </c>
      <c r="I851" s="154"/>
      <c r="L851" s="32"/>
      <c r="M851" s="155"/>
      <c r="T851" s="56"/>
      <c r="AT851" s="17" t="s">
        <v>160</v>
      </c>
      <c r="AU851" s="17" t="s">
        <v>83</v>
      </c>
    </row>
    <row r="852" spans="2:65" s="14" customFormat="1" ht="22.5" x14ac:dyDescent="0.2">
      <c r="B852" s="170"/>
      <c r="D852" s="152" t="s">
        <v>162</v>
      </c>
      <c r="E852" s="171" t="s">
        <v>1</v>
      </c>
      <c r="F852" s="172" t="s">
        <v>1109</v>
      </c>
      <c r="H852" s="171" t="s">
        <v>1</v>
      </c>
      <c r="I852" s="173"/>
      <c r="L852" s="170"/>
      <c r="M852" s="174"/>
      <c r="T852" s="175"/>
      <c r="AT852" s="171" t="s">
        <v>162</v>
      </c>
      <c r="AU852" s="171" t="s">
        <v>83</v>
      </c>
      <c r="AV852" s="14" t="s">
        <v>81</v>
      </c>
      <c r="AW852" s="14" t="s">
        <v>30</v>
      </c>
      <c r="AX852" s="14" t="s">
        <v>73</v>
      </c>
      <c r="AY852" s="171" t="s">
        <v>151</v>
      </c>
    </row>
    <row r="853" spans="2:65" s="12" customFormat="1" x14ac:dyDescent="0.2">
      <c r="B853" s="156"/>
      <c r="D853" s="152" t="s">
        <v>162</v>
      </c>
      <c r="E853" s="157" t="s">
        <v>1</v>
      </c>
      <c r="F853" s="158" t="s">
        <v>1104</v>
      </c>
      <c r="H853" s="159">
        <v>462</v>
      </c>
      <c r="I853" s="160"/>
      <c r="L853" s="156"/>
      <c r="M853" s="161"/>
      <c r="T853" s="162"/>
      <c r="AT853" s="157" t="s">
        <v>162</v>
      </c>
      <c r="AU853" s="157" t="s">
        <v>83</v>
      </c>
      <c r="AV853" s="12" t="s">
        <v>83</v>
      </c>
      <c r="AW853" s="12" t="s">
        <v>30</v>
      </c>
      <c r="AX853" s="12" t="s">
        <v>73</v>
      </c>
      <c r="AY853" s="157" t="s">
        <v>151</v>
      </c>
    </row>
    <row r="854" spans="2:65" s="13" customFormat="1" x14ac:dyDescent="0.2">
      <c r="B854" s="163"/>
      <c r="D854" s="152" t="s">
        <v>162</v>
      </c>
      <c r="E854" s="164" t="s">
        <v>1</v>
      </c>
      <c r="F854" s="165" t="s">
        <v>164</v>
      </c>
      <c r="H854" s="166">
        <v>462</v>
      </c>
      <c r="I854" s="167"/>
      <c r="L854" s="163"/>
      <c r="M854" s="168"/>
      <c r="T854" s="169"/>
      <c r="AT854" s="164" t="s">
        <v>162</v>
      </c>
      <c r="AU854" s="164" t="s">
        <v>83</v>
      </c>
      <c r="AV854" s="13" t="s">
        <v>158</v>
      </c>
      <c r="AW854" s="13" t="s">
        <v>30</v>
      </c>
      <c r="AX854" s="13" t="s">
        <v>81</v>
      </c>
      <c r="AY854" s="164" t="s">
        <v>151</v>
      </c>
    </row>
    <row r="855" spans="2:65" s="1" customFormat="1" ht="16.5" customHeight="1" x14ac:dyDescent="0.2">
      <c r="B855" s="137"/>
      <c r="C855" s="182" t="s">
        <v>1110</v>
      </c>
      <c r="D855" s="182" t="s">
        <v>566</v>
      </c>
      <c r="E855" s="183" t="s">
        <v>797</v>
      </c>
      <c r="F855" s="184" t="s">
        <v>798</v>
      </c>
      <c r="G855" s="185" t="s">
        <v>157</v>
      </c>
      <c r="H855" s="186">
        <v>86.087999999999994</v>
      </c>
      <c r="I855" s="187"/>
      <c r="J855" s="188">
        <f>ROUND(I855*H855,2)</f>
        <v>0</v>
      </c>
      <c r="K855" s="189"/>
      <c r="L855" s="190"/>
      <c r="M855" s="191" t="s">
        <v>1</v>
      </c>
      <c r="N855" s="192" t="s">
        <v>38</v>
      </c>
      <c r="P855" s="148">
        <f>O855*H855</f>
        <v>0</v>
      </c>
      <c r="Q855" s="148">
        <v>0.222</v>
      </c>
      <c r="R855" s="148">
        <f>Q855*H855</f>
        <v>19.111535999999997</v>
      </c>
      <c r="S855" s="148">
        <v>0</v>
      </c>
      <c r="T855" s="149">
        <f>S855*H855</f>
        <v>0</v>
      </c>
      <c r="AR855" s="150" t="s">
        <v>204</v>
      </c>
      <c r="AT855" s="150" t="s">
        <v>566</v>
      </c>
      <c r="AU855" s="150" t="s">
        <v>83</v>
      </c>
      <c r="AY855" s="17" t="s">
        <v>151</v>
      </c>
      <c r="BE855" s="151">
        <f>IF(N855="základní",J855,0)</f>
        <v>0</v>
      </c>
      <c r="BF855" s="151">
        <f>IF(N855="snížená",J855,0)</f>
        <v>0</v>
      </c>
      <c r="BG855" s="151">
        <f>IF(N855="zákl. přenesená",J855,0)</f>
        <v>0</v>
      </c>
      <c r="BH855" s="151">
        <f>IF(N855="sníž. přenesená",J855,0)</f>
        <v>0</v>
      </c>
      <c r="BI855" s="151">
        <f>IF(N855="nulová",J855,0)</f>
        <v>0</v>
      </c>
      <c r="BJ855" s="17" t="s">
        <v>81</v>
      </c>
      <c r="BK855" s="151">
        <f>ROUND(I855*H855,2)</f>
        <v>0</v>
      </c>
      <c r="BL855" s="17" t="s">
        <v>158</v>
      </c>
      <c r="BM855" s="150" t="s">
        <v>1111</v>
      </c>
    </row>
    <row r="856" spans="2:65" s="1" customFormat="1" x14ac:dyDescent="0.2">
      <c r="B856" s="32"/>
      <c r="D856" s="152" t="s">
        <v>160</v>
      </c>
      <c r="F856" s="153" t="s">
        <v>798</v>
      </c>
      <c r="I856" s="154"/>
      <c r="L856" s="32"/>
      <c r="M856" s="155"/>
      <c r="T856" s="56"/>
      <c r="AT856" s="17" t="s">
        <v>160</v>
      </c>
      <c r="AU856" s="17" t="s">
        <v>83</v>
      </c>
    </row>
    <row r="857" spans="2:65" s="14" customFormat="1" ht="33.75" x14ac:dyDescent="0.2">
      <c r="B857" s="170"/>
      <c r="D857" s="152" t="s">
        <v>162</v>
      </c>
      <c r="E857" s="171" t="s">
        <v>1</v>
      </c>
      <c r="F857" s="172" t="s">
        <v>1112</v>
      </c>
      <c r="H857" s="171" t="s">
        <v>1</v>
      </c>
      <c r="I857" s="173"/>
      <c r="L857" s="170"/>
      <c r="M857" s="174"/>
      <c r="T857" s="175"/>
      <c r="AT857" s="171" t="s">
        <v>162</v>
      </c>
      <c r="AU857" s="171" t="s">
        <v>83</v>
      </c>
      <c r="AV857" s="14" t="s">
        <v>81</v>
      </c>
      <c r="AW857" s="14" t="s">
        <v>30</v>
      </c>
      <c r="AX857" s="14" t="s">
        <v>73</v>
      </c>
      <c r="AY857" s="171" t="s">
        <v>151</v>
      </c>
    </row>
    <row r="858" spans="2:65" s="12" customFormat="1" x14ac:dyDescent="0.2">
      <c r="B858" s="156"/>
      <c r="D858" s="152" t="s">
        <v>162</v>
      </c>
      <c r="E858" s="157" t="s">
        <v>1</v>
      </c>
      <c r="F858" s="158" t="s">
        <v>1113</v>
      </c>
      <c r="H858" s="159">
        <v>86.087999999999994</v>
      </c>
      <c r="I858" s="160"/>
      <c r="L858" s="156"/>
      <c r="M858" s="161"/>
      <c r="T858" s="162"/>
      <c r="AT858" s="157" t="s">
        <v>162</v>
      </c>
      <c r="AU858" s="157" t="s">
        <v>83</v>
      </c>
      <c r="AV858" s="12" t="s">
        <v>83</v>
      </c>
      <c r="AW858" s="12" t="s">
        <v>30</v>
      </c>
      <c r="AX858" s="12" t="s">
        <v>73</v>
      </c>
      <c r="AY858" s="157" t="s">
        <v>151</v>
      </c>
    </row>
    <row r="859" spans="2:65" s="13" customFormat="1" x14ac:dyDescent="0.2">
      <c r="B859" s="163"/>
      <c r="D859" s="152" t="s">
        <v>162</v>
      </c>
      <c r="E859" s="164" t="s">
        <v>1</v>
      </c>
      <c r="F859" s="165" t="s">
        <v>164</v>
      </c>
      <c r="H859" s="166">
        <v>86.087999999999994</v>
      </c>
      <c r="I859" s="167"/>
      <c r="L859" s="163"/>
      <c r="M859" s="168"/>
      <c r="T859" s="169"/>
      <c r="AT859" s="164" t="s">
        <v>162</v>
      </c>
      <c r="AU859" s="164" t="s">
        <v>83</v>
      </c>
      <c r="AV859" s="13" t="s">
        <v>158</v>
      </c>
      <c r="AW859" s="13" t="s">
        <v>30</v>
      </c>
      <c r="AX859" s="13" t="s">
        <v>81</v>
      </c>
      <c r="AY859" s="164" t="s">
        <v>151</v>
      </c>
    </row>
    <row r="860" spans="2:65" s="1" customFormat="1" ht="24.2" customHeight="1" x14ac:dyDescent="0.2">
      <c r="B860" s="137"/>
      <c r="C860" s="138" t="s">
        <v>1114</v>
      </c>
      <c r="D860" s="138" t="s">
        <v>154</v>
      </c>
      <c r="E860" s="139" t="s">
        <v>1115</v>
      </c>
      <c r="F860" s="140" t="s">
        <v>1116</v>
      </c>
      <c r="G860" s="141" t="s">
        <v>167</v>
      </c>
      <c r="H860" s="142">
        <v>1059</v>
      </c>
      <c r="I860" s="143"/>
      <c r="J860" s="144">
        <f>ROUND(I860*H860,2)</f>
        <v>0</v>
      </c>
      <c r="K860" s="145"/>
      <c r="L860" s="32"/>
      <c r="M860" s="146" t="s">
        <v>1</v>
      </c>
      <c r="N860" s="147" t="s">
        <v>38</v>
      </c>
      <c r="P860" s="148">
        <f>O860*H860</f>
        <v>0</v>
      </c>
      <c r="Q860" s="148">
        <v>0.15256</v>
      </c>
      <c r="R860" s="148">
        <f>Q860*H860</f>
        <v>161.56103999999999</v>
      </c>
      <c r="S860" s="148">
        <v>0</v>
      </c>
      <c r="T860" s="149">
        <f>S860*H860</f>
        <v>0</v>
      </c>
      <c r="AR860" s="150" t="s">
        <v>158</v>
      </c>
      <c r="AT860" s="150" t="s">
        <v>154</v>
      </c>
      <c r="AU860" s="150" t="s">
        <v>83</v>
      </c>
      <c r="AY860" s="17" t="s">
        <v>151</v>
      </c>
      <c r="BE860" s="151">
        <f>IF(N860="základní",J860,0)</f>
        <v>0</v>
      </c>
      <c r="BF860" s="151">
        <f>IF(N860="snížená",J860,0)</f>
        <v>0</v>
      </c>
      <c r="BG860" s="151">
        <f>IF(N860="zákl. přenesená",J860,0)</f>
        <v>0</v>
      </c>
      <c r="BH860" s="151">
        <f>IF(N860="sníž. přenesená",J860,0)</f>
        <v>0</v>
      </c>
      <c r="BI860" s="151">
        <f>IF(N860="nulová",J860,0)</f>
        <v>0</v>
      </c>
      <c r="BJ860" s="17" t="s">
        <v>81</v>
      </c>
      <c r="BK860" s="151">
        <f>ROUND(I860*H860,2)</f>
        <v>0</v>
      </c>
      <c r="BL860" s="17" t="s">
        <v>158</v>
      </c>
      <c r="BM860" s="150" t="s">
        <v>1117</v>
      </c>
    </row>
    <row r="861" spans="2:65" s="1" customFormat="1" ht="19.5" x14ac:dyDescent="0.2">
      <c r="B861" s="32"/>
      <c r="D861" s="152" t="s">
        <v>160</v>
      </c>
      <c r="F861" s="153" t="s">
        <v>1116</v>
      </c>
      <c r="I861" s="154"/>
      <c r="L861" s="32"/>
      <c r="M861" s="155"/>
      <c r="T861" s="56"/>
      <c r="AT861" s="17" t="s">
        <v>160</v>
      </c>
      <c r="AU861" s="17" t="s">
        <v>83</v>
      </c>
    </row>
    <row r="862" spans="2:65" s="14" customFormat="1" ht="22.5" x14ac:dyDescent="0.2">
      <c r="B862" s="170"/>
      <c r="D862" s="152" t="s">
        <v>162</v>
      </c>
      <c r="E862" s="171" t="s">
        <v>1</v>
      </c>
      <c r="F862" s="172" t="s">
        <v>1118</v>
      </c>
      <c r="H862" s="171" t="s">
        <v>1</v>
      </c>
      <c r="I862" s="173"/>
      <c r="L862" s="170"/>
      <c r="M862" s="174"/>
      <c r="T862" s="175"/>
      <c r="AT862" s="171" t="s">
        <v>162</v>
      </c>
      <c r="AU862" s="171" t="s">
        <v>83</v>
      </c>
      <c r="AV862" s="14" t="s">
        <v>81</v>
      </c>
      <c r="AW862" s="14" t="s">
        <v>30</v>
      </c>
      <c r="AX862" s="14" t="s">
        <v>73</v>
      </c>
      <c r="AY862" s="171" t="s">
        <v>151</v>
      </c>
    </row>
    <row r="863" spans="2:65" s="12" customFormat="1" ht="22.5" x14ac:dyDescent="0.2">
      <c r="B863" s="156"/>
      <c r="D863" s="152" t="s">
        <v>162</v>
      </c>
      <c r="E863" s="157" t="s">
        <v>1</v>
      </c>
      <c r="F863" s="158" t="s">
        <v>1119</v>
      </c>
      <c r="H863" s="159">
        <v>1059</v>
      </c>
      <c r="I863" s="160"/>
      <c r="L863" s="156"/>
      <c r="M863" s="161"/>
      <c r="T863" s="162"/>
      <c r="AT863" s="157" t="s">
        <v>162</v>
      </c>
      <c r="AU863" s="157" t="s">
        <v>83</v>
      </c>
      <c r="AV863" s="12" t="s">
        <v>83</v>
      </c>
      <c r="AW863" s="12" t="s">
        <v>30</v>
      </c>
      <c r="AX863" s="12" t="s">
        <v>73</v>
      </c>
      <c r="AY863" s="157" t="s">
        <v>151</v>
      </c>
    </row>
    <row r="864" spans="2:65" s="13" customFormat="1" x14ac:dyDescent="0.2">
      <c r="B864" s="163"/>
      <c r="D864" s="152" t="s">
        <v>162</v>
      </c>
      <c r="E864" s="164" t="s">
        <v>1</v>
      </c>
      <c r="F864" s="165" t="s">
        <v>164</v>
      </c>
      <c r="H864" s="166">
        <v>1059</v>
      </c>
      <c r="I864" s="167"/>
      <c r="L864" s="163"/>
      <c r="M864" s="168"/>
      <c r="T864" s="169"/>
      <c r="AT864" s="164" t="s">
        <v>162</v>
      </c>
      <c r="AU864" s="164" t="s">
        <v>83</v>
      </c>
      <c r="AV864" s="13" t="s">
        <v>158</v>
      </c>
      <c r="AW864" s="13" t="s">
        <v>30</v>
      </c>
      <c r="AX864" s="13" t="s">
        <v>81</v>
      </c>
      <c r="AY864" s="164" t="s">
        <v>151</v>
      </c>
    </row>
    <row r="865" spans="2:65" s="1" customFormat="1" ht="16.5" customHeight="1" x14ac:dyDescent="0.2">
      <c r="B865" s="137"/>
      <c r="C865" s="182" t="s">
        <v>1120</v>
      </c>
      <c r="D865" s="182" t="s">
        <v>566</v>
      </c>
      <c r="E865" s="183" t="s">
        <v>1121</v>
      </c>
      <c r="F865" s="184" t="s">
        <v>1122</v>
      </c>
      <c r="G865" s="185" t="s">
        <v>167</v>
      </c>
      <c r="H865" s="186">
        <v>1080.18</v>
      </c>
      <c r="I865" s="187"/>
      <c r="J865" s="188">
        <f>ROUND(I865*H865,2)</f>
        <v>0</v>
      </c>
      <c r="K865" s="189"/>
      <c r="L865" s="190"/>
      <c r="M865" s="191" t="s">
        <v>1</v>
      </c>
      <c r="N865" s="192" t="s">
        <v>38</v>
      </c>
      <c r="P865" s="148">
        <f>O865*H865</f>
        <v>0</v>
      </c>
      <c r="Q865" s="148">
        <v>0</v>
      </c>
      <c r="R865" s="148">
        <f>Q865*H865</f>
        <v>0</v>
      </c>
      <c r="S865" s="148">
        <v>0</v>
      </c>
      <c r="T865" s="149">
        <f>S865*H865</f>
        <v>0</v>
      </c>
      <c r="AR865" s="150" t="s">
        <v>204</v>
      </c>
      <c r="AT865" s="150" t="s">
        <v>566</v>
      </c>
      <c r="AU865" s="150" t="s">
        <v>83</v>
      </c>
      <c r="AY865" s="17" t="s">
        <v>151</v>
      </c>
      <c r="BE865" s="151">
        <f>IF(N865="základní",J865,0)</f>
        <v>0</v>
      </c>
      <c r="BF865" s="151">
        <f>IF(N865="snížená",J865,0)</f>
        <v>0</v>
      </c>
      <c r="BG865" s="151">
        <f>IF(N865="zákl. přenesená",J865,0)</f>
        <v>0</v>
      </c>
      <c r="BH865" s="151">
        <f>IF(N865="sníž. přenesená",J865,0)</f>
        <v>0</v>
      </c>
      <c r="BI865" s="151">
        <f>IF(N865="nulová",J865,0)</f>
        <v>0</v>
      </c>
      <c r="BJ865" s="17" t="s">
        <v>81</v>
      </c>
      <c r="BK865" s="151">
        <f>ROUND(I865*H865,2)</f>
        <v>0</v>
      </c>
      <c r="BL865" s="17" t="s">
        <v>158</v>
      </c>
      <c r="BM865" s="150" t="s">
        <v>1123</v>
      </c>
    </row>
    <row r="866" spans="2:65" s="1" customFormat="1" x14ac:dyDescent="0.2">
      <c r="B866" s="32"/>
      <c r="D866" s="152" t="s">
        <v>160</v>
      </c>
      <c r="F866" s="153" t="s">
        <v>1122</v>
      </c>
      <c r="I866" s="154"/>
      <c r="L866" s="32"/>
      <c r="M866" s="155"/>
      <c r="T866" s="56"/>
      <c r="AT866" s="17" t="s">
        <v>160</v>
      </c>
      <c r="AU866" s="17" t="s">
        <v>83</v>
      </c>
    </row>
    <row r="867" spans="2:65" s="14" customFormat="1" x14ac:dyDescent="0.2">
      <c r="B867" s="170"/>
      <c r="D867" s="152" t="s">
        <v>162</v>
      </c>
      <c r="E867" s="171" t="s">
        <v>1</v>
      </c>
      <c r="F867" s="172" t="s">
        <v>1124</v>
      </c>
      <c r="H867" s="171" t="s">
        <v>1</v>
      </c>
      <c r="I867" s="173"/>
      <c r="L867" s="170"/>
      <c r="M867" s="174"/>
      <c r="T867" s="175"/>
      <c r="AT867" s="171" t="s">
        <v>162</v>
      </c>
      <c r="AU867" s="171" t="s">
        <v>83</v>
      </c>
      <c r="AV867" s="14" t="s">
        <v>81</v>
      </c>
      <c r="AW867" s="14" t="s">
        <v>30</v>
      </c>
      <c r="AX867" s="14" t="s">
        <v>73</v>
      </c>
      <c r="AY867" s="171" t="s">
        <v>151</v>
      </c>
    </row>
    <row r="868" spans="2:65" s="12" customFormat="1" x14ac:dyDescent="0.2">
      <c r="B868" s="156"/>
      <c r="D868" s="152" t="s">
        <v>162</v>
      </c>
      <c r="E868" s="157" t="s">
        <v>1</v>
      </c>
      <c r="F868" s="158" t="s">
        <v>1125</v>
      </c>
      <c r="H868" s="159">
        <v>1080.18</v>
      </c>
      <c r="I868" s="160"/>
      <c r="L868" s="156"/>
      <c r="M868" s="161"/>
      <c r="T868" s="162"/>
      <c r="AT868" s="157" t="s">
        <v>162</v>
      </c>
      <c r="AU868" s="157" t="s">
        <v>83</v>
      </c>
      <c r="AV868" s="12" t="s">
        <v>83</v>
      </c>
      <c r="AW868" s="12" t="s">
        <v>30</v>
      </c>
      <c r="AX868" s="12" t="s">
        <v>73</v>
      </c>
      <c r="AY868" s="157" t="s">
        <v>151</v>
      </c>
    </row>
    <row r="869" spans="2:65" s="13" customFormat="1" x14ac:dyDescent="0.2">
      <c r="B869" s="163"/>
      <c r="D869" s="152" t="s">
        <v>162</v>
      </c>
      <c r="E869" s="164" t="s">
        <v>1</v>
      </c>
      <c r="F869" s="165" t="s">
        <v>164</v>
      </c>
      <c r="H869" s="166">
        <v>1080.18</v>
      </c>
      <c r="I869" s="167"/>
      <c r="L869" s="163"/>
      <c r="M869" s="168"/>
      <c r="T869" s="169"/>
      <c r="AT869" s="164" t="s">
        <v>162</v>
      </c>
      <c r="AU869" s="164" t="s">
        <v>83</v>
      </c>
      <c r="AV869" s="13" t="s">
        <v>158</v>
      </c>
      <c r="AW869" s="13" t="s">
        <v>30</v>
      </c>
      <c r="AX869" s="13" t="s">
        <v>81</v>
      </c>
      <c r="AY869" s="164" t="s">
        <v>151</v>
      </c>
    </row>
    <row r="870" spans="2:65" s="1" customFormat="1" ht="24.2" customHeight="1" x14ac:dyDescent="0.2">
      <c r="B870" s="137"/>
      <c r="C870" s="138" t="s">
        <v>1126</v>
      </c>
      <c r="D870" s="138" t="s">
        <v>154</v>
      </c>
      <c r="E870" s="139" t="s">
        <v>1115</v>
      </c>
      <c r="F870" s="140" t="s">
        <v>1116</v>
      </c>
      <c r="G870" s="141" t="s">
        <v>167</v>
      </c>
      <c r="H870" s="142">
        <v>50</v>
      </c>
      <c r="I870" s="143"/>
      <c r="J870" s="144">
        <f>ROUND(I870*H870,2)</f>
        <v>0</v>
      </c>
      <c r="K870" s="145"/>
      <c r="L870" s="32"/>
      <c r="M870" s="146" t="s">
        <v>1</v>
      </c>
      <c r="N870" s="147" t="s">
        <v>38</v>
      </c>
      <c r="P870" s="148">
        <f>O870*H870</f>
        <v>0</v>
      </c>
      <c r="Q870" s="148">
        <v>0.15256</v>
      </c>
      <c r="R870" s="148">
        <f>Q870*H870</f>
        <v>7.6280000000000001</v>
      </c>
      <c r="S870" s="148">
        <v>0</v>
      </c>
      <c r="T870" s="149">
        <f>S870*H870</f>
        <v>0</v>
      </c>
      <c r="AR870" s="150" t="s">
        <v>158</v>
      </c>
      <c r="AT870" s="150" t="s">
        <v>154</v>
      </c>
      <c r="AU870" s="150" t="s">
        <v>83</v>
      </c>
      <c r="AY870" s="17" t="s">
        <v>151</v>
      </c>
      <c r="BE870" s="151">
        <f>IF(N870="základní",J870,0)</f>
        <v>0</v>
      </c>
      <c r="BF870" s="151">
        <f>IF(N870="snížená",J870,0)</f>
        <v>0</v>
      </c>
      <c r="BG870" s="151">
        <f>IF(N870="zákl. přenesená",J870,0)</f>
        <v>0</v>
      </c>
      <c r="BH870" s="151">
        <f>IF(N870="sníž. přenesená",J870,0)</f>
        <v>0</v>
      </c>
      <c r="BI870" s="151">
        <f>IF(N870="nulová",J870,0)</f>
        <v>0</v>
      </c>
      <c r="BJ870" s="17" t="s">
        <v>81</v>
      </c>
      <c r="BK870" s="151">
        <f>ROUND(I870*H870,2)</f>
        <v>0</v>
      </c>
      <c r="BL870" s="17" t="s">
        <v>158</v>
      </c>
      <c r="BM870" s="150" t="s">
        <v>1127</v>
      </c>
    </row>
    <row r="871" spans="2:65" s="1" customFormat="1" ht="19.5" x14ac:dyDescent="0.2">
      <c r="B871" s="32"/>
      <c r="D871" s="152" t="s">
        <v>160</v>
      </c>
      <c r="F871" s="153" t="s">
        <v>1116</v>
      </c>
      <c r="I871" s="154"/>
      <c r="L871" s="32"/>
      <c r="M871" s="155"/>
      <c r="T871" s="56"/>
      <c r="AT871" s="17" t="s">
        <v>160</v>
      </c>
      <c r="AU871" s="17" t="s">
        <v>83</v>
      </c>
    </row>
    <row r="872" spans="2:65" s="14" customFormat="1" ht="22.5" x14ac:dyDescent="0.2">
      <c r="B872" s="170"/>
      <c r="D872" s="152" t="s">
        <v>162</v>
      </c>
      <c r="E872" s="171" t="s">
        <v>1</v>
      </c>
      <c r="F872" s="172" t="s">
        <v>1128</v>
      </c>
      <c r="H872" s="171" t="s">
        <v>1</v>
      </c>
      <c r="I872" s="173"/>
      <c r="L872" s="170"/>
      <c r="M872" s="174"/>
      <c r="T872" s="175"/>
      <c r="AT872" s="171" t="s">
        <v>162</v>
      </c>
      <c r="AU872" s="171" t="s">
        <v>83</v>
      </c>
      <c r="AV872" s="14" t="s">
        <v>81</v>
      </c>
      <c r="AW872" s="14" t="s">
        <v>30</v>
      </c>
      <c r="AX872" s="14" t="s">
        <v>73</v>
      </c>
      <c r="AY872" s="171" t="s">
        <v>151</v>
      </c>
    </row>
    <row r="873" spans="2:65" s="12" customFormat="1" x14ac:dyDescent="0.2">
      <c r="B873" s="156"/>
      <c r="D873" s="152" t="s">
        <v>162</v>
      </c>
      <c r="E873" s="157" t="s">
        <v>1</v>
      </c>
      <c r="F873" s="158" t="s">
        <v>1129</v>
      </c>
      <c r="H873" s="159">
        <v>50</v>
      </c>
      <c r="I873" s="160"/>
      <c r="L873" s="156"/>
      <c r="M873" s="161"/>
      <c r="T873" s="162"/>
      <c r="AT873" s="157" t="s">
        <v>162</v>
      </c>
      <c r="AU873" s="157" t="s">
        <v>83</v>
      </c>
      <c r="AV873" s="12" t="s">
        <v>83</v>
      </c>
      <c r="AW873" s="12" t="s">
        <v>30</v>
      </c>
      <c r="AX873" s="12" t="s">
        <v>73</v>
      </c>
      <c r="AY873" s="157" t="s">
        <v>151</v>
      </c>
    </row>
    <row r="874" spans="2:65" s="13" customFormat="1" x14ac:dyDescent="0.2">
      <c r="B874" s="163"/>
      <c r="D874" s="152" t="s">
        <v>162</v>
      </c>
      <c r="E874" s="164" t="s">
        <v>1</v>
      </c>
      <c r="F874" s="165" t="s">
        <v>164</v>
      </c>
      <c r="H874" s="166">
        <v>50</v>
      </c>
      <c r="I874" s="167"/>
      <c r="L874" s="163"/>
      <c r="M874" s="168"/>
      <c r="T874" s="169"/>
      <c r="AT874" s="164" t="s">
        <v>162</v>
      </c>
      <c r="AU874" s="164" t="s">
        <v>83</v>
      </c>
      <c r="AV874" s="13" t="s">
        <v>158</v>
      </c>
      <c r="AW874" s="13" t="s">
        <v>30</v>
      </c>
      <c r="AX874" s="13" t="s">
        <v>81</v>
      </c>
      <c r="AY874" s="164" t="s">
        <v>151</v>
      </c>
    </row>
    <row r="875" spans="2:65" s="1" customFormat="1" ht="16.5" customHeight="1" x14ac:dyDescent="0.2">
      <c r="B875" s="137"/>
      <c r="C875" s="182" t="s">
        <v>1130</v>
      </c>
      <c r="D875" s="182" t="s">
        <v>566</v>
      </c>
      <c r="E875" s="183" t="s">
        <v>1131</v>
      </c>
      <c r="F875" s="184" t="s">
        <v>1132</v>
      </c>
      <c r="G875" s="185" t="s">
        <v>167</v>
      </c>
      <c r="H875" s="186">
        <v>51</v>
      </c>
      <c r="I875" s="187"/>
      <c r="J875" s="188">
        <f>ROUND(I875*H875,2)</f>
        <v>0</v>
      </c>
      <c r="K875" s="189"/>
      <c r="L875" s="190"/>
      <c r="M875" s="191" t="s">
        <v>1</v>
      </c>
      <c r="N875" s="192" t="s">
        <v>38</v>
      </c>
      <c r="P875" s="148">
        <f>O875*H875</f>
        <v>0</v>
      </c>
      <c r="Q875" s="148">
        <v>0</v>
      </c>
      <c r="R875" s="148">
        <f>Q875*H875</f>
        <v>0</v>
      </c>
      <c r="S875" s="148">
        <v>0</v>
      </c>
      <c r="T875" s="149">
        <f>S875*H875</f>
        <v>0</v>
      </c>
      <c r="AR875" s="150" t="s">
        <v>204</v>
      </c>
      <c r="AT875" s="150" t="s">
        <v>566</v>
      </c>
      <c r="AU875" s="150" t="s">
        <v>83</v>
      </c>
      <c r="AY875" s="17" t="s">
        <v>151</v>
      </c>
      <c r="BE875" s="151">
        <f>IF(N875="základní",J875,0)</f>
        <v>0</v>
      </c>
      <c r="BF875" s="151">
        <f>IF(N875="snížená",J875,0)</f>
        <v>0</v>
      </c>
      <c r="BG875" s="151">
        <f>IF(N875="zákl. přenesená",J875,0)</f>
        <v>0</v>
      </c>
      <c r="BH875" s="151">
        <f>IF(N875="sníž. přenesená",J875,0)</f>
        <v>0</v>
      </c>
      <c r="BI875" s="151">
        <f>IF(N875="nulová",J875,0)</f>
        <v>0</v>
      </c>
      <c r="BJ875" s="17" t="s">
        <v>81</v>
      </c>
      <c r="BK875" s="151">
        <f>ROUND(I875*H875,2)</f>
        <v>0</v>
      </c>
      <c r="BL875" s="17" t="s">
        <v>158</v>
      </c>
      <c r="BM875" s="150" t="s">
        <v>1133</v>
      </c>
    </row>
    <row r="876" spans="2:65" s="1" customFormat="1" x14ac:dyDescent="0.2">
      <c r="B876" s="32"/>
      <c r="D876" s="152" t="s">
        <v>160</v>
      </c>
      <c r="F876" s="153" t="s">
        <v>1132</v>
      </c>
      <c r="I876" s="154"/>
      <c r="L876" s="32"/>
      <c r="M876" s="155"/>
      <c r="T876" s="56"/>
      <c r="AT876" s="17" t="s">
        <v>160</v>
      </c>
      <c r="AU876" s="17" t="s">
        <v>83</v>
      </c>
    </row>
    <row r="877" spans="2:65" s="14" customFormat="1" ht="22.5" x14ac:dyDescent="0.2">
      <c r="B877" s="170"/>
      <c r="D877" s="152" t="s">
        <v>162</v>
      </c>
      <c r="E877" s="171" t="s">
        <v>1</v>
      </c>
      <c r="F877" s="172" t="s">
        <v>1134</v>
      </c>
      <c r="H877" s="171" t="s">
        <v>1</v>
      </c>
      <c r="I877" s="173"/>
      <c r="L877" s="170"/>
      <c r="M877" s="174"/>
      <c r="T877" s="175"/>
      <c r="AT877" s="171" t="s">
        <v>162</v>
      </c>
      <c r="AU877" s="171" t="s">
        <v>83</v>
      </c>
      <c r="AV877" s="14" t="s">
        <v>81</v>
      </c>
      <c r="AW877" s="14" t="s">
        <v>30</v>
      </c>
      <c r="AX877" s="14" t="s">
        <v>73</v>
      </c>
      <c r="AY877" s="171" t="s">
        <v>151</v>
      </c>
    </row>
    <row r="878" spans="2:65" s="12" customFormat="1" x14ac:dyDescent="0.2">
      <c r="B878" s="156"/>
      <c r="D878" s="152" t="s">
        <v>162</v>
      </c>
      <c r="E878" s="157" t="s">
        <v>1</v>
      </c>
      <c r="F878" s="158" t="s">
        <v>1135</v>
      </c>
      <c r="H878" s="159">
        <v>51</v>
      </c>
      <c r="I878" s="160"/>
      <c r="L878" s="156"/>
      <c r="M878" s="161"/>
      <c r="T878" s="162"/>
      <c r="AT878" s="157" t="s">
        <v>162</v>
      </c>
      <c r="AU878" s="157" t="s">
        <v>83</v>
      </c>
      <c r="AV878" s="12" t="s">
        <v>83</v>
      </c>
      <c r="AW878" s="12" t="s">
        <v>30</v>
      </c>
      <c r="AX878" s="12" t="s">
        <v>73</v>
      </c>
      <c r="AY878" s="157" t="s">
        <v>151</v>
      </c>
    </row>
    <row r="879" spans="2:65" s="13" customFormat="1" x14ac:dyDescent="0.2">
      <c r="B879" s="163"/>
      <c r="D879" s="152" t="s">
        <v>162</v>
      </c>
      <c r="E879" s="164" t="s">
        <v>1</v>
      </c>
      <c r="F879" s="165" t="s">
        <v>164</v>
      </c>
      <c r="H879" s="166">
        <v>51</v>
      </c>
      <c r="I879" s="167"/>
      <c r="L879" s="163"/>
      <c r="M879" s="168"/>
      <c r="T879" s="169"/>
      <c r="AT879" s="164" t="s">
        <v>162</v>
      </c>
      <c r="AU879" s="164" t="s">
        <v>83</v>
      </c>
      <c r="AV879" s="13" t="s">
        <v>158</v>
      </c>
      <c r="AW879" s="13" t="s">
        <v>30</v>
      </c>
      <c r="AX879" s="13" t="s">
        <v>81</v>
      </c>
      <c r="AY879" s="164" t="s">
        <v>151</v>
      </c>
    </row>
    <row r="880" spans="2:65" s="1" customFormat="1" ht="24.2" customHeight="1" x14ac:dyDescent="0.2">
      <c r="B880" s="137"/>
      <c r="C880" s="138" t="s">
        <v>1136</v>
      </c>
      <c r="D880" s="138" t="s">
        <v>154</v>
      </c>
      <c r="E880" s="139" t="s">
        <v>1115</v>
      </c>
      <c r="F880" s="140" t="s">
        <v>1116</v>
      </c>
      <c r="G880" s="141" t="s">
        <v>167</v>
      </c>
      <c r="H880" s="142">
        <v>304</v>
      </c>
      <c r="I880" s="143"/>
      <c r="J880" s="144">
        <f>ROUND(I880*H880,2)</f>
        <v>0</v>
      </c>
      <c r="K880" s="145"/>
      <c r="L880" s="32"/>
      <c r="M880" s="146" t="s">
        <v>1</v>
      </c>
      <c r="N880" s="147" t="s">
        <v>38</v>
      </c>
      <c r="P880" s="148">
        <f>O880*H880</f>
        <v>0</v>
      </c>
      <c r="Q880" s="148">
        <v>0.15256</v>
      </c>
      <c r="R880" s="148">
        <f>Q880*H880</f>
        <v>46.378239999999998</v>
      </c>
      <c r="S880" s="148">
        <v>0</v>
      </c>
      <c r="T880" s="149">
        <f>S880*H880</f>
        <v>0</v>
      </c>
      <c r="AR880" s="150" t="s">
        <v>158</v>
      </c>
      <c r="AT880" s="150" t="s">
        <v>154</v>
      </c>
      <c r="AU880" s="150" t="s">
        <v>83</v>
      </c>
      <c r="AY880" s="17" t="s">
        <v>151</v>
      </c>
      <c r="BE880" s="151">
        <f>IF(N880="základní",J880,0)</f>
        <v>0</v>
      </c>
      <c r="BF880" s="151">
        <f>IF(N880="snížená",J880,0)</f>
        <v>0</v>
      </c>
      <c r="BG880" s="151">
        <f>IF(N880="zákl. přenesená",J880,0)</f>
        <v>0</v>
      </c>
      <c r="BH880" s="151">
        <f>IF(N880="sníž. přenesená",J880,0)</f>
        <v>0</v>
      </c>
      <c r="BI880" s="151">
        <f>IF(N880="nulová",J880,0)</f>
        <v>0</v>
      </c>
      <c r="BJ880" s="17" t="s">
        <v>81</v>
      </c>
      <c r="BK880" s="151">
        <f>ROUND(I880*H880,2)</f>
        <v>0</v>
      </c>
      <c r="BL880" s="17" t="s">
        <v>158</v>
      </c>
      <c r="BM880" s="150" t="s">
        <v>1137</v>
      </c>
    </row>
    <row r="881" spans="2:65" s="1" customFormat="1" ht="19.5" x14ac:dyDescent="0.2">
      <c r="B881" s="32"/>
      <c r="D881" s="152" t="s">
        <v>160</v>
      </c>
      <c r="F881" s="153" t="s">
        <v>1116</v>
      </c>
      <c r="I881" s="154"/>
      <c r="L881" s="32"/>
      <c r="M881" s="155"/>
      <c r="T881" s="56"/>
      <c r="AT881" s="17" t="s">
        <v>160</v>
      </c>
      <c r="AU881" s="17" t="s">
        <v>83</v>
      </c>
    </row>
    <row r="882" spans="2:65" s="14" customFormat="1" ht="22.5" x14ac:dyDescent="0.2">
      <c r="B882" s="170"/>
      <c r="D882" s="152" t="s">
        <v>162</v>
      </c>
      <c r="E882" s="171" t="s">
        <v>1</v>
      </c>
      <c r="F882" s="172" t="s">
        <v>1118</v>
      </c>
      <c r="H882" s="171" t="s">
        <v>1</v>
      </c>
      <c r="I882" s="173"/>
      <c r="L882" s="170"/>
      <c r="M882" s="174"/>
      <c r="T882" s="175"/>
      <c r="AT882" s="171" t="s">
        <v>162</v>
      </c>
      <c r="AU882" s="171" t="s">
        <v>83</v>
      </c>
      <c r="AV882" s="14" t="s">
        <v>81</v>
      </c>
      <c r="AW882" s="14" t="s">
        <v>30</v>
      </c>
      <c r="AX882" s="14" t="s">
        <v>73</v>
      </c>
      <c r="AY882" s="171" t="s">
        <v>151</v>
      </c>
    </row>
    <row r="883" spans="2:65" s="12" customFormat="1" x14ac:dyDescent="0.2">
      <c r="B883" s="156"/>
      <c r="D883" s="152" t="s">
        <v>162</v>
      </c>
      <c r="E883" s="157" t="s">
        <v>1</v>
      </c>
      <c r="F883" s="158" t="s">
        <v>1138</v>
      </c>
      <c r="H883" s="159">
        <v>304</v>
      </c>
      <c r="I883" s="160"/>
      <c r="L883" s="156"/>
      <c r="M883" s="161"/>
      <c r="T883" s="162"/>
      <c r="AT883" s="157" t="s">
        <v>162</v>
      </c>
      <c r="AU883" s="157" t="s">
        <v>83</v>
      </c>
      <c r="AV883" s="12" t="s">
        <v>83</v>
      </c>
      <c r="AW883" s="12" t="s">
        <v>30</v>
      </c>
      <c r="AX883" s="12" t="s">
        <v>73</v>
      </c>
      <c r="AY883" s="157" t="s">
        <v>151</v>
      </c>
    </row>
    <row r="884" spans="2:65" s="13" customFormat="1" x14ac:dyDescent="0.2">
      <c r="B884" s="163"/>
      <c r="D884" s="152" t="s">
        <v>162</v>
      </c>
      <c r="E884" s="164" t="s">
        <v>1</v>
      </c>
      <c r="F884" s="165" t="s">
        <v>164</v>
      </c>
      <c r="H884" s="166">
        <v>304</v>
      </c>
      <c r="I884" s="167"/>
      <c r="L884" s="163"/>
      <c r="M884" s="168"/>
      <c r="T884" s="169"/>
      <c r="AT884" s="164" t="s">
        <v>162</v>
      </c>
      <c r="AU884" s="164" t="s">
        <v>83</v>
      </c>
      <c r="AV884" s="13" t="s">
        <v>158</v>
      </c>
      <c r="AW884" s="13" t="s">
        <v>30</v>
      </c>
      <c r="AX884" s="13" t="s">
        <v>81</v>
      </c>
      <c r="AY884" s="164" t="s">
        <v>151</v>
      </c>
    </row>
    <row r="885" spans="2:65" s="1" customFormat="1" ht="16.5" customHeight="1" x14ac:dyDescent="0.2">
      <c r="B885" s="137"/>
      <c r="C885" s="182" t="s">
        <v>1139</v>
      </c>
      <c r="D885" s="182" t="s">
        <v>566</v>
      </c>
      <c r="E885" s="183" t="s">
        <v>1140</v>
      </c>
      <c r="F885" s="184" t="s">
        <v>1141</v>
      </c>
      <c r="G885" s="185" t="s">
        <v>167</v>
      </c>
      <c r="H885" s="186">
        <v>310.08</v>
      </c>
      <c r="I885" s="187"/>
      <c r="J885" s="188">
        <f>ROUND(I885*H885,2)</f>
        <v>0</v>
      </c>
      <c r="K885" s="189"/>
      <c r="L885" s="190"/>
      <c r="M885" s="191" t="s">
        <v>1</v>
      </c>
      <c r="N885" s="192" t="s">
        <v>38</v>
      </c>
      <c r="P885" s="148">
        <f>O885*H885</f>
        <v>0</v>
      </c>
      <c r="Q885" s="148">
        <v>0</v>
      </c>
      <c r="R885" s="148">
        <f>Q885*H885</f>
        <v>0</v>
      </c>
      <c r="S885" s="148">
        <v>0</v>
      </c>
      <c r="T885" s="149">
        <f>S885*H885</f>
        <v>0</v>
      </c>
      <c r="AR885" s="150" t="s">
        <v>204</v>
      </c>
      <c r="AT885" s="150" t="s">
        <v>566</v>
      </c>
      <c r="AU885" s="150" t="s">
        <v>83</v>
      </c>
      <c r="AY885" s="17" t="s">
        <v>151</v>
      </c>
      <c r="BE885" s="151">
        <f>IF(N885="základní",J885,0)</f>
        <v>0</v>
      </c>
      <c r="BF885" s="151">
        <f>IF(N885="snížená",J885,0)</f>
        <v>0</v>
      </c>
      <c r="BG885" s="151">
        <f>IF(N885="zákl. přenesená",J885,0)</f>
        <v>0</v>
      </c>
      <c r="BH885" s="151">
        <f>IF(N885="sníž. přenesená",J885,0)</f>
        <v>0</v>
      </c>
      <c r="BI885" s="151">
        <f>IF(N885="nulová",J885,0)</f>
        <v>0</v>
      </c>
      <c r="BJ885" s="17" t="s">
        <v>81</v>
      </c>
      <c r="BK885" s="151">
        <f>ROUND(I885*H885,2)</f>
        <v>0</v>
      </c>
      <c r="BL885" s="17" t="s">
        <v>158</v>
      </c>
      <c r="BM885" s="150" t="s">
        <v>1142</v>
      </c>
    </row>
    <row r="886" spans="2:65" s="1" customFormat="1" x14ac:dyDescent="0.2">
      <c r="B886" s="32"/>
      <c r="D886" s="152" t="s">
        <v>160</v>
      </c>
      <c r="F886" s="153" t="s">
        <v>1141</v>
      </c>
      <c r="I886" s="154"/>
      <c r="L886" s="32"/>
      <c r="M886" s="155"/>
      <c r="T886" s="56"/>
      <c r="AT886" s="17" t="s">
        <v>160</v>
      </c>
      <c r="AU886" s="17" t="s">
        <v>83</v>
      </c>
    </row>
    <row r="887" spans="2:65" s="14" customFormat="1" x14ac:dyDescent="0.2">
      <c r="B887" s="170"/>
      <c r="D887" s="152" t="s">
        <v>162</v>
      </c>
      <c r="E887" s="171" t="s">
        <v>1</v>
      </c>
      <c r="F887" s="172" t="s">
        <v>1143</v>
      </c>
      <c r="H887" s="171" t="s">
        <v>1</v>
      </c>
      <c r="I887" s="173"/>
      <c r="L887" s="170"/>
      <c r="M887" s="174"/>
      <c r="T887" s="175"/>
      <c r="AT887" s="171" t="s">
        <v>162</v>
      </c>
      <c r="AU887" s="171" t="s">
        <v>83</v>
      </c>
      <c r="AV887" s="14" t="s">
        <v>81</v>
      </c>
      <c r="AW887" s="14" t="s">
        <v>30</v>
      </c>
      <c r="AX887" s="14" t="s">
        <v>73</v>
      </c>
      <c r="AY887" s="171" t="s">
        <v>151</v>
      </c>
    </row>
    <row r="888" spans="2:65" s="12" customFormat="1" x14ac:dyDescent="0.2">
      <c r="B888" s="156"/>
      <c r="D888" s="152" t="s">
        <v>162</v>
      </c>
      <c r="E888" s="157" t="s">
        <v>1</v>
      </c>
      <c r="F888" s="158" t="s">
        <v>1144</v>
      </c>
      <c r="H888" s="159">
        <v>310.08</v>
      </c>
      <c r="I888" s="160"/>
      <c r="L888" s="156"/>
      <c r="M888" s="161"/>
      <c r="T888" s="162"/>
      <c r="AT888" s="157" t="s">
        <v>162</v>
      </c>
      <c r="AU888" s="157" t="s">
        <v>83</v>
      </c>
      <c r="AV888" s="12" t="s">
        <v>83</v>
      </c>
      <c r="AW888" s="12" t="s">
        <v>30</v>
      </c>
      <c r="AX888" s="12" t="s">
        <v>73</v>
      </c>
      <c r="AY888" s="157" t="s">
        <v>151</v>
      </c>
    </row>
    <row r="889" spans="2:65" s="13" customFormat="1" x14ac:dyDescent="0.2">
      <c r="B889" s="163"/>
      <c r="D889" s="152" t="s">
        <v>162</v>
      </c>
      <c r="E889" s="164" t="s">
        <v>1</v>
      </c>
      <c r="F889" s="165" t="s">
        <v>164</v>
      </c>
      <c r="H889" s="166">
        <v>310.08</v>
      </c>
      <c r="I889" s="167"/>
      <c r="L889" s="163"/>
      <c r="M889" s="168"/>
      <c r="T889" s="169"/>
      <c r="AT889" s="164" t="s">
        <v>162</v>
      </c>
      <c r="AU889" s="164" t="s">
        <v>83</v>
      </c>
      <c r="AV889" s="13" t="s">
        <v>158</v>
      </c>
      <c r="AW889" s="13" t="s">
        <v>30</v>
      </c>
      <c r="AX889" s="13" t="s">
        <v>81</v>
      </c>
      <c r="AY889" s="164" t="s">
        <v>151</v>
      </c>
    </row>
    <row r="890" spans="2:65" s="1" customFormat="1" ht="24.2" customHeight="1" x14ac:dyDescent="0.2">
      <c r="B890" s="137"/>
      <c r="C890" s="138" t="s">
        <v>1145</v>
      </c>
      <c r="D890" s="138" t="s">
        <v>154</v>
      </c>
      <c r="E890" s="139" t="s">
        <v>1146</v>
      </c>
      <c r="F890" s="140" t="s">
        <v>1147</v>
      </c>
      <c r="G890" s="141" t="s">
        <v>167</v>
      </c>
      <c r="H890" s="142">
        <v>14</v>
      </c>
      <c r="I890" s="143"/>
      <c r="J890" s="144">
        <f>ROUND(I890*H890,2)</f>
        <v>0</v>
      </c>
      <c r="K890" s="145"/>
      <c r="L890" s="32"/>
      <c r="M890" s="146" t="s">
        <v>1</v>
      </c>
      <c r="N890" s="147" t="s">
        <v>38</v>
      </c>
      <c r="P890" s="148">
        <f>O890*H890</f>
        <v>0</v>
      </c>
      <c r="Q890" s="148">
        <v>0.10095</v>
      </c>
      <c r="R890" s="148">
        <f>Q890*H890</f>
        <v>1.4133</v>
      </c>
      <c r="S890" s="148">
        <v>0</v>
      </c>
      <c r="T890" s="149">
        <f>S890*H890</f>
        <v>0</v>
      </c>
      <c r="AR890" s="150" t="s">
        <v>158</v>
      </c>
      <c r="AT890" s="150" t="s">
        <v>154</v>
      </c>
      <c r="AU890" s="150" t="s">
        <v>83</v>
      </c>
      <c r="AY890" s="17" t="s">
        <v>151</v>
      </c>
      <c r="BE890" s="151">
        <f>IF(N890="základní",J890,0)</f>
        <v>0</v>
      </c>
      <c r="BF890" s="151">
        <f>IF(N890="snížená",J890,0)</f>
        <v>0</v>
      </c>
      <c r="BG890" s="151">
        <f>IF(N890="zákl. přenesená",J890,0)</f>
        <v>0</v>
      </c>
      <c r="BH890" s="151">
        <f>IF(N890="sníž. přenesená",J890,0)</f>
        <v>0</v>
      </c>
      <c r="BI890" s="151">
        <f>IF(N890="nulová",J890,0)</f>
        <v>0</v>
      </c>
      <c r="BJ890" s="17" t="s">
        <v>81</v>
      </c>
      <c r="BK890" s="151">
        <f>ROUND(I890*H890,2)</f>
        <v>0</v>
      </c>
      <c r="BL890" s="17" t="s">
        <v>158</v>
      </c>
      <c r="BM890" s="150" t="s">
        <v>1148</v>
      </c>
    </row>
    <row r="891" spans="2:65" s="1" customFormat="1" ht="19.5" x14ac:dyDescent="0.2">
      <c r="B891" s="32"/>
      <c r="D891" s="152" t="s">
        <v>160</v>
      </c>
      <c r="F891" s="153" t="s">
        <v>1147</v>
      </c>
      <c r="I891" s="154"/>
      <c r="L891" s="32"/>
      <c r="M891" s="155"/>
      <c r="T891" s="56"/>
      <c r="AT891" s="17" t="s">
        <v>160</v>
      </c>
      <c r="AU891" s="17" t="s">
        <v>83</v>
      </c>
    </row>
    <row r="892" spans="2:65" s="14" customFormat="1" ht="22.5" x14ac:dyDescent="0.2">
      <c r="B892" s="170"/>
      <c r="D892" s="152" t="s">
        <v>162</v>
      </c>
      <c r="E892" s="171" t="s">
        <v>1</v>
      </c>
      <c r="F892" s="172" t="s">
        <v>1149</v>
      </c>
      <c r="H892" s="171" t="s">
        <v>1</v>
      </c>
      <c r="I892" s="173"/>
      <c r="L892" s="170"/>
      <c r="M892" s="174"/>
      <c r="T892" s="175"/>
      <c r="AT892" s="171" t="s">
        <v>162</v>
      </c>
      <c r="AU892" s="171" t="s">
        <v>83</v>
      </c>
      <c r="AV892" s="14" t="s">
        <v>81</v>
      </c>
      <c r="AW892" s="14" t="s">
        <v>30</v>
      </c>
      <c r="AX892" s="14" t="s">
        <v>73</v>
      </c>
      <c r="AY892" s="171" t="s">
        <v>151</v>
      </c>
    </row>
    <row r="893" spans="2:65" s="12" customFormat="1" x14ac:dyDescent="0.2">
      <c r="B893" s="156"/>
      <c r="D893" s="152" t="s">
        <v>162</v>
      </c>
      <c r="E893" s="157" t="s">
        <v>1</v>
      </c>
      <c r="F893" s="158" t="s">
        <v>293</v>
      </c>
      <c r="H893" s="159">
        <v>14</v>
      </c>
      <c r="I893" s="160"/>
      <c r="L893" s="156"/>
      <c r="M893" s="161"/>
      <c r="T893" s="162"/>
      <c r="AT893" s="157" t="s">
        <v>162</v>
      </c>
      <c r="AU893" s="157" t="s">
        <v>83</v>
      </c>
      <c r="AV893" s="12" t="s">
        <v>83</v>
      </c>
      <c r="AW893" s="12" t="s">
        <v>30</v>
      </c>
      <c r="AX893" s="12" t="s">
        <v>73</v>
      </c>
      <c r="AY893" s="157" t="s">
        <v>151</v>
      </c>
    </row>
    <row r="894" spans="2:65" s="13" customFormat="1" x14ac:dyDescent="0.2">
      <c r="B894" s="163"/>
      <c r="D894" s="152" t="s">
        <v>162</v>
      </c>
      <c r="E894" s="164" t="s">
        <v>1</v>
      </c>
      <c r="F894" s="165" t="s">
        <v>164</v>
      </c>
      <c r="H894" s="166">
        <v>14</v>
      </c>
      <c r="I894" s="167"/>
      <c r="L894" s="163"/>
      <c r="M894" s="168"/>
      <c r="T894" s="169"/>
      <c r="AT894" s="164" t="s">
        <v>162</v>
      </c>
      <c r="AU894" s="164" t="s">
        <v>83</v>
      </c>
      <c r="AV894" s="13" t="s">
        <v>158</v>
      </c>
      <c r="AW894" s="13" t="s">
        <v>30</v>
      </c>
      <c r="AX894" s="13" t="s">
        <v>81</v>
      </c>
      <c r="AY894" s="164" t="s">
        <v>151</v>
      </c>
    </row>
    <row r="895" spans="2:65" s="1" customFormat="1" ht="16.5" customHeight="1" x14ac:dyDescent="0.2">
      <c r="B895" s="137"/>
      <c r="C895" s="182" t="s">
        <v>1150</v>
      </c>
      <c r="D895" s="182" t="s">
        <v>566</v>
      </c>
      <c r="E895" s="183" t="s">
        <v>1151</v>
      </c>
      <c r="F895" s="184" t="s">
        <v>1152</v>
      </c>
      <c r="G895" s="185" t="s">
        <v>167</v>
      </c>
      <c r="H895" s="186">
        <v>14.28</v>
      </c>
      <c r="I895" s="187"/>
      <c r="J895" s="188">
        <f>ROUND(I895*H895,2)</f>
        <v>0</v>
      </c>
      <c r="K895" s="189"/>
      <c r="L895" s="190"/>
      <c r="M895" s="191" t="s">
        <v>1</v>
      </c>
      <c r="N895" s="192" t="s">
        <v>38</v>
      </c>
      <c r="P895" s="148">
        <f>O895*H895</f>
        <v>0</v>
      </c>
      <c r="Q895" s="148">
        <v>4.2999999999999997E-2</v>
      </c>
      <c r="R895" s="148">
        <f>Q895*H895</f>
        <v>0.61403999999999992</v>
      </c>
      <c r="S895" s="148">
        <v>0</v>
      </c>
      <c r="T895" s="149">
        <f>S895*H895</f>
        <v>0</v>
      </c>
      <c r="AR895" s="150" t="s">
        <v>204</v>
      </c>
      <c r="AT895" s="150" t="s">
        <v>566</v>
      </c>
      <c r="AU895" s="150" t="s">
        <v>83</v>
      </c>
      <c r="AY895" s="17" t="s">
        <v>151</v>
      </c>
      <c r="BE895" s="151">
        <f>IF(N895="základní",J895,0)</f>
        <v>0</v>
      </c>
      <c r="BF895" s="151">
        <f>IF(N895="snížená",J895,0)</f>
        <v>0</v>
      </c>
      <c r="BG895" s="151">
        <f>IF(N895="zákl. přenesená",J895,0)</f>
        <v>0</v>
      </c>
      <c r="BH895" s="151">
        <f>IF(N895="sníž. přenesená",J895,0)</f>
        <v>0</v>
      </c>
      <c r="BI895" s="151">
        <f>IF(N895="nulová",J895,0)</f>
        <v>0</v>
      </c>
      <c r="BJ895" s="17" t="s">
        <v>81</v>
      </c>
      <c r="BK895" s="151">
        <f>ROUND(I895*H895,2)</f>
        <v>0</v>
      </c>
      <c r="BL895" s="17" t="s">
        <v>158</v>
      </c>
      <c r="BM895" s="150" t="s">
        <v>1153</v>
      </c>
    </row>
    <row r="896" spans="2:65" s="1" customFormat="1" x14ac:dyDescent="0.2">
      <c r="B896" s="32"/>
      <c r="D896" s="152" t="s">
        <v>160</v>
      </c>
      <c r="F896" s="153" t="s">
        <v>1152</v>
      </c>
      <c r="I896" s="154"/>
      <c r="L896" s="32"/>
      <c r="M896" s="155"/>
      <c r="T896" s="56"/>
      <c r="AT896" s="17" t="s">
        <v>160</v>
      </c>
      <c r="AU896" s="17" t="s">
        <v>83</v>
      </c>
    </row>
    <row r="897" spans="2:65" s="14" customFormat="1" x14ac:dyDescent="0.2">
      <c r="B897" s="170"/>
      <c r="D897" s="152" t="s">
        <v>162</v>
      </c>
      <c r="E897" s="171" t="s">
        <v>1</v>
      </c>
      <c r="F897" s="172" t="s">
        <v>1154</v>
      </c>
      <c r="H897" s="171" t="s">
        <v>1</v>
      </c>
      <c r="I897" s="173"/>
      <c r="L897" s="170"/>
      <c r="M897" s="174"/>
      <c r="T897" s="175"/>
      <c r="AT897" s="171" t="s">
        <v>162</v>
      </c>
      <c r="AU897" s="171" t="s">
        <v>83</v>
      </c>
      <c r="AV897" s="14" t="s">
        <v>81</v>
      </c>
      <c r="AW897" s="14" t="s">
        <v>30</v>
      </c>
      <c r="AX897" s="14" t="s">
        <v>73</v>
      </c>
      <c r="AY897" s="171" t="s">
        <v>151</v>
      </c>
    </row>
    <row r="898" spans="2:65" s="12" customFormat="1" x14ac:dyDescent="0.2">
      <c r="B898" s="156"/>
      <c r="D898" s="152" t="s">
        <v>162</v>
      </c>
      <c r="E898" s="157" t="s">
        <v>1</v>
      </c>
      <c r="F898" s="158" t="s">
        <v>1155</v>
      </c>
      <c r="H898" s="159">
        <v>14.28</v>
      </c>
      <c r="I898" s="160"/>
      <c r="L898" s="156"/>
      <c r="M898" s="161"/>
      <c r="T898" s="162"/>
      <c r="AT898" s="157" t="s">
        <v>162</v>
      </c>
      <c r="AU898" s="157" t="s">
        <v>83</v>
      </c>
      <c r="AV898" s="12" t="s">
        <v>83</v>
      </c>
      <c r="AW898" s="12" t="s">
        <v>30</v>
      </c>
      <c r="AX898" s="12" t="s">
        <v>73</v>
      </c>
      <c r="AY898" s="157" t="s">
        <v>151</v>
      </c>
    </row>
    <row r="899" spans="2:65" s="13" customFormat="1" x14ac:dyDescent="0.2">
      <c r="B899" s="163"/>
      <c r="D899" s="152" t="s">
        <v>162</v>
      </c>
      <c r="E899" s="164" t="s">
        <v>1</v>
      </c>
      <c r="F899" s="165" t="s">
        <v>164</v>
      </c>
      <c r="H899" s="166">
        <v>14.28</v>
      </c>
      <c r="I899" s="167"/>
      <c r="L899" s="163"/>
      <c r="M899" s="168"/>
      <c r="T899" s="169"/>
      <c r="AT899" s="164" t="s">
        <v>162</v>
      </c>
      <c r="AU899" s="164" t="s">
        <v>83</v>
      </c>
      <c r="AV899" s="13" t="s">
        <v>158</v>
      </c>
      <c r="AW899" s="13" t="s">
        <v>30</v>
      </c>
      <c r="AX899" s="13" t="s">
        <v>81</v>
      </c>
      <c r="AY899" s="164" t="s">
        <v>151</v>
      </c>
    </row>
    <row r="900" spans="2:65" s="1" customFormat="1" ht="24.2" customHeight="1" x14ac:dyDescent="0.2">
      <c r="B900" s="137"/>
      <c r="C900" s="138" t="s">
        <v>1156</v>
      </c>
      <c r="D900" s="138" t="s">
        <v>154</v>
      </c>
      <c r="E900" s="139" t="s">
        <v>1157</v>
      </c>
      <c r="F900" s="140" t="s">
        <v>1158</v>
      </c>
      <c r="G900" s="141" t="s">
        <v>171</v>
      </c>
      <c r="H900" s="142">
        <v>6</v>
      </c>
      <c r="I900" s="143"/>
      <c r="J900" s="144">
        <f>ROUND(I900*H900,2)</f>
        <v>0</v>
      </c>
      <c r="K900" s="145"/>
      <c r="L900" s="32"/>
      <c r="M900" s="146" t="s">
        <v>1</v>
      </c>
      <c r="N900" s="147" t="s">
        <v>38</v>
      </c>
      <c r="P900" s="148">
        <f>O900*H900</f>
        <v>0</v>
      </c>
      <c r="Q900" s="148">
        <v>2.2563399999999998</v>
      </c>
      <c r="R900" s="148">
        <f>Q900*H900</f>
        <v>13.538039999999999</v>
      </c>
      <c r="S900" s="148">
        <v>0</v>
      </c>
      <c r="T900" s="149">
        <f>S900*H900</f>
        <v>0</v>
      </c>
      <c r="AR900" s="150" t="s">
        <v>158</v>
      </c>
      <c r="AT900" s="150" t="s">
        <v>154</v>
      </c>
      <c r="AU900" s="150" t="s">
        <v>83</v>
      </c>
      <c r="AY900" s="17" t="s">
        <v>151</v>
      </c>
      <c r="BE900" s="151">
        <f>IF(N900="základní",J900,0)</f>
        <v>0</v>
      </c>
      <c r="BF900" s="151">
        <f>IF(N900="snížená",J900,0)</f>
        <v>0</v>
      </c>
      <c r="BG900" s="151">
        <f>IF(N900="zákl. přenesená",J900,0)</f>
        <v>0</v>
      </c>
      <c r="BH900" s="151">
        <f>IF(N900="sníž. přenesená",J900,0)</f>
        <v>0</v>
      </c>
      <c r="BI900" s="151">
        <f>IF(N900="nulová",J900,0)</f>
        <v>0</v>
      </c>
      <c r="BJ900" s="17" t="s">
        <v>81</v>
      </c>
      <c r="BK900" s="151">
        <f>ROUND(I900*H900,2)</f>
        <v>0</v>
      </c>
      <c r="BL900" s="17" t="s">
        <v>158</v>
      </c>
      <c r="BM900" s="150" t="s">
        <v>1159</v>
      </c>
    </row>
    <row r="901" spans="2:65" s="1" customFormat="1" ht="19.5" x14ac:dyDescent="0.2">
      <c r="B901" s="32"/>
      <c r="D901" s="152" t="s">
        <v>160</v>
      </c>
      <c r="F901" s="153" t="s">
        <v>1158</v>
      </c>
      <c r="I901" s="154"/>
      <c r="L901" s="32"/>
      <c r="M901" s="155"/>
      <c r="T901" s="56"/>
      <c r="AT901" s="17" t="s">
        <v>160</v>
      </c>
      <c r="AU901" s="17" t="s">
        <v>83</v>
      </c>
    </row>
    <row r="902" spans="2:65" s="14" customFormat="1" x14ac:dyDescent="0.2">
      <c r="B902" s="170"/>
      <c r="D902" s="152" t="s">
        <v>162</v>
      </c>
      <c r="E902" s="171" t="s">
        <v>1</v>
      </c>
      <c r="F902" s="172" t="s">
        <v>1160</v>
      </c>
      <c r="H902" s="171" t="s">
        <v>1</v>
      </c>
      <c r="I902" s="173"/>
      <c r="L902" s="170"/>
      <c r="M902" s="174"/>
      <c r="T902" s="175"/>
      <c r="AT902" s="171" t="s">
        <v>162</v>
      </c>
      <c r="AU902" s="171" t="s">
        <v>83</v>
      </c>
      <c r="AV902" s="14" t="s">
        <v>81</v>
      </c>
      <c r="AW902" s="14" t="s">
        <v>30</v>
      </c>
      <c r="AX902" s="14" t="s">
        <v>73</v>
      </c>
      <c r="AY902" s="171" t="s">
        <v>151</v>
      </c>
    </row>
    <row r="903" spans="2:65" s="12" customFormat="1" x14ac:dyDescent="0.2">
      <c r="B903" s="156"/>
      <c r="D903" s="152" t="s">
        <v>162</v>
      </c>
      <c r="E903" s="157" t="s">
        <v>1</v>
      </c>
      <c r="F903" s="158" t="s">
        <v>189</v>
      </c>
      <c r="H903" s="159">
        <v>6</v>
      </c>
      <c r="I903" s="160"/>
      <c r="L903" s="156"/>
      <c r="M903" s="161"/>
      <c r="T903" s="162"/>
      <c r="AT903" s="157" t="s">
        <v>162</v>
      </c>
      <c r="AU903" s="157" t="s">
        <v>83</v>
      </c>
      <c r="AV903" s="12" t="s">
        <v>83</v>
      </c>
      <c r="AW903" s="12" t="s">
        <v>30</v>
      </c>
      <c r="AX903" s="12" t="s">
        <v>73</v>
      </c>
      <c r="AY903" s="157" t="s">
        <v>151</v>
      </c>
    </row>
    <row r="904" spans="2:65" s="13" customFormat="1" x14ac:dyDescent="0.2">
      <c r="B904" s="163"/>
      <c r="D904" s="152" t="s">
        <v>162</v>
      </c>
      <c r="E904" s="164" t="s">
        <v>1</v>
      </c>
      <c r="F904" s="165" t="s">
        <v>164</v>
      </c>
      <c r="H904" s="166">
        <v>6</v>
      </c>
      <c r="I904" s="167"/>
      <c r="L904" s="163"/>
      <c r="M904" s="168"/>
      <c r="T904" s="169"/>
      <c r="AT904" s="164" t="s">
        <v>162</v>
      </c>
      <c r="AU904" s="164" t="s">
        <v>83</v>
      </c>
      <c r="AV904" s="13" t="s">
        <v>158</v>
      </c>
      <c r="AW904" s="13" t="s">
        <v>30</v>
      </c>
      <c r="AX904" s="13" t="s">
        <v>81</v>
      </c>
      <c r="AY904" s="164" t="s">
        <v>151</v>
      </c>
    </row>
    <row r="905" spans="2:65" s="1" customFormat="1" ht="24.2" customHeight="1" x14ac:dyDescent="0.2">
      <c r="B905" s="137"/>
      <c r="C905" s="138" t="s">
        <v>1161</v>
      </c>
      <c r="D905" s="138" t="s">
        <v>154</v>
      </c>
      <c r="E905" s="139" t="s">
        <v>1162</v>
      </c>
      <c r="F905" s="140" t="s">
        <v>1163</v>
      </c>
      <c r="G905" s="141" t="s">
        <v>167</v>
      </c>
      <c r="H905" s="142">
        <v>40</v>
      </c>
      <c r="I905" s="143"/>
      <c r="J905" s="144">
        <f>ROUND(I905*H905,2)</f>
        <v>0</v>
      </c>
      <c r="K905" s="145"/>
      <c r="L905" s="32"/>
      <c r="M905" s="146" t="s">
        <v>1</v>
      </c>
      <c r="N905" s="147" t="s">
        <v>38</v>
      </c>
      <c r="P905" s="148">
        <f>O905*H905</f>
        <v>0</v>
      </c>
      <c r="Q905" s="148">
        <v>3.4000000000000002E-4</v>
      </c>
      <c r="R905" s="148">
        <f>Q905*H905</f>
        <v>1.3600000000000001E-2</v>
      </c>
      <c r="S905" s="148">
        <v>0</v>
      </c>
      <c r="T905" s="149">
        <f>S905*H905</f>
        <v>0</v>
      </c>
      <c r="AR905" s="150" t="s">
        <v>158</v>
      </c>
      <c r="AT905" s="150" t="s">
        <v>154</v>
      </c>
      <c r="AU905" s="150" t="s">
        <v>83</v>
      </c>
      <c r="AY905" s="17" t="s">
        <v>151</v>
      </c>
      <c r="BE905" s="151">
        <f>IF(N905="základní",J905,0)</f>
        <v>0</v>
      </c>
      <c r="BF905" s="151">
        <f>IF(N905="snížená",J905,0)</f>
        <v>0</v>
      </c>
      <c r="BG905" s="151">
        <f>IF(N905="zákl. přenesená",J905,0)</f>
        <v>0</v>
      </c>
      <c r="BH905" s="151">
        <f>IF(N905="sníž. přenesená",J905,0)</f>
        <v>0</v>
      </c>
      <c r="BI905" s="151">
        <f>IF(N905="nulová",J905,0)</f>
        <v>0</v>
      </c>
      <c r="BJ905" s="17" t="s">
        <v>81</v>
      </c>
      <c r="BK905" s="151">
        <f>ROUND(I905*H905,2)</f>
        <v>0</v>
      </c>
      <c r="BL905" s="17" t="s">
        <v>158</v>
      </c>
      <c r="BM905" s="150" t="s">
        <v>1164</v>
      </c>
    </row>
    <row r="906" spans="2:65" s="1" customFormat="1" ht="19.5" x14ac:dyDescent="0.2">
      <c r="B906" s="32"/>
      <c r="D906" s="152" t="s">
        <v>160</v>
      </c>
      <c r="F906" s="153" t="s">
        <v>1163</v>
      </c>
      <c r="I906" s="154"/>
      <c r="L906" s="32"/>
      <c r="M906" s="155"/>
      <c r="T906" s="56"/>
      <c r="AT906" s="17" t="s">
        <v>160</v>
      </c>
      <c r="AU906" s="17" t="s">
        <v>83</v>
      </c>
    </row>
    <row r="907" spans="2:65" s="14" customFormat="1" x14ac:dyDescent="0.2">
      <c r="B907" s="170"/>
      <c r="D907" s="152" t="s">
        <v>162</v>
      </c>
      <c r="E907" s="171" t="s">
        <v>1</v>
      </c>
      <c r="F907" s="172" t="s">
        <v>1165</v>
      </c>
      <c r="H907" s="171" t="s">
        <v>1</v>
      </c>
      <c r="I907" s="173"/>
      <c r="L907" s="170"/>
      <c r="M907" s="174"/>
      <c r="T907" s="175"/>
      <c r="AT907" s="171" t="s">
        <v>162</v>
      </c>
      <c r="AU907" s="171" t="s">
        <v>83</v>
      </c>
      <c r="AV907" s="14" t="s">
        <v>81</v>
      </c>
      <c r="AW907" s="14" t="s">
        <v>30</v>
      </c>
      <c r="AX907" s="14" t="s">
        <v>73</v>
      </c>
      <c r="AY907" s="171" t="s">
        <v>151</v>
      </c>
    </row>
    <row r="908" spans="2:65" s="12" customFormat="1" x14ac:dyDescent="0.2">
      <c r="B908" s="156"/>
      <c r="D908" s="152" t="s">
        <v>162</v>
      </c>
      <c r="E908" s="157" t="s">
        <v>1</v>
      </c>
      <c r="F908" s="158" t="s">
        <v>1166</v>
      </c>
      <c r="H908" s="159">
        <v>40</v>
      </c>
      <c r="I908" s="160"/>
      <c r="L908" s="156"/>
      <c r="M908" s="161"/>
      <c r="T908" s="162"/>
      <c r="AT908" s="157" t="s">
        <v>162</v>
      </c>
      <c r="AU908" s="157" t="s">
        <v>83</v>
      </c>
      <c r="AV908" s="12" t="s">
        <v>83</v>
      </c>
      <c r="AW908" s="12" t="s">
        <v>30</v>
      </c>
      <c r="AX908" s="12" t="s">
        <v>73</v>
      </c>
      <c r="AY908" s="157" t="s">
        <v>151</v>
      </c>
    </row>
    <row r="909" spans="2:65" s="13" customFormat="1" x14ac:dyDescent="0.2">
      <c r="B909" s="163"/>
      <c r="D909" s="152" t="s">
        <v>162</v>
      </c>
      <c r="E909" s="164" t="s">
        <v>1</v>
      </c>
      <c r="F909" s="165" t="s">
        <v>164</v>
      </c>
      <c r="H909" s="166">
        <v>40</v>
      </c>
      <c r="I909" s="167"/>
      <c r="L909" s="163"/>
      <c r="M909" s="168"/>
      <c r="T909" s="169"/>
      <c r="AT909" s="164" t="s">
        <v>162</v>
      </c>
      <c r="AU909" s="164" t="s">
        <v>83</v>
      </c>
      <c r="AV909" s="13" t="s">
        <v>158</v>
      </c>
      <c r="AW909" s="13" t="s">
        <v>30</v>
      </c>
      <c r="AX909" s="13" t="s">
        <v>81</v>
      </c>
      <c r="AY909" s="164" t="s">
        <v>151</v>
      </c>
    </row>
    <row r="910" spans="2:65" s="1" customFormat="1" ht="24.2" customHeight="1" x14ac:dyDescent="0.2">
      <c r="B910" s="137"/>
      <c r="C910" s="138" t="s">
        <v>1167</v>
      </c>
      <c r="D910" s="138" t="s">
        <v>154</v>
      </c>
      <c r="E910" s="139" t="s">
        <v>1168</v>
      </c>
      <c r="F910" s="140" t="s">
        <v>1169</v>
      </c>
      <c r="G910" s="141" t="s">
        <v>157</v>
      </c>
      <c r="H910" s="142">
        <v>66</v>
      </c>
      <c r="I910" s="143"/>
      <c r="J910" s="144">
        <f>ROUND(I910*H910,2)</f>
        <v>0</v>
      </c>
      <c r="K910" s="145"/>
      <c r="L910" s="32"/>
      <c r="M910" s="146" t="s">
        <v>1</v>
      </c>
      <c r="N910" s="147" t="s">
        <v>38</v>
      </c>
      <c r="P910" s="148">
        <f>O910*H910</f>
        <v>0</v>
      </c>
      <c r="Q910" s="148">
        <v>3.6000000000000002E-4</v>
      </c>
      <c r="R910" s="148">
        <f>Q910*H910</f>
        <v>2.376E-2</v>
      </c>
      <c r="S910" s="148">
        <v>0</v>
      </c>
      <c r="T910" s="149">
        <f>S910*H910</f>
        <v>0</v>
      </c>
      <c r="AR910" s="150" t="s">
        <v>158</v>
      </c>
      <c r="AT910" s="150" t="s">
        <v>154</v>
      </c>
      <c r="AU910" s="150" t="s">
        <v>83</v>
      </c>
      <c r="AY910" s="17" t="s">
        <v>151</v>
      </c>
      <c r="BE910" s="151">
        <f>IF(N910="základní",J910,0)</f>
        <v>0</v>
      </c>
      <c r="BF910" s="151">
        <f>IF(N910="snížená",J910,0)</f>
        <v>0</v>
      </c>
      <c r="BG910" s="151">
        <f>IF(N910="zákl. přenesená",J910,0)</f>
        <v>0</v>
      </c>
      <c r="BH910" s="151">
        <f>IF(N910="sníž. přenesená",J910,0)</f>
        <v>0</v>
      </c>
      <c r="BI910" s="151">
        <f>IF(N910="nulová",J910,0)</f>
        <v>0</v>
      </c>
      <c r="BJ910" s="17" t="s">
        <v>81</v>
      </c>
      <c r="BK910" s="151">
        <f>ROUND(I910*H910,2)</f>
        <v>0</v>
      </c>
      <c r="BL910" s="17" t="s">
        <v>158</v>
      </c>
      <c r="BM910" s="150" t="s">
        <v>1170</v>
      </c>
    </row>
    <row r="911" spans="2:65" s="1" customFormat="1" ht="19.5" x14ac:dyDescent="0.2">
      <c r="B911" s="32"/>
      <c r="D911" s="152" t="s">
        <v>160</v>
      </c>
      <c r="F911" s="153" t="s">
        <v>1169</v>
      </c>
      <c r="I911" s="154"/>
      <c r="L911" s="32"/>
      <c r="M911" s="155"/>
      <c r="T911" s="56"/>
      <c r="AT911" s="17" t="s">
        <v>160</v>
      </c>
      <c r="AU911" s="17" t="s">
        <v>83</v>
      </c>
    </row>
    <row r="912" spans="2:65" s="14" customFormat="1" ht="22.5" x14ac:dyDescent="0.2">
      <c r="B912" s="170"/>
      <c r="D912" s="152" t="s">
        <v>162</v>
      </c>
      <c r="E912" s="171" t="s">
        <v>1</v>
      </c>
      <c r="F912" s="172" t="s">
        <v>1171</v>
      </c>
      <c r="H912" s="171" t="s">
        <v>1</v>
      </c>
      <c r="I912" s="173"/>
      <c r="L912" s="170"/>
      <c r="M912" s="174"/>
      <c r="T912" s="175"/>
      <c r="AT912" s="171" t="s">
        <v>162</v>
      </c>
      <c r="AU912" s="171" t="s">
        <v>83</v>
      </c>
      <c r="AV912" s="14" t="s">
        <v>81</v>
      </c>
      <c r="AW912" s="14" t="s">
        <v>30</v>
      </c>
      <c r="AX912" s="14" t="s">
        <v>73</v>
      </c>
      <c r="AY912" s="171" t="s">
        <v>151</v>
      </c>
    </row>
    <row r="913" spans="2:65" s="12" customFormat="1" x14ac:dyDescent="0.2">
      <c r="B913" s="156"/>
      <c r="D913" s="152" t="s">
        <v>162</v>
      </c>
      <c r="E913" s="157" t="s">
        <v>1</v>
      </c>
      <c r="F913" s="158" t="s">
        <v>754</v>
      </c>
      <c r="H913" s="159">
        <v>66</v>
      </c>
      <c r="I913" s="160"/>
      <c r="L913" s="156"/>
      <c r="M913" s="161"/>
      <c r="T913" s="162"/>
      <c r="AT913" s="157" t="s">
        <v>162</v>
      </c>
      <c r="AU913" s="157" t="s">
        <v>83</v>
      </c>
      <c r="AV913" s="12" t="s">
        <v>83</v>
      </c>
      <c r="AW913" s="12" t="s">
        <v>30</v>
      </c>
      <c r="AX913" s="12" t="s">
        <v>73</v>
      </c>
      <c r="AY913" s="157" t="s">
        <v>151</v>
      </c>
    </row>
    <row r="914" spans="2:65" s="13" customFormat="1" x14ac:dyDescent="0.2">
      <c r="B914" s="163"/>
      <c r="D914" s="152" t="s">
        <v>162</v>
      </c>
      <c r="E914" s="164" t="s">
        <v>1</v>
      </c>
      <c r="F914" s="165" t="s">
        <v>164</v>
      </c>
      <c r="H914" s="166">
        <v>66</v>
      </c>
      <c r="I914" s="167"/>
      <c r="L914" s="163"/>
      <c r="M914" s="168"/>
      <c r="T914" s="169"/>
      <c r="AT914" s="164" t="s">
        <v>162</v>
      </c>
      <c r="AU914" s="164" t="s">
        <v>83</v>
      </c>
      <c r="AV914" s="13" t="s">
        <v>158</v>
      </c>
      <c r="AW914" s="13" t="s">
        <v>30</v>
      </c>
      <c r="AX914" s="13" t="s">
        <v>81</v>
      </c>
      <c r="AY914" s="164" t="s">
        <v>151</v>
      </c>
    </row>
    <row r="915" spans="2:65" s="1" customFormat="1" ht="24.2" customHeight="1" x14ac:dyDescent="0.2">
      <c r="B915" s="137"/>
      <c r="C915" s="138" t="s">
        <v>1172</v>
      </c>
      <c r="D915" s="138" t="s">
        <v>154</v>
      </c>
      <c r="E915" s="139" t="s">
        <v>1173</v>
      </c>
      <c r="F915" s="140" t="s">
        <v>1174</v>
      </c>
      <c r="G915" s="141" t="s">
        <v>157</v>
      </c>
      <c r="H915" s="142">
        <v>519</v>
      </c>
      <c r="I915" s="143"/>
      <c r="J915" s="144">
        <f>ROUND(I915*H915,2)</f>
        <v>0</v>
      </c>
      <c r="K915" s="145"/>
      <c r="L915" s="32"/>
      <c r="M915" s="146" t="s">
        <v>1</v>
      </c>
      <c r="N915" s="147" t="s">
        <v>38</v>
      </c>
      <c r="P915" s="148">
        <f>O915*H915</f>
        <v>0</v>
      </c>
      <c r="Q915" s="148">
        <v>2.5000000000000001E-4</v>
      </c>
      <c r="R915" s="148">
        <f>Q915*H915</f>
        <v>0.12975</v>
      </c>
      <c r="S915" s="148">
        <v>0</v>
      </c>
      <c r="T915" s="149">
        <f>S915*H915</f>
        <v>0</v>
      </c>
      <c r="AR915" s="150" t="s">
        <v>158</v>
      </c>
      <c r="AT915" s="150" t="s">
        <v>154</v>
      </c>
      <c r="AU915" s="150" t="s">
        <v>83</v>
      </c>
      <c r="AY915" s="17" t="s">
        <v>151</v>
      </c>
      <c r="BE915" s="151">
        <f>IF(N915="základní",J915,0)</f>
        <v>0</v>
      </c>
      <c r="BF915" s="151">
        <f>IF(N915="snížená",J915,0)</f>
        <v>0</v>
      </c>
      <c r="BG915" s="151">
        <f>IF(N915="zákl. přenesená",J915,0)</f>
        <v>0</v>
      </c>
      <c r="BH915" s="151">
        <f>IF(N915="sníž. přenesená",J915,0)</f>
        <v>0</v>
      </c>
      <c r="BI915" s="151">
        <f>IF(N915="nulová",J915,0)</f>
        <v>0</v>
      </c>
      <c r="BJ915" s="17" t="s">
        <v>81</v>
      </c>
      <c r="BK915" s="151">
        <f>ROUND(I915*H915,2)</f>
        <v>0</v>
      </c>
      <c r="BL915" s="17" t="s">
        <v>158</v>
      </c>
      <c r="BM915" s="150" t="s">
        <v>1175</v>
      </c>
    </row>
    <row r="916" spans="2:65" s="1" customFormat="1" ht="19.5" x14ac:dyDescent="0.2">
      <c r="B916" s="32"/>
      <c r="D916" s="152" t="s">
        <v>160</v>
      </c>
      <c r="F916" s="153" t="s">
        <v>1174</v>
      </c>
      <c r="I916" s="154"/>
      <c r="L916" s="32"/>
      <c r="M916" s="155"/>
      <c r="T916" s="56"/>
      <c r="AT916" s="17" t="s">
        <v>160</v>
      </c>
      <c r="AU916" s="17" t="s">
        <v>83</v>
      </c>
    </row>
    <row r="917" spans="2:65" s="14" customFormat="1" x14ac:dyDescent="0.2">
      <c r="B917" s="170"/>
      <c r="D917" s="152" t="s">
        <v>162</v>
      </c>
      <c r="E917" s="171" t="s">
        <v>1</v>
      </c>
      <c r="F917" s="172" t="s">
        <v>1176</v>
      </c>
      <c r="H917" s="171" t="s">
        <v>1</v>
      </c>
      <c r="I917" s="173"/>
      <c r="L917" s="170"/>
      <c r="M917" s="174"/>
      <c r="T917" s="175"/>
      <c r="AT917" s="171" t="s">
        <v>162</v>
      </c>
      <c r="AU917" s="171" t="s">
        <v>83</v>
      </c>
      <c r="AV917" s="14" t="s">
        <v>81</v>
      </c>
      <c r="AW917" s="14" t="s">
        <v>30</v>
      </c>
      <c r="AX917" s="14" t="s">
        <v>73</v>
      </c>
      <c r="AY917" s="171" t="s">
        <v>151</v>
      </c>
    </row>
    <row r="918" spans="2:65" s="12" customFormat="1" x14ac:dyDescent="0.2">
      <c r="B918" s="156"/>
      <c r="D918" s="152" t="s">
        <v>162</v>
      </c>
      <c r="E918" s="157" t="s">
        <v>1</v>
      </c>
      <c r="F918" s="158" t="s">
        <v>1177</v>
      </c>
      <c r="H918" s="159">
        <v>519</v>
      </c>
      <c r="I918" s="160"/>
      <c r="L918" s="156"/>
      <c r="M918" s="161"/>
      <c r="T918" s="162"/>
      <c r="AT918" s="157" t="s">
        <v>162</v>
      </c>
      <c r="AU918" s="157" t="s">
        <v>83</v>
      </c>
      <c r="AV918" s="12" t="s">
        <v>83</v>
      </c>
      <c r="AW918" s="12" t="s">
        <v>30</v>
      </c>
      <c r="AX918" s="12" t="s">
        <v>73</v>
      </c>
      <c r="AY918" s="157" t="s">
        <v>151</v>
      </c>
    </row>
    <row r="919" spans="2:65" s="13" customFormat="1" x14ac:dyDescent="0.2">
      <c r="B919" s="163"/>
      <c r="D919" s="152" t="s">
        <v>162</v>
      </c>
      <c r="E919" s="164" t="s">
        <v>1</v>
      </c>
      <c r="F919" s="165" t="s">
        <v>164</v>
      </c>
      <c r="H919" s="166">
        <v>519</v>
      </c>
      <c r="I919" s="167"/>
      <c r="L919" s="163"/>
      <c r="M919" s="168"/>
      <c r="T919" s="169"/>
      <c r="AT919" s="164" t="s">
        <v>162</v>
      </c>
      <c r="AU919" s="164" t="s">
        <v>83</v>
      </c>
      <c r="AV919" s="13" t="s">
        <v>158</v>
      </c>
      <c r="AW919" s="13" t="s">
        <v>30</v>
      </c>
      <c r="AX919" s="13" t="s">
        <v>81</v>
      </c>
      <c r="AY919" s="164" t="s">
        <v>151</v>
      </c>
    </row>
    <row r="920" spans="2:65" s="1" customFormat="1" ht="33" customHeight="1" x14ac:dyDescent="0.2">
      <c r="B920" s="137"/>
      <c r="C920" s="138" t="s">
        <v>1178</v>
      </c>
      <c r="D920" s="138" t="s">
        <v>154</v>
      </c>
      <c r="E920" s="139" t="s">
        <v>1179</v>
      </c>
      <c r="F920" s="140" t="s">
        <v>1180</v>
      </c>
      <c r="G920" s="141" t="s">
        <v>157</v>
      </c>
      <c r="H920" s="142">
        <v>3812</v>
      </c>
      <c r="I920" s="143"/>
      <c r="J920" s="144">
        <f>ROUND(I920*H920,2)</f>
        <v>0</v>
      </c>
      <c r="K920" s="145"/>
      <c r="L920" s="32"/>
      <c r="M920" s="146" t="s">
        <v>1</v>
      </c>
      <c r="N920" s="147" t="s">
        <v>38</v>
      </c>
      <c r="P920" s="148">
        <f>O920*H920</f>
        <v>0</v>
      </c>
      <c r="Q920" s="148">
        <v>3.6000000000000002E-4</v>
      </c>
      <c r="R920" s="148">
        <f>Q920*H920</f>
        <v>1.37232</v>
      </c>
      <c r="S920" s="148">
        <v>0</v>
      </c>
      <c r="T920" s="149">
        <f>S920*H920</f>
        <v>0</v>
      </c>
      <c r="AR920" s="150" t="s">
        <v>158</v>
      </c>
      <c r="AT920" s="150" t="s">
        <v>154</v>
      </c>
      <c r="AU920" s="150" t="s">
        <v>83</v>
      </c>
      <c r="AY920" s="17" t="s">
        <v>151</v>
      </c>
      <c r="BE920" s="151">
        <f>IF(N920="základní",J920,0)</f>
        <v>0</v>
      </c>
      <c r="BF920" s="151">
        <f>IF(N920="snížená",J920,0)</f>
        <v>0</v>
      </c>
      <c r="BG920" s="151">
        <f>IF(N920="zákl. přenesená",J920,0)</f>
        <v>0</v>
      </c>
      <c r="BH920" s="151">
        <f>IF(N920="sníž. přenesená",J920,0)</f>
        <v>0</v>
      </c>
      <c r="BI920" s="151">
        <f>IF(N920="nulová",J920,0)</f>
        <v>0</v>
      </c>
      <c r="BJ920" s="17" t="s">
        <v>81</v>
      </c>
      <c r="BK920" s="151">
        <f>ROUND(I920*H920,2)</f>
        <v>0</v>
      </c>
      <c r="BL920" s="17" t="s">
        <v>158</v>
      </c>
      <c r="BM920" s="150" t="s">
        <v>1181</v>
      </c>
    </row>
    <row r="921" spans="2:65" s="1" customFormat="1" ht="19.5" x14ac:dyDescent="0.2">
      <c r="B921" s="32"/>
      <c r="D921" s="152" t="s">
        <v>160</v>
      </c>
      <c r="F921" s="153" t="s">
        <v>1180</v>
      </c>
      <c r="I921" s="154"/>
      <c r="L921" s="32"/>
      <c r="M921" s="155"/>
      <c r="T921" s="56"/>
      <c r="AT921" s="17" t="s">
        <v>160</v>
      </c>
      <c r="AU921" s="17" t="s">
        <v>83</v>
      </c>
    </row>
    <row r="922" spans="2:65" s="14" customFormat="1" ht="33.75" x14ac:dyDescent="0.2">
      <c r="B922" s="170"/>
      <c r="D922" s="152" t="s">
        <v>162</v>
      </c>
      <c r="E922" s="171" t="s">
        <v>1</v>
      </c>
      <c r="F922" s="172" t="s">
        <v>1182</v>
      </c>
      <c r="H922" s="171" t="s">
        <v>1</v>
      </c>
      <c r="I922" s="173"/>
      <c r="L922" s="170"/>
      <c r="M922" s="174"/>
      <c r="T922" s="175"/>
      <c r="AT922" s="171" t="s">
        <v>162</v>
      </c>
      <c r="AU922" s="171" t="s">
        <v>83</v>
      </c>
      <c r="AV922" s="14" t="s">
        <v>81</v>
      </c>
      <c r="AW922" s="14" t="s">
        <v>30</v>
      </c>
      <c r="AX922" s="14" t="s">
        <v>73</v>
      </c>
      <c r="AY922" s="171" t="s">
        <v>151</v>
      </c>
    </row>
    <row r="923" spans="2:65" s="14" customFormat="1" ht="22.5" x14ac:dyDescent="0.2">
      <c r="B923" s="170"/>
      <c r="D923" s="152" t="s">
        <v>162</v>
      </c>
      <c r="E923" s="171" t="s">
        <v>1</v>
      </c>
      <c r="F923" s="172" t="s">
        <v>1183</v>
      </c>
      <c r="H923" s="171" t="s">
        <v>1</v>
      </c>
      <c r="I923" s="173"/>
      <c r="L923" s="170"/>
      <c r="M923" s="174"/>
      <c r="T923" s="175"/>
      <c r="AT923" s="171" t="s">
        <v>162</v>
      </c>
      <c r="AU923" s="171" t="s">
        <v>83</v>
      </c>
      <c r="AV923" s="14" t="s">
        <v>81</v>
      </c>
      <c r="AW923" s="14" t="s">
        <v>30</v>
      </c>
      <c r="AX923" s="14" t="s">
        <v>73</v>
      </c>
      <c r="AY923" s="171" t="s">
        <v>151</v>
      </c>
    </row>
    <row r="924" spans="2:65" s="12" customFormat="1" x14ac:dyDescent="0.2">
      <c r="B924" s="156"/>
      <c r="D924" s="152" t="s">
        <v>162</v>
      </c>
      <c r="E924" s="157" t="s">
        <v>1</v>
      </c>
      <c r="F924" s="158" t="s">
        <v>1184</v>
      </c>
      <c r="H924" s="159">
        <v>3812</v>
      </c>
      <c r="I924" s="160"/>
      <c r="L924" s="156"/>
      <c r="M924" s="161"/>
      <c r="T924" s="162"/>
      <c r="AT924" s="157" t="s">
        <v>162</v>
      </c>
      <c r="AU924" s="157" t="s">
        <v>83</v>
      </c>
      <c r="AV924" s="12" t="s">
        <v>83</v>
      </c>
      <c r="AW924" s="12" t="s">
        <v>30</v>
      </c>
      <c r="AX924" s="12" t="s">
        <v>73</v>
      </c>
      <c r="AY924" s="157" t="s">
        <v>151</v>
      </c>
    </row>
    <row r="925" spans="2:65" s="13" customFormat="1" x14ac:dyDescent="0.2">
      <c r="B925" s="163"/>
      <c r="D925" s="152" t="s">
        <v>162</v>
      </c>
      <c r="E925" s="164" t="s">
        <v>1</v>
      </c>
      <c r="F925" s="165" t="s">
        <v>164</v>
      </c>
      <c r="H925" s="166">
        <v>3812</v>
      </c>
      <c r="I925" s="167"/>
      <c r="L925" s="163"/>
      <c r="M925" s="168"/>
      <c r="T925" s="169"/>
      <c r="AT925" s="164" t="s">
        <v>162</v>
      </c>
      <c r="AU925" s="164" t="s">
        <v>83</v>
      </c>
      <c r="AV925" s="13" t="s">
        <v>158</v>
      </c>
      <c r="AW925" s="13" t="s">
        <v>30</v>
      </c>
      <c r="AX925" s="13" t="s">
        <v>81</v>
      </c>
      <c r="AY925" s="164" t="s">
        <v>151</v>
      </c>
    </row>
    <row r="926" spans="2:65" s="1" customFormat="1" ht="33" customHeight="1" x14ac:dyDescent="0.2">
      <c r="B926" s="137"/>
      <c r="C926" s="138" t="s">
        <v>1185</v>
      </c>
      <c r="D926" s="138" t="s">
        <v>154</v>
      </c>
      <c r="E926" s="139" t="s">
        <v>1186</v>
      </c>
      <c r="F926" s="140" t="s">
        <v>1187</v>
      </c>
      <c r="G926" s="141" t="s">
        <v>372</v>
      </c>
      <c r="H926" s="142">
        <v>36</v>
      </c>
      <c r="I926" s="143"/>
      <c r="J926" s="144">
        <f>ROUND(I926*H926,2)</f>
        <v>0</v>
      </c>
      <c r="K926" s="145"/>
      <c r="L926" s="32"/>
      <c r="M926" s="146" t="s">
        <v>1</v>
      </c>
      <c r="N926" s="147" t="s">
        <v>38</v>
      </c>
      <c r="P926" s="148">
        <f>O926*H926</f>
        <v>0</v>
      </c>
      <c r="Q926" s="148">
        <v>1.6167899999999999</v>
      </c>
      <c r="R926" s="148">
        <f>Q926*H926</f>
        <v>58.204439999999998</v>
      </c>
      <c r="S926" s="148">
        <v>0</v>
      </c>
      <c r="T926" s="149">
        <f>S926*H926</f>
        <v>0</v>
      </c>
      <c r="AR926" s="150" t="s">
        <v>158</v>
      </c>
      <c r="AT926" s="150" t="s">
        <v>154</v>
      </c>
      <c r="AU926" s="150" t="s">
        <v>83</v>
      </c>
      <c r="AY926" s="17" t="s">
        <v>151</v>
      </c>
      <c r="BE926" s="151">
        <f>IF(N926="základní",J926,0)</f>
        <v>0</v>
      </c>
      <c r="BF926" s="151">
        <f>IF(N926="snížená",J926,0)</f>
        <v>0</v>
      </c>
      <c r="BG926" s="151">
        <f>IF(N926="zákl. přenesená",J926,0)</f>
        <v>0</v>
      </c>
      <c r="BH926" s="151">
        <f>IF(N926="sníž. přenesená",J926,0)</f>
        <v>0</v>
      </c>
      <c r="BI926" s="151">
        <f>IF(N926="nulová",J926,0)</f>
        <v>0</v>
      </c>
      <c r="BJ926" s="17" t="s">
        <v>81</v>
      </c>
      <c r="BK926" s="151">
        <f>ROUND(I926*H926,2)</f>
        <v>0</v>
      </c>
      <c r="BL926" s="17" t="s">
        <v>158</v>
      </c>
      <c r="BM926" s="150" t="s">
        <v>1188</v>
      </c>
    </row>
    <row r="927" spans="2:65" s="1" customFormat="1" ht="19.5" x14ac:dyDescent="0.2">
      <c r="B927" s="32"/>
      <c r="D927" s="152" t="s">
        <v>160</v>
      </c>
      <c r="F927" s="153" t="s">
        <v>1187</v>
      </c>
      <c r="I927" s="154"/>
      <c r="L927" s="32"/>
      <c r="M927" s="155"/>
      <c r="T927" s="56"/>
      <c r="AT927" s="17" t="s">
        <v>160</v>
      </c>
      <c r="AU927" s="17" t="s">
        <v>83</v>
      </c>
    </row>
    <row r="928" spans="2:65" s="14" customFormat="1" x14ac:dyDescent="0.2">
      <c r="B928" s="170"/>
      <c r="D928" s="152" t="s">
        <v>162</v>
      </c>
      <c r="E928" s="171" t="s">
        <v>1</v>
      </c>
      <c r="F928" s="172" t="s">
        <v>1189</v>
      </c>
      <c r="H928" s="171" t="s">
        <v>1</v>
      </c>
      <c r="I928" s="173"/>
      <c r="L928" s="170"/>
      <c r="M928" s="174"/>
      <c r="T928" s="175"/>
      <c r="AT928" s="171" t="s">
        <v>162</v>
      </c>
      <c r="AU928" s="171" t="s">
        <v>83</v>
      </c>
      <c r="AV928" s="14" t="s">
        <v>81</v>
      </c>
      <c r="AW928" s="14" t="s">
        <v>30</v>
      </c>
      <c r="AX928" s="14" t="s">
        <v>73</v>
      </c>
      <c r="AY928" s="171" t="s">
        <v>151</v>
      </c>
    </row>
    <row r="929" spans="2:65" s="12" customFormat="1" x14ac:dyDescent="0.2">
      <c r="B929" s="156"/>
      <c r="D929" s="152" t="s">
        <v>162</v>
      </c>
      <c r="E929" s="157" t="s">
        <v>1</v>
      </c>
      <c r="F929" s="158" t="s">
        <v>1190</v>
      </c>
      <c r="H929" s="159">
        <v>36</v>
      </c>
      <c r="I929" s="160"/>
      <c r="L929" s="156"/>
      <c r="M929" s="161"/>
      <c r="T929" s="162"/>
      <c r="AT929" s="157" t="s">
        <v>162</v>
      </c>
      <c r="AU929" s="157" t="s">
        <v>83</v>
      </c>
      <c r="AV929" s="12" t="s">
        <v>83</v>
      </c>
      <c r="AW929" s="12" t="s">
        <v>30</v>
      </c>
      <c r="AX929" s="12" t="s">
        <v>73</v>
      </c>
      <c r="AY929" s="157" t="s">
        <v>151</v>
      </c>
    </row>
    <row r="930" spans="2:65" s="13" customFormat="1" x14ac:dyDescent="0.2">
      <c r="B930" s="163"/>
      <c r="D930" s="152" t="s">
        <v>162</v>
      </c>
      <c r="E930" s="164" t="s">
        <v>1</v>
      </c>
      <c r="F930" s="165" t="s">
        <v>164</v>
      </c>
      <c r="H930" s="166">
        <v>36</v>
      </c>
      <c r="I930" s="167"/>
      <c r="L930" s="163"/>
      <c r="M930" s="168"/>
      <c r="T930" s="169"/>
      <c r="AT930" s="164" t="s">
        <v>162</v>
      </c>
      <c r="AU930" s="164" t="s">
        <v>83</v>
      </c>
      <c r="AV930" s="13" t="s">
        <v>158</v>
      </c>
      <c r="AW930" s="13" t="s">
        <v>30</v>
      </c>
      <c r="AX930" s="13" t="s">
        <v>81</v>
      </c>
      <c r="AY930" s="164" t="s">
        <v>151</v>
      </c>
    </row>
    <row r="931" spans="2:65" s="1" customFormat="1" ht="24.2" customHeight="1" x14ac:dyDescent="0.2">
      <c r="B931" s="137"/>
      <c r="C931" s="138" t="s">
        <v>1191</v>
      </c>
      <c r="D931" s="138" t="s">
        <v>154</v>
      </c>
      <c r="E931" s="139" t="s">
        <v>1192</v>
      </c>
      <c r="F931" s="140" t="s">
        <v>1193</v>
      </c>
      <c r="G931" s="141" t="s">
        <v>167</v>
      </c>
      <c r="H931" s="142">
        <v>30.5</v>
      </c>
      <c r="I931" s="143"/>
      <c r="J931" s="144">
        <f>ROUND(I931*H931,2)</f>
        <v>0</v>
      </c>
      <c r="K931" s="145"/>
      <c r="L931" s="32"/>
      <c r="M931" s="146" t="s">
        <v>1</v>
      </c>
      <c r="N931" s="147" t="s">
        <v>38</v>
      </c>
      <c r="P931" s="148">
        <f>O931*H931</f>
        <v>0</v>
      </c>
      <c r="Q931" s="148">
        <v>0.29221000000000003</v>
      </c>
      <c r="R931" s="148">
        <f>Q931*H931</f>
        <v>8.9124050000000015</v>
      </c>
      <c r="S931" s="148">
        <v>0</v>
      </c>
      <c r="T931" s="149">
        <f>S931*H931</f>
        <v>0</v>
      </c>
      <c r="AR931" s="150" t="s">
        <v>158</v>
      </c>
      <c r="AT931" s="150" t="s">
        <v>154</v>
      </c>
      <c r="AU931" s="150" t="s">
        <v>83</v>
      </c>
      <c r="AY931" s="17" t="s">
        <v>151</v>
      </c>
      <c r="BE931" s="151">
        <f>IF(N931="základní",J931,0)</f>
        <v>0</v>
      </c>
      <c r="BF931" s="151">
        <f>IF(N931="snížená",J931,0)</f>
        <v>0</v>
      </c>
      <c r="BG931" s="151">
        <f>IF(N931="zákl. přenesená",J931,0)</f>
        <v>0</v>
      </c>
      <c r="BH931" s="151">
        <f>IF(N931="sníž. přenesená",J931,0)</f>
        <v>0</v>
      </c>
      <c r="BI931" s="151">
        <f>IF(N931="nulová",J931,0)</f>
        <v>0</v>
      </c>
      <c r="BJ931" s="17" t="s">
        <v>81</v>
      </c>
      <c r="BK931" s="151">
        <f>ROUND(I931*H931,2)</f>
        <v>0</v>
      </c>
      <c r="BL931" s="17" t="s">
        <v>158</v>
      </c>
      <c r="BM931" s="150" t="s">
        <v>1194</v>
      </c>
    </row>
    <row r="932" spans="2:65" s="1" customFormat="1" ht="19.5" x14ac:dyDescent="0.2">
      <c r="B932" s="32"/>
      <c r="D932" s="152" t="s">
        <v>160</v>
      </c>
      <c r="F932" s="153" t="s">
        <v>1193</v>
      </c>
      <c r="I932" s="154"/>
      <c r="L932" s="32"/>
      <c r="M932" s="155"/>
      <c r="T932" s="56"/>
      <c r="AT932" s="17" t="s">
        <v>160</v>
      </c>
      <c r="AU932" s="17" t="s">
        <v>83</v>
      </c>
    </row>
    <row r="933" spans="2:65" s="14" customFormat="1" x14ac:dyDescent="0.2">
      <c r="B933" s="170"/>
      <c r="D933" s="152" t="s">
        <v>162</v>
      </c>
      <c r="E933" s="171" t="s">
        <v>1</v>
      </c>
      <c r="F933" s="172" t="s">
        <v>1195</v>
      </c>
      <c r="H933" s="171" t="s">
        <v>1</v>
      </c>
      <c r="I933" s="173"/>
      <c r="L933" s="170"/>
      <c r="M933" s="174"/>
      <c r="T933" s="175"/>
      <c r="AT933" s="171" t="s">
        <v>162</v>
      </c>
      <c r="AU933" s="171" t="s">
        <v>83</v>
      </c>
      <c r="AV933" s="14" t="s">
        <v>81</v>
      </c>
      <c r="AW933" s="14" t="s">
        <v>30</v>
      </c>
      <c r="AX933" s="14" t="s">
        <v>73</v>
      </c>
      <c r="AY933" s="171" t="s">
        <v>151</v>
      </c>
    </row>
    <row r="934" spans="2:65" s="12" customFormat="1" x14ac:dyDescent="0.2">
      <c r="B934" s="156"/>
      <c r="D934" s="152" t="s">
        <v>162</v>
      </c>
      <c r="E934" s="157" t="s">
        <v>1</v>
      </c>
      <c r="F934" s="158" t="s">
        <v>1196</v>
      </c>
      <c r="H934" s="159">
        <v>30.5</v>
      </c>
      <c r="I934" s="160"/>
      <c r="L934" s="156"/>
      <c r="M934" s="161"/>
      <c r="T934" s="162"/>
      <c r="AT934" s="157" t="s">
        <v>162</v>
      </c>
      <c r="AU934" s="157" t="s">
        <v>83</v>
      </c>
      <c r="AV934" s="12" t="s">
        <v>83</v>
      </c>
      <c r="AW934" s="12" t="s">
        <v>30</v>
      </c>
      <c r="AX934" s="12" t="s">
        <v>73</v>
      </c>
      <c r="AY934" s="157" t="s">
        <v>151</v>
      </c>
    </row>
    <row r="935" spans="2:65" s="13" customFormat="1" x14ac:dyDescent="0.2">
      <c r="B935" s="163"/>
      <c r="D935" s="152" t="s">
        <v>162</v>
      </c>
      <c r="E935" s="164" t="s">
        <v>1</v>
      </c>
      <c r="F935" s="165" t="s">
        <v>164</v>
      </c>
      <c r="H935" s="166">
        <v>30.5</v>
      </c>
      <c r="I935" s="167"/>
      <c r="L935" s="163"/>
      <c r="M935" s="168"/>
      <c r="T935" s="169"/>
      <c r="AT935" s="164" t="s">
        <v>162</v>
      </c>
      <c r="AU935" s="164" t="s">
        <v>83</v>
      </c>
      <c r="AV935" s="13" t="s">
        <v>158</v>
      </c>
      <c r="AW935" s="13" t="s">
        <v>30</v>
      </c>
      <c r="AX935" s="13" t="s">
        <v>81</v>
      </c>
      <c r="AY935" s="164" t="s">
        <v>151</v>
      </c>
    </row>
    <row r="936" spans="2:65" s="1" customFormat="1" ht="16.5" customHeight="1" x14ac:dyDescent="0.2">
      <c r="B936" s="137"/>
      <c r="C936" s="182" t="s">
        <v>1197</v>
      </c>
      <c r="D936" s="182" t="s">
        <v>566</v>
      </c>
      <c r="E936" s="183" t="s">
        <v>1198</v>
      </c>
      <c r="F936" s="184" t="s">
        <v>1199</v>
      </c>
      <c r="G936" s="185" t="s">
        <v>372</v>
      </c>
      <c r="H936" s="186">
        <v>1</v>
      </c>
      <c r="I936" s="187"/>
      <c r="J936" s="188">
        <f>ROUND(I936*H936,2)</f>
        <v>0</v>
      </c>
      <c r="K936" s="189"/>
      <c r="L936" s="190"/>
      <c r="M936" s="191" t="s">
        <v>1</v>
      </c>
      <c r="N936" s="192" t="s">
        <v>38</v>
      </c>
      <c r="P936" s="148">
        <f>O936*H936</f>
        <v>0</v>
      </c>
      <c r="Q936" s="148">
        <v>0</v>
      </c>
      <c r="R936" s="148">
        <f>Q936*H936</f>
        <v>0</v>
      </c>
      <c r="S936" s="148">
        <v>0</v>
      </c>
      <c r="T936" s="149">
        <f>S936*H936</f>
        <v>0</v>
      </c>
      <c r="AR936" s="150" t="s">
        <v>204</v>
      </c>
      <c r="AT936" s="150" t="s">
        <v>566</v>
      </c>
      <c r="AU936" s="150" t="s">
        <v>83</v>
      </c>
      <c r="AY936" s="17" t="s">
        <v>151</v>
      </c>
      <c r="BE936" s="151">
        <f>IF(N936="základní",J936,0)</f>
        <v>0</v>
      </c>
      <c r="BF936" s="151">
        <f>IF(N936="snížená",J936,0)</f>
        <v>0</v>
      </c>
      <c r="BG936" s="151">
        <f>IF(N936="zákl. přenesená",J936,0)</f>
        <v>0</v>
      </c>
      <c r="BH936" s="151">
        <f>IF(N936="sníž. přenesená",J936,0)</f>
        <v>0</v>
      </c>
      <c r="BI936" s="151">
        <f>IF(N936="nulová",J936,0)</f>
        <v>0</v>
      </c>
      <c r="BJ936" s="17" t="s">
        <v>81</v>
      </c>
      <c r="BK936" s="151">
        <f>ROUND(I936*H936,2)</f>
        <v>0</v>
      </c>
      <c r="BL936" s="17" t="s">
        <v>158</v>
      </c>
      <c r="BM936" s="150" t="s">
        <v>1200</v>
      </c>
    </row>
    <row r="937" spans="2:65" s="1" customFormat="1" x14ac:dyDescent="0.2">
      <c r="B937" s="32"/>
      <c r="D937" s="152" t="s">
        <v>160</v>
      </c>
      <c r="F937" s="153" t="s">
        <v>1199</v>
      </c>
      <c r="I937" s="154"/>
      <c r="L937" s="32"/>
      <c r="M937" s="155"/>
      <c r="T937" s="56"/>
      <c r="AT937" s="17" t="s">
        <v>160</v>
      </c>
      <c r="AU937" s="17" t="s">
        <v>83</v>
      </c>
    </row>
    <row r="938" spans="2:65" s="14" customFormat="1" ht="22.5" x14ac:dyDescent="0.2">
      <c r="B938" s="170"/>
      <c r="D938" s="152" t="s">
        <v>162</v>
      </c>
      <c r="E938" s="171" t="s">
        <v>1</v>
      </c>
      <c r="F938" s="172" t="s">
        <v>1201</v>
      </c>
      <c r="H938" s="171" t="s">
        <v>1</v>
      </c>
      <c r="I938" s="173"/>
      <c r="L938" s="170"/>
      <c r="M938" s="174"/>
      <c r="T938" s="175"/>
      <c r="AT938" s="171" t="s">
        <v>162</v>
      </c>
      <c r="AU938" s="171" t="s">
        <v>83</v>
      </c>
      <c r="AV938" s="14" t="s">
        <v>81</v>
      </c>
      <c r="AW938" s="14" t="s">
        <v>30</v>
      </c>
      <c r="AX938" s="14" t="s">
        <v>73</v>
      </c>
      <c r="AY938" s="171" t="s">
        <v>151</v>
      </c>
    </row>
    <row r="939" spans="2:65" s="12" customFormat="1" x14ac:dyDescent="0.2">
      <c r="B939" s="156"/>
      <c r="D939" s="152" t="s">
        <v>162</v>
      </c>
      <c r="E939" s="157" t="s">
        <v>1</v>
      </c>
      <c r="F939" s="158" t="s">
        <v>81</v>
      </c>
      <c r="H939" s="159">
        <v>1</v>
      </c>
      <c r="I939" s="160"/>
      <c r="L939" s="156"/>
      <c r="M939" s="161"/>
      <c r="T939" s="162"/>
      <c r="AT939" s="157" t="s">
        <v>162</v>
      </c>
      <c r="AU939" s="157" t="s">
        <v>83</v>
      </c>
      <c r="AV939" s="12" t="s">
        <v>83</v>
      </c>
      <c r="AW939" s="12" t="s">
        <v>30</v>
      </c>
      <c r="AX939" s="12" t="s">
        <v>73</v>
      </c>
      <c r="AY939" s="157" t="s">
        <v>151</v>
      </c>
    </row>
    <row r="940" spans="2:65" s="13" customFormat="1" x14ac:dyDescent="0.2">
      <c r="B940" s="163"/>
      <c r="D940" s="152" t="s">
        <v>162</v>
      </c>
      <c r="E940" s="164" t="s">
        <v>1</v>
      </c>
      <c r="F940" s="165" t="s">
        <v>164</v>
      </c>
      <c r="H940" s="166">
        <v>1</v>
      </c>
      <c r="I940" s="167"/>
      <c r="L940" s="163"/>
      <c r="M940" s="168"/>
      <c r="T940" s="169"/>
      <c r="AT940" s="164" t="s">
        <v>162</v>
      </c>
      <c r="AU940" s="164" t="s">
        <v>83</v>
      </c>
      <c r="AV940" s="13" t="s">
        <v>158</v>
      </c>
      <c r="AW940" s="13" t="s">
        <v>30</v>
      </c>
      <c r="AX940" s="13" t="s">
        <v>81</v>
      </c>
      <c r="AY940" s="164" t="s">
        <v>151</v>
      </c>
    </row>
    <row r="941" spans="2:65" s="1" customFormat="1" ht="16.5" customHeight="1" x14ac:dyDescent="0.2">
      <c r="B941" s="137"/>
      <c r="C941" s="182" t="s">
        <v>1202</v>
      </c>
      <c r="D941" s="182" t="s">
        <v>566</v>
      </c>
      <c r="E941" s="183" t="s">
        <v>1203</v>
      </c>
      <c r="F941" s="184" t="s">
        <v>1204</v>
      </c>
      <c r="G941" s="185" t="s">
        <v>372</v>
      </c>
      <c r="H941" s="186">
        <v>1</v>
      </c>
      <c r="I941" s="187"/>
      <c r="J941" s="188">
        <f>ROUND(I941*H941,2)</f>
        <v>0</v>
      </c>
      <c r="K941" s="189"/>
      <c r="L941" s="190"/>
      <c r="M941" s="191" t="s">
        <v>1</v>
      </c>
      <c r="N941" s="192" t="s">
        <v>38</v>
      </c>
      <c r="P941" s="148">
        <f>O941*H941</f>
        <v>0</v>
      </c>
      <c r="Q941" s="148">
        <v>0</v>
      </c>
      <c r="R941" s="148">
        <f>Q941*H941</f>
        <v>0</v>
      </c>
      <c r="S941" s="148">
        <v>0</v>
      </c>
      <c r="T941" s="149">
        <f>S941*H941</f>
        <v>0</v>
      </c>
      <c r="AR941" s="150" t="s">
        <v>204</v>
      </c>
      <c r="AT941" s="150" t="s">
        <v>566</v>
      </c>
      <c r="AU941" s="150" t="s">
        <v>83</v>
      </c>
      <c r="AY941" s="17" t="s">
        <v>151</v>
      </c>
      <c r="BE941" s="151">
        <f>IF(N941="základní",J941,0)</f>
        <v>0</v>
      </c>
      <c r="BF941" s="151">
        <f>IF(N941="snížená",J941,0)</f>
        <v>0</v>
      </c>
      <c r="BG941" s="151">
        <f>IF(N941="zákl. přenesená",J941,0)</f>
        <v>0</v>
      </c>
      <c r="BH941" s="151">
        <f>IF(N941="sníž. přenesená",J941,0)</f>
        <v>0</v>
      </c>
      <c r="BI941" s="151">
        <f>IF(N941="nulová",J941,0)</f>
        <v>0</v>
      </c>
      <c r="BJ941" s="17" t="s">
        <v>81</v>
      </c>
      <c r="BK941" s="151">
        <f>ROUND(I941*H941,2)</f>
        <v>0</v>
      </c>
      <c r="BL941" s="17" t="s">
        <v>158</v>
      </c>
      <c r="BM941" s="150" t="s">
        <v>1205</v>
      </c>
    </row>
    <row r="942" spans="2:65" s="1" customFormat="1" x14ac:dyDescent="0.2">
      <c r="B942" s="32"/>
      <c r="D942" s="152" t="s">
        <v>160</v>
      </c>
      <c r="F942" s="153" t="s">
        <v>1204</v>
      </c>
      <c r="I942" s="154"/>
      <c r="L942" s="32"/>
      <c r="M942" s="155"/>
      <c r="T942" s="56"/>
      <c r="AT942" s="17" t="s">
        <v>160</v>
      </c>
      <c r="AU942" s="17" t="s">
        <v>83</v>
      </c>
    </row>
    <row r="943" spans="2:65" s="14" customFormat="1" x14ac:dyDescent="0.2">
      <c r="B943" s="170"/>
      <c r="D943" s="152" t="s">
        <v>162</v>
      </c>
      <c r="E943" s="171" t="s">
        <v>1</v>
      </c>
      <c r="F943" s="172" t="s">
        <v>1206</v>
      </c>
      <c r="H943" s="171" t="s">
        <v>1</v>
      </c>
      <c r="I943" s="173"/>
      <c r="L943" s="170"/>
      <c r="M943" s="174"/>
      <c r="T943" s="175"/>
      <c r="AT943" s="171" t="s">
        <v>162</v>
      </c>
      <c r="AU943" s="171" t="s">
        <v>83</v>
      </c>
      <c r="AV943" s="14" t="s">
        <v>81</v>
      </c>
      <c r="AW943" s="14" t="s">
        <v>30</v>
      </c>
      <c r="AX943" s="14" t="s">
        <v>73</v>
      </c>
      <c r="AY943" s="171" t="s">
        <v>151</v>
      </c>
    </row>
    <row r="944" spans="2:65" s="12" customFormat="1" x14ac:dyDescent="0.2">
      <c r="B944" s="156"/>
      <c r="D944" s="152" t="s">
        <v>162</v>
      </c>
      <c r="E944" s="157" t="s">
        <v>1</v>
      </c>
      <c r="F944" s="158" t="s">
        <v>81</v>
      </c>
      <c r="H944" s="159">
        <v>1</v>
      </c>
      <c r="I944" s="160"/>
      <c r="L944" s="156"/>
      <c r="M944" s="161"/>
      <c r="T944" s="162"/>
      <c r="AT944" s="157" t="s">
        <v>162</v>
      </c>
      <c r="AU944" s="157" t="s">
        <v>83</v>
      </c>
      <c r="AV944" s="12" t="s">
        <v>83</v>
      </c>
      <c r="AW944" s="12" t="s">
        <v>30</v>
      </c>
      <c r="AX944" s="12" t="s">
        <v>73</v>
      </c>
      <c r="AY944" s="157" t="s">
        <v>151</v>
      </c>
    </row>
    <row r="945" spans="2:65" s="13" customFormat="1" x14ac:dyDescent="0.2">
      <c r="B945" s="163"/>
      <c r="D945" s="152" t="s">
        <v>162</v>
      </c>
      <c r="E945" s="164" t="s">
        <v>1</v>
      </c>
      <c r="F945" s="165" t="s">
        <v>164</v>
      </c>
      <c r="H945" s="166">
        <v>1</v>
      </c>
      <c r="I945" s="167"/>
      <c r="L945" s="163"/>
      <c r="M945" s="168"/>
      <c r="T945" s="169"/>
      <c r="AT945" s="164" t="s">
        <v>162</v>
      </c>
      <c r="AU945" s="164" t="s">
        <v>83</v>
      </c>
      <c r="AV945" s="13" t="s">
        <v>158</v>
      </c>
      <c r="AW945" s="13" t="s">
        <v>30</v>
      </c>
      <c r="AX945" s="13" t="s">
        <v>81</v>
      </c>
      <c r="AY945" s="164" t="s">
        <v>151</v>
      </c>
    </row>
    <row r="946" spans="2:65" s="1" customFormat="1" ht="16.5" customHeight="1" x14ac:dyDescent="0.2">
      <c r="B946" s="137"/>
      <c r="C946" s="182" t="s">
        <v>1207</v>
      </c>
      <c r="D946" s="182" t="s">
        <v>566</v>
      </c>
      <c r="E946" s="183" t="s">
        <v>1208</v>
      </c>
      <c r="F946" s="184" t="s">
        <v>1209</v>
      </c>
      <c r="G946" s="185" t="s">
        <v>372</v>
      </c>
      <c r="H946" s="186">
        <v>1</v>
      </c>
      <c r="I946" s="187"/>
      <c r="J946" s="188">
        <f>ROUND(I946*H946,2)</f>
        <v>0</v>
      </c>
      <c r="K946" s="189"/>
      <c r="L946" s="190"/>
      <c r="M946" s="191" t="s">
        <v>1</v>
      </c>
      <c r="N946" s="192" t="s">
        <v>38</v>
      </c>
      <c r="P946" s="148">
        <f>O946*H946</f>
        <v>0</v>
      </c>
      <c r="Q946" s="148">
        <v>0</v>
      </c>
      <c r="R946" s="148">
        <f>Q946*H946</f>
        <v>0</v>
      </c>
      <c r="S946" s="148">
        <v>0</v>
      </c>
      <c r="T946" s="149">
        <f>S946*H946</f>
        <v>0</v>
      </c>
      <c r="AR946" s="150" t="s">
        <v>204</v>
      </c>
      <c r="AT946" s="150" t="s">
        <v>566</v>
      </c>
      <c r="AU946" s="150" t="s">
        <v>83</v>
      </c>
      <c r="AY946" s="17" t="s">
        <v>151</v>
      </c>
      <c r="BE946" s="151">
        <f>IF(N946="základní",J946,0)</f>
        <v>0</v>
      </c>
      <c r="BF946" s="151">
        <f>IF(N946="snížená",J946,0)</f>
        <v>0</v>
      </c>
      <c r="BG946" s="151">
        <f>IF(N946="zákl. přenesená",J946,0)</f>
        <v>0</v>
      </c>
      <c r="BH946" s="151">
        <f>IF(N946="sníž. přenesená",J946,0)</f>
        <v>0</v>
      </c>
      <c r="BI946" s="151">
        <f>IF(N946="nulová",J946,0)</f>
        <v>0</v>
      </c>
      <c r="BJ946" s="17" t="s">
        <v>81</v>
      </c>
      <c r="BK946" s="151">
        <f>ROUND(I946*H946,2)</f>
        <v>0</v>
      </c>
      <c r="BL946" s="17" t="s">
        <v>158</v>
      </c>
      <c r="BM946" s="150" t="s">
        <v>1210</v>
      </c>
    </row>
    <row r="947" spans="2:65" s="1" customFormat="1" x14ac:dyDescent="0.2">
      <c r="B947" s="32"/>
      <c r="D947" s="152" t="s">
        <v>160</v>
      </c>
      <c r="F947" s="153" t="s">
        <v>1209</v>
      </c>
      <c r="I947" s="154"/>
      <c r="L947" s="32"/>
      <c r="M947" s="155"/>
      <c r="T947" s="56"/>
      <c r="AT947" s="17" t="s">
        <v>160</v>
      </c>
      <c r="AU947" s="17" t="s">
        <v>83</v>
      </c>
    </row>
    <row r="948" spans="2:65" s="14" customFormat="1" ht="33.75" x14ac:dyDescent="0.2">
      <c r="B948" s="170"/>
      <c r="D948" s="152" t="s">
        <v>162</v>
      </c>
      <c r="E948" s="171" t="s">
        <v>1</v>
      </c>
      <c r="F948" s="172" t="s">
        <v>1211</v>
      </c>
      <c r="H948" s="171" t="s">
        <v>1</v>
      </c>
      <c r="I948" s="173"/>
      <c r="L948" s="170"/>
      <c r="M948" s="174"/>
      <c r="T948" s="175"/>
      <c r="AT948" s="171" t="s">
        <v>162</v>
      </c>
      <c r="AU948" s="171" t="s">
        <v>83</v>
      </c>
      <c r="AV948" s="14" t="s">
        <v>81</v>
      </c>
      <c r="AW948" s="14" t="s">
        <v>30</v>
      </c>
      <c r="AX948" s="14" t="s">
        <v>73</v>
      </c>
      <c r="AY948" s="171" t="s">
        <v>151</v>
      </c>
    </row>
    <row r="949" spans="2:65" s="12" customFormat="1" x14ac:dyDescent="0.2">
      <c r="B949" s="156"/>
      <c r="D949" s="152" t="s">
        <v>162</v>
      </c>
      <c r="E949" s="157" t="s">
        <v>1</v>
      </c>
      <c r="F949" s="158" t="s">
        <v>81</v>
      </c>
      <c r="H949" s="159">
        <v>1</v>
      </c>
      <c r="I949" s="160"/>
      <c r="L949" s="156"/>
      <c r="M949" s="161"/>
      <c r="T949" s="162"/>
      <c r="AT949" s="157" t="s">
        <v>162</v>
      </c>
      <c r="AU949" s="157" t="s">
        <v>83</v>
      </c>
      <c r="AV949" s="12" t="s">
        <v>83</v>
      </c>
      <c r="AW949" s="12" t="s">
        <v>30</v>
      </c>
      <c r="AX949" s="12" t="s">
        <v>73</v>
      </c>
      <c r="AY949" s="157" t="s">
        <v>151</v>
      </c>
    </row>
    <row r="950" spans="2:65" s="13" customFormat="1" x14ac:dyDescent="0.2">
      <c r="B950" s="163"/>
      <c r="D950" s="152" t="s">
        <v>162</v>
      </c>
      <c r="E950" s="164" t="s">
        <v>1</v>
      </c>
      <c r="F950" s="165" t="s">
        <v>164</v>
      </c>
      <c r="H950" s="166">
        <v>1</v>
      </c>
      <c r="I950" s="167"/>
      <c r="L950" s="163"/>
      <c r="M950" s="168"/>
      <c r="T950" s="169"/>
      <c r="AT950" s="164" t="s">
        <v>162</v>
      </c>
      <c r="AU950" s="164" t="s">
        <v>83</v>
      </c>
      <c r="AV950" s="13" t="s">
        <v>158</v>
      </c>
      <c r="AW950" s="13" t="s">
        <v>30</v>
      </c>
      <c r="AX950" s="13" t="s">
        <v>81</v>
      </c>
      <c r="AY950" s="164" t="s">
        <v>151</v>
      </c>
    </row>
    <row r="951" spans="2:65" s="1" customFormat="1" ht="24.2" customHeight="1" x14ac:dyDescent="0.2">
      <c r="B951" s="137"/>
      <c r="C951" s="138" t="s">
        <v>1212</v>
      </c>
      <c r="D951" s="138" t="s">
        <v>154</v>
      </c>
      <c r="E951" s="139" t="s">
        <v>1213</v>
      </c>
      <c r="F951" s="140" t="s">
        <v>1214</v>
      </c>
      <c r="G951" s="141" t="s">
        <v>167</v>
      </c>
      <c r="H951" s="142">
        <v>20</v>
      </c>
      <c r="I951" s="143"/>
      <c r="J951" s="144">
        <f>ROUND(I951*H951,2)</f>
        <v>0</v>
      </c>
      <c r="K951" s="145"/>
      <c r="L951" s="32"/>
      <c r="M951" s="146" t="s">
        <v>1</v>
      </c>
      <c r="N951" s="147" t="s">
        <v>38</v>
      </c>
      <c r="P951" s="148">
        <f>O951*H951</f>
        <v>0</v>
      </c>
      <c r="Q951" s="148">
        <v>0.43819000000000002</v>
      </c>
      <c r="R951" s="148">
        <f>Q951*H951</f>
        <v>8.7637999999999998</v>
      </c>
      <c r="S951" s="148">
        <v>0</v>
      </c>
      <c r="T951" s="149">
        <f>S951*H951</f>
        <v>0</v>
      </c>
      <c r="AR951" s="150" t="s">
        <v>158</v>
      </c>
      <c r="AT951" s="150" t="s">
        <v>154</v>
      </c>
      <c r="AU951" s="150" t="s">
        <v>83</v>
      </c>
      <c r="AY951" s="17" t="s">
        <v>151</v>
      </c>
      <c r="BE951" s="151">
        <f>IF(N951="základní",J951,0)</f>
        <v>0</v>
      </c>
      <c r="BF951" s="151">
        <f>IF(N951="snížená",J951,0)</f>
        <v>0</v>
      </c>
      <c r="BG951" s="151">
        <f>IF(N951="zákl. přenesená",J951,0)</f>
        <v>0</v>
      </c>
      <c r="BH951" s="151">
        <f>IF(N951="sníž. přenesená",J951,0)</f>
        <v>0</v>
      </c>
      <c r="BI951" s="151">
        <f>IF(N951="nulová",J951,0)</f>
        <v>0</v>
      </c>
      <c r="BJ951" s="17" t="s">
        <v>81</v>
      </c>
      <c r="BK951" s="151">
        <f>ROUND(I951*H951,2)</f>
        <v>0</v>
      </c>
      <c r="BL951" s="17" t="s">
        <v>158</v>
      </c>
      <c r="BM951" s="150" t="s">
        <v>1215</v>
      </c>
    </row>
    <row r="952" spans="2:65" s="1" customFormat="1" ht="19.5" x14ac:dyDescent="0.2">
      <c r="B952" s="32"/>
      <c r="D952" s="152" t="s">
        <v>160</v>
      </c>
      <c r="F952" s="153" t="s">
        <v>1214</v>
      </c>
      <c r="I952" s="154"/>
      <c r="L952" s="32"/>
      <c r="M952" s="155"/>
      <c r="T952" s="56"/>
      <c r="AT952" s="17" t="s">
        <v>160</v>
      </c>
      <c r="AU952" s="17" t="s">
        <v>83</v>
      </c>
    </row>
    <row r="953" spans="2:65" s="14" customFormat="1" x14ac:dyDescent="0.2">
      <c r="B953" s="170"/>
      <c r="D953" s="152" t="s">
        <v>162</v>
      </c>
      <c r="E953" s="171" t="s">
        <v>1</v>
      </c>
      <c r="F953" s="172" t="s">
        <v>1216</v>
      </c>
      <c r="H953" s="171" t="s">
        <v>1</v>
      </c>
      <c r="I953" s="173"/>
      <c r="L953" s="170"/>
      <c r="M953" s="174"/>
      <c r="T953" s="175"/>
      <c r="AT953" s="171" t="s">
        <v>162</v>
      </c>
      <c r="AU953" s="171" t="s">
        <v>83</v>
      </c>
      <c r="AV953" s="14" t="s">
        <v>81</v>
      </c>
      <c r="AW953" s="14" t="s">
        <v>30</v>
      </c>
      <c r="AX953" s="14" t="s">
        <v>73</v>
      </c>
      <c r="AY953" s="171" t="s">
        <v>151</v>
      </c>
    </row>
    <row r="954" spans="2:65" s="12" customFormat="1" x14ac:dyDescent="0.2">
      <c r="B954" s="156"/>
      <c r="D954" s="152" t="s">
        <v>162</v>
      </c>
      <c r="E954" s="157" t="s">
        <v>1</v>
      </c>
      <c r="F954" s="158" t="s">
        <v>1217</v>
      </c>
      <c r="H954" s="159">
        <v>20</v>
      </c>
      <c r="I954" s="160"/>
      <c r="L954" s="156"/>
      <c r="M954" s="161"/>
      <c r="T954" s="162"/>
      <c r="AT954" s="157" t="s">
        <v>162</v>
      </c>
      <c r="AU954" s="157" t="s">
        <v>83</v>
      </c>
      <c r="AV954" s="12" t="s">
        <v>83</v>
      </c>
      <c r="AW954" s="12" t="s">
        <v>30</v>
      </c>
      <c r="AX954" s="12" t="s">
        <v>73</v>
      </c>
      <c r="AY954" s="157" t="s">
        <v>151</v>
      </c>
    </row>
    <row r="955" spans="2:65" s="13" customFormat="1" x14ac:dyDescent="0.2">
      <c r="B955" s="163"/>
      <c r="D955" s="152" t="s">
        <v>162</v>
      </c>
      <c r="E955" s="164" t="s">
        <v>1</v>
      </c>
      <c r="F955" s="165" t="s">
        <v>164</v>
      </c>
      <c r="H955" s="166">
        <v>20</v>
      </c>
      <c r="I955" s="167"/>
      <c r="L955" s="163"/>
      <c r="M955" s="168"/>
      <c r="T955" s="169"/>
      <c r="AT955" s="164" t="s">
        <v>162</v>
      </c>
      <c r="AU955" s="164" t="s">
        <v>83</v>
      </c>
      <c r="AV955" s="13" t="s">
        <v>158</v>
      </c>
      <c r="AW955" s="13" t="s">
        <v>30</v>
      </c>
      <c r="AX955" s="13" t="s">
        <v>81</v>
      </c>
      <c r="AY955" s="164" t="s">
        <v>151</v>
      </c>
    </row>
    <row r="956" spans="2:65" s="1" customFormat="1" ht="16.5" customHeight="1" x14ac:dyDescent="0.2">
      <c r="B956" s="137"/>
      <c r="C956" s="182" t="s">
        <v>1218</v>
      </c>
      <c r="D956" s="182" t="s">
        <v>566</v>
      </c>
      <c r="E956" s="183" t="s">
        <v>1219</v>
      </c>
      <c r="F956" s="184" t="s">
        <v>1220</v>
      </c>
      <c r="G956" s="185" t="s">
        <v>372</v>
      </c>
      <c r="H956" s="186">
        <v>1</v>
      </c>
      <c r="I956" s="187"/>
      <c r="J956" s="188">
        <f>ROUND(I956*H956,2)</f>
        <v>0</v>
      </c>
      <c r="K956" s="189"/>
      <c r="L956" s="190"/>
      <c r="M956" s="191" t="s">
        <v>1</v>
      </c>
      <c r="N956" s="192" t="s">
        <v>38</v>
      </c>
      <c r="P956" s="148">
        <f>O956*H956</f>
        <v>0</v>
      </c>
      <c r="Q956" s="148">
        <v>0</v>
      </c>
      <c r="R956" s="148">
        <f>Q956*H956</f>
        <v>0</v>
      </c>
      <c r="S956" s="148">
        <v>0</v>
      </c>
      <c r="T956" s="149">
        <f>S956*H956</f>
        <v>0</v>
      </c>
      <c r="AR956" s="150" t="s">
        <v>204</v>
      </c>
      <c r="AT956" s="150" t="s">
        <v>566</v>
      </c>
      <c r="AU956" s="150" t="s">
        <v>83</v>
      </c>
      <c r="AY956" s="17" t="s">
        <v>151</v>
      </c>
      <c r="BE956" s="151">
        <f>IF(N956="základní",J956,0)</f>
        <v>0</v>
      </c>
      <c r="BF956" s="151">
        <f>IF(N956="snížená",J956,0)</f>
        <v>0</v>
      </c>
      <c r="BG956" s="151">
        <f>IF(N956="zákl. přenesená",J956,0)</f>
        <v>0</v>
      </c>
      <c r="BH956" s="151">
        <f>IF(N956="sníž. přenesená",J956,0)</f>
        <v>0</v>
      </c>
      <c r="BI956" s="151">
        <f>IF(N956="nulová",J956,0)</f>
        <v>0</v>
      </c>
      <c r="BJ956" s="17" t="s">
        <v>81</v>
      </c>
      <c r="BK956" s="151">
        <f>ROUND(I956*H956,2)</f>
        <v>0</v>
      </c>
      <c r="BL956" s="17" t="s">
        <v>158</v>
      </c>
      <c r="BM956" s="150" t="s">
        <v>1221</v>
      </c>
    </row>
    <row r="957" spans="2:65" s="1" customFormat="1" x14ac:dyDescent="0.2">
      <c r="B957" s="32"/>
      <c r="D957" s="152" t="s">
        <v>160</v>
      </c>
      <c r="F957" s="153" t="s">
        <v>1220</v>
      </c>
      <c r="I957" s="154"/>
      <c r="L957" s="32"/>
      <c r="M957" s="155"/>
      <c r="T957" s="56"/>
      <c r="AT957" s="17" t="s">
        <v>160</v>
      </c>
      <c r="AU957" s="17" t="s">
        <v>83</v>
      </c>
    </row>
    <row r="958" spans="2:65" s="14" customFormat="1" ht="22.5" x14ac:dyDescent="0.2">
      <c r="B958" s="170"/>
      <c r="D958" s="152" t="s">
        <v>162</v>
      </c>
      <c r="E958" s="171" t="s">
        <v>1</v>
      </c>
      <c r="F958" s="172" t="s">
        <v>1222</v>
      </c>
      <c r="H958" s="171" t="s">
        <v>1</v>
      </c>
      <c r="I958" s="173"/>
      <c r="L958" s="170"/>
      <c r="M958" s="174"/>
      <c r="T958" s="175"/>
      <c r="AT958" s="171" t="s">
        <v>162</v>
      </c>
      <c r="AU958" s="171" t="s">
        <v>83</v>
      </c>
      <c r="AV958" s="14" t="s">
        <v>81</v>
      </c>
      <c r="AW958" s="14" t="s">
        <v>30</v>
      </c>
      <c r="AX958" s="14" t="s">
        <v>73</v>
      </c>
      <c r="AY958" s="171" t="s">
        <v>151</v>
      </c>
    </row>
    <row r="959" spans="2:65" s="12" customFormat="1" x14ac:dyDescent="0.2">
      <c r="B959" s="156"/>
      <c r="D959" s="152" t="s">
        <v>162</v>
      </c>
      <c r="E959" s="157" t="s">
        <v>1</v>
      </c>
      <c r="F959" s="158" t="s">
        <v>81</v>
      </c>
      <c r="H959" s="159">
        <v>1</v>
      </c>
      <c r="I959" s="160"/>
      <c r="L959" s="156"/>
      <c r="M959" s="161"/>
      <c r="T959" s="162"/>
      <c r="AT959" s="157" t="s">
        <v>162</v>
      </c>
      <c r="AU959" s="157" t="s">
        <v>83</v>
      </c>
      <c r="AV959" s="12" t="s">
        <v>83</v>
      </c>
      <c r="AW959" s="12" t="s">
        <v>30</v>
      </c>
      <c r="AX959" s="12" t="s">
        <v>73</v>
      </c>
      <c r="AY959" s="157" t="s">
        <v>151</v>
      </c>
    </row>
    <row r="960" spans="2:65" s="13" customFormat="1" x14ac:dyDescent="0.2">
      <c r="B960" s="163"/>
      <c r="D960" s="152" t="s">
        <v>162</v>
      </c>
      <c r="E960" s="164" t="s">
        <v>1</v>
      </c>
      <c r="F960" s="165" t="s">
        <v>164</v>
      </c>
      <c r="H960" s="166">
        <v>1</v>
      </c>
      <c r="I960" s="167"/>
      <c r="L960" s="163"/>
      <c r="M960" s="168"/>
      <c r="T960" s="169"/>
      <c r="AT960" s="164" t="s">
        <v>162</v>
      </c>
      <c r="AU960" s="164" t="s">
        <v>83</v>
      </c>
      <c r="AV960" s="13" t="s">
        <v>158</v>
      </c>
      <c r="AW960" s="13" t="s">
        <v>30</v>
      </c>
      <c r="AX960" s="13" t="s">
        <v>81</v>
      </c>
      <c r="AY960" s="164" t="s">
        <v>151</v>
      </c>
    </row>
    <row r="961" spans="2:65" s="1" customFormat="1" ht="16.5" customHeight="1" x14ac:dyDescent="0.2">
      <c r="B961" s="137"/>
      <c r="C961" s="182" t="s">
        <v>1223</v>
      </c>
      <c r="D961" s="182" t="s">
        <v>566</v>
      </c>
      <c r="E961" s="183" t="s">
        <v>1224</v>
      </c>
      <c r="F961" s="184" t="s">
        <v>1225</v>
      </c>
      <c r="G961" s="185" t="s">
        <v>372</v>
      </c>
      <c r="H961" s="186">
        <v>1</v>
      </c>
      <c r="I961" s="187"/>
      <c r="J961" s="188">
        <f>ROUND(I961*H961,2)</f>
        <v>0</v>
      </c>
      <c r="K961" s="189"/>
      <c r="L961" s="190"/>
      <c r="M961" s="191" t="s">
        <v>1</v>
      </c>
      <c r="N961" s="192" t="s">
        <v>38</v>
      </c>
      <c r="P961" s="148">
        <f>O961*H961</f>
        <v>0</v>
      </c>
      <c r="Q961" s="148">
        <v>0</v>
      </c>
      <c r="R961" s="148">
        <f>Q961*H961</f>
        <v>0</v>
      </c>
      <c r="S961" s="148">
        <v>0</v>
      </c>
      <c r="T961" s="149">
        <f>S961*H961</f>
        <v>0</v>
      </c>
      <c r="AR961" s="150" t="s">
        <v>204</v>
      </c>
      <c r="AT961" s="150" t="s">
        <v>566</v>
      </c>
      <c r="AU961" s="150" t="s">
        <v>83</v>
      </c>
      <c r="AY961" s="17" t="s">
        <v>151</v>
      </c>
      <c r="BE961" s="151">
        <f>IF(N961="základní",J961,0)</f>
        <v>0</v>
      </c>
      <c r="BF961" s="151">
        <f>IF(N961="snížená",J961,0)</f>
        <v>0</v>
      </c>
      <c r="BG961" s="151">
        <f>IF(N961="zákl. přenesená",J961,0)</f>
        <v>0</v>
      </c>
      <c r="BH961" s="151">
        <f>IF(N961="sníž. přenesená",J961,0)</f>
        <v>0</v>
      </c>
      <c r="BI961" s="151">
        <f>IF(N961="nulová",J961,0)</f>
        <v>0</v>
      </c>
      <c r="BJ961" s="17" t="s">
        <v>81</v>
      </c>
      <c r="BK961" s="151">
        <f>ROUND(I961*H961,2)</f>
        <v>0</v>
      </c>
      <c r="BL961" s="17" t="s">
        <v>158</v>
      </c>
      <c r="BM961" s="150" t="s">
        <v>1226</v>
      </c>
    </row>
    <row r="962" spans="2:65" s="1" customFormat="1" x14ac:dyDescent="0.2">
      <c r="B962" s="32"/>
      <c r="D962" s="152" t="s">
        <v>160</v>
      </c>
      <c r="F962" s="153" t="s">
        <v>1225</v>
      </c>
      <c r="I962" s="154"/>
      <c r="L962" s="32"/>
      <c r="M962" s="155"/>
      <c r="T962" s="56"/>
      <c r="AT962" s="17" t="s">
        <v>160</v>
      </c>
      <c r="AU962" s="17" t="s">
        <v>83</v>
      </c>
    </row>
    <row r="963" spans="2:65" s="14" customFormat="1" ht="22.5" x14ac:dyDescent="0.2">
      <c r="B963" s="170"/>
      <c r="D963" s="152" t="s">
        <v>162</v>
      </c>
      <c r="E963" s="171" t="s">
        <v>1</v>
      </c>
      <c r="F963" s="172" t="s">
        <v>1227</v>
      </c>
      <c r="H963" s="171" t="s">
        <v>1</v>
      </c>
      <c r="I963" s="173"/>
      <c r="L963" s="170"/>
      <c r="M963" s="174"/>
      <c r="T963" s="175"/>
      <c r="AT963" s="171" t="s">
        <v>162</v>
      </c>
      <c r="AU963" s="171" t="s">
        <v>83</v>
      </c>
      <c r="AV963" s="14" t="s">
        <v>81</v>
      </c>
      <c r="AW963" s="14" t="s">
        <v>30</v>
      </c>
      <c r="AX963" s="14" t="s">
        <v>73</v>
      </c>
      <c r="AY963" s="171" t="s">
        <v>151</v>
      </c>
    </row>
    <row r="964" spans="2:65" s="12" customFormat="1" x14ac:dyDescent="0.2">
      <c r="B964" s="156"/>
      <c r="D964" s="152" t="s">
        <v>162</v>
      </c>
      <c r="E964" s="157" t="s">
        <v>1</v>
      </c>
      <c r="F964" s="158" t="s">
        <v>81</v>
      </c>
      <c r="H964" s="159">
        <v>1</v>
      </c>
      <c r="I964" s="160"/>
      <c r="L964" s="156"/>
      <c r="M964" s="161"/>
      <c r="T964" s="162"/>
      <c r="AT964" s="157" t="s">
        <v>162</v>
      </c>
      <c r="AU964" s="157" t="s">
        <v>83</v>
      </c>
      <c r="AV964" s="12" t="s">
        <v>83</v>
      </c>
      <c r="AW964" s="12" t="s">
        <v>30</v>
      </c>
      <c r="AX964" s="12" t="s">
        <v>73</v>
      </c>
      <c r="AY964" s="157" t="s">
        <v>151</v>
      </c>
    </row>
    <row r="965" spans="2:65" s="13" customFormat="1" x14ac:dyDescent="0.2">
      <c r="B965" s="163"/>
      <c r="D965" s="152" t="s">
        <v>162</v>
      </c>
      <c r="E965" s="164" t="s">
        <v>1</v>
      </c>
      <c r="F965" s="165" t="s">
        <v>164</v>
      </c>
      <c r="H965" s="166">
        <v>1</v>
      </c>
      <c r="I965" s="167"/>
      <c r="L965" s="163"/>
      <c r="M965" s="168"/>
      <c r="T965" s="169"/>
      <c r="AT965" s="164" t="s">
        <v>162</v>
      </c>
      <c r="AU965" s="164" t="s">
        <v>83</v>
      </c>
      <c r="AV965" s="13" t="s">
        <v>158</v>
      </c>
      <c r="AW965" s="13" t="s">
        <v>30</v>
      </c>
      <c r="AX965" s="13" t="s">
        <v>81</v>
      </c>
      <c r="AY965" s="164" t="s">
        <v>151</v>
      </c>
    </row>
    <row r="966" spans="2:65" s="1" customFormat="1" ht="16.5" customHeight="1" x14ac:dyDescent="0.2">
      <c r="B966" s="137"/>
      <c r="C966" s="182" t="s">
        <v>1228</v>
      </c>
      <c r="D966" s="182" t="s">
        <v>566</v>
      </c>
      <c r="E966" s="183" t="s">
        <v>1229</v>
      </c>
      <c r="F966" s="184" t="s">
        <v>1230</v>
      </c>
      <c r="G966" s="185" t="s">
        <v>372</v>
      </c>
      <c r="H966" s="186">
        <v>1</v>
      </c>
      <c r="I966" s="187"/>
      <c r="J966" s="188">
        <f>ROUND(I966*H966,2)</f>
        <v>0</v>
      </c>
      <c r="K966" s="189"/>
      <c r="L966" s="190"/>
      <c r="M966" s="191" t="s">
        <v>1</v>
      </c>
      <c r="N966" s="192" t="s">
        <v>38</v>
      </c>
      <c r="P966" s="148">
        <f>O966*H966</f>
        <v>0</v>
      </c>
      <c r="Q966" s="148">
        <v>0</v>
      </c>
      <c r="R966" s="148">
        <f>Q966*H966</f>
        <v>0</v>
      </c>
      <c r="S966" s="148">
        <v>0</v>
      </c>
      <c r="T966" s="149">
        <f>S966*H966</f>
        <v>0</v>
      </c>
      <c r="AR966" s="150" t="s">
        <v>204</v>
      </c>
      <c r="AT966" s="150" t="s">
        <v>566</v>
      </c>
      <c r="AU966" s="150" t="s">
        <v>83</v>
      </c>
      <c r="AY966" s="17" t="s">
        <v>151</v>
      </c>
      <c r="BE966" s="151">
        <f>IF(N966="základní",J966,0)</f>
        <v>0</v>
      </c>
      <c r="BF966" s="151">
        <f>IF(N966="snížená",J966,0)</f>
        <v>0</v>
      </c>
      <c r="BG966" s="151">
        <f>IF(N966="zákl. přenesená",J966,0)</f>
        <v>0</v>
      </c>
      <c r="BH966" s="151">
        <f>IF(N966="sníž. přenesená",J966,0)</f>
        <v>0</v>
      </c>
      <c r="BI966" s="151">
        <f>IF(N966="nulová",J966,0)</f>
        <v>0</v>
      </c>
      <c r="BJ966" s="17" t="s">
        <v>81</v>
      </c>
      <c r="BK966" s="151">
        <f>ROUND(I966*H966,2)</f>
        <v>0</v>
      </c>
      <c r="BL966" s="17" t="s">
        <v>158</v>
      </c>
      <c r="BM966" s="150" t="s">
        <v>1231</v>
      </c>
    </row>
    <row r="967" spans="2:65" s="1" customFormat="1" x14ac:dyDescent="0.2">
      <c r="B967" s="32"/>
      <c r="D967" s="152" t="s">
        <v>160</v>
      </c>
      <c r="F967" s="153" t="s">
        <v>1230</v>
      </c>
      <c r="I967" s="154"/>
      <c r="L967" s="32"/>
      <c r="M967" s="155"/>
      <c r="T967" s="56"/>
      <c r="AT967" s="17" t="s">
        <v>160</v>
      </c>
      <c r="AU967" s="17" t="s">
        <v>83</v>
      </c>
    </row>
    <row r="968" spans="2:65" s="14" customFormat="1" ht="22.5" x14ac:dyDescent="0.2">
      <c r="B968" s="170"/>
      <c r="D968" s="152" t="s">
        <v>162</v>
      </c>
      <c r="E968" s="171" t="s">
        <v>1</v>
      </c>
      <c r="F968" s="172" t="s">
        <v>1232</v>
      </c>
      <c r="H968" s="171" t="s">
        <v>1</v>
      </c>
      <c r="I968" s="173"/>
      <c r="L968" s="170"/>
      <c r="M968" s="174"/>
      <c r="T968" s="175"/>
      <c r="AT968" s="171" t="s">
        <v>162</v>
      </c>
      <c r="AU968" s="171" t="s">
        <v>83</v>
      </c>
      <c r="AV968" s="14" t="s">
        <v>81</v>
      </c>
      <c r="AW968" s="14" t="s">
        <v>30</v>
      </c>
      <c r="AX968" s="14" t="s">
        <v>73</v>
      </c>
      <c r="AY968" s="171" t="s">
        <v>151</v>
      </c>
    </row>
    <row r="969" spans="2:65" s="12" customFormat="1" x14ac:dyDescent="0.2">
      <c r="B969" s="156"/>
      <c r="D969" s="152" t="s">
        <v>162</v>
      </c>
      <c r="E969" s="157" t="s">
        <v>1</v>
      </c>
      <c r="F969" s="158" t="s">
        <v>81</v>
      </c>
      <c r="H969" s="159">
        <v>1</v>
      </c>
      <c r="I969" s="160"/>
      <c r="L969" s="156"/>
      <c r="M969" s="161"/>
      <c r="T969" s="162"/>
      <c r="AT969" s="157" t="s">
        <v>162</v>
      </c>
      <c r="AU969" s="157" t="s">
        <v>83</v>
      </c>
      <c r="AV969" s="12" t="s">
        <v>83</v>
      </c>
      <c r="AW969" s="12" t="s">
        <v>30</v>
      </c>
      <c r="AX969" s="12" t="s">
        <v>73</v>
      </c>
      <c r="AY969" s="157" t="s">
        <v>151</v>
      </c>
    </row>
    <row r="970" spans="2:65" s="13" customFormat="1" x14ac:dyDescent="0.2">
      <c r="B970" s="163"/>
      <c r="D970" s="152" t="s">
        <v>162</v>
      </c>
      <c r="E970" s="164" t="s">
        <v>1</v>
      </c>
      <c r="F970" s="165" t="s">
        <v>164</v>
      </c>
      <c r="H970" s="166">
        <v>1</v>
      </c>
      <c r="I970" s="167"/>
      <c r="L970" s="163"/>
      <c r="M970" s="168"/>
      <c r="T970" s="169"/>
      <c r="AT970" s="164" t="s">
        <v>162</v>
      </c>
      <c r="AU970" s="164" t="s">
        <v>83</v>
      </c>
      <c r="AV970" s="13" t="s">
        <v>158</v>
      </c>
      <c r="AW970" s="13" t="s">
        <v>30</v>
      </c>
      <c r="AX970" s="13" t="s">
        <v>81</v>
      </c>
      <c r="AY970" s="164" t="s">
        <v>151</v>
      </c>
    </row>
    <row r="971" spans="2:65" s="1" customFormat="1" ht="24.2" customHeight="1" x14ac:dyDescent="0.2">
      <c r="B971" s="137"/>
      <c r="C971" s="138" t="s">
        <v>1233</v>
      </c>
      <c r="D971" s="138" t="s">
        <v>154</v>
      </c>
      <c r="E971" s="139" t="s">
        <v>1234</v>
      </c>
      <c r="F971" s="140" t="s">
        <v>1235</v>
      </c>
      <c r="G971" s="141" t="s">
        <v>167</v>
      </c>
      <c r="H971" s="142">
        <v>16.5</v>
      </c>
      <c r="I971" s="143"/>
      <c r="J971" s="144">
        <f>ROUND(I971*H971,2)</f>
        <v>0</v>
      </c>
      <c r="K971" s="145"/>
      <c r="L971" s="32"/>
      <c r="M971" s="146" t="s">
        <v>1</v>
      </c>
      <c r="N971" s="147" t="s">
        <v>38</v>
      </c>
      <c r="P971" s="148">
        <f>O971*H971</f>
        <v>0</v>
      </c>
      <c r="Q971" s="148">
        <v>0.25091999999999998</v>
      </c>
      <c r="R971" s="148">
        <f>Q971*H971</f>
        <v>4.14018</v>
      </c>
      <c r="S971" s="148">
        <v>0</v>
      </c>
      <c r="T971" s="149">
        <f>S971*H971</f>
        <v>0</v>
      </c>
      <c r="AR971" s="150" t="s">
        <v>158</v>
      </c>
      <c r="AT971" s="150" t="s">
        <v>154</v>
      </c>
      <c r="AU971" s="150" t="s">
        <v>83</v>
      </c>
      <c r="AY971" s="17" t="s">
        <v>151</v>
      </c>
      <c r="BE971" s="151">
        <f>IF(N971="základní",J971,0)</f>
        <v>0</v>
      </c>
      <c r="BF971" s="151">
        <f>IF(N971="snížená",J971,0)</f>
        <v>0</v>
      </c>
      <c r="BG971" s="151">
        <f>IF(N971="zákl. přenesená",J971,0)</f>
        <v>0</v>
      </c>
      <c r="BH971" s="151">
        <f>IF(N971="sníž. přenesená",J971,0)</f>
        <v>0</v>
      </c>
      <c r="BI971" s="151">
        <f>IF(N971="nulová",J971,0)</f>
        <v>0</v>
      </c>
      <c r="BJ971" s="17" t="s">
        <v>81</v>
      </c>
      <c r="BK971" s="151">
        <f>ROUND(I971*H971,2)</f>
        <v>0</v>
      </c>
      <c r="BL971" s="17" t="s">
        <v>158</v>
      </c>
      <c r="BM971" s="150" t="s">
        <v>1236</v>
      </c>
    </row>
    <row r="972" spans="2:65" s="1" customFormat="1" ht="19.5" x14ac:dyDescent="0.2">
      <c r="B972" s="32"/>
      <c r="D972" s="152" t="s">
        <v>160</v>
      </c>
      <c r="F972" s="153" t="s">
        <v>1235</v>
      </c>
      <c r="I972" s="154"/>
      <c r="L972" s="32"/>
      <c r="M972" s="155"/>
      <c r="T972" s="56"/>
      <c r="AT972" s="17" t="s">
        <v>160</v>
      </c>
      <c r="AU972" s="17" t="s">
        <v>83</v>
      </c>
    </row>
    <row r="973" spans="2:65" s="14" customFormat="1" x14ac:dyDescent="0.2">
      <c r="B973" s="170"/>
      <c r="D973" s="152" t="s">
        <v>162</v>
      </c>
      <c r="E973" s="171" t="s">
        <v>1</v>
      </c>
      <c r="F973" s="172" t="s">
        <v>1237</v>
      </c>
      <c r="H973" s="171" t="s">
        <v>1</v>
      </c>
      <c r="I973" s="173"/>
      <c r="L973" s="170"/>
      <c r="M973" s="174"/>
      <c r="T973" s="175"/>
      <c r="AT973" s="171" t="s">
        <v>162</v>
      </c>
      <c r="AU973" s="171" t="s">
        <v>83</v>
      </c>
      <c r="AV973" s="14" t="s">
        <v>81</v>
      </c>
      <c r="AW973" s="14" t="s">
        <v>30</v>
      </c>
      <c r="AX973" s="14" t="s">
        <v>73</v>
      </c>
      <c r="AY973" s="171" t="s">
        <v>151</v>
      </c>
    </row>
    <row r="974" spans="2:65" s="12" customFormat="1" x14ac:dyDescent="0.2">
      <c r="B974" s="156"/>
      <c r="D974" s="152" t="s">
        <v>162</v>
      </c>
      <c r="E974" s="157" t="s">
        <v>1</v>
      </c>
      <c r="F974" s="158" t="s">
        <v>1238</v>
      </c>
      <c r="H974" s="159">
        <v>16.5</v>
      </c>
      <c r="I974" s="160"/>
      <c r="L974" s="156"/>
      <c r="M974" s="161"/>
      <c r="T974" s="162"/>
      <c r="AT974" s="157" t="s">
        <v>162</v>
      </c>
      <c r="AU974" s="157" t="s">
        <v>83</v>
      </c>
      <c r="AV974" s="12" t="s">
        <v>83</v>
      </c>
      <c r="AW974" s="12" t="s">
        <v>30</v>
      </c>
      <c r="AX974" s="12" t="s">
        <v>73</v>
      </c>
      <c r="AY974" s="157" t="s">
        <v>151</v>
      </c>
    </row>
    <row r="975" spans="2:65" s="13" customFormat="1" x14ac:dyDescent="0.2">
      <c r="B975" s="163"/>
      <c r="D975" s="152" t="s">
        <v>162</v>
      </c>
      <c r="E975" s="164" t="s">
        <v>1</v>
      </c>
      <c r="F975" s="165" t="s">
        <v>164</v>
      </c>
      <c r="H975" s="166">
        <v>16.5</v>
      </c>
      <c r="I975" s="167"/>
      <c r="L975" s="163"/>
      <c r="M975" s="168"/>
      <c r="T975" s="169"/>
      <c r="AT975" s="164" t="s">
        <v>162</v>
      </c>
      <c r="AU975" s="164" t="s">
        <v>83</v>
      </c>
      <c r="AV975" s="13" t="s">
        <v>158</v>
      </c>
      <c r="AW975" s="13" t="s">
        <v>30</v>
      </c>
      <c r="AX975" s="13" t="s">
        <v>81</v>
      </c>
      <c r="AY975" s="164" t="s">
        <v>151</v>
      </c>
    </row>
    <row r="976" spans="2:65" s="1" customFormat="1" ht="16.5" customHeight="1" x14ac:dyDescent="0.2">
      <c r="B976" s="137"/>
      <c r="C976" s="182" t="s">
        <v>1239</v>
      </c>
      <c r="D976" s="182" t="s">
        <v>566</v>
      </c>
      <c r="E976" s="183" t="s">
        <v>1240</v>
      </c>
      <c r="F976" s="184" t="s">
        <v>1241</v>
      </c>
      <c r="G976" s="185" t="s">
        <v>372</v>
      </c>
      <c r="H976" s="186">
        <v>1</v>
      </c>
      <c r="I976" s="187"/>
      <c r="J976" s="188">
        <f>ROUND(I976*H976,2)</f>
        <v>0</v>
      </c>
      <c r="K976" s="189"/>
      <c r="L976" s="190"/>
      <c r="M976" s="191" t="s">
        <v>1</v>
      </c>
      <c r="N976" s="192" t="s">
        <v>38</v>
      </c>
      <c r="P976" s="148">
        <f>O976*H976</f>
        <v>0</v>
      </c>
      <c r="Q976" s="148">
        <v>0</v>
      </c>
      <c r="R976" s="148">
        <f>Q976*H976</f>
        <v>0</v>
      </c>
      <c r="S976" s="148">
        <v>0</v>
      </c>
      <c r="T976" s="149">
        <f>S976*H976</f>
        <v>0</v>
      </c>
      <c r="AR976" s="150" t="s">
        <v>204</v>
      </c>
      <c r="AT976" s="150" t="s">
        <v>566</v>
      </c>
      <c r="AU976" s="150" t="s">
        <v>83</v>
      </c>
      <c r="AY976" s="17" t="s">
        <v>151</v>
      </c>
      <c r="BE976" s="151">
        <f>IF(N976="základní",J976,0)</f>
        <v>0</v>
      </c>
      <c r="BF976" s="151">
        <f>IF(N976="snížená",J976,0)</f>
        <v>0</v>
      </c>
      <c r="BG976" s="151">
        <f>IF(N976="zákl. přenesená",J976,0)</f>
        <v>0</v>
      </c>
      <c r="BH976" s="151">
        <f>IF(N976="sníž. přenesená",J976,0)</f>
        <v>0</v>
      </c>
      <c r="BI976" s="151">
        <f>IF(N976="nulová",J976,0)</f>
        <v>0</v>
      </c>
      <c r="BJ976" s="17" t="s">
        <v>81</v>
      </c>
      <c r="BK976" s="151">
        <f>ROUND(I976*H976,2)</f>
        <v>0</v>
      </c>
      <c r="BL976" s="17" t="s">
        <v>158</v>
      </c>
      <c r="BM976" s="150" t="s">
        <v>1242</v>
      </c>
    </row>
    <row r="977" spans="2:65" s="1" customFormat="1" x14ac:dyDescent="0.2">
      <c r="B977" s="32"/>
      <c r="D977" s="152" t="s">
        <v>160</v>
      </c>
      <c r="F977" s="153" t="s">
        <v>1241</v>
      </c>
      <c r="I977" s="154"/>
      <c r="L977" s="32"/>
      <c r="M977" s="155"/>
      <c r="T977" s="56"/>
      <c r="AT977" s="17" t="s">
        <v>160</v>
      </c>
      <c r="AU977" s="17" t="s">
        <v>83</v>
      </c>
    </row>
    <row r="978" spans="2:65" s="14" customFormat="1" ht="22.5" x14ac:dyDescent="0.2">
      <c r="B978" s="170"/>
      <c r="D978" s="152" t="s">
        <v>162</v>
      </c>
      <c r="E978" s="171" t="s">
        <v>1</v>
      </c>
      <c r="F978" s="172" t="s">
        <v>1243</v>
      </c>
      <c r="H978" s="171" t="s">
        <v>1</v>
      </c>
      <c r="I978" s="173"/>
      <c r="L978" s="170"/>
      <c r="M978" s="174"/>
      <c r="T978" s="175"/>
      <c r="AT978" s="171" t="s">
        <v>162</v>
      </c>
      <c r="AU978" s="171" t="s">
        <v>83</v>
      </c>
      <c r="AV978" s="14" t="s">
        <v>81</v>
      </c>
      <c r="AW978" s="14" t="s">
        <v>30</v>
      </c>
      <c r="AX978" s="14" t="s">
        <v>73</v>
      </c>
      <c r="AY978" s="171" t="s">
        <v>151</v>
      </c>
    </row>
    <row r="979" spans="2:65" s="12" customFormat="1" x14ac:dyDescent="0.2">
      <c r="B979" s="156"/>
      <c r="D979" s="152" t="s">
        <v>162</v>
      </c>
      <c r="E979" s="157" t="s">
        <v>1</v>
      </c>
      <c r="F979" s="158" t="s">
        <v>81</v>
      </c>
      <c r="H979" s="159">
        <v>1</v>
      </c>
      <c r="I979" s="160"/>
      <c r="L979" s="156"/>
      <c r="M979" s="161"/>
      <c r="T979" s="162"/>
      <c r="AT979" s="157" t="s">
        <v>162</v>
      </c>
      <c r="AU979" s="157" t="s">
        <v>83</v>
      </c>
      <c r="AV979" s="12" t="s">
        <v>83</v>
      </c>
      <c r="AW979" s="12" t="s">
        <v>30</v>
      </c>
      <c r="AX979" s="12" t="s">
        <v>73</v>
      </c>
      <c r="AY979" s="157" t="s">
        <v>151</v>
      </c>
    </row>
    <row r="980" spans="2:65" s="13" customFormat="1" x14ac:dyDescent="0.2">
      <c r="B980" s="163"/>
      <c r="D980" s="152" t="s">
        <v>162</v>
      </c>
      <c r="E980" s="164" t="s">
        <v>1</v>
      </c>
      <c r="F980" s="165" t="s">
        <v>164</v>
      </c>
      <c r="H980" s="166">
        <v>1</v>
      </c>
      <c r="I980" s="167"/>
      <c r="L980" s="163"/>
      <c r="M980" s="168"/>
      <c r="T980" s="169"/>
      <c r="AT980" s="164" t="s">
        <v>162</v>
      </c>
      <c r="AU980" s="164" t="s">
        <v>83</v>
      </c>
      <c r="AV980" s="13" t="s">
        <v>158</v>
      </c>
      <c r="AW980" s="13" t="s">
        <v>30</v>
      </c>
      <c r="AX980" s="13" t="s">
        <v>81</v>
      </c>
      <c r="AY980" s="164" t="s">
        <v>151</v>
      </c>
    </row>
    <row r="981" spans="2:65" s="1" customFormat="1" ht="16.5" customHeight="1" x14ac:dyDescent="0.2">
      <c r="B981" s="137"/>
      <c r="C981" s="138" t="s">
        <v>1244</v>
      </c>
      <c r="D981" s="138" t="s">
        <v>154</v>
      </c>
      <c r="E981" s="139" t="s">
        <v>1245</v>
      </c>
      <c r="F981" s="140" t="s">
        <v>1246</v>
      </c>
      <c r="G981" s="141" t="s">
        <v>157</v>
      </c>
      <c r="H981" s="142">
        <v>8</v>
      </c>
      <c r="I981" s="143"/>
      <c r="J981" s="144">
        <f>ROUND(I981*H981,2)</f>
        <v>0</v>
      </c>
      <c r="K981" s="145"/>
      <c r="L981" s="32"/>
      <c r="M981" s="146" t="s">
        <v>1</v>
      </c>
      <c r="N981" s="147" t="s">
        <v>38</v>
      </c>
      <c r="P981" s="148">
        <f>O981*H981</f>
        <v>0</v>
      </c>
      <c r="Q981" s="148">
        <v>0</v>
      </c>
      <c r="R981" s="148">
        <f>Q981*H981</f>
        <v>0</v>
      </c>
      <c r="S981" s="148">
        <v>0.01</v>
      </c>
      <c r="T981" s="149">
        <f>S981*H981</f>
        <v>0.08</v>
      </c>
      <c r="AR981" s="150" t="s">
        <v>158</v>
      </c>
      <c r="AT981" s="150" t="s">
        <v>154</v>
      </c>
      <c r="AU981" s="150" t="s">
        <v>83</v>
      </c>
      <c r="AY981" s="17" t="s">
        <v>151</v>
      </c>
      <c r="BE981" s="151">
        <f>IF(N981="základní",J981,0)</f>
        <v>0</v>
      </c>
      <c r="BF981" s="151">
        <f>IF(N981="snížená",J981,0)</f>
        <v>0</v>
      </c>
      <c r="BG981" s="151">
        <f>IF(N981="zákl. přenesená",J981,0)</f>
        <v>0</v>
      </c>
      <c r="BH981" s="151">
        <f>IF(N981="sníž. přenesená",J981,0)</f>
        <v>0</v>
      </c>
      <c r="BI981" s="151">
        <f>IF(N981="nulová",J981,0)</f>
        <v>0</v>
      </c>
      <c r="BJ981" s="17" t="s">
        <v>81</v>
      </c>
      <c r="BK981" s="151">
        <f>ROUND(I981*H981,2)</f>
        <v>0</v>
      </c>
      <c r="BL981" s="17" t="s">
        <v>158</v>
      </c>
      <c r="BM981" s="150" t="s">
        <v>1247</v>
      </c>
    </row>
    <row r="982" spans="2:65" s="1" customFormat="1" x14ac:dyDescent="0.2">
      <c r="B982" s="32"/>
      <c r="D982" s="152" t="s">
        <v>160</v>
      </c>
      <c r="F982" s="153" t="s">
        <v>1246</v>
      </c>
      <c r="I982" s="154"/>
      <c r="L982" s="32"/>
      <c r="M982" s="155"/>
      <c r="T982" s="56"/>
      <c r="AT982" s="17" t="s">
        <v>160</v>
      </c>
      <c r="AU982" s="17" t="s">
        <v>83</v>
      </c>
    </row>
    <row r="983" spans="2:65" s="14" customFormat="1" x14ac:dyDescent="0.2">
      <c r="B983" s="170"/>
      <c r="D983" s="152" t="s">
        <v>162</v>
      </c>
      <c r="E983" s="171" t="s">
        <v>1</v>
      </c>
      <c r="F983" s="172" t="s">
        <v>760</v>
      </c>
      <c r="H983" s="171" t="s">
        <v>1</v>
      </c>
      <c r="I983" s="173"/>
      <c r="L983" s="170"/>
      <c r="M983" s="174"/>
      <c r="T983" s="175"/>
      <c r="AT983" s="171" t="s">
        <v>162</v>
      </c>
      <c r="AU983" s="171" t="s">
        <v>83</v>
      </c>
      <c r="AV983" s="14" t="s">
        <v>81</v>
      </c>
      <c r="AW983" s="14" t="s">
        <v>30</v>
      </c>
      <c r="AX983" s="14" t="s">
        <v>73</v>
      </c>
      <c r="AY983" s="171" t="s">
        <v>151</v>
      </c>
    </row>
    <row r="984" spans="2:65" s="12" customFormat="1" x14ac:dyDescent="0.2">
      <c r="B984" s="156"/>
      <c r="D984" s="152" t="s">
        <v>162</v>
      </c>
      <c r="E984" s="157" t="s">
        <v>1</v>
      </c>
      <c r="F984" s="158" t="s">
        <v>314</v>
      </c>
      <c r="H984" s="159">
        <v>8</v>
      </c>
      <c r="I984" s="160"/>
      <c r="L984" s="156"/>
      <c r="M984" s="161"/>
      <c r="T984" s="162"/>
      <c r="AT984" s="157" t="s">
        <v>162</v>
      </c>
      <c r="AU984" s="157" t="s">
        <v>83</v>
      </c>
      <c r="AV984" s="12" t="s">
        <v>83</v>
      </c>
      <c r="AW984" s="12" t="s">
        <v>30</v>
      </c>
      <c r="AX984" s="12" t="s">
        <v>73</v>
      </c>
      <c r="AY984" s="157" t="s">
        <v>151</v>
      </c>
    </row>
    <row r="985" spans="2:65" s="13" customFormat="1" x14ac:dyDescent="0.2">
      <c r="B985" s="163"/>
      <c r="D985" s="152" t="s">
        <v>162</v>
      </c>
      <c r="E985" s="164" t="s">
        <v>1</v>
      </c>
      <c r="F985" s="165" t="s">
        <v>164</v>
      </c>
      <c r="H985" s="166">
        <v>8</v>
      </c>
      <c r="I985" s="167"/>
      <c r="L985" s="163"/>
      <c r="M985" s="168"/>
      <c r="T985" s="169"/>
      <c r="AT985" s="164" t="s">
        <v>162</v>
      </c>
      <c r="AU985" s="164" t="s">
        <v>83</v>
      </c>
      <c r="AV985" s="13" t="s">
        <v>158</v>
      </c>
      <c r="AW985" s="13" t="s">
        <v>30</v>
      </c>
      <c r="AX985" s="13" t="s">
        <v>81</v>
      </c>
      <c r="AY985" s="164" t="s">
        <v>151</v>
      </c>
    </row>
    <row r="986" spans="2:65" s="1" customFormat="1" ht="16.5" customHeight="1" x14ac:dyDescent="0.2">
      <c r="B986" s="137"/>
      <c r="C986" s="138" t="s">
        <v>1248</v>
      </c>
      <c r="D986" s="138" t="s">
        <v>154</v>
      </c>
      <c r="E986" s="139" t="s">
        <v>1245</v>
      </c>
      <c r="F986" s="140" t="s">
        <v>1246</v>
      </c>
      <c r="G986" s="141" t="s">
        <v>157</v>
      </c>
      <c r="H986" s="142">
        <v>51.75</v>
      </c>
      <c r="I986" s="143"/>
      <c r="J986" s="144">
        <f>ROUND(I986*H986,2)</f>
        <v>0</v>
      </c>
      <c r="K986" s="145"/>
      <c r="L986" s="32"/>
      <c r="M986" s="146" t="s">
        <v>1</v>
      </c>
      <c r="N986" s="147" t="s">
        <v>38</v>
      </c>
      <c r="P986" s="148">
        <f>O986*H986</f>
        <v>0</v>
      </c>
      <c r="Q986" s="148">
        <v>0</v>
      </c>
      <c r="R986" s="148">
        <f>Q986*H986</f>
        <v>0</v>
      </c>
      <c r="S986" s="148">
        <v>0.01</v>
      </c>
      <c r="T986" s="149">
        <f>S986*H986</f>
        <v>0.51749999999999996</v>
      </c>
      <c r="AR986" s="150" t="s">
        <v>158</v>
      </c>
      <c r="AT986" s="150" t="s">
        <v>154</v>
      </c>
      <c r="AU986" s="150" t="s">
        <v>83</v>
      </c>
      <c r="AY986" s="17" t="s">
        <v>151</v>
      </c>
      <c r="BE986" s="151">
        <f>IF(N986="základní",J986,0)</f>
        <v>0</v>
      </c>
      <c r="BF986" s="151">
        <f>IF(N986="snížená",J986,0)</f>
        <v>0</v>
      </c>
      <c r="BG986" s="151">
        <f>IF(N986="zákl. přenesená",J986,0)</f>
        <v>0</v>
      </c>
      <c r="BH986" s="151">
        <f>IF(N986="sníž. přenesená",J986,0)</f>
        <v>0</v>
      </c>
      <c r="BI986" s="151">
        <f>IF(N986="nulová",J986,0)</f>
        <v>0</v>
      </c>
      <c r="BJ986" s="17" t="s">
        <v>81</v>
      </c>
      <c r="BK986" s="151">
        <f>ROUND(I986*H986,2)</f>
        <v>0</v>
      </c>
      <c r="BL986" s="17" t="s">
        <v>158</v>
      </c>
      <c r="BM986" s="150" t="s">
        <v>1249</v>
      </c>
    </row>
    <row r="987" spans="2:65" s="1" customFormat="1" x14ac:dyDescent="0.2">
      <c r="B987" s="32"/>
      <c r="D987" s="152" t="s">
        <v>160</v>
      </c>
      <c r="F987" s="153" t="s">
        <v>1246</v>
      </c>
      <c r="I987" s="154"/>
      <c r="L987" s="32"/>
      <c r="M987" s="155"/>
      <c r="T987" s="56"/>
      <c r="AT987" s="17" t="s">
        <v>160</v>
      </c>
      <c r="AU987" s="17" t="s">
        <v>83</v>
      </c>
    </row>
    <row r="988" spans="2:65" s="14" customFormat="1" x14ac:dyDescent="0.2">
      <c r="B988" s="170"/>
      <c r="D988" s="152" t="s">
        <v>162</v>
      </c>
      <c r="E988" s="171" t="s">
        <v>1</v>
      </c>
      <c r="F988" s="172" t="s">
        <v>1250</v>
      </c>
      <c r="H988" s="171" t="s">
        <v>1</v>
      </c>
      <c r="I988" s="173"/>
      <c r="L988" s="170"/>
      <c r="M988" s="174"/>
      <c r="T988" s="175"/>
      <c r="AT988" s="171" t="s">
        <v>162</v>
      </c>
      <c r="AU988" s="171" t="s">
        <v>83</v>
      </c>
      <c r="AV988" s="14" t="s">
        <v>81</v>
      </c>
      <c r="AW988" s="14" t="s">
        <v>30</v>
      </c>
      <c r="AX988" s="14" t="s">
        <v>73</v>
      </c>
      <c r="AY988" s="171" t="s">
        <v>151</v>
      </c>
    </row>
    <row r="989" spans="2:65" s="12" customFormat="1" x14ac:dyDescent="0.2">
      <c r="B989" s="156"/>
      <c r="D989" s="152" t="s">
        <v>162</v>
      </c>
      <c r="E989" s="157" t="s">
        <v>1</v>
      </c>
      <c r="F989" s="158" t="s">
        <v>1251</v>
      </c>
      <c r="H989" s="159">
        <v>51.75</v>
      </c>
      <c r="I989" s="160"/>
      <c r="L989" s="156"/>
      <c r="M989" s="161"/>
      <c r="T989" s="162"/>
      <c r="AT989" s="157" t="s">
        <v>162</v>
      </c>
      <c r="AU989" s="157" t="s">
        <v>83</v>
      </c>
      <c r="AV989" s="12" t="s">
        <v>83</v>
      </c>
      <c r="AW989" s="12" t="s">
        <v>30</v>
      </c>
      <c r="AX989" s="12" t="s">
        <v>73</v>
      </c>
      <c r="AY989" s="157" t="s">
        <v>151</v>
      </c>
    </row>
    <row r="990" spans="2:65" s="13" customFormat="1" x14ac:dyDescent="0.2">
      <c r="B990" s="163"/>
      <c r="D990" s="152" t="s">
        <v>162</v>
      </c>
      <c r="E990" s="164" t="s">
        <v>1</v>
      </c>
      <c r="F990" s="165" t="s">
        <v>164</v>
      </c>
      <c r="H990" s="166">
        <v>51.75</v>
      </c>
      <c r="I990" s="167"/>
      <c r="L990" s="163"/>
      <c r="M990" s="168"/>
      <c r="T990" s="169"/>
      <c r="AT990" s="164" t="s">
        <v>162</v>
      </c>
      <c r="AU990" s="164" t="s">
        <v>83</v>
      </c>
      <c r="AV990" s="13" t="s">
        <v>158</v>
      </c>
      <c r="AW990" s="13" t="s">
        <v>30</v>
      </c>
      <c r="AX990" s="13" t="s">
        <v>81</v>
      </c>
      <c r="AY990" s="164" t="s">
        <v>151</v>
      </c>
    </row>
    <row r="991" spans="2:65" s="11" customFormat="1" ht="22.9" customHeight="1" x14ac:dyDescent="0.2">
      <c r="B991" s="125"/>
      <c r="D991" s="126" t="s">
        <v>72</v>
      </c>
      <c r="E991" s="135" t="s">
        <v>1252</v>
      </c>
      <c r="F991" s="135" t="s">
        <v>1253</v>
      </c>
      <c r="I991" s="128"/>
      <c r="J991" s="136">
        <f>BK991</f>
        <v>0</v>
      </c>
      <c r="L991" s="125"/>
      <c r="M991" s="130"/>
      <c r="P991" s="131">
        <f>SUM(P992:P995)</f>
        <v>0</v>
      </c>
      <c r="R991" s="131">
        <f>SUM(R992:R995)</f>
        <v>0</v>
      </c>
      <c r="T991" s="132">
        <f>SUM(T992:T995)</f>
        <v>0</v>
      </c>
      <c r="AR991" s="126" t="s">
        <v>81</v>
      </c>
      <c r="AT991" s="133" t="s">
        <v>72</v>
      </c>
      <c r="AU991" s="133" t="s">
        <v>81</v>
      </c>
      <c r="AY991" s="126" t="s">
        <v>151</v>
      </c>
      <c r="BK991" s="134">
        <f>SUM(BK992:BK995)</f>
        <v>0</v>
      </c>
    </row>
    <row r="992" spans="2:65" s="1" customFormat="1" ht="24.2" customHeight="1" x14ac:dyDescent="0.2">
      <c r="B992" s="137"/>
      <c r="C992" s="138" t="s">
        <v>1254</v>
      </c>
      <c r="D992" s="138" t="s">
        <v>154</v>
      </c>
      <c r="E992" s="139" t="s">
        <v>1255</v>
      </c>
      <c r="F992" s="140" t="s">
        <v>1256</v>
      </c>
      <c r="G992" s="141" t="s">
        <v>181</v>
      </c>
      <c r="H992" s="142">
        <v>1942.9349999999999</v>
      </c>
      <c r="I992" s="143"/>
      <c r="J992" s="144">
        <f>ROUND(I992*H992,2)</f>
        <v>0</v>
      </c>
      <c r="K992" s="145"/>
      <c r="L992" s="32"/>
      <c r="M992" s="146" t="s">
        <v>1</v>
      </c>
      <c r="N992" s="147" t="s">
        <v>38</v>
      </c>
      <c r="P992" s="148">
        <f>O992*H992</f>
        <v>0</v>
      </c>
      <c r="Q992" s="148">
        <v>0</v>
      </c>
      <c r="R992" s="148">
        <f>Q992*H992</f>
        <v>0</v>
      </c>
      <c r="S992" s="148">
        <v>0</v>
      </c>
      <c r="T992" s="149">
        <f>S992*H992</f>
        <v>0</v>
      </c>
      <c r="AR992" s="150" t="s">
        <v>158</v>
      </c>
      <c r="AT992" s="150" t="s">
        <v>154</v>
      </c>
      <c r="AU992" s="150" t="s">
        <v>83</v>
      </c>
      <c r="AY992" s="17" t="s">
        <v>151</v>
      </c>
      <c r="BE992" s="151">
        <f>IF(N992="základní",J992,0)</f>
        <v>0</v>
      </c>
      <c r="BF992" s="151">
        <f>IF(N992="snížená",J992,0)</f>
        <v>0</v>
      </c>
      <c r="BG992" s="151">
        <f>IF(N992="zákl. přenesená",J992,0)</f>
        <v>0</v>
      </c>
      <c r="BH992" s="151">
        <f>IF(N992="sníž. přenesená",J992,0)</f>
        <v>0</v>
      </c>
      <c r="BI992" s="151">
        <f>IF(N992="nulová",J992,0)</f>
        <v>0</v>
      </c>
      <c r="BJ992" s="17" t="s">
        <v>81</v>
      </c>
      <c r="BK992" s="151">
        <f>ROUND(I992*H992,2)</f>
        <v>0</v>
      </c>
      <c r="BL992" s="17" t="s">
        <v>158</v>
      </c>
      <c r="BM992" s="150" t="s">
        <v>1257</v>
      </c>
    </row>
    <row r="993" spans="2:65" s="1" customFormat="1" x14ac:dyDescent="0.2">
      <c r="B993" s="32"/>
      <c r="D993" s="152" t="s">
        <v>160</v>
      </c>
      <c r="F993" s="153" t="s">
        <v>1256</v>
      </c>
      <c r="I993" s="154"/>
      <c r="L993" s="32"/>
      <c r="M993" s="155"/>
      <c r="T993" s="56"/>
      <c r="AT993" s="17" t="s">
        <v>160</v>
      </c>
      <c r="AU993" s="17" t="s">
        <v>83</v>
      </c>
    </row>
    <row r="994" spans="2:65" s="1" customFormat="1" ht="33" customHeight="1" x14ac:dyDescent="0.2">
      <c r="B994" s="137"/>
      <c r="C994" s="138" t="s">
        <v>1258</v>
      </c>
      <c r="D994" s="138" t="s">
        <v>154</v>
      </c>
      <c r="E994" s="139" t="s">
        <v>1259</v>
      </c>
      <c r="F994" s="140" t="s">
        <v>1260</v>
      </c>
      <c r="G994" s="141" t="s">
        <v>181</v>
      </c>
      <c r="H994" s="142">
        <v>1942.9349999999999</v>
      </c>
      <c r="I994" s="143"/>
      <c r="J994" s="144">
        <f>ROUND(I994*H994,2)</f>
        <v>0</v>
      </c>
      <c r="K994" s="145"/>
      <c r="L994" s="32"/>
      <c r="M994" s="146" t="s">
        <v>1</v>
      </c>
      <c r="N994" s="147" t="s">
        <v>38</v>
      </c>
      <c r="P994" s="148">
        <f>O994*H994</f>
        <v>0</v>
      </c>
      <c r="Q994" s="148">
        <v>0</v>
      </c>
      <c r="R994" s="148">
        <f>Q994*H994</f>
        <v>0</v>
      </c>
      <c r="S994" s="148">
        <v>0</v>
      </c>
      <c r="T994" s="149">
        <f>S994*H994</f>
        <v>0</v>
      </c>
      <c r="AR994" s="150" t="s">
        <v>158</v>
      </c>
      <c r="AT994" s="150" t="s">
        <v>154</v>
      </c>
      <c r="AU994" s="150" t="s">
        <v>83</v>
      </c>
      <c r="AY994" s="17" t="s">
        <v>151</v>
      </c>
      <c r="BE994" s="151">
        <f>IF(N994="základní",J994,0)</f>
        <v>0</v>
      </c>
      <c r="BF994" s="151">
        <f>IF(N994="snížená",J994,0)</f>
        <v>0</v>
      </c>
      <c r="BG994" s="151">
        <f>IF(N994="zákl. přenesená",J994,0)</f>
        <v>0</v>
      </c>
      <c r="BH994" s="151">
        <f>IF(N994="sníž. přenesená",J994,0)</f>
        <v>0</v>
      </c>
      <c r="BI994" s="151">
        <f>IF(N994="nulová",J994,0)</f>
        <v>0</v>
      </c>
      <c r="BJ994" s="17" t="s">
        <v>81</v>
      </c>
      <c r="BK994" s="151">
        <f>ROUND(I994*H994,2)</f>
        <v>0</v>
      </c>
      <c r="BL994" s="17" t="s">
        <v>158</v>
      </c>
      <c r="BM994" s="150" t="s">
        <v>1261</v>
      </c>
    </row>
    <row r="995" spans="2:65" s="1" customFormat="1" ht="19.5" x14ac:dyDescent="0.2">
      <c r="B995" s="32"/>
      <c r="D995" s="152" t="s">
        <v>160</v>
      </c>
      <c r="F995" s="153" t="s">
        <v>1260</v>
      </c>
      <c r="I995" s="154"/>
      <c r="L995" s="32"/>
      <c r="M995" s="155"/>
      <c r="T995" s="56"/>
      <c r="AT995" s="17" t="s">
        <v>160</v>
      </c>
      <c r="AU995" s="17" t="s">
        <v>83</v>
      </c>
    </row>
    <row r="996" spans="2:65" s="11" customFormat="1" ht="25.9" customHeight="1" x14ac:dyDescent="0.2">
      <c r="B996" s="125"/>
      <c r="D996" s="126" t="s">
        <v>72</v>
      </c>
      <c r="E996" s="127" t="s">
        <v>200</v>
      </c>
      <c r="F996" s="127" t="s">
        <v>201</v>
      </c>
      <c r="I996" s="128"/>
      <c r="J996" s="129">
        <f>BK996</f>
        <v>0</v>
      </c>
      <c r="L996" s="125"/>
      <c r="M996" s="130"/>
      <c r="P996" s="131">
        <f>P997</f>
        <v>0</v>
      </c>
      <c r="R996" s="131">
        <f>R997</f>
        <v>1.1600000000000001E-2</v>
      </c>
      <c r="T996" s="132">
        <f>T997</f>
        <v>0</v>
      </c>
      <c r="AR996" s="126" t="s">
        <v>83</v>
      </c>
      <c r="AT996" s="133" t="s">
        <v>72</v>
      </c>
      <c r="AU996" s="133" t="s">
        <v>73</v>
      </c>
      <c r="AY996" s="126" t="s">
        <v>151</v>
      </c>
      <c r="BK996" s="134">
        <f>BK997</f>
        <v>0</v>
      </c>
    </row>
    <row r="997" spans="2:65" s="11" customFormat="1" ht="22.9" customHeight="1" x14ac:dyDescent="0.2">
      <c r="B997" s="125"/>
      <c r="D997" s="126" t="s">
        <v>72</v>
      </c>
      <c r="E997" s="135" t="s">
        <v>1262</v>
      </c>
      <c r="F997" s="135" t="s">
        <v>1263</v>
      </c>
      <c r="I997" s="128"/>
      <c r="J997" s="136">
        <f>BK997</f>
        <v>0</v>
      </c>
      <c r="L997" s="125"/>
      <c r="M997" s="130"/>
      <c r="P997" s="131">
        <f>SUM(P998:P1002)</f>
        <v>0</v>
      </c>
      <c r="R997" s="131">
        <f>SUM(R998:R1002)</f>
        <v>1.1600000000000001E-2</v>
      </c>
      <c r="T997" s="132">
        <f>SUM(T998:T1002)</f>
        <v>0</v>
      </c>
      <c r="AR997" s="126" t="s">
        <v>83</v>
      </c>
      <c r="AT997" s="133" t="s">
        <v>72</v>
      </c>
      <c r="AU997" s="133" t="s">
        <v>81</v>
      </c>
      <c r="AY997" s="126" t="s">
        <v>151</v>
      </c>
      <c r="BK997" s="134">
        <f>SUM(BK998:BK1002)</f>
        <v>0</v>
      </c>
    </row>
    <row r="998" spans="2:65" s="1" customFormat="1" ht="24.2" customHeight="1" x14ac:dyDescent="0.2">
      <c r="B998" s="137"/>
      <c r="C998" s="138" t="s">
        <v>1264</v>
      </c>
      <c r="D998" s="138" t="s">
        <v>154</v>
      </c>
      <c r="E998" s="139" t="s">
        <v>1265</v>
      </c>
      <c r="F998" s="140" t="s">
        <v>1266</v>
      </c>
      <c r="G998" s="141" t="s">
        <v>157</v>
      </c>
      <c r="H998" s="142">
        <v>29</v>
      </c>
      <c r="I998" s="143"/>
      <c r="J998" s="144">
        <f>ROUND(I998*H998,2)</f>
        <v>0</v>
      </c>
      <c r="K998" s="145"/>
      <c r="L998" s="32"/>
      <c r="M998" s="146" t="s">
        <v>1</v>
      </c>
      <c r="N998" s="147" t="s">
        <v>38</v>
      </c>
      <c r="P998" s="148">
        <f>O998*H998</f>
        <v>0</v>
      </c>
      <c r="Q998" s="148">
        <v>4.0000000000000002E-4</v>
      </c>
      <c r="R998" s="148">
        <f>Q998*H998</f>
        <v>1.1600000000000001E-2</v>
      </c>
      <c r="S998" s="148">
        <v>0</v>
      </c>
      <c r="T998" s="149">
        <f>S998*H998</f>
        <v>0</v>
      </c>
      <c r="AR998" s="150" t="s">
        <v>207</v>
      </c>
      <c r="AT998" s="150" t="s">
        <v>154</v>
      </c>
      <c r="AU998" s="150" t="s">
        <v>83</v>
      </c>
      <c r="AY998" s="17" t="s">
        <v>151</v>
      </c>
      <c r="BE998" s="151">
        <f>IF(N998="základní",J998,0)</f>
        <v>0</v>
      </c>
      <c r="BF998" s="151">
        <f>IF(N998="snížená",J998,0)</f>
        <v>0</v>
      </c>
      <c r="BG998" s="151">
        <f>IF(N998="zákl. přenesená",J998,0)</f>
        <v>0</v>
      </c>
      <c r="BH998" s="151">
        <f>IF(N998="sníž. přenesená",J998,0)</f>
        <v>0</v>
      </c>
      <c r="BI998" s="151">
        <f>IF(N998="nulová",J998,0)</f>
        <v>0</v>
      </c>
      <c r="BJ998" s="17" t="s">
        <v>81</v>
      </c>
      <c r="BK998" s="151">
        <f>ROUND(I998*H998,2)</f>
        <v>0</v>
      </c>
      <c r="BL998" s="17" t="s">
        <v>207</v>
      </c>
      <c r="BM998" s="150" t="s">
        <v>1267</v>
      </c>
    </row>
    <row r="999" spans="2:65" s="1" customFormat="1" ht="19.5" x14ac:dyDescent="0.2">
      <c r="B999" s="32"/>
      <c r="D999" s="152" t="s">
        <v>160</v>
      </c>
      <c r="F999" s="153" t="s">
        <v>1266</v>
      </c>
      <c r="I999" s="154"/>
      <c r="L999" s="32"/>
      <c r="M999" s="155"/>
      <c r="T999" s="56"/>
      <c r="AT999" s="17" t="s">
        <v>160</v>
      </c>
      <c r="AU999" s="17" t="s">
        <v>83</v>
      </c>
    </row>
    <row r="1000" spans="2:65" s="14" customFormat="1" ht="22.5" x14ac:dyDescent="0.2">
      <c r="B1000" s="170"/>
      <c r="D1000" s="152" t="s">
        <v>162</v>
      </c>
      <c r="E1000" s="171" t="s">
        <v>1</v>
      </c>
      <c r="F1000" s="172" t="s">
        <v>1268</v>
      </c>
      <c r="H1000" s="171" t="s">
        <v>1</v>
      </c>
      <c r="I1000" s="173"/>
      <c r="L1000" s="170"/>
      <c r="M1000" s="174"/>
      <c r="T1000" s="175"/>
      <c r="AT1000" s="171" t="s">
        <v>162</v>
      </c>
      <c r="AU1000" s="171" t="s">
        <v>83</v>
      </c>
      <c r="AV1000" s="14" t="s">
        <v>81</v>
      </c>
      <c r="AW1000" s="14" t="s">
        <v>30</v>
      </c>
      <c r="AX1000" s="14" t="s">
        <v>73</v>
      </c>
      <c r="AY1000" s="171" t="s">
        <v>151</v>
      </c>
    </row>
    <row r="1001" spans="2:65" s="12" customFormat="1" x14ac:dyDescent="0.2">
      <c r="B1001" s="156"/>
      <c r="D1001" s="152" t="s">
        <v>162</v>
      </c>
      <c r="E1001" s="157" t="s">
        <v>1</v>
      </c>
      <c r="F1001" s="158" t="s">
        <v>369</v>
      </c>
      <c r="H1001" s="159">
        <v>29</v>
      </c>
      <c r="I1001" s="160"/>
      <c r="L1001" s="156"/>
      <c r="M1001" s="161"/>
      <c r="T1001" s="162"/>
      <c r="AT1001" s="157" t="s">
        <v>162</v>
      </c>
      <c r="AU1001" s="157" t="s">
        <v>83</v>
      </c>
      <c r="AV1001" s="12" t="s">
        <v>83</v>
      </c>
      <c r="AW1001" s="12" t="s">
        <v>30</v>
      </c>
      <c r="AX1001" s="12" t="s">
        <v>73</v>
      </c>
      <c r="AY1001" s="157" t="s">
        <v>151</v>
      </c>
    </row>
    <row r="1002" spans="2:65" s="13" customFormat="1" x14ac:dyDescent="0.2">
      <c r="B1002" s="163"/>
      <c r="D1002" s="152" t="s">
        <v>162</v>
      </c>
      <c r="E1002" s="164" t="s">
        <v>1</v>
      </c>
      <c r="F1002" s="165" t="s">
        <v>164</v>
      </c>
      <c r="H1002" s="166">
        <v>29</v>
      </c>
      <c r="I1002" s="167"/>
      <c r="L1002" s="163"/>
      <c r="M1002" s="168"/>
      <c r="T1002" s="169"/>
      <c r="AT1002" s="164" t="s">
        <v>162</v>
      </c>
      <c r="AU1002" s="164" t="s">
        <v>83</v>
      </c>
      <c r="AV1002" s="13" t="s">
        <v>158</v>
      </c>
      <c r="AW1002" s="13" t="s">
        <v>30</v>
      </c>
      <c r="AX1002" s="13" t="s">
        <v>81</v>
      </c>
      <c r="AY1002" s="164" t="s">
        <v>151</v>
      </c>
    </row>
    <row r="1003" spans="2:65" s="11" customFormat="1" ht="25.9" customHeight="1" x14ac:dyDescent="0.2">
      <c r="B1003" s="125"/>
      <c r="D1003" s="126" t="s">
        <v>72</v>
      </c>
      <c r="E1003" s="127" t="s">
        <v>566</v>
      </c>
      <c r="F1003" s="127" t="s">
        <v>1269</v>
      </c>
      <c r="I1003" s="128"/>
      <c r="J1003" s="129">
        <f>BK1003</f>
        <v>0</v>
      </c>
      <c r="L1003" s="125"/>
      <c r="M1003" s="130"/>
      <c r="P1003" s="131">
        <f>P1004</f>
        <v>0</v>
      </c>
      <c r="R1003" s="131">
        <f>R1004</f>
        <v>3.1</v>
      </c>
      <c r="T1003" s="132">
        <f>T1004</f>
        <v>0</v>
      </c>
      <c r="AR1003" s="126" t="s">
        <v>93</v>
      </c>
      <c r="AT1003" s="133" t="s">
        <v>72</v>
      </c>
      <c r="AU1003" s="133" t="s">
        <v>73</v>
      </c>
      <c r="AY1003" s="126" t="s">
        <v>151</v>
      </c>
      <c r="BK1003" s="134">
        <f>BK1004</f>
        <v>0</v>
      </c>
    </row>
    <row r="1004" spans="2:65" s="11" customFormat="1" ht="22.9" customHeight="1" x14ac:dyDescent="0.2">
      <c r="B1004" s="125"/>
      <c r="D1004" s="126" t="s">
        <v>72</v>
      </c>
      <c r="E1004" s="135" t="s">
        <v>1270</v>
      </c>
      <c r="F1004" s="135" t="s">
        <v>1271</v>
      </c>
      <c r="I1004" s="128"/>
      <c r="J1004" s="136">
        <f>BK1004</f>
        <v>0</v>
      </c>
      <c r="L1004" s="125"/>
      <c r="M1004" s="130"/>
      <c r="P1004" s="131">
        <f>SUM(P1005:P1014)</f>
        <v>0</v>
      </c>
      <c r="R1004" s="131">
        <f>SUM(R1005:R1014)</f>
        <v>3.1</v>
      </c>
      <c r="T1004" s="132">
        <f>SUM(T1005:T1014)</f>
        <v>0</v>
      </c>
      <c r="AR1004" s="126" t="s">
        <v>93</v>
      </c>
      <c r="AT1004" s="133" t="s">
        <v>72</v>
      </c>
      <c r="AU1004" s="133" t="s">
        <v>81</v>
      </c>
      <c r="AY1004" s="126" t="s">
        <v>151</v>
      </c>
      <c r="BK1004" s="134">
        <f>SUM(BK1005:BK1014)</f>
        <v>0</v>
      </c>
    </row>
    <row r="1005" spans="2:65" s="1" customFormat="1" ht="33" customHeight="1" x14ac:dyDescent="0.2">
      <c r="B1005" s="137"/>
      <c r="C1005" s="138" t="s">
        <v>1272</v>
      </c>
      <c r="D1005" s="138" t="s">
        <v>154</v>
      </c>
      <c r="E1005" s="139" t="s">
        <v>1273</v>
      </c>
      <c r="F1005" s="140" t="s">
        <v>1274</v>
      </c>
      <c r="G1005" s="141" t="s">
        <v>167</v>
      </c>
      <c r="H1005" s="142">
        <v>100</v>
      </c>
      <c r="I1005" s="143"/>
      <c r="J1005" s="144">
        <f>ROUND(I1005*H1005,2)</f>
        <v>0</v>
      </c>
      <c r="K1005" s="145"/>
      <c r="L1005" s="32"/>
      <c r="M1005" s="146" t="s">
        <v>1</v>
      </c>
      <c r="N1005" s="147" t="s">
        <v>38</v>
      </c>
      <c r="P1005" s="148">
        <f>O1005*H1005</f>
        <v>0</v>
      </c>
      <c r="Q1005" s="148">
        <v>0</v>
      </c>
      <c r="R1005" s="148">
        <f>Q1005*H1005</f>
        <v>0</v>
      </c>
      <c r="S1005" s="148">
        <v>0</v>
      </c>
      <c r="T1005" s="149">
        <f>S1005*H1005</f>
        <v>0</v>
      </c>
      <c r="AR1005" s="150" t="s">
        <v>745</v>
      </c>
      <c r="AT1005" s="150" t="s">
        <v>154</v>
      </c>
      <c r="AU1005" s="150" t="s">
        <v>83</v>
      </c>
      <c r="AY1005" s="17" t="s">
        <v>151</v>
      </c>
      <c r="BE1005" s="151">
        <f>IF(N1005="základní",J1005,0)</f>
        <v>0</v>
      </c>
      <c r="BF1005" s="151">
        <f>IF(N1005="snížená",J1005,0)</f>
        <v>0</v>
      </c>
      <c r="BG1005" s="151">
        <f>IF(N1005="zákl. přenesená",J1005,0)</f>
        <v>0</v>
      </c>
      <c r="BH1005" s="151">
        <f>IF(N1005="sníž. přenesená",J1005,0)</f>
        <v>0</v>
      </c>
      <c r="BI1005" s="151">
        <f>IF(N1005="nulová",J1005,0)</f>
        <v>0</v>
      </c>
      <c r="BJ1005" s="17" t="s">
        <v>81</v>
      </c>
      <c r="BK1005" s="151">
        <f>ROUND(I1005*H1005,2)</f>
        <v>0</v>
      </c>
      <c r="BL1005" s="17" t="s">
        <v>745</v>
      </c>
      <c r="BM1005" s="150" t="s">
        <v>1275</v>
      </c>
    </row>
    <row r="1006" spans="2:65" s="1" customFormat="1" ht="19.5" x14ac:dyDescent="0.2">
      <c r="B1006" s="32"/>
      <c r="D1006" s="152" t="s">
        <v>160</v>
      </c>
      <c r="F1006" s="153" t="s">
        <v>1274</v>
      </c>
      <c r="I1006" s="154"/>
      <c r="L1006" s="32"/>
      <c r="M1006" s="155"/>
      <c r="T1006" s="56"/>
      <c r="AT1006" s="17" t="s">
        <v>160</v>
      </c>
      <c r="AU1006" s="17" t="s">
        <v>83</v>
      </c>
    </row>
    <row r="1007" spans="2:65" s="14" customFormat="1" x14ac:dyDescent="0.2">
      <c r="B1007" s="170"/>
      <c r="D1007" s="152" t="s">
        <v>162</v>
      </c>
      <c r="E1007" s="171" t="s">
        <v>1</v>
      </c>
      <c r="F1007" s="172" t="s">
        <v>1276</v>
      </c>
      <c r="H1007" s="171" t="s">
        <v>1</v>
      </c>
      <c r="I1007" s="173"/>
      <c r="L1007" s="170"/>
      <c r="M1007" s="174"/>
      <c r="T1007" s="175"/>
      <c r="AT1007" s="171" t="s">
        <v>162</v>
      </c>
      <c r="AU1007" s="171" t="s">
        <v>83</v>
      </c>
      <c r="AV1007" s="14" t="s">
        <v>81</v>
      </c>
      <c r="AW1007" s="14" t="s">
        <v>30</v>
      </c>
      <c r="AX1007" s="14" t="s">
        <v>73</v>
      </c>
      <c r="AY1007" s="171" t="s">
        <v>151</v>
      </c>
    </row>
    <row r="1008" spans="2:65" s="12" customFormat="1" x14ac:dyDescent="0.2">
      <c r="B1008" s="156"/>
      <c r="D1008" s="152" t="s">
        <v>162</v>
      </c>
      <c r="E1008" s="157" t="s">
        <v>1</v>
      </c>
      <c r="F1008" s="158" t="s">
        <v>918</v>
      </c>
      <c r="H1008" s="159">
        <v>100</v>
      </c>
      <c r="I1008" s="160"/>
      <c r="L1008" s="156"/>
      <c r="M1008" s="161"/>
      <c r="T1008" s="162"/>
      <c r="AT1008" s="157" t="s">
        <v>162</v>
      </c>
      <c r="AU1008" s="157" t="s">
        <v>83</v>
      </c>
      <c r="AV1008" s="12" t="s">
        <v>83</v>
      </c>
      <c r="AW1008" s="12" t="s">
        <v>30</v>
      </c>
      <c r="AX1008" s="12" t="s">
        <v>73</v>
      </c>
      <c r="AY1008" s="157" t="s">
        <v>151</v>
      </c>
    </row>
    <row r="1009" spans="2:65" s="13" customFormat="1" x14ac:dyDescent="0.2">
      <c r="B1009" s="163"/>
      <c r="D1009" s="152" t="s">
        <v>162</v>
      </c>
      <c r="E1009" s="164" t="s">
        <v>1</v>
      </c>
      <c r="F1009" s="165" t="s">
        <v>164</v>
      </c>
      <c r="H1009" s="166">
        <v>100</v>
      </c>
      <c r="I1009" s="167"/>
      <c r="L1009" s="163"/>
      <c r="M1009" s="168"/>
      <c r="T1009" s="169"/>
      <c r="AT1009" s="164" t="s">
        <v>162</v>
      </c>
      <c r="AU1009" s="164" t="s">
        <v>83</v>
      </c>
      <c r="AV1009" s="13" t="s">
        <v>158</v>
      </c>
      <c r="AW1009" s="13" t="s">
        <v>30</v>
      </c>
      <c r="AX1009" s="13" t="s">
        <v>81</v>
      </c>
      <c r="AY1009" s="164" t="s">
        <v>151</v>
      </c>
    </row>
    <row r="1010" spans="2:65" s="1" customFormat="1" ht="24.2" customHeight="1" x14ac:dyDescent="0.2">
      <c r="B1010" s="137"/>
      <c r="C1010" s="182" t="s">
        <v>1277</v>
      </c>
      <c r="D1010" s="182" t="s">
        <v>566</v>
      </c>
      <c r="E1010" s="183" t="s">
        <v>1278</v>
      </c>
      <c r="F1010" s="184" t="s">
        <v>1279</v>
      </c>
      <c r="G1010" s="185" t="s">
        <v>167</v>
      </c>
      <c r="H1010" s="186">
        <v>100</v>
      </c>
      <c r="I1010" s="187"/>
      <c r="J1010" s="188">
        <f>ROUND(I1010*H1010,2)</f>
        <v>0</v>
      </c>
      <c r="K1010" s="189"/>
      <c r="L1010" s="190"/>
      <c r="M1010" s="191" t="s">
        <v>1</v>
      </c>
      <c r="N1010" s="192" t="s">
        <v>38</v>
      </c>
      <c r="P1010" s="148">
        <f>O1010*H1010</f>
        <v>0</v>
      </c>
      <c r="Q1010" s="148">
        <v>3.1E-2</v>
      </c>
      <c r="R1010" s="148">
        <f>Q1010*H1010</f>
        <v>3.1</v>
      </c>
      <c r="S1010" s="148">
        <v>0</v>
      </c>
      <c r="T1010" s="149">
        <f>S1010*H1010</f>
        <v>0</v>
      </c>
      <c r="AR1010" s="150" t="s">
        <v>1033</v>
      </c>
      <c r="AT1010" s="150" t="s">
        <v>566</v>
      </c>
      <c r="AU1010" s="150" t="s">
        <v>83</v>
      </c>
      <c r="AY1010" s="17" t="s">
        <v>151</v>
      </c>
      <c r="BE1010" s="151">
        <f>IF(N1010="základní",J1010,0)</f>
        <v>0</v>
      </c>
      <c r="BF1010" s="151">
        <f>IF(N1010="snížená",J1010,0)</f>
        <v>0</v>
      </c>
      <c r="BG1010" s="151">
        <f>IF(N1010="zákl. přenesená",J1010,0)</f>
        <v>0</v>
      </c>
      <c r="BH1010" s="151">
        <f>IF(N1010="sníž. přenesená",J1010,0)</f>
        <v>0</v>
      </c>
      <c r="BI1010" s="151">
        <f>IF(N1010="nulová",J1010,0)</f>
        <v>0</v>
      </c>
      <c r="BJ1010" s="17" t="s">
        <v>81</v>
      </c>
      <c r="BK1010" s="151">
        <f>ROUND(I1010*H1010,2)</f>
        <v>0</v>
      </c>
      <c r="BL1010" s="17" t="s">
        <v>1033</v>
      </c>
      <c r="BM1010" s="150" t="s">
        <v>1280</v>
      </c>
    </row>
    <row r="1011" spans="2:65" s="1" customFormat="1" ht="19.5" x14ac:dyDescent="0.2">
      <c r="B1011" s="32"/>
      <c r="D1011" s="152" t="s">
        <v>160</v>
      </c>
      <c r="F1011" s="153" t="s">
        <v>1279</v>
      </c>
      <c r="I1011" s="154"/>
      <c r="L1011" s="32"/>
      <c r="M1011" s="155"/>
      <c r="T1011" s="56"/>
      <c r="AT1011" s="17" t="s">
        <v>160</v>
      </c>
      <c r="AU1011" s="17" t="s">
        <v>83</v>
      </c>
    </row>
    <row r="1012" spans="2:65" s="14" customFormat="1" x14ac:dyDescent="0.2">
      <c r="B1012" s="170"/>
      <c r="D1012" s="152" t="s">
        <v>162</v>
      </c>
      <c r="E1012" s="171" t="s">
        <v>1</v>
      </c>
      <c r="F1012" s="172" t="s">
        <v>1281</v>
      </c>
      <c r="H1012" s="171" t="s">
        <v>1</v>
      </c>
      <c r="I1012" s="173"/>
      <c r="L1012" s="170"/>
      <c r="M1012" s="174"/>
      <c r="T1012" s="175"/>
      <c r="AT1012" s="171" t="s">
        <v>162</v>
      </c>
      <c r="AU1012" s="171" t="s">
        <v>83</v>
      </c>
      <c r="AV1012" s="14" t="s">
        <v>81</v>
      </c>
      <c r="AW1012" s="14" t="s">
        <v>30</v>
      </c>
      <c r="AX1012" s="14" t="s">
        <v>73</v>
      </c>
      <c r="AY1012" s="171" t="s">
        <v>151</v>
      </c>
    </row>
    <row r="1013" spans="2:65" s="12" customFormat="1" x14ac:dyDescent="0.2">
      <c r="B1013" s="156"/>
      <c r="D1013" s="152" t="s">
        <v>162</v>
      </c>
      <c r="E1013" s="157" t="s">
        <v>1</v>
      </c>
      <c r="F1013" s="158" t="s">
        <v>918</v>
      </c>
      <c r="H1013" s="159">
        <v>100</v>
      </c>
      <c r="I1013" s="160"/>
      <c r="L1013" s="156"/>
      <c r="M1013" s="161"/>
      <c r="T1013" s="162"/>
      <c r="AT1013" s="157" t="s">
        <v>162</v>
      </c>
      <c r="AU1013" s="157" t="s">
        <v>83</v>
      </c>
      <c r="AV1013" s="12" t="s">
        <v>83</v>
      </c>
      <c r="AW1013" s="12" t="s">
        <v>30</v>
      </c>
      <c r="AX1013" s="12" t="s">
        <v>73</v>
      </c>
      <c r="AY1013" s="157" t="s">
        <v>151</v>
      </c>
    </row>
    <row r="1014" spans="2:65" s="13" customFormat="1" x14ac:dyDescent="0.2">
      <c r="B1014" s="163"/>
      <c r="D1014" s="152" t="s">
        <v>162</v>
      </c>
      <c r="E1014" s="164" t="s">
        <v>1</v>
      </c>
      <c r="F1014" s="165" t="s">
        <v>164</v>
      </c>
      <c r="H1014" s="166">
        <v>100</v>
      </c>
      <c r="I1014" s="167"/>
      <c r="L1014" s="163"/>
      <c r="M1014" s="168"/>
      <c r="T1014" s="169"/>
      <c r="AT1014" s="164" t="s">
        <v>162</v>
      </c>
      <c r="AU1014" s="164" t="s">
        <v>83</v>
      </c>
      <c r="AV1014" s="13" t="s">
        <v>158</v>
      </c>
      <c r="AW1014" s="13" t="s">
        <v>30</v>
      </c>
      <c r="AX1014" s="13" t="s">
        <v>81</v>
      </c>
      <c r="AY1014" s="164" t="s">
        <v>151</v>
      </c>
    </row>
    <row r="1015" spans="2:65" s="11" customFormat="1" ht="25.9" customHeight="1" x14ac:dyDescent="0.2">
      <c r="B1015" s="125"/>
      <c r="D1015" s="126" t="s">
        <v>72</v>
      </c>
      <c r="E1015" s="127" t="s">
        <v>119</v>
      </c>
      <c r="F1015" s="127" t="s">
        <v>120</v>
      </c>
      <c r="I1015" s="128"/>
      <c r="J1015" s="129">
        <f>BK1015</f>
        <v>0</v>
      </c>
      <c r="L1015" s="125"/>
      <c r="M1015" s="130"/>
      <c r="P1015" s="131">
        <f>P1016</f>
        <v>0</v>
      </c>
      <c r="R1015" s="131">
        <f>R1016</f>
        <v>0</v>
      </c>
      <c r="T1015" s="132">
        <f>T1016</f>
        <v>0</v>
      </c>
      <c r="AR1015" s="126" t="s">
        <v>184</v>
      </c>
      <c r="AT1015" s="133" t="s">
        <v>72</v>
      </c>
      <c r="AU1015" s="133" t="s">
        <v>73</v>
      </c>
      <c r="AY1015" s="126" t="s">
        <v>151</v>
      </c>
      <c r="BK1015" s="134">
        <f>BK1016</f>
        <v>0</v>
      </c>
    </row>
    <row r="1016" spans="2:65" s="11" customFormat="1" ht="22.9" customHeight="1" x14ac:dyDescent="0.2">
      <c r="B1016" s="125"/>
      <c r="D1016" s="126" t="s">
        <v>72</v>
      </c>
      <c r="E1016" s="135" t="s">
        <v>1282</v>
      </c>
      <c r="F1016" s="135" t="s">
        <v>1283</v>
      </c>
      <c r="I1016" s="128"/>
      <c r="J1016" s="136">
        <f>BK1016</f>
        <v>0</v>
      </c>
      <c r="L1016" s="125"/>
      <c r="M1016" s="130"/>
      <c r="P1016" s="131">
        <f>SUM(P1017:P1018)</f>
        <v>0</v>
      </c>
      <c r="R1016" s="131">
        <f>SUM(R1017:R1018)</f>
        <v>0</v>
      </c>
      <c r="T1016" s="132">
        <f>SUM(T1017:T1018)</f>
        <v>0</v>
      </c>
      <c r="AR1016" s="126" t="s">
        <v>184</v>
      </c>
      <c r="AT1016" s="133" t="s">
        <v>72</v>
      </c>
      <c r="AU1016" s="133" t="s">
        <v>81</v>
      </c>
      <c r="AY1016" s="126" t="s">
        <v>151</v>
      </c>
      <c r="BK1016" s="134">
        <f>SUM(BK1017:BK1018)</f>
        <v>0</v>
      </c>
    </row>
    <row r="1017" spans="2:65" s="1" customFormat="1" ht="16.5" customHeight="1" x14ac:dyDescent="0.2">
      <c r="B1017" s="137"/>
      <c r="C1017" s="138" t="s">
        <v>1284</v>
      </c>
      <c r="D1017" s="138" t="s">
        <v>154</v>
      </c>
      <c r="E1017" s="139" t="s">
        <v>1285</v>
      </c>
      <c r="F1017" s="140" t="s">
        <v>1286</v>
      </c>
      <c r="G1017" s="141" t="s">
        <v>372</v>
      </c>
      <c r="H1017" s="142">
        <v>10</v>
      </c>
      <c r="I1017" s="143"/>
      <c r="J1017" s="144">
        <f>ROUND(I1017*H1017,2)</f>
        <v>0</v>
      </c>
      <c r="K1017" s="145"/>
      <c r="L1017" s="32"/>
      <c r="M1017" s="146" t="s">
        <v>1</v>
      </c>
      <c r="N1017" s="147" t="s">
        <v>38</v>
      </c>
      <c r="P1017" s="148">
        <f>O1017*H1017</f>
        <v>0</v>
      </c>
      <c r="Q1017" s="148">
        <v>0</v>
      </c>
      <c r="R1017" s="148">
        <f>Q1017*H1017</f>
        <v>0</v>
      </c>
      <c r="S1017" s="148">
        <v>0</v>
      </c>
      <c r="T1017" s="149">
        <f>S1017*H1017</f>
        <v>0</v>
      </c>
      <c r="AR1017" s="150" t="s">
        <v>1287</v>
      </c>
      <c r="AT1017" s="150" t="s">
        <v>154</v>
      </c>
      <c r="AU1017" s="150" t="s">
        <v>83</v>
      </c>
      <c r="AY1017" s="17" t="s">
        <v>151</v>
      </c>
      <c r="BE1017" s="151">
        <f>IF(N1017="základní",J1017,0)</f>
        <v>0</v>
      </c>
      <c r="BF1017" s="151">
        <f>IF(N1017="snížená",J1017,0)</f>
        <v>0</v>
      </c>
      <c r="BG1017" s="151">
        <f>IF(N1017="zákl. přenesená",J1017,0)</f>
        <v>0</v>
      </c>
      <c r="BH1017" s="151">
        <f>IF(N1017="sníž. přenesená",J1017,0)</f>
        <v>0</v>
      </c>
      <c r="BI1017" s="151">
        <f>IF(N1017="nulová",J1017,0)</f>
        <v>0</v>
      </c>
      <c r="BJ1017" s="17" t="s">
        <v>81</v>
      </c>
      <c r="BK1017" s="151">
        <f>ROUND(I1017*H1017,2)</f>
        <v>0</v>
      </c>
      <c r="BL1017" s="17" t="s">
        <v>1287</v>
      </c>
      <c r="BM1017" s="150" t="s">
        <v>1288</v>
      </c>
    </row>
    <row r="1018" spans="2:65" s="1" customFormat="1" x14ac:dyDescent="0.2">
      <c r="B1018" s="32"/>
      <c r="D1018" s="152" t="s">
        <v>160</v>
      </c>
      <c r="F1018" s="153" t="s">
        <v>1286</v>
      </c>
      <c r="I1018" s="154"/>
      <c r="L1018" s="32"/>
      <c r="M1018" s="176"/>
      <c r="N1018" s="177"/>
      <c r="O1018" s="177"/>
      <c r="P1018" s="177"/>
      <c r="Q1018" s="177"/>
      <c r="R1018" s="177"/>
      <c r="S1018" s="177"/>
      <c r="T1018" s="178"/>
      <c r="AT1018" s="17" t="s">
        <v>160</v>
      </c>
      <c r="AU1018" s="17" t="s">
        <v>83</v>
      </c>
    </row>
    <row r="1019" spans="2:65" s="1" customFormat="1" ht="6.95" customHeight="1" x14ac:dyDescent="0.2">
      <c r="B1019" s="44"/>
      <c r="C1019" s="45"/>
      <c r="D1019" s="45"/>
      <c r="E1019" s="45"/>
      <c r="F1019" s="45"/>
      <c r="G1019" s="45"/>
      <c r="H1019" s="45"/>
      <c r="I1019" s="45"/>
      <c r="J1019" s="45"/>
      <c r="K1019" s="45"/>
      <c r="L1019" s="32"/>
    </row>
  </sheetData>
  <autoFilter ref="C136:K1018" xr:uid="{00000000-0009-0000-0000-000003000000}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547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100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 x14ac:dyDescent="0.2">
      <c r="B4" s="20"/>
      <c r="D4" s="21" t="s">
        <v>122</v>
      </c>
      <c r="L4" s="20"/>
      <c r="M4" s="93" t="s">
        <v>10</v>
      </c>
      <c r="AT4" s="17" t="s">
        <v>3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0" t="str">
        <f>'Rekapitulace stavby'!K6</f>
        <v>Revitalizace veřejného prostranství s parkovištěm u Kláštera, ul. Dobrovského, Vrchlabí</v>
      </c>
      <c r="F7" s="251"/>
      <c r="G7" s="251"/>
      <c r="H7" s="251"/>
      <c r="L7" s="20"/>
    </row>
    <row r="8" spans="2:46" s="1" customFormat="1" ht="12" customHeight="1" x14ac:dyDescent="0.2">
      <c r="B8" s="32"/>
      <c r="D8" s="27" t="s">
        <v>123</v>
      </c>
      <c r="L8" s="32"/>
    </row>
    <row r="9" spans="2:46" s="1" customFormat="1" ht="16.5" customHeight="1" x14ac:dyDescent="0.2">
      <c r="B9" s="32"/>
      <c r="E9" s="246" t="s">
        <v>1289</v>
      </c>
      <c r="F9" s="249"/>
      <c r="G9" s="249"/>
      <c r="H9" s="249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45944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23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52" t="str">
        <f>'Rekapitulace stavby'!E14</f>
        <v>Vyplň údaj</v>
      </c>
      <c r="F18" s="236"/>
      <c r="G18" s="236"/>
      <c r="H18" s="23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31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32</v>
      </c>
      <c r="L26" s="32"/>
    </row>
    <row r="27" spans="2:12" s="7" customFormat="1" ht="16.5" customHeight="1" x14ac:dyDescent="0.2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33</v>
      </c>
      <c r="J30" s="66">
        <f>ROUND(J129,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5" t="s">
        <v>37</v>
      </c>
      <c r="E33" s="27" t="s">
        <v>38</v>
      </c>
      <c r="F33" s="86">
        <f>ROUND((SUM(BE129:BE546)),  2)</f>
        <v>0</v>
      </c>
      <c r="I33" s="96">
        <v>0.21</v>
      </c>
      <c r="J33" s="86">
        <f>ROUND(((SUM(BE129:BE546))*I33),  2)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6">
        <f>ROUND((SUM(BF129:BF546)),  2)</f>
        <v>0</v>
      </c>
      <c r="I34" s="96">
        <v>0.12</v>
      </c>
      <c r="J34" s="86">
        <f>ROUND(((SUM(BF129:BF546))*I34),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6">
        <f>ROUND((SUM(BG129:BG546)),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6">
        <f>ROUND((SUM(BH129:BH546)),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6">
        <f>ROUND((SUM(BI129:BI546)),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125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50" t="str">
        <f>E7</f>
        <v>Revitalizace veřejného prostranství s parkovištěm u Kláštera, ul. Dobrovského, Vrchlabí</v>
      </c>
      <c r="F85" s="251"/>
      <c r="G85" s="251"/>
      <c r="H85" s="251"/>
      <c r="L85" s="32"/>
    </row>
    <row r="86" spans="2:47" s="1" customFormat="1" ht="12" customHeight="1" x14ac:dyDescent="0.2">
      <c r="B86" s="32"/>
      <c r="C86" s="27" t="s">
        <v>123</v>
      </c>
      <c r="L86" s="32"/>
    </row>
    <row r="87" spans="2:47" s="1" customFormat="1" ht="16.5" customHeight="1" x14ac:dyDescent="0.2">
      <c r="B87" s="32"/>
      <c r="E87" s="246" t="str">
        <f>E9</f>
        <v>SO 200 - Opěrná zeď - stavebně konstrukční řešení</v>
      </c>
      <c r="F87" s="249"/>
      <c r="G87" s="249"/>
      <c r="H87" s="249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45944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22</v>
      </c>
      <c r="F91" s="25" t="str">
        <f>E15</f>
        <v>Město Vrchlabí</v>
      </c>
      <c r="I91" s="27" t="s">
        <v>28</v>
      </c>
      <c r="J91" s="30" t="str">
        <f>E21</f>
        <v>Ing. Jan Chalupský</v>
      </c>
      <c r="L91" s="32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126</v>
      </c>
      <c r="D94" s="97"/>
      <c r="E94" s="97"/>
      <c r="F94" s="97"/>
      <c r="G94" s="97"/>
      <c r="H94" s="97"/>
      <c r="I94" s="97"/>
      <c r="J94" s="106" t="s">
        <v>127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128</v>
      </c>
      <c r="J96" s="66">
        <f>J129</f>
        <v>0</v>
      </c>
      <c r="L96" s="32"/>
      <c r="AU96" s="17" t="s">
        <v>129</v>
      </c>
    </row>
    <row r="97" spans="2:12" s="8" customFormat="1" ht="24.95" customHeight="1" x14ac:dyDescent="0.2">
      <c r="B97" s="108"/>
      <c r="D97" s="109" t="s">
        <v>130</v>
      </c>
      <c r="E97" s="110"/>
      <c r="F97" s="110"/>
      <c r="G97" s="110"/>
      <c r="H97" s="110"/>
      <c r="I97" s="110"/>
      <c r="J97" s="111">
        <f>J130</f>
        <v>0</v>
      </c>
      <c r="L97" s="108"/>
    </row>
    <row r="98" spans="2:12" s="9" customFormat="1" ht="19.899999999999999" customHeight="1" x14ac:dyDescent="0.2">
      <c r="B98" s="112"/>
      <c r="D98" s="113" t="s">
        <v>230</v>
      </c>
      <c r="E98" s="114"/>
      <c r="F98" s="114"/>
      <c r="G98" s="114"/>
      <c r="H98" s="114"/>
      <c r="I98" s="114"/>
      <c r="J98" s="115">
        <f>J131</f>
        <v>0</v>
      </c>
      <c r="L98" s="112"/>
    </row>
    <row r="99" spans="2:12" s="9" customFormat="1" ht="19.899999999999999" customHeight="1" x14ac:dyDescent="0.2">
      <c r="B99" s="112"/>
      <c r="D99" s="113" t="s">
        <v>503</v>
      </c>
      <c r="E99" s="114"/>
      <c r="F99" s="114"/>
      <c r="G99" s="114"/>
      <c r="H99" s="114"/>
      <c r="I99" s="114"/>
      <c r="J99" s="115">
        <f>J246</f>
        <v>0</v>
      </c>
      <c r="L99" s="112"/>
    </row>
    <row r="100" spans="2:12" s="9" customFormat="1" ht="19.899999999999999" customHeight="1" x14ac:dyDescent="0.2">
      <c r="B100" s="112"/>
      <c r="D100" s="113" t="s">
        <v>1290</v>
      </c>
      <c r="E100" s="114"/>
      <c r="F100" s="114"/>
      <c r="G100" s="114"/>
      <c r="H100" s="114"/>
      <c r="I100" s="114"/>
      <c r="J100" s="115">
        <f>J296</f>
        <v>0</v>
      </c>
      <c r="L100" s="112"/>
    </row>
    <row r="101" spans="2:12" s="9" customFormat="1" ht="19.899999999999999" customHeight="1" x14ac:dyDescent="0.2">
      <c r="B101" s="112"/>
      <c r="D101" s="113" t="s">
        <v>1291</v>
      </c>
      <c r="E101" s="114"/>
      <c r="F101" s="114"/>
      <c r="G101" s="114"/>
      <c r="H101" s="114"/>
      <c r="I101" s="114"/>
      <c r="J101" s="115">
        <f>J339</f>
        <v>0</v>
      </c>
      <c r="L101" s="112"/>
    </row>
    <row r="102" spans="2:12" s="9" customFormat="1" ht="19.899999999999999" customHeight="1" x14ac:dyDescent="0.2">
      <c r="B102" s="112"/>
      <c r="D102" s="113" t="s">
        <v>1292</v>
      </c>
      <c r="E102" s="114"/>
      <c r="F102" s="114"/>
      <c r="G102" s="114"/>
      <c r="H102" s="114"/>
      <c r="I102" s="114"/>
      <c r="J102" s="115">
        <f>J377</f>
        <v>0</v>
      </c>
      <c r="L102" s="112"/>
    </row>
    <row r="103" spans="2:12" s="9" customFormat="1" ht="19.899999999999999" customHeight="1" x14ac:dyDescent="0.2">
      <c r="B103" s="112"/>
      <c r="D103" s="113" t="s">
        <v>131</v>
      </c>
      <c r="E103" s="114"/>
      <c r="F103" s="114"/>
      <c r="G103" s="114"/>
      <c r="H103" s="114"/>
      <c r="I103" s="114"/>
      <c r="J103" s="115">
        <f>J423</f>
        <v>0</v>
      </c>
      <c r="L103" s="112"/>
    </row>
    <row r="104" spans="2:12" s="9" customFormat="1" ht="19.899999999999999" customHeight="1" x14ac:dyDescent="0.2">
      <c r="B104" s="112"/>
      <c r="D104" s="113" t="s">
        <v>132</v>
      </c>
      <c r="E104" s="114"/>
      <c r="F104" s="114"/>
      <c r="G104" s="114"/>
      <c r="H104" s="114"/>
      <c r="I104" s="114"/>
      <c r="J104" s="115">
        <f>J506</f>
        <v>0</v>
      </c>
      <c r="L104" s="112"/>
    </row>
    <row r="105" spans="2:12" s="9" customFormat="1" ht="19.899999999999999" customHeight="1" x14ac:dyDescent="0.2">
      <c r="B105" s="112"/>
      <c r="D105" s="113" t="s">
        <v>506</v>
      </c>
      <c r="E105" s="114"/>
      <c r="F105" s="114"/>
      <c r="G105" s="114"/>
      <c r="H105" s="114"/>
      <c r="I105" s="114"/>
      <c r="J105" s="115">
        <f>J517</f>
        <v>0</v>
      </c>
      <c r="L105" s="112"/>
    </row>
    <row r="106" spans="2:12" s="8" customFormat="1" ht="24.95" customHeight="1" x14ac:dyDescent="0.2">
      <c r="B106" s="108"/>
      <c r="D106" s="109" t="s">
        <v>133</v>
      </c>
      <c r="E106" s="110"/>
      <c r="F106" s="110"/>
      <c r="G106" s="110"/>
      <c r="H106" s="110"/>
      <c r="I106" s="110"/>
      <c r="J106" s="111">
        <f>J520</f>
        <v>0</v>
      </c>
      <c r="L106" s="108"/>
    </row>
    <row r="107" spans="2:12" s="9" customFormat="1" ht="19.899999999999999" customHeight="1" x14ac:dyDescent="0.2">
      <c r="B107" s="112"/>
      <c r="D107" s="113" t="s">
        <v>507</v>
      </c>
      <c r="E107" s="114"/>
      <c r="F107" s="114"/>
      <c r="G107" s="114"/>
      <c r="H107" s="114"/>
      <c r="I107" s="114"/>
      <c r="J107" s="115">
        <f>J521</f>
        <v>0</v>
      </c>
      <c r="L107" s="112"/>
    </row>
    <row r="108" spans="2:12" s="9" customFormat="1" ht="19.899999999999999" customHeight="1" x14ac:dyDescent="0.2">
      <c r="B108" s="112"/>
      <c r="D108" s="113" t="s">
        <v>1293</v>
      </c>
      <c r="E108" s="114"/>
      <c r="F108" s="114"/>
      <c r="G108" s="114"/>
      <c r="H108" s="114"/>
      <c r="I108" s="114"/>
      <c r="J108" s="115">
        <f>J534</f>
        <v>0</v>
      </c>
      <c r="L108" s="112"/>
    </row>
    <row r="109" spans="2:12" s="9" customFormat="1" ht="19.899999999999999" customHeight="1" x14ac:dyDescent="0.2">
      <c r="B109" s="112"/>
      <c r="D109" s="113" t="s">
        <v>1294</v>
      </c>
      <c r="E109" s="114"/>
      <c r="F109" s="114"/>
      <c r="G109" s="114"/>
      <c r="H109" s="114"/>
      <c r="I109" s="114"/>
      <c r="J109" s="115">
        <f>J539</f>
        <v>0</v>
      </c>
      <c r="L109" s="112"/>
    </row>
    <row r="110" spans="2:12" s="1" customFormat="1" ht="21.75" customHeight="1" x14ac:dyDescent="0.2">
      <c r="B110" s="32"/>
      <c r="L110" s="32"/>
    </row>
    <row r="111" spans="2:12" s="1" customFormat="1" ht="6.95" customHeight="1" x14ac:dyDescent="0.2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2"/>
    </row>
    <row r="115" spans="2:20" s="1" customFormat="1" ht="6.95" customHeight="1" x14ac:dyDescent="0.2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</row>
    <row r="116" spans="2:20" s="1" customFormat="1" ht="24.95" customHeight="1" x14ac:dyDescent="0.2">
      <c r="B116" s="32"/>
      <c r="C116" s="21" t="s">
        <v>136</v>
      </c>
      <c r="L116" s="32"/>
    </row>
    <row r="117" spans="2:20" s="1" customFormat="1" ht="6.95" customHeight="1" x14ac:dyDescent="0.2">
      <c r="B117" s="32"/>
      <c r="L117" s="32"/>
    </row>
    <row r="118" spans="2:20" s="1" customFormat="1" ht="12" customHeight="1" x14ac:dyDescent="0.2">
      <c r="B118" s="32"/>
      <c r="C118" s="27" t="s">
        <v>15</v>
      </c>
      <c r="L118" s="32"/>
    </row>
    <row r="119" spans="2:20" s="1" customFormat="1" ht="26.25" customHeight="1" x14ac:dyDescent="0.2">
      <c r="B119" s="32"/>
      <c r="E119" s="250" t="str">
        <f>E7</f>
        <v>Revitalizace veřejného prostranství s parkovištěm u Kláštera, ul. Dobrovského, Vrchlabí</v>
      </c>
      <c r="F119" s="251"/>
      <c r="G119" s="251"/>
      <c r="H119" s="251"/>
      <c r="L119" s="32"/>
    </row>
    <row r="120" spans="2:20" s="1" customFormat="1" ht="12" customHeight="1" x14ac:dyDescent="0.2">
      <c r="B120" s="32"/>
      <c r="C120" s="27" t="s">
        <v>123</v>
      </c>
      <c r="L120" s="32"/>
    </row>
    <row r="121" spans="2:20" s="1" customFormat="1" ht="16.5" customHeight="1" x14ac:dyDescent="0.2">
      <c r="B121" s="32"/>
      <c r="E121" s="246" t="str">
        <f>E9</f>
        <v>SO 200 - Opěrná zeď - stavebně konstrukční řešení</v>
      </c>
      <c r="F121" s="249"/>
      <c r="G121" s="249"/>
      <c r="H121" s="249"/>
      <c r="L121" s="32"/>
    </row>
    <row r="122" spans="2:20" s="1" customFormat="1" ht="6.95" customHeight="1" x14ac:dyDescent="0.2">
      <c r="B122" s="32"/>
      <c r="L122" s="32"/>
    </row>
    <row r="123" spans="2:20" s="1" customFormat="1" ht="12" customHeight="1" x14ac:dyDescent="0.2">
      <c r="B123" s="32"/>
      <c r="C123" s="27" t="s">
        <v>19</v>
      </c>
      <c r="F123" s="25" t="str">
        <f>F12</f>
        <v xml:space="preserve"> </v>
      </c>
      <c r="I123" s="27" t="s">
        <v>21</v>
      </c>
      <c r="J123" s="52">
        <f>IF(J12="","",J12)</f>
        <v>45944</v>
      </c>
      <c r="L123" s="32"/>
    </row>
    <row r="124" spans="2:20" s="1" customFormat="1" ht="6.95" customHeight="1" x14ac:dyDescent="0.2">
      <c r="B124" s="32"/>
      <c r="L124" s="32"/>
    </row>
    <row r="125" spans="2:20" s="1" customFormat="1" ht="15.2" customHeight="1" x14ac:dyDescent="0.2">
      <c r="B125" s="32"/>
      <c r="C125" s="27" t="s">
        <v>22</v>
      </c>
      <c r="F125" s="25" t="str">
        <f>E15</f>
        <v>Město Vrchlabí</v>
      </c>
      <c r="I125" s="27" t="s">
        <v>28</v>
      </c>
      <c r="J125" s="30" t="str">
        <f>E21</f>
        <v>Ing. Jan Chalupský</v>
      </c>
      <c r="L125" s="32"/>
    </row>
    <row r="126" spans="2:20" s="1" customFormat="1" ht="15.2" customHeight="1" x14ac:dyDescent="0.2">
      <c r="B126" s="32"/>
      <c r="C126" s="27" t="s">
        <v>26</v>
      </c>
      <c r="F126" s="25" t="str">
        <f>IF(E18="","",E18)</f>
        <v>Vyplň údaj</v>
      </c>
      <c r="I126" s="27" t="s">
        <v>31</v>
      </c>
      <c r="J126" s="30" t="str">
        <f>E24</f>
        <v xml:space="preserve"> </v>
      </c>
      <c r="L126" s="32"/>
    </row>
    <row r="127" spans="2:20" s="1" customFormat="1" ht="10.35" customHeight="1" x14ac:dyDescent="0.2">
      <c r="B127" s="32"/>
      <c r="L127" s="32"/>
    </row>
    <row r="128" spans="2:20" s="10" customFormat="1" ht="29.25" customHeight="1" x14ac:dyDescent="0.2">
      <c r="B128" s="116"/>
      <c r="C128" s="117" t="s">
        <v>137</v>
      </c>
      <c r="D128" s="118" t="s">
        <v>58</v>
      </c>
      <c r="E128" s="118" t="s">
        <v>54</v>
      </c>
      <c r="F128" s="118" t="s">
        <v>55</v>
      </c>
      <c r="G128" s="118" t="s">
        <v>138</v>
      </c>
      <c r="H128" s="118" t="s">
        <v>139</v>
      </c>
      <c r="I128" s="118" t="s">
        <v>140</v>
      </c>
      <c r="J128" s="119" t="s">
        <v>127</v>
      </c>
      <c r="K128" s="120" t="s">
        <v>141</v>
      </c>
      <c r="L128" s="116"/>
      <c r="M128" s="59" t="s">
        <v>1</v>
      </c>
      <c r="N128" s="60" t="s">
        <v>37</v>
      </c>
      <c r="O128" s="60" t="s">
        <v>142</v>
      </c>
      <c r="P128" s="60" t="s">
        <v>143</v>
      </c>
      <c r="Q128" s="60" t="s">
        <v>144</v>
      </c>
      <c r="R128" s="60" t="s">
        <v>145</v>
      </c>
      <c r="S128" s="60" t="s">
        <v>146</v>
      </c>
      <c r="T128" s="61" t="s">
        <v>147</v>
      </c>
    </row>
    <row r="129" spans="2:65" s="1" customFormat="1" ht="22.9" customHeight="1" x14ac:dyDescent="0.25">
      <c r="B129" s="32"/>
      <c r="C129" s="64" t="s">
        <v>148</v>
      </c>
      <c r="J129" s="121">
        <f>BK129</f>
        <v>0</v>
      </c>
      <c r="L129" s="32"/>
      <c r="M129" s="62"/>
      <c r="N129" s="53"/>
      <c r="O129" s="53"/>
      <c r="P129" s="122">
        <f>P130+P520</f>
        <v>0</v>
      </c>
      <c r="Q129" s="53"/>
      <c r="R129" s="122">
        <f>R130+R520</f>
        <v>1541.67769853</v>
      </c>
      <c r="S129" s="53"/>
      <c r="T129" s="123">
        <f>T130+T520</f>
        <v>117.59573399999999</v>
      </c>
      <c r="AT129" s="17" t="s">
        <v>72</v>
      </c>
      <c r="AU129" s="17" t="s">
        <v>129</v>
      </c>
      <c r="BK129" s="124">
        <f>BK130+BK520</f>
        <v>0</v>
      </c>
    </row>
    <row r="130" spans="2:65" s="11" customFormat="1" ht="25.9" customHeight="1" x14ac:dyDescent="0.2">
      <c r="B130" s="125"/>
      <c r="D130" s="126" t="s">
        <v>72</v>
      </c>
      <c r="E130" s="127" t="s">
        <v>149</v>
      </c>
      <c r="F130" s="127" t="s">
        <v>150</v>
      </c>
      <c r="I130" s="128"/>
      <c r="J130" s="129">
        <f>BK130</f>
        <v>0</v>
      </c>
      <c r="L130" s="125"/>
      <c r="M130" s="130"/>
      <c r="P130" s="131">
        <f>P131+P246+P296+P339+P377+P423+P506+P517</f>
        <v>0</v>
      </c>
      <c r="R130" s="131">
        <f>R131+R246+R296+R339+R377+R423+R506+R517</f>
        <v>1541.1513079900001</v>
      </c>
      <c r="T130" s="132">
        <f>T131+T246+T296+T339+T377+T423+T506+T517</f>
        <v>117.59573399999999</v>
      </c>
      <c r="AR130" s="126" t="s">
        <v>81</v>
      </c>
      <c r="AT130" s="133" t="s">
        <v>72</v>
      </c>
      <c r="AU130" s="133" t="s">
        <v>73</v>
      </c>
      <c r="AY130" s="126" t="s">
        <v>151</v>
      </c>
      <c r="BK130" s="134">
        <f>BK131+BK246+BK296+BK339+BK377+BK423+BK506+BK517</f>
        <v>0</v>
      </c>
    </row>
    <row r="131" spans="2:65" s="11" customFormat="1" ht="22.9" customHeight="1" x14ac:dyDescent="0.2">
      <c r="B131" s="125"/>
      <c r="D131" s="126" t="s">
        <v>72</v>
      </c>
      <c r="E131" s="135" t="s">
        <v>81</v>
      </c>
      <c r="F131" s="135" t="s">
        <v>232</v>
      </c>
      <c r="I131" s="128"/>
      <c r="J131" s="136">
        <f>BK131</f>
        <v>0</v>
      </c>
      <c r="L131" s="125"/>
      <c r="M131" s="130"/>
      <c r="P131" s="131">
        <f>SUM(P132:P245)</f>
        <v>0</v>
      </c>
      <c r="R131" s="131">
        <f>SUM(R132:R245)</f>
        <v>1159.203988</v>
      </c>
      <c r="T131" s="132">
        <f>SUM(T132:T245)</f>
        <v>0</v>
      </c>
      <c r="AR131" s="126" t="s">
        <v>81</v>
      </c>
      <c r="AT131" s="133" t="s">
        <v>72</v>
      </c>
      <c r="AU131" s="133" t="s">
        <v>81</v>
      </c>
      <c r="AY131" s="126" t="s">
        <v>151</v>
      </c>
      <c r="BK131" s="134">
        <f>SUM(BK132:BK245)</f>
        <v>0</v>
      </c>
    </row>
    <row r="132" spans="2:65" s="1" customFormat="1" ht="24.2" customHeight="1" x14ac:dyDescent="0.2">
      <c r="B132" s="137"/>
      <c r="C132" s="138" t="s">
        <v>81</v>
      </c>
      <c r="D132" s="138" t="s">
        <v>154</v>
      </c>
      <c r="E132" s="139" t="s">
        <v>1295</v>
      </c>
      <c r="F132" s="140" t="s">
        <v>1296</v>
      </c>
      <c r="G132" s="141" t="s">
        <v>171</v>
      </c>
      <c r="H132" s="142">
        <v>12.079000000000001</v>
      </c>
      <c r="I132" s="143"/>
      <c r="J132" s="144">
        <f>ROUND(I132*H132,2)</f>
        <v>0</v>
      </c>
      <c r="K132" s="145"/>
      <c r="L132" s="32"/>
      <c r="M132" s="146" t="s">
        <v>1</v>
      </c>
      <c r="N132" s="147" t="s">
        <v>38</v>
      </c>
      <c r="P132" s="148">
        <f>O132*H132</f>
        <v>0</v>
      </c>
      <c r="Q132" s="148">
        <v>0.4</v>
      </c>
      <c r="R132" s="148">
        <f>Q132*H132</f>
        <v>4.8316000000000008</v>
      </c>
      <c r="S132" s="148">
        <v>0</v>
      </c>
      <c r="T132" s="149">
        <f>S132*H132</f>
        <v>0</v>
      </c>
      <c r="AR132" s="150" t="s">
        <v>158</v>
      </c>
      <c r="AT132" s="150" t="s">
        <v>154</v>
      </c>
      <c r="AU132" s="150" t="s">
        <v>83</v>
      </c>
      <c r="AY132" s="17" t="s">
        <v>151</v>
      </c>
      <c r="BE132" s="151">
        <f>IF(N132="základní",J132,0)</f>
        <v>0</v>
      </c>
      <c r="BF132" s="151">
        <f>IF(N132="snížená",J132,0)</f>
        <v>0</v>
      </c>
      <c r="BG132" s="151">
        <f>IF(N132="zákl. přenesená",J132,0)</f>
        <v>0</v>
      </c>
      <c r="BH132" s="151">
        <f>IF(N132="sníž. přenesená",J132,0)</f>
        <v>0</v>
      </c>
      <c r="BI132" s="151">
        <f>IF(N132="nulová",J132,0)</f>
        <v>0</v>
      </c>
      <c r="BJ132" s="17" t="s">
        <v>81</v>
      </c>
      <c r="BK132" s="151">
        <f>ROUND(I132*H132,2)</f>
        <v>0</v>
      </c>
      <c r="BL132" s="17" t="s">
        <v>158</v>
      </c>
      <c r="BM132" s="150" t="s">
        <v>1297</v>
      </c>
    </row>
    <row r="133" spans="2:65" s="1" customFormat="1" ht="29.25" x14ac:dyDescent="0.2">
      <c r="B133" s="32"/>
      <c r="D133" s="152" t="s">
        <v>160</v>
      </c>
      <c r="F133" s="153" t="s">
        <v>1298</v>
      </c>
      <c r="I133" s="154"/>
      <c r="L133" s="32"/>
      <c r="M133" s="155"/>
      <c r="T133" s="56"/>
      <c r="AT133" s="17" t="s">
        <v>160</v>
      </c>
      <c r="AU133" s="17" t="s">
        <v>83</v>
      </c>
    </row>
    <row r="134" spans="2:65" s="14" customFormat="1" x14ac:dyDescent="0.2">
      <c r="B134" s="170"/>
      <c r="D134" s="152" t="s">
        <v>162</v>
      </c>
      <c r="E134" s="171" t="s">
        <v>1</v>
      </c>
      <c r="F134" s="172" t="s">
        <v>1299</v>
      </c>
      <c r="H134" s="171" t="s">
        <v>1</v>
      </c>
      <c r="I134" s="173"/>
      <c r="L134" s="170"/>
      <c r="M134" s="174"/>
      <c r="T134" s="175"/>
      <c r="AT134" s="171" t="s">
        <v>162</v>
      </c>
      <c r="AU134" s="171" t="s">
        <v>83</v>
      </c>
      <c r="AV134" s="14" t="s">
        <v>81</v>
      </c>
      <c r="AW134" s="14" t="s">
        <v>30</v>
      </c>
      <c r="AX134" s="14" t="s">
        <v>73</v>
      </c>
      <c r="AY134" s="171" t="s">
        <v>151</v>
      </c>
    </row>
    <row r="135" spans="2:65" s="14" customFormat="1" x14ac:dyDescent="0.2">
      <c r="B135" s="170"/>
      <c r="D135" s="152" t="s">
        <v>162</v>
      </c>
      <c r="E135" s="171" t="s">
        <v>1</v>
      </c>
      <c r="F135" s="172" t="s">
        <v>1300</v>
      </c>
      <c r="H135" s="171" t="s">
        <v>1</v>
      </c>
      <c r="I135" s="173"/>
      <c r="L135" s="170"/>
      <c r="M135" s="174"/>
      <c r="T135" s="175"/>
      <c r="AT135" s="171" t="s">
        <v>162</v>
      </c>
      <c r="AU135" s="171" t="s">
        <v>83</v>
      </c>
      <c r="AV135" s="14" t="s">
        <v>81</v>
      </c>
      <c r="AW135" s="14" t="s">
        <v>30</v>
      </c>
      <c r="AX135" s="14" t="s">
        <v>73</v>
      </c>
      <c r="AY135" s="171" t="s">
        <v>151</v>
      </c>
    </row>
    <row r="136" spans="2:65" s="12" customFormat="1" x14ac:dyDescent="0.2">
      <c r="B136" s="156"/>
      <c r="D136" s="152" t="s">
        <v>162</v>
      </c>
      <c r="E136" s="157" t="s">
        <v>1</v>
      </c>
      <c r="F136" s="158" t="s">
        <v>1301</v>
      </c>
      <c r="H136" s="159">
        <v>6.1210000000000004</v>
      </c>
      <c r="I136" s="160"/>
      <c r="L136" s="156"/>
      <c r="M136" s="161"/>
      <c r="T136" s="162"/>
      <c r="AT136" s="157" t="s">
        <v>162</v>
      </c>
      <c r="AU136" s="157" t="s">
        <v>83</v>
      </c>
      <c r="AV136" s="12" t="s">
        <v>83</v>
      </c>
      <c r="AW136" s="12" t="s">
        <v>30</v>
      </c>
      <c r="AX136" s="12" t="s">
        <v>73</v>
      </c>
      <c r="AY136" s="157" t="s">
        <v>151</v>
      </c>
    </row>
    <row r="137" spans="2:65" s="12" customFormat="1" x14ac:dyDescent="0.2">
      <c r="B137" s="156"/>
      <c r="D137" s="152" t="s">
        <v>162</v>
      </c>
      <c r="E137" s="157" t="s">
        <v>1</v>
      </c>
      <c r="F137" s="158" t="s">
        <v>1302</v>
      </c>
      <c r="H137" s="159">
        <v>3.508</v>
      </c>
      <c r="I137" s="160"/>
      <c r="L137" s="156"/>
      <c r="M137" s="161"/>
      <c r="T137" s="162"/>
      <c r="AT137" s="157" t="s">
        <v>162</v>
      </c>
      <c r="AU137" s="157" t="s">
        <v>83</v>
      </c>
      <c r="AV137" s="12" t="s">
        <v>83</v>
      </c>
      <c r="AW137" s="12" t="s">
        <v>30</v>
      </c>
      <c r="AX137" s="12" t="s">
        <v>73</v>
      </c>
      <c r="AY137" s="157" t="s">
        <v>151</v>
      </c>
    </row>
    <row r="138" spans="2:65" s="14" customFormat="1" x14ac:dyDescent="0.2">
      <c r="B138" s="170"/>
      <c r="D138" s="152" t="s">
        <v>162</v>
      </c>
      <c r="E138" s="171" t="s">
        <v>1</v>
      </c>
      <c r="F138" s="172" t="s">
        <v>1303</v>
      </c>
      <c r="H138" s="171" t="s">
        <v>1</v>
      </c>
      <c r="I138" s="173"/>
      <c r="L138" s="170"/>
      <c r="M138" s="174"/>
      <c r="T138" s="175"/>
      <c r="AT138" s="171" t="s">
        <v>162</v>
      </c>
      <c r="AU138" s="171" t="s">
        <v>83</v>
      </c>
      <c r="AV138" s="14" t="s">
        <v>81</v>
      </c>
      <c r="AW138" s="14" t="s">
        <v>30</v>
      </c>
      <c r="AX138" s="14" t="s">
        <v>73</v>
      </c>
      <c r="AY138" s="171" t="s">
        <v>151</v>
      </c>
    </row>
    <row r="139" spans="2:65" s="14" customFormat="1" x14ac:dyDescent="0.2">
      <c r="B139" s="170"/>
      <c r="D139" s="152" t="s">
        <v>162</v>
      </c>
      <c r="E139" s="171" t="s">
        <v>1</v>
      </c>
      <c r="F139" s="172" t="s">
        <v>1304</v>
      </c>
      <c r="H139" s="171" t="s">
        <v>1</v>
      </c>
      <c r="I139" s="173"/>
      <c r="L139" s="170"/>
      <c r="M139" s="174"/>
      <c r="T139" s="175"/>
      <c r="AT139" s="171" t="s">
        <v>162</v>
      </c>
      <c r="AU139" s="171" t="s">
        <v>83</v>
      </c>
      <c r="AV139" s="14" t="s">
        <v>81</v>
      </c>
      <c r="AW139" s="14" t="s">
        <v>30</v>
      </c>
      <c r="AX139" s="14" t="s">
        <v>73</v>
      </c>
      <c r="AY139" s="171" t="s">
        <v>151</v>
      </c>
    </row>
    <row r="140" spans="2:65" s="12" customFormat="1" x14ac:dyDescent="0.2">
      <c r="B140" s="156"/>
      <c r="D140" s="152" t="s">
        <v>162</v>
      </c>
      <c r="E140" s="157" t="s">
        <v>1</v>
      </c>
      <c r="F140" s="158" t="s">
        <v>1305</v>
      </c>
      <c r="H140" s="159">
        <v>1.2</v>
      </c>
      <c r="I140" s="160"/>
      <c r="L140" s="156"/>
      <c r="M140" s="161"/>
      <c r="T140" s="162"/>
      <c r="AT140" s="157" t="s">
        <v>162</v>
      </c>
      <c r="AU140" s="157" t="s">
        <v>83</v>
      </c>
      <c r="AV140" s="12" t="s">
        <v>83</v>
      </c>
      <c r="AW140" s="12" t="s">
        <v>30</v>
      </c>
      <c r="AX140" s="12" t="s">
        <v>73</v>
      </c>
      <c r="AY140" s="157" t="s">
        <v>151</v>
      </c>
    </row>
    <row r="141" spans="2:65" s="14" customFormat="1" x14ac:dyDescent="0.2">
      <c r="B141" s="170"/>
      <c r="D141" s="152" t="s">
        <v>162</v>
      </c>
      <c r="E141" s="171" t="s">
        <v>1</v>
      </c>
      <c r="F141" s="172" t="s">
        <v>1306</v>
      </c>
      <c r="H141" s="171" t="s">
        <v>1</v>
      </c>
      <c r="I141" s="173"/>
      <c r="L141" s="170"/>
      <c r="M141" s="174"/>
      <c r="T141" s="175"/>
      <c r="AT141" s="171" t="s">
        <v>162</v>
      </c>
      <c r="AU141" s="171" t="s">
        <v>83</v>
      </c>
      <c r="AV141" s="14" t="s">
        <v>81</v>
      </c>
      <c r="AW141" s="14" t="s">
        <v>30</v>
      </c>
      <c r="AX141" s="14" t="s">
        <v>73</v>
      </c>
      <c r="AY141" s="171" t="s">
        <v>151</v>
      </c>
    </row>
    <row r="142" spans="2:65" s="12" customFormat="1" x14ac:dyDescent="0.2">
      <c r="B142" s="156"/>
      <c r="D142" s="152" t="s">
        <v>162</v>
      </c>
      <c r="E142" s="157" t="s">
        <v>1</v>
      </c>
      <c r="F142" s="158" t="s">
        <v>1307</v>
      </c>
      <c r="H142" s="159">
        <v>1.25</v>
      </c>
      <c r="I142" s="160"/>
      <c r="L142" s="156"/>
      <c r="M142" s="161"/>
      <c r="T142" s="162"/>
      <c r="AT142" s="157" t="s">
        <v>162</v>
      </c>
      <c r="AU142" s="157" t="s">
        <v>83</v>
      </c>
      <c r="AV142" s="12" t="s">
        <v>83</v>
      </c>
      <c r="AW142" s="12" t="s">
        <v>30</v>
      </c>
      <c r="AX142" s="12" t="s">
        <v>73</v>
      </c>
      <c r="AY142" s="157" t="s">
        <v>151</v>
      </c>
    </row>
    <row r="143" spans="2:65" s="13" customFormat="1" x14ac:dyDescent="0.2">
      <c r="B143" s="163"/>
      <c r="D143" s="152" t="s">
        <v>162</v>
      </c>
      <c r="E143" s="164" t="s">
        <v>1</v>
      </c>
      <c r="F143" s="165" t="s">
        <v>164</v>
      </c>
      <c r="H143" s="166">
        <v>12.079000000000001</v>
      </c>
      <c r="I143" s="167"/>
      <c r="L143" s="163"/>
      <c r="M143" s="168"/>
      <c r="T143" s="169"/>
      <c r="AT143" s="164" t="s">
        <v>162</v>
      </c>
      <c r="AU143" s="164" t="s">
        <v>83</v>
      </c>
      <c r="AV143" s="13" t="s">
        <v>158</v>
      </c>
      <c r="AW143" s="13" t="s">
        <v>30</v>
      </c>
      <c r="AX143" s="13" t="s">
        <v>81</v>
      </c>
      <c r="AY143" s="164" t="s">
        <v>151</v>
      </c>
    </row>
    <row r="144" spans="2:65" s="1" customFormat="1" ht="24.2" customHeight="1" x14ac:dyDescent="0.2">
      <c r="B144" s="137"/>
      <c r="C144" s="138" t="s">
        <v>83</v>
      </c>
      <c r="D144" s="138" t="s">
        <v>154</v>
      </c>
      <c r="E144" s="139" t="s">
        <v>1308</v>
      </c>
      <c r="F144" s="140" t="s">
        <v>1309</v>
      </c>
      <c r="G144" s="141" t="s">
        <v>171</v>
      </c>
      <c r="H144" s="142">
        <v>12.079000000000001</v>
      </c>
      <c r="I144" s="143"/>
      <c r="J144" s="144">
        <f>ROUND(I144*H144,2)</f>
        <v>0</v>
      </c>
      <c r="K144" s="145"/>
      <c r="L144" s="32"/>
      <c r="M144" s="146" t="s">
        <v>1</v>
      </c>
      <c r="N144" s="147" t="s">
        <v>38</v>
      </c>
      <c r="P144" s="148">
        <f>O144*H144</f>
        <v>0</v>
      </c>
      <c r="Q144" s="148">
        <v>0</v>
      </c>
      <c r="R144" s="148">
        <f>Q144*H144</f>
        <v>0</v>
      </c>
      <c r="S144" s="148">
        <v>0</v>
      </c>
      <c r="T144" s="149">
        <f>S144*H144</f>
        <v>0</v>
      </c>
      <c r="AR144" s="150" t="s">
        <v>158</v>
      </c>
      <c r="AT144" s="150" t="s">
        <v>154</v>
      </c>
      <c r="AU144" s="150" t="s">
        <v>83</v>
      </c>
      <c r="AY144" s="17" t="s">
        <v>151</v>
      </c>
      <c r="BE144" s="151">
        <f>IF(N144="základní",J144,0)</f>
        <v>0</v>
      </c>
      <c r="BF144" s="151">
        <f>IF(N144="snížená",J144,0)</f>
        <v>0</v>
      </c>
      <c r="BG144" s="151">
        <f>IF(N144="zákl. přenesená",J144,0)</f>
        <v>0</v>
      </c>
      <c r="BH144" s="151">
        <f>IF(N144="sníž. přenesená",J144,0)</f>
        <v>0</v>
      </c>
      <c r="BI144" s="151">
        <f>IF(N144="nulová",J144,0)</f>
        <v>0</v>
      </c>
      <c r="BJ144" s="17" t="s">
        <v>81</v>
      </c>
      <c r="BK144" s="151">
        <f>ROUND(I144*H144,2)</f>
        <v>0</v>
      </c>
      <c r="BL144" s="17" t="s">
        <v>158</v>
      </c>
      <c r="BM144" s="150" t="s">
        <v>1310</v>
      </c>
    </row>
    <row r="145" spans="2:65" s="1" customFormat="1" ht="29.25" x14ac:dyDescent="0.2">
      <c r="B145" s="32"/>
      <c r="D145" s="152" t="s">
        <v>160</v>
      </c>
      <c r="F145" s="153" t="s">
        <v>1311</v>
      </c>
      <c r="I145" s="154"/>
      <c r="L145" s="32"/>
      <c r="M145" s="155"/>
      <c r="T145" s="56"/>
      <c r="AT145" s="17" t="s">
        <v>160</v>
      </c>
      <c r="AU145" s="17" t="s">
        <v>83</v>
      </c>
    </row>
    <row r="146" spans="2:65" s="14" customFormat="1" x14ac:dyDescent="0.2">
      <c r="B146" s="170"/>
      <c r="D146" s="152" t="s">
        <v>162</v>
      </c>
      <c r="E146" s="171" t="s">
        <v>1</v>
      </c>
      <c r="F146" s="172" t="s">
        <v>1299</v>
      </c>
      <c r="H146" s="171" t="s">
        <v>1</v>
      </c>
      <c r="I146" s="173"/>
      <c r="L146" s="170"/>
      <c r="M146" s="174"/>
      <c r="T146" s="175"/>
      <c r="AT146" s="171" t="s">
        <v>162</v>
      </c>
      <c r="AU146" s="171" t="s">
        <v>83</v>
      </c>
      <c r="AV146" s="14" t="s">
        <v>81</v>
      </c>
      <c r="AW146" s="14" t="s">
        <v>30</v>
      </c>
      <c r="AX146" s="14" t="s">
        <v>73</v>
      </c>
      <c r="AY146" s="171" t="s">
        <v>151</v>
      </c>
    </row>
    <row r="147" spans="2:65" s="14" customFormat="1" x14ac:dyDescent="0.2">
      <c r="B147" s="170"/>
      <c r="D147" s="152" t="s">
        <v>162</v>
      </c>
      <c r="E147" s="171" t="s">
        <v>1</v>
      </c>
      <c r="F147" s="172" t="s">
        <v>1300</v>
      </c>
      <c r="H147" s="171" t="s">
        <v>1</v>
      </c>
      <c r="I147" s="173"/>
      <c r="L147" s="170"/>
      <c r="M147" s="174"/>
      <c r="T147" s="175"/>
      <c r="AT147" s="171" t="s">
        <v>162</v>
      </c>
      <c r="AU147" s="171" t="s">
        <v>83</v>
      </c>
      <c r="AV147" s="14" t="s">
        <v>81</v>
      </c>
      <c r="AW147" s="14" t="s">
        <v>30</v>
      </c>
      <c r="AX147" s="14" t="s">
        <v>73</v>
      </c>
      <c r="AY147" s="171" t="s">
        <v>151</v>
      </c>
    </row>
    <row r="148" spans="2:65" s="12" customFormat="1" x14ac:dyDescent="0.2">
      <c r="B148" s="156"/>
      <c r="D148" s="152" t="s">
        <v>162</v>
      </c>
      <c r="E148" s="157" t="s">
        <v>1</v>
      </c>
      <c r="F148" s="158" t="s">
        <v>1301</v>
      </c>
      <c r="H148" s="159">
        <v>6.1210000000000004</v>
      </c>
      <c r="I148" s="160"/>
      <c r="L148" s="156"/>
      <c r="M148" s="161"/>
      <c r="T148" s="162"/>
      <c r="AT148" s="157" t="s">
        <v>162</v>
      </c>
      <c r="AU148" s="157" t="s">
        <v>83</v>
      </c>
      <c r="AV148" s="12" t="s">
        <v>83</v>
      </c>
      <c r="AW148" s="12" t="s">
        <v>30</v>
      </c>
      <c r="AX148" s="12" t="s">
        <v>73</v>
      </c>
      <c r="AY148" s="157" t="s">
        <v>151</v>
      </c>
    </row>
    <row r="149" spans="2:65" s="12" customFormat="1" x14ac:dyDescent="0.2">
      <c r="B149" s="156"/>
      <c r="D149" s="152" t="s">
        <v>162</v>
      </c>
      <c r="E149" s="157" t="s">
        <v>1</v>
      </c>
      <c r="F149" s="158" t="s">
        <v>1302</v>
      </c>
      <c r="H149" s="159">
        <v>3.508</v>
      </c>
      <c r="I149" s="160"/>
      <c r="L149" s="156"/>
      <c r="M149" s="161"/>
      <c r="T149" s="162"/>
      <c r="AT149" s="157" t="s">
        <v>162</v>
      </c>
      <c r="AU149" s="157" t="s">
        <v>83</v>
      </c>
      <c r="AV149" s="12" t="s">
        <v>83</v>
      </c>
      <c r="AW149" s="12" t="s">
        <v>30</v>
      </c>
      <c r="AX149" s="12" t="s">
        <v>73</v>
      </c>
      <c r="AY149" s="157" t="s">
        <v>151</v>
      </c>
    </row>
    <row r="150" spans="2:65" s="14" customFormat="1" x14ac:dyDescent="0.2">
      <c r="B150" s="170"/>
      <c r="D150" s="152" t="s">
        <v>162</v>
      </c>
      <c r="E150" s="171" t="s">
        <v>1</v>
      </c>
      <c r="F150" s="172" t="s">
        <v>1303</v>
      </c>
      <c r="H150" s="171" t="s">
        <v>1</v>
      </c>
      <c r="I150" s="173"/>
      <c r="L150" s="170"/>
      <c r="M150" s="174"/>
      <c r="T150" s="175"/>
      <c r="AT150" s="171" t="s">
        <v>162</v>
      </c>
      <c r="AU150" s="171" t="s">
        <v>83</v>
      </c>
      <c r="AV150" s="14" t="s">
        <v>81</v>
      </c>
      <c r="AW150" s="14" t="s">
        <v>30</v>
      </c>
      <c r="AX150" s="14" t="s">
        <v>73</v>
      </c>
      <c r="AY150" s="171" t="s">
        <v>151</v>
      </c>
    </row>
    <row r="151" spans="2:65" s="14" customFormat="1" x14ac:dyDescent="0.2">
      <c r="B151" s="170"/>
      <c r="D151" s="152" t="s">
        <v>162</v>
      </c>
      <c r="E151" s="171" t="s">
        <v>1</v>
      </c>
      <c r="F151" s="172" t="s">
        <v>1304</v>
      </c>
      <c r="H151" s="171" t="s">
        <v>1</v>
      </c>
      <c r="I151" s="173"/>
      <c r="L151" s="170"/>
      <c r="M151" s="174"/>
      <c r="T151" s="175"/>
      <c r="AT151" s="171" t="s">
        <v>162</v>
      </c>
      <c r="AU151" s="171" t="s">
        <v>83</v>
      </c>
      <c r="AV151" s="14" t="s">
        <v>81</v>
      </c>
      <c r="AW151" s="14" t="s">
        <v>30</v>
      </c>
      <c r="AX151" s="14" t="s">
        <v>73</v>
      </c>
      <c r="AY151" s="171" t="s">
        <v>151</v>
      </c>
    </row>
    <row r="152" spans="2:65" s="12" customFormat="1" x14ac:dyDescent="0.2">
      <c r="B152" s="156"/>
      <c r="D152" s="152" t="s">
        <v>162</v>
      </c>
      <c r="E152" s="157" t="s">
        <v>1</v>
      </c>
      <c r="F152" s="158" t="s">
        <v>1305</v>
      </c>
      <c r="H152" s="159">
        <v>1.2</v>
      </c>
      <c r="I152" s="160"/>
      <c r="L152" s="156"/>
      <c r="M152" s="161"/>
      <c r="T152" s="162"/>
      <c r="AT152" s="157" t="s">
        <v>162</v>
      </c>
      <c r="AU152" s="157" t="s">
        <v>83</v>
      </c>
      <c r="AV152" s="12" t="s">
        <v>83</v>
      </c>
      <c r="AW152" s="12" t="s">
        <v>30</v>
      </c>
      <c r="AX152" s="12" t="s">
        <v>73</v>
      </c>
      <c r="AY152" s="157" t="s">
        <v>151</v>
      </c>
    </row>
    <row r="153" spans="2:65" s="14" customFormat="1" x14ac:dyDescent="0.2">
      <c r="B153" s="170"/>
      <c r="D153" s="152" t="s">
        <v>162</v>
      </c>
      <c r="E153" s="171" t="s">
        <v>1</v>
      </c>
      <c r="F153" s="172" t="s">
        <v>1306</v>
      </c>
      <c r="H153" s="171" t="s">
        <v>1</v>
      </c>
      <c r="I153" s="173"/>
      <c r="L153" s="170"/>
      <c r="M153" s="174"/>
      <c r="T153" s="175"/>
      <c r="AT153" s="171" t="s">
        <v>162</v>
      </c>
      <c r="AU153" s="171" t="s">
        <v>83</v>
      </c>
      <c r="AV153" s="14" t="s">
        <v>81</v>
      </c>
      <c r="AW153" s="14" t="s">
        <v>30</v>
      </c>
      <c r="AX153" s="14" t="s">
        <v>73</v>
      </c>
      <c r="AY153" s="171" t="s">
        <v>151</v>
      </c>
    </row>
    <row r="154" spans="2:65" s="12" customFormat="1" x14ac:dyDescent="0.2">
      <c r="B154" s="156"/>
      <c r="D154" s="152" t="s">
        <v>162</v>
      </c>
      <c r="E154" s="157" t="s">
        <v>1</v>
      </c>
      <c r="F154" s="158" t="s">
        <v>1307</v>
      </c>
      <c r="H154" s="159">
        <v>1.25</v>
      </c>
      <c r="I154" s="160"/>
      <c r="L154" s="156"/>
      <c r="M154" s="161"/>
      <c r="T154" s="162"/>
      <c r="AT154" s="157" t="s">
        <v>162</v>
      </c>
      <c r="AU154" s="157" t="s">
        <v>83</v>
      </c>
      <c r="AV154" s="12" t="s">
        <v>83</v>
      </c>
      <c r="AW154" s="12" t="s">
        <v>30</v>
      </c>
      <c r="AX154" s="12" t="s">
        <v>73</v>
      </c>
      <c r="AY154" s="157" t="s">
        <v>151</v>
      </c>
    </row>
    <row r="155" spans="2:65" s="13" customFormat="1" x14ac:dyDescent="0.2">
      <c r="B155" s="163"/>
      <c r="D155" s="152" t="s">
        <v>162</v>
      </c>
      <c r="E155" s="164" t="s">
        <v>1</v>
      </c>
      <c r="F155" s="165" t="s">
        <v>164</v>
      </c>
      <c r="H155" s="166">
        <v>12.079000000000001</v>
      </c>
      <c r="I155" s="167"/>
      <c r="L155" s="163"/>
      <c r="M155" s="168"/>
      <c r="T155" s="169"/>
      <c r="AT155" s="164" t="s">
        <v>162</v>
      </c>
      <c r="AU155" s="164" t="s">
        <v>83</v>
      </c>
      <c r="AV155" s="13" t="s">
        <v>158</v>
      </c>
      <c r="AW155" s="13" t="s">
        <v>30</v>
      </c>
      <c r="AX155" s="13" t="s">
        <v>81</v>
      </c>
      <c r="AY155" s="164" t="s">
        <v>151</v>
      </c>
    </row>
    <row r="156" spans="2:65" s="1" customFormat="1" ht="33" customHeight="1" x14ac:dyDescent="0.2">
      <c r="B156" s="137"/>
      <c r="C156" s="138" t="s">
        <v>93</v>
      </c>
      <c r="D156" s="138" t="s">
        <v>154</v>
      </c>
      <c r="E156" s="139" t="s">
        <v>1312</v>
      </c>
      <c r="F156" s="140" t="s">
        <v>1313</v>
      </c>
      <c r="G156" s="141" t="s">
        <v>171</v>
      </c>
      <c r="H156" s="142">
        <v>8</v>
      </c>
      <c r="I156" s="143"/>
      <c r="J156" s="144">
        <f>ROUND(I156*H156,2)</f>
        <v>0</v>
      </c>
      <c r="K156" s="145"/>
      <c r="L156" s="32"/>
      <c r="M156" s="146" t="s">
        <v>1</v>
      </c>
      <c r="N156" s="147" t="s">
        <v>38</v>
      </c>
      <c r="P156" s="148">
        <f>O156*H156</f>
        <v>0</v>
      </c>
      <c r="Q156" s="148">
        <v>0</v>
      </c>
      <c r="R156" s="148">
        <f>Q156*H156</f>
        <v>0</v>
      </c>
      <c r="S156" s="148">
        <v>0</v>
      </c>
      <c r="T156" s="149">
        <f>S156*H156</f>
        <v>0</v>
      </c>
      <c r="AR156" s="150" t="s">
        <v>158</v>
      </c>
      <c r="AT156" s="150" t="s">
        <v>154</v>
      </c>
      <c r="AU156" s="150" t="s">
        <v>83</v>
      </c>
      <c r="AY156" s="17" t="s">
        <v>151</v>
      </c>
      <c r="BE156" s="151">
        <f>IF(N156="základní",J156,0)</f>
        <v>0</v>
      </c>
      <c r="BF156" s="151">
        <f>IF(N156="snížená",J156,0)</f>
        <v>0</v>
      </c>
      <c r="BG156" s="151">
        <f>IF(N156="zákl. přenesená",J156,0)</f>
        <v>0</v>
      </c>
      <c r="BH156" s="151">
        <f>IF(N156="sníž. přenesená",J156,0)</f>
        <v>0</v>
      </c>
      <c r="BI156" s="151">
        <f>IF(N156="nulová",J156,0)</f>
        <v>0</v>
      </c>
      <c r="BJ156" s="17" t="s">
        <v>81</v>
      </c>
      <c r="BK156" s="151">
        <f>ROUND(I156*H156,2)</f>
        <v>0</v>
      </c>
      <c r="BL156" s="17" t="s">
        <v>158</v>
      </c>
      <c r="BM156" s="150" t="s">
        <v>1314</v>
      </c>
    </row>
    <row r="157" spans="2:65" s="1" customFormat="1" ht="29.25" x14ac:dyDescent="0.2">
      <c r="B157" s="32"/>
      <c r="D157" s="152" t="s">
        <v>160</v>
      </c>
      <c r="F157" s="153" t="s">
        <v>1315</v>
      </c>
      <c r="I157" s="154"/>
      <c r="L157" s="32"/>
      <c r="M157" s="155"/>
      <c r="T157" s="56"/>
      <c r="AT157" s="17" t="s">
        <v>160</v>
      </c>
      <c r="AU157" s="17" t="s">
        <v>83</v>
      </c>
    </row>
    <row r="158" spans="2:65" s="14" customFormat="1" x14ac:dyDescent="0.2">
      <c r="B158" s="170"/>
      <c r="D158" s="152" t="s">
        <v>162</v>
      </c>
      <c r="E158" s="171" t="s">
        <v>1</v>
      </c>
      <c r="F158" s="172" t="s">
        <v>1316</v>
      </c>
      <c r="H158" s="171" t="s">
        <v>1</v>
      </c>
      <c r="I158" s="173"/>
      <c r="L158" s="170"/>
      <c r="M158" s="174"/>
      <c r="T158" s="175"/>
      <c r="AT158" s="171" t="s">
        <v>162</v>
      </c>
      <c r="AU158" s="171" t="s">
        <v>83</v>
      </c>
      <c r="AV158" s="14" t="s">
        <v>81</v>
      </c>
      <c r="AW158" s="14" t="s">
        <v>30</v>
      </c>
      <c r="AX158" s="14" t="s">
        <v>73</v>
      </c>
      <c r="AY158" s="171" t="s">
        <v>151</v>
      </c>
    </row>
    <row r="159" spans="2:65" s="12" customFormat="1" x14ac:dyDescent="0.2">
      <c r="B159" s="156"/>
      <c r="D159" s="152" t="s">
        <v>162</v>
      </c>
      <c r="E159" s="157" t="s">
        <v>1</v>
      </c>
      <c r="F159" s="158" t="s">
        <v>1317</v>
      </c>
      <c r="H159" s="159">
        <v>8</v>
      </c>
      <c r="I159" s="160"/>
      <c r="L159" s="156"/>
      <c r="M159" s="161"/>
      <c r="T159" s="162"/>
      <c r="AT159" s="157" t="s">
        <v>162</v>
      </c>
      <c r="AU159" s="157" t="s">
        <v>83</v>
      </c>
      <c r="AV159" s="12" t="s">
        <v>83</v>
      </c>
      <c r="AW159" s="12" t="s">
        <v>30</v>
      </c>
      <c r="AX159" s="12" t="s">
        <v>73</v>
      </c>
      <c r="AY159" s="157" t="s">
        <v>151</v>
      </c>
    </row>
    <row r="160" spans="2:65" s="13" customFormat="1" x14ac:dyDescent="0.2">
      <c r="B160" s="163"/>
      <c r="D160" s="152" t="s">
        <v>162</v>
      </c>
      <c r="E160" s="164" t="s">
        <v>1</v>
      </c>
      <c r="F160" s="165" t="s">
        <v>164</v>
      </c>
      <c r="H160" s="166">
        <v>8</v>
      </c>
      <c r="I160" s="167"/>
      <c r="L160" s="163"/>
      <c r="M160" s="168"/>
      <c r="T160" s="169"/>
      <c r="AT160" s="164" t="s">
        <v>162</v>
      </c>
      <c r="AU160" s="164" t="s">
        <v>83</v>
      </c>
      <c r="AV160" s="13" t="s">
        <v>158</v>
      </c>
      <c r="AW160" s="13" t="s">
        <v>30</v>
      </c>
      <c r="AX160" s="13" t="s">
        <v>81</v>
      </c>
      <c r="AY160" s="164" t="s">
        <v>151</v>
      </c>
    </row>
    <row r="161" spans="2:65" s="1" customFormat="1" ht="33" customHeight="1" x14ac:dyDescent="0.2">
      <c r="B161" s="137"/>
      <c r="C161" s="138" t="s">
        <v>158</v>
      </c>
      <c r="D161" s="138" t="s">
        <v>154</v>
      </c>
      <c r="E161" s="139" t="s">
        <v>1318</v>
      </c>
      <c r="F161" s="140" t="s">
        <v>1319</v>
      </c>
      <c r="G161" s="141" t="s">
        <v>171</v>
      </c>
      <c r="H161" s="142">
        <v>86.504999999999995</v>
      </c>
      <c r="I161" s="143"/>
      <c r="J161" s="144">
        <f>ROUND(I161*H161,2)</f>
        <v>0</v>
      </c>
      <c r="K161" s="145"/>
      <c r="L161" s="32"/>
      <c r="M161" s="146" t="s">
        <v>1</v>
      </c>
      <c r="N161" s="147" t="s">
        <v>38</v>
      </c>
      <c r="P161" s="148">
        <f>O161*H161</f>
        <v>0</v>
      </c>
      <c r="Q161" s="148">
        <v>0</v>
      </c>
      <c r="R161" s="148">
        <f>Q161*H161</f>
        <v>0</v>
      </c>
      <c r="S161" s="148">
        <v>0</v>
      </c>
      <c r="T161" s="149">
        <f>S161*H161</f>
        <v>0</v>
      </c>
      <c r="AR161" s="150" t="s">
        <v>158</v>
      </c>
      <c r="AT161" s="150" t="s">
        <v>154</v>
      </c>
      <c r="AU161" s="150" t="s">
        <v>83</v>
      </c>
      <c r="AY161" s="17" t="s">
        <v>151</v>
      </c>
      <c r="BE161" s="151">
        <f>IF(N161="základní",J161,0)</f>
        <v>0</v>
      </c>
      <c r="BF161" s="151">
        <f>IF(N161="snížená",J161,0)</f>
        <v>0</v>
      </c>
      <c r="BG161" s="151">
        <f>IF(N161="zákl. přenesená",J161,0)</f>
        <v>0</v>
      </c>
      <c r="BH161" s="151">
        <f>IF(N161="sníž. přenesená",J161,0)</f>
        <v>0</v>
      </c>
      <c r="BI161" s="151">
        <f>IF(N161="nulová",J161,0)</f>
        <v>0</v>
      </c>
      <c r="BJ161" s="17" t="s">
        <v>81</v>
      </c>
      <c r="BK161" s="151">
        <f>ROUND(I161*H161,2)</f>
        <v>0</v>
      </c>
      <c r="BL161" s="17" t="s">
        <v>158</v>
      </c>
      <c r="BM161" s="150" t="s">
        <v>1320</v>
      </c>
    </row>
    <row r="162" spans="2:65" s="1" customFormat="1" ht="29.25" x14ac:dyDescent="0.2">
      <c r="B162" s="32"/>
      <c r="D162" s="152" t="s">
        <v>160</v>
      </c>
      <c r="F162" s="153" t="s">
        <v>1321</v>
      </c>
      <c r="I162" s="154"/>
      <c r="L162" s="32"/>
      <c r="M162" s="155"/>
      <c r="T162" s="56"/>
      <c r="AT162" s="17" t="s">
        <v>160</v>
      </c>
      <c r="AU162" s="17" t="s">
        <v>83</v>
      </c>
    </row>
    <row r="163" spans="2:65" s="14" customFormat="1" x14ac:dyDescent="0.2">
      <c r="B163" s="170"/>
      <c r="D163" s="152" t="s">
        <v>162</v>
      </c>
      <c r="E163" s="171" t="s">
        <v>1</v>
      </c>
      <c r="F163" s="172" t="s">
        <v>1322</v>
      </c>
      <c r="H163" s="171" t="s">
        <v>1</v>
      </c>
      <c r="I163" s="173"/>
      <c r="L163" s="170"/>
      <c r="M163" s="174"/>
      <c r="T163" s="175"/>
      <c r="AT163" s="171" t="s">
        <v>162</v>
      </c>
      <c r="AU163" s="171" t="s">
        <v>83</v>
      </c>
      <c r="AV163" s="14" t="s">
        <v>81</v>
      </c>
      <c r="AW163" s="14" t="s">
        <v>30</v>
      </c>
      <c r="AX163" s="14" t="s">
        <v>73</v>
      </c>
      <c r="AY163" s="171" t="s">
        <v>151</v>
      </c>
    </row>
    <row r="164" spans="2:65" s="12" customFormat="1" x14ac:dyDescent="0.2">
      <c r="B164" s="156"/>
      <c r="D164" s="152" t="s">
        <v>162</v>
      </c>
      <c r="E164" s="157" t="s">
        <v>1</v>
      </c>
      <c r="F164" s="158" t="s">
        <v>1323</v>
      </c>
      <c r="H164" s="159">
        <v>94.504999999999995</v>
      </c>
      <c r="I164" s="160"/>
      <c r="L164" s="156"/>
      <c r="M164" s="161"/>
      <c r="T164" s="162"/>
      <c r="AT164" s="157" t="s">
        <v>162</v>
      </c>
      <c r="AU164" s="157" t="s">
        <v>83</v>
      </c>
      <c r="AV164" s="12" t="s">
        <v>83</v>
      </c>
      <c r="AW164" s="12" t="s">
        <v>30</v>
      </c>
      <c r="AX164" s="12" t="s">
        <v>73</v>
      </c>
      <c r="AY164" s="157" t="s">
        <v>151</v>
      </c>
    </row>
    <row r="165" spans="2:65" s="12" customFormat="1" x14ac:dyDescent="0.2">
      <c r="B165" s="156"/>
      <c r="D165" s="152" t="s">
        <v>162</v>
      </c>
      <c r="E165" s="157" t="s">
        <v>1</v>
      </c>
      <c r="F165" s="158" t="s">
        <v>1324</v>
      </c>
      <c r="H165" s="159">
        <v>-8</v>
      </c>
      <c r="I165" s="160"/>
      <c r="L165" s="156"/>
      <c r="M165" s="161"/>
      <c r="T165" s="162"/>
      <c r="AT165" s="157" t="s">
        <v>162</v>
      </c>
      <c r="AU165" s="157" t="s">
        <v>83</v>
      </c>
      <c r="AV165" s="12" t="s">
        <v>83</v>
      </c>
      <c r="AW165" s="12" t="s">
        <v>30</v>
      </c>
      <c r="AX165" s="12" t="s">
        <v>73</v>
      </c>
      <c r="AY165" s="157" t="s">
        <v>151</v>
      </c>
    </row>
    <row r="166" spans="2:65" s="13" customFormat="1" x14ac:dyDescent="0.2">
      <c r="B166" s="163"/>
      <c r="D166" s="152" t="s">
        <v>162</v>
      </c>
      <c r="E166" s="164" t="s">
        <v>1</v>
      </c>
      <c r="F166" s="165" t="s">
        <v>164</v>
      </c>
      <c r="H166" s="166">
        <v>86.504999999999995</v>
      </c>
      <c r="I166" s="167"/>
      <c r="L166" s="163"/>
      <c r="M166" s="168"/>
      <c r="T166" s="169"/>
      <c r="AT166" s="164" t="s">
        <v>162</v>
      </c>
      <c r="AU166" s="164" t="s">
        <v>83</v>
      </c>
      <c r="AV166" s="13" t="s">
        <v>158</v>
      </c>
      <c r="AW166" s="13" t="s">
        <v>30</v>
      </c>
      <c r="AX166" s="13" t="s">
        <v>81</v>
      </c>
      <c r="AY166" s="164" t="s">
        <v>151</v>
      </c>
    </row>
    <row r="167" spans="2:65" s="1" customFormat="1" ht="33" customHeight="1" x14ac:dyDescent="0.2">
      <c r="B167" s="137"/>
      <c r="C167" s="138" t="s">
        <v>184</v>
      </c>
      <c r="D167" s="138" t="s">
        <v>154</v>
      </c>
      <c r="E167" s="139" t="s">
        <v>1325</v>
      </c>
      <c r="F167" s="140" t="s">
        <v>1326</v>
      </c>
      <c r="G167" s="141" t="s">
        <v>171</v>
      </c>
      <c r="H167" s="142">
        <v>449.024</v>
      </c>
      <c r="I167" s="143"/>
      <c r="J167" s="144">
        <f>ROUND(I167*H167,2)</f>
        <v>0</v>
      </c>
      <c r="K167" s="145"/>
      <c r="L167" s="32"/>
      <c r="M167" s="146" t="s">
        <v>1</v>
      </c>
      <c r="N167" s="147" t="s">
        <v>38</v>
      </c>
      <c r="P167" s="148">
        <f>O167*H167</f>
        <v>0</v>
      </c>
      <c r="Q167" s="148">
        <v>0</v>
      </c>
      <c r="R167" s="148">
        <f>Q167*H167</f>
        <v>0</v>
      </c>
      <c r="S167" s="148">
        <v>0</v>
      </c>
      <c r="T167" s="149">
        <f>S167*H167</f>
        <v>0</v>
      </c>
      <c r="AR167" s="150" t="s">
        <v>158</v>
      </c>
      <c r="AT167" s="150" t="s">
        <v>154</v>
      </c>
      <c r="AU167" s="150" t="s">
        <v>83</v>
      </c>
      <c r="AY167" s="17" t="s">
        <v>151</v>
      </c>
      <c r="BE167" s="151">
        <f>IF(N167="základní",J167,0)</f>
        <v>0</v>
      </c>
      <c r="BF167" s="151">
        <f>IF(N167="snížená",J167,0)</f>
        <v>0</v>
      </c>
      <c r="BG167" s="151">
        <f>IF(N167="zákl. přenesená",J167,0)</f>
        <v>0</v>
      </c>
      <c r="BH167" s="151">
        <f>IF(N167="sníž. přenesená",J167,0)</f>
        <v>0</v>
      </c>
      <c r="BI167" s="151">
        <f>IF(N167="nulová",J167,0)</f>
        <v>0</v>
      </c>
      <c r="BJ167" s="17" t="s">
        <v>81</v>
      </c>
      <c r="BK167" s="151">
        <f>ROUND(I167*H167,2)</f>
        <v>0</v>
      </c>
      <c r="BL167" s="17" t="s">
        <v>158</v>
      </c>
      <c r="BM167" s="150" t="s">
        <v>1327</v>
      </c>
    </row>
    <row r="168" spans="2:65" s="1" customFormat="1" ht="29.25" x14ac:dyDescent="0.2">
      <c r="B168" s="32"/>
      <c r="D168" s="152" t="s">
        <v>160</v>
      </c>
      <c r="F168" s="153" t="s">
        <v>1328</v>
      </c>
      <c r="I168" s="154"/>
      <c r="L168" s="32"/>
      <c r="M168" s="155"/>
      <c r="T168" s="56"/>
      <c r="AT168" s="17" t="s">
        <v>160</v>
      </c>
      <c r="AU168" s="17" t="s">
        <v>83</v>
      </c>
    </row>
    <row r="169" spans="2:65" s="14" customFormat="1" x14ac:dyDescent="0.2">
      <c r="B169" s="170"/>
      <c r="D169" s="152" t="s">
        <v>162</v>
      </c>
      <c r="E169" s="171" t="s">
        <v>1</v>
      </c>
      <c r="F169" s="172" t="s">
        <v>1322</v>
      </c>
      <c r="H169" s="171" t="s">
        <v>1</v>
      </c>
      <c r="I169" s="173"/>
      <c r="L169" s="170"/>
      <c r="M169" s="174"/>
      <c r="T169" s="175"/>
      <c r="AT169" s="171" t="s">
        <v>162</v>
      </c>
      <c r="AU169" s="171" t="s">
        <v>83</v>
      </c>
      <c r="AV169" s="14" t="s">
        <v>81</v>
      </c>
      <c r="AW169" s="14" t="s">
        <v>30</v>
      </c>
      <c r="AX169" s="14" t="s">
        <v>73</v>
      </c>
      <c r="AY169" s="171" t="s">
        <v>151</v>
      </c>
    </row>
    <row r="170" spans="2:65" s="12" customFormat="1" x14ac:dyDescent="0.2">
      <c r="B170" s="156"/>
      <c r="D170" s="152" t="s">
        <v>162</v>
      </c>
      <c r="E170" s="157" t="s">
        <v>1</v>
      </c>
      <c r="F170" s="158" t="s">
        <v>1329</v>
      </c>
      <c r="H170" s="159">
        <v>535.529</v>
      </c>
      <c r="I170" s="160"/>
      <c r="L170" s="156"/>
      <c r="M170" s="161"/>
      <c r="T170" s="162"/>
      <c r="AT170" s="157" t="s">
        <v>162</v>
      </c>
      <c r="AU170" s="157" t="s">
        <v>83</v>
      </c>
      <c r="AV170" s="12" t="s">
        <v>83</v>
      </c>
      <c r="AW170" s="12" t="s">
        <v>30</v>
      </c>
      <c r="AX170" s="12" t="s">
        <v>73</v>
      </c>
      <c r="AY170" s="157" t="s">
        <v>151</v>
      </c>
    </row>
    <row r="171" spans="2:65" s="12" customFormat="1" x14ac:dyDescent="0.2">
      <c r="B171" s="156"/>
      <c r="D171" s="152" t="s">
        <v>162</v>
      </c>
      <c r="E171" s="157" t="s">
        <v>1</v>
      </c>
      <c r="F171" s="158" t="s">
        <v>1330</v>
      </c>
      <c r="H171" s="159">
        <v>-86.504999999999995</v>
      </c>
      <c r="I171" s="160"/>
      <c r="L171" s="156"/>
      <c r="M171" s="161"/>
      <c r="T171" s="162"/>
      <c r="AT171" s="157" t="s">
        <v>162</v>
      </c>
      <c r="AU171" s="157" t="s">
        <v>83</v>
      </c>
      <c r="AV171" s="12" t="s">
        <v>83</v>
      </c>
      <c r="AW171" s="12" t="s">
        <v>30</v>
      </c>
      <c r="AX171" s="12" t="s">
        <v>73</v>
      </c>
      <c r="AY171" s="157" t="s">
        <v>151</v>
      </c>
    </row>
    <row r="172" spans="2:65" s="13" customFormat="1" x14ac:dyDescent="0.2">
      <c r="B172" s="163"/>
      <c r="D172" s="152" t="s">
        <v>162</v>
      </c>
      <c r="E172" s="164" t="s">
        <v>1</v>
      </c>
      <c r="F172" s="165" t="s">
        <v>164</v>
      </c>
      <c r="H172" s="166">
        <v>449.024</v>
      </c>
      <c r="I172" s="167"/>
      <c r="L172" s="163"/>
      <c r="M172" s="168"/>
      <c r="T172" s="169"/>
      <c r="AT172" s="164" t="s">
        <v>162</v>
      </c>
      <c r="AU172" s="164" t="s">
        <v>83</v>
      </c>
      <c r="AV172" s="13" t="s">
        <v>158</v>
      </c>
      <c r="AW172" s="13" t="s">
        <v>30</v>
      </c>
      <c r="AX172" s="13" t="s">
        <v>81</v>
      </c>
      <c r="AY172" s="164" t="s">
        <v>151</v>
      </c>
    </row>
    <row r="173" spans="2:65" s="1" customFormat="1" ht="33" customHeight="1" x14ac:dyDescent="0.2">
      <c r="B173" s="137"/>
      <c r="C173" s="138" t="s">
        <v>189</v>
      </c>
      <c r="D173" s="138" t="s">
        <v>154</v>
      </c>
      <c r="E173" s="139" t="s">
        <v>1331</v>
      </c>
      <c r="F173" s="140" t="s">
        <v>1332</v>
      </c>
      <c r="G173" s="141" t="s">
        <v>171</v>
      </c>
      <c r="H173" s="142">
        <v>45.332000000000001</v>
      </c>
      <c r="I173" s="143"/>
      <c r="J173" s="144">
        <f>ROUND(I173*H173,2)</f>
        <v>0</v>
      </c>
      <c r="K173" s="145"/>
      <c r="L173" s="32"/>
      <c r="M173" s="146" t="s">
        <v>1</v>
      </c>
      <c r="N173" s="147" t="s">
        <v>38</v>
      </c>
      <c r="P173" s="148">
        <f>O173*H173</f>
        <v>0</v>
      </c>
      <c r="Q173" s="148">
        <v>0</v>
      </c>
      <c r="R173" s="148">
        <f>Q173*H173</f>
        <v>0</v>
      </c>
      <c r="S173" s="148">
        <v>0</v>
      </c>
      <c r="T173" s="149">
        <f>S173*H173</f>
        <v>0</v>
      </c>
      <c r="AR173" s="150" t="s">
        <v>158</v>
      </c>
      <c r="AT173" s="150" t="s">
        <v>154</v>
      </c>
      <c r="AU173" s="150" t="s">
        <v>83</v>
      </c>
      <c r="AY173" s="17" t="s">
        <v>151</v>
      </c>
      <c r="BE173" s="151">
        <f>IF(N173="základní",J173,0)</f>
        <v>0</v>
      </c>
      <c r="BF173" s="151">
        <f>IF(N173="snížená",J173,0)</f>
        <v>0</v>
      </c>
      <c r="BG173" s="151">
        <f>IF(N173="zákl. přenesená",J173,0)</f>
        <v>0</v>
      </c>
      <c r="BH173" s="151">
        <f>IF(N173="sníž. přenesená",J173,0)</f>
        <v>0</v>
      </c>
      <c r="BI173" s="151">
        <f>IF(N173="nulová",J173,0)</f>
        <v>0</v>
      </c>
      <c r="BJ173" s="17" t="s">
        <v>81</v>
      </c>
      <c r="BK173" s="151">
        <f>ROUND(I173*H173,2)</f>
        <v>0</v>
      </c>
      <c r="BL173" s="17" t="s">
        <v>158</v>
      </c>
      <c r="BM173" s="150" t="s">
        <v>1333</v>
      </c>
    </row>
    <row r="174" spans="2:65" s="1" customFormat="1" ht="29.25" x14ac:dyDescent="0.2">
      <c r="B174" s="32"/>
      <c r="D174" s="152" t="s">
        <v>160</v>
      </c>
      <c r="F174" s="153" t="s">
        <v>1334</v>
      </c>
      <c r="I174" s="154"/>
      <c r="L174" s="32"/>
      <c r="M174" s="155"/>
      <c r="T174" s="56"/>
      <c r="AT174" s="17" t="s">
        <v>160</v>
      </c>
      <c r="AU174" s="17" t="s">
        <v>83</v>
      </c>
    </row>
    <row r="175" spans="2:65" s="14" customFormat="1" x14ac:dyDescent="0.2">
      <c r="B175" s="170"/>
      <c r="D175" s="152" t="s">
        <v>162</v>
      </c>
      <c r="E175" s="171" t="s">
        <v>1</v>
      </c>
      <c r="F175" s="172" t="s">
        <v>1316</v>
      </c>
      <c r="H175" s="171" t="s">
        <v>1</v>
      </c>
      <c r="I175" s="173"/>
      <c r="L175" s="170"/>
      <c r="M175" s="174"/>
      <c r="T175" s="175"/>
      <c r="AT175" s="171" t="s">
        <v>162</v>
      </c>
      <c r="AU175" s="171" t="s">
        <v>83</v>
      </c>
      <c r="AV175" s="14" t="s">
        <v>81</v>
      </c>
      <c r="AW175" s="14" t="s">
        <v>30</v>
      </c>
      <c r="AX175" s="14" t="s">
        <v>73</v>
      </c>
      <c r="AY175" s="171" t="s">
        <v>151</v>
      </c>
    </row>
    <row r="176" spans="2:65" s="12" customFormat="1" x14ac:dyDescent="0.2">
      <c r="B176" s="156"/>
      <c r="D176" s="152" t="s">
        <v>162</v>
      </c>
      <c r="E176" s="157" t="s">
        <v>1</v>
      </c>
      <c r="F176" s="158" t="s">
        <v>1335</v>
      </c>
      <c r="H176" s="159">
        <v>45.332000000000001</v>
      </c>
      <c r="I176" s="160"/>
      <c r="L176" s="156"/>
      <c r="M176" s="161"/>
      <c r="T176" s="162"/>
      <c r="AT176" s="157" t="s">
        <v>162</v>
      </c>
      <c r="AU176" s="157" t="s">
        <v>83</v>
      </c>
      <c r="AV176" s="12" t="s">
        <v>83</v>
      </c>
      <c r="AW176" s="12" t="s">
        <v>30</v>
      </c>
      <c r="AX176" s="12" t="s">
        <v>73</v>
      </c>
      <c r="AY176" s="157" t="s">
        <v>151</v>
      </c>
    </row>
    <row r="177" spans="2:65" s="13" customFormat="1" x14ac:dyDescent="0.2">
      <c r="B177" s="163"/>
      <c r="D177" s="152" t="s">
        <v>162</v>
      </c>
      <c r="E177" s="164" t="s">
        <v>1</v>
      </c>
      <c r="F177" s="165" t="s">
        <v>164</v>
      </c>
      <c r="H177" s="166">
        <v>45.332000000000001</v>
      </c>
      <c r="I177" s="167"/>
      <c r="L177" s="163"/>
      <c r="M177" s="168"/>
      <c r="T177" s="169"/>
      <c r="AT177" s="164" t="s">
        <v>162</v>
      </c>
      <c r="AU177" s="164" t="s">
        <v>83</v>
      </c>
      <c r="AV177" s="13" t="s">
        <v>158</v>
      </c>
      <c r="AW177" s="13" t="s">
        <v>30</v>
      </c>
      <c r="AX177" s="13" t="s">
        <v>81</v>
      </c>
      <c r="AY177" s="164" t="s">
        <v>151</v>
      </c>
    </row>
    <row r="178" spans="2:65" s="1" customFormat="1" ht="21.75" customHeight="1" x14ac:dyDescent="0.2">
      <c r="B178" s="137"/>
      <c r="C178" s="138" t="s">
        <v>195</v>
      </c>
      <c r="D178" s="138" t="s">
        <v>154</v>
      </c>
      <c r="E178" s="139" t="s">
        <v>1336</v>
      </c>
      <c r="F178" s="140" t="s">
        <v>1337</v>
      </c>
      <c r="G178" s="141" t="s">
        <v>157</v>
      </c>
      <c r="H178" s="142">
        <v>20.100000000000001</v>
      </c>
      <c r="I178" s="143"/>
      <c r="J178" s="144">
        <f>ROUND(I178*H178,2)</f>
        <v>0</v>
      </c>
      <c r="K178" s="145"/>
      <c r="L178" s="32"/>
      <c r="M178" s="146" t="s">
        <v>1</v>
      </c>
      <c r="N178" s="147" t="s">
        <v>38</v>
      </c>
      <c r="P178" s="148">
        <f>O178*H178</f>
        <v>0</v>
      </c>
      <c r="Q178" s="148">
        <v>8.4000000000000003E-4</v>
      </c>
      <c r="R178" s="148">
        <f>Q178*H178</f>
        <v>1.6884000000000003E-2</v>
      </c>
      <c r="S178" s="148">
        <v>0</v>
      </c>
      <c r="T178" s="149">
        <f>S178*H178</f>
        <v>0</v>
      </c>
      <c r="AR178" s="150" t="s">
        <v>158</v>
      </c>
      <c r="AT178" s="150" t="s">
        <v>154</v>
      </c>
      <c r="AU178" s="150" t="s">
        <v>83</v>
      </c>
      <c r="AY178" s="17" t="s">
        <v>151</v>
      </c>
      <c r="BE178" s="151">
        <f>IF(N178="základní",J178,0)</f>
        <v>0</v>
      </c>
      <c r="BF178" s="151">
        <f>IF(N178="snížená",J178,0)</f>
        <v>0</v>
      </c>
      <c r="BG178" s="151">
        <f>IF(N178="zákl. přenesená",J178,0)</f>
        <v>0</v>
      </c>
      <c r="BH178" s="151">
        <f>IF(N178="sníž. přenesená",J178,0)</f>
        <v>0</v>
      </c>
      <c r="BI178" s="151">
        <f>IF(N178="nulová",J178,0)</f>
        <v>0</v>
      </c>
      <c r="BJ178" s="17" t="s">
        <v>81</v>
      </c>
      <c r="BK178" s="151">
        <f>ROUND(I178*H178,2)</f>
        <v>0</v>
      </c>
      <c r="BL178" s="17" t="s">
        <v>158</v>
      </c>
      <c r="BM178" s="150" t="s">
        <v>1338</v>
      </c>
    </row>
    <row r="179" spans="2:65" s="1" customFormat="1" ht="19.5" x14ac:dyDescent="0.2">
      <c r="B179" s="32"/>
      <c r="D179" s="152" t="s">
        <v>160</v>
      </c>
      <c r="F179" s="153" t="s">
        <v>1339</v>
      </c>
      <c r="I179" s="154"/>
      <c r="L179" s="32"/>
      <c r="M179" s="155"/>
      <c r="T179" s="56"/>
      <c r="AT179" s="17" t="s">
        <v>160</v>
      </c>
      <c r="AU179" s="17" t="s">
        <v>83</v>
      </c>
    </row>
    <row r="180" spans="2:65" s="14" customFormat="1" x14ac:dyDescent="0.2">
      <c r="B180" s="170"/>
      <c r="D180" s="152" t="s">
        <v>162</v>
      </c>
      <c r="E180" s="171" t="s">
        <v>1</v>
      </c>
      <c r="F180" s="172" t="s">
        <v>1340</v>
      </c>
      <c r="H180" s="171" t="s">
        <v>1</v>
      </c>
      <c r="I180" s="173"/>
      <c r="L180" s="170"/>
      <c r="M180" s="174"/>
      <c r="T180" s="175"/>
      <c r="AT180" s="171" t="s">
        <v>162</v>
      </c>
      <c r="AU180" s="171" t="s">
        <v>83</v>
      </c>
      <c r="AV180" s="14" t="s">
        <v>81</v>
      </c>
      <c r="AW180" s="14" t="s">
        <v>30</v>
      </c>
      <c r="AX180" s="14" t="s">
        <v>73</v>
      </c>
      <c r="AY180" s="171" t="s">
        <v>151</v>
      </c>
    </row>
    <row r="181" spans="2:65" s="12" customFormat="1" x14ac:dyDescent="0.2">
      <c r="B181" s="156"/>
      <c r="D181" s="152" t="s">
        <v>162</v>
      </c>
      <c r="E181" s="157" t="s">
        <v>1</v>
      </c>
      <c r="F181" s="158" t="s">
        <v>1341</v>
      </c>
      <c r="H181" s="159">
        <v>20.100000000000001</v>
      </c>
      <c r="I181" s="160"/>
      <c r="L181" s="156"/>
      <c r="M181" s="161"/>
      <c r="T181" s="162"/>
      <c r="AT181" s="157" t="s">
        <v>162</v>
      </c>
      <c r="AU181" s="157" t="s">
        <v>83</v>
      </c>
      <c r="AV181" s="12" t="s">
        <v>83</v>
      </c>
      <c r="AW181" s="12" t="s">
        <v>30</v>
      </c>
      <c r="AX181" s="12" t="s">
        <v>81</v>
      </c>
      <c r="AY181" s="157" t="s">
        <v>151</v>
      </c>
    </row>
    <row r="182" spans="2:65" s="1" customFormat="1" ht="24.2" customHeight="1" x14ac:dyDescent="0.2">
      <c r="B182" s="137"/>
      <c r="C182" s="138" t="s">
        <v>204</v>
      </c>
      <c r="D182" s="138" t="s">
        <v>154</v>
      </c>
      <c r="E182" s="139" t="s">
        <v>1342</v>
      </c>
      <c r="F182" s="140" t="s">
        <v>1343</v>
      </c>
      <c r="G182" s="141" t="s">
        <v>157</v>
      </c>
      <c r="H182" s="142">
        <v>20.100000000000001</v>
      </c>
      <c r="I182" s="143"/>
      <c r="J182" s="144">
        <f>ROUND(I182*H182,2)</f>
        <v>0</v>
      </c>
      <c r="K182" s="145"/>
      <c r="L182" s="32"/>
      <c r="M182" s="146" t="s">
        <v>1</v>
      </c>
      <c r="N182" s="147" t="s">
        <v>38</v>
      </c>
      <c r="P182" s="148">
        <f>O182*H182</f>
        <v>0</v>
      </c>
      <c r="Q182" s="148">
        <v>0</v>
      </c>
      <c r="R182" s="148">
        <f>Q182*H182</f>
        <v>0</v>
      </c>
      <c r="S182" s="148">
        <v>0</v>
      </c>
      <c r="T182" s="149">
        <f>S182*H182</f>
        <v>0</v>
      </c>
      <c r="AR182" s="150" t="s">
        <v>158</v>
      </c>
      <c r="AT182" s="150" t="s">
        <v>154</v>
      </c>
      <c r="AU182" s="150" t="s">
        <v>83</v>
      </c>
      <c r="AY182" s="17" t="s">
        <v>151</v>
      </c>
      <c r="BE182" s="151">
        <f>IF(N182="základní",J182,0)</f>
        <v>0</v>
      </c>
      <c r="BF182" s="151">
        <f>IF(N182="snížená",J182,0)</f>
        <v>0</v>
      </c>
      <c r="BG182" s="151">
        <f>IF(N182="zákl. přenesená",J182,0)</f>
        <v>0</v>
      </c>
      <c r="BH182" s="151">
        <f>IF(N182="sníž. přenesená",J182,0)</f>
        <v>0</v>
      </c>
      <c r="BI182" s="151">
        <f>IF(N182="nulová",J182,0)</f>
        <v>0</v>
      </c>
      <c r="BJ182" s="17" t="s">
        <v>81</v>
      </c>
      <c r="BK182" s="151">
        <f>ROUND(I182*H182,2)</f>
        <v>0</v>
      </c>
      <c r="BL182" s="17" t="s">
        <v>158</v>
      </c>
      <c r="BM182" s="150" t="s">
        <v>1344</v>
      </c>
    </row>
    <row r="183" spans="2:65" s="1" customFormat="1" ht="29.25" x14ac:dyDescent="0.2">
      <c r="B183" s="32"/>
      <c r="D183" s="152" t="s">
        <v>160</v>
      </c>
      <c r="F183" s="153" t="s">
        <v>1345</v>
      </c>
      <c r="I183" s="154"/>
      <c r="L183" s="32"/>
      <c r="M183" s="155"/>
      <c r="T183" s="56"/>
      <c r="AT183" s="17" t="s">
        <v>160</v>
      </c>
      <c r="AU183" s="17" t="s">
        <v>83</v>
      </c>
    </row>
    <row r="184" spans="2:65" s="1" customFormat="1" ht="24.2" customHeight="1" x14ac:dyDescent="0.2">
      <c r="B184" s="137"/>
      <c r="C184" s="138" t="s">
        <v>152</v>
      </c>
      <c r="D184" s="138" t="s">
        <v>154</v>
      </c>
      <c r="E184" s="139" t="s">
        <v>1346</v>
      </c>
      <c r="F184" s="140" t="s">
        <v>1347</v>
      </c>
      <c r="G184" s="141" t="s">
        <v>157</v>
      </c>
      <c r="H184" s="142">
        <v>2080</v>
      </c>
      <c r="I184" s="143"/>
      <c r="J184" s="144">
        <f>ROUND(I184*H184,2)</f>
        <v>0</v>
      </c>
      <c r="K184" s="145"/>
      <c r="L184" s="32"/>
      <c r="M184" s="146" t="s">
        <v>1</v>
      </c>
      <c r="N184" s="147" t="s">
        <v>38</v>
      </c>
      <c r="P184" s="148">
        <f>O184*H184</f>
        <v>0</v>
      </c>
      <c r="Q184" s="148">
        <v>0</v>
      </c>
      <c r="R184" s="148">
        <f>Q184*H184</f>
        <v>0</v>
      </c>
      <c r="S184" s="148">
        <v>0</v>
      </c>
      <c r="T184" s="149">
        <f>S184*H184</f>
        <v>0</v>
      </c>
      <c r="AR184" s="150" t="s">
        <v>158</v>
      </c>
      <c r="AT184" s="150" t="s">
        <v>154</v>
      </c>
      <c r="AU184" s="150" t="s">
        <v>83</v>
      </c>
      <c r="AY184" s="17" t="s">
        <v>151</v>
      </c>
      <c r="BE184" s="151">
        <f>IF(N184="základní",J184,0)</f>
        <v>0</v>
      </c>
      <c r="BF184" s="151">
        <f>IF(N184="snížená",J184,0)</f>
        <v>0</v>
      </c>
      <c r="BG184" s="151">
        <f>IF(N184="zákl. přenesená",J184,0)</f>
        <v>0</v>
      </c>
      <c r="BH184" s="151">
        <f>IF(N184="sníž. přenesená",J184,0)</f>
        <v>0</v>
      </c>
      <c r="BI184" s="151">
        <f>IF(N184="nulová",J184,0)</f>
        <v>0</v>
      </c>
      <c r="BJ184" s="17" t="s">
        <v>81</v>
      </c>
      <c r="BK184" s="151">
        <f>ROUND(I184*H184,2)</f>
        <v>0</v>
      </c>
      <c r="BL184" s="17" t="s">
        <v>158</v>
      </c>
      <c r="BM184" s="150" t="s">
        <v>1348</v>
      </c>
    </row>
    <row r="185" spans="2:65" s="1" customFormat="1" ht="19.5" x14ac:dyDescent="0.2">
      <c r="B185" s="32"/>
      <c r="D185" s="152" t="s">
        <v>160</v>
      </c>
      <c r="F185" s="153" t="s">
        <v>1349</v>
      </c>
      <c r="I185" s="154"/>
      <c r="L185" s="32"/>
      <c r="M185" s="155"/>
      <c r="T185" s="56"/>
      <c r="AT185" s="17" t="s">
        <v>160</v>
      </c>
      <c r="AU185" s="17" t="s">
        <v>83</v>
      </c>
    </row>
    <row r="186" spans="2:65" s="14" customFormat="1" x14ac:dyDescent="0.2">
      <c r="B186" s="170"/>
      <c r="D186" s="152" t="s">
        <v>162</v>
      </c>
      <c r="E186" s="171" t="s">
        <v>1</v>
      </c>
      <c r="F186" s="172" t="s">
        <v>1350</v>
      </c>
      <c r="H186" s="171" t="s">
        <v>1</v>
      </c>
      <c r="I186" s="173"/>
      <c r="L186" s="170"/>
      <c r="M186" s="174"/>
      <c r="T186" s="175"/>
      <c r="AT186" s="171" t="s">
        <v>162</v>
      </c>
      <c r="AU186" s="171" t="s">
        <v>83</v>
      </c>
      <c r="AV186" s="14" t="s">
        <v>81</v>
      </c>
      <c r="AW186" s="14" t="s">
        <v>30</v>
      </c>
      <c r="AX186" s="14" t="s">
        <v>73</v>
      </c>
      <c r="AY186" s="171" t="s">
        <v>151</v>
      </c>
    </row>
    <row r="187" spans="2:65" s="12" customFormat="1" x14ac:dyDescent="0.2">
      <c r="B187" s="156"/>
      <c r="D187" s="152" t="s">
        <v>162</v>
      </c>
      <c r="E187" s="157" t="s">
        <v>1</v>
      </c>
      <c r="F187" s="158" t="s">
        <v>1351</v>
      </c>
      <c r="H187" s="159">
        <v>2080</v>
      </c>
      <c r="I187" s="160"/>
      <c r="L187" s="156"/>
      <c r="M187" s="161"/>
      <c r="T187" s="162"/>
      <c r="AT187" s="157" t="s">
        <v>162</v>
      </c>
      <c r="AU187" s="157" t="s">
        <v>83</v>
      </c>
      <c r="AV187" s="12" t="s">
        <v>83</v>
      </c>
      <c r="AW187" s="12" t="s">
        <v>30</v>
      </c>
      <c r="AX187" s="12" t="s">
        <v>73</v>
      </c>
      <c r="AY187" s="157" t="s">
        <v>151</v>
      </c>
    </row>
    <row r="188" spans="2:65" s="13" customFormat="1" x14ac:dyDescent="0.2">
      <c r="B188" s="163"/>
      <c r="D188" s="152" t="s">
        <v>162</v>
      </c>
      <c r="E188" s="164" t="s">
        <v>1</v>
      </c>
      <c r="F188" s="165" t="s">
        <v>164</v>
      </c>
      <c r="H188" s="166">
        <v>2080</v>
      </c>
      <c r="I188" s="167"/>
      <c r="L188" s="163"/>
      <c r="M188" s="168"/>
      <c r="T188" s="169"/>
      <c r="AT188" s="164" t="s">
        <v>162</v>
      </c>
      <c r="AU188" s="164" t="s">
        <v>83</v>
      </c>
      <c r="AV188" s="13" t="s">
        <v>158</v>
      </c>
      <c r="AW188" s="13" t="s">
        <v>30</v>
      </c>
      <c r="AX188" s="13" t="s">
        <v>81</v>
      </c>
      <c r="AY188" s="164" t="s">
        <v>151</v>
      </c>
    </row>
    <row r="189" spans="2:65" s="1" customFormat="1" ht="24.2" customHeight="1" x14ac:dyDescent="0.2">
      <c r="B189" s="137"/>
      <c r="C189" s="182" t="s">
        <v>217</v>
      </c>
      <c r="D189" s="182" t="s">
        <v>566</v>
      </c>
      <c r="E189" s="183" t="s">
        <v>1352</v>
      </c>
      <c r="F189" s="184" t="s">
        <v>1353</v>
      </c>
      <c r="G189" s="185" t="s">
        <v>157</v>
      </c>
      <c r="H189" s="186">
        <v>2463.7600000000002</v>
      </c>
      <c r="I189" s="187"/>
      <c r="J189" s="188">
        <f>ROUND(I189*H189,2)</f>
        <v>0</v>
      </c>
      <c r="K189" s="189"/>
      <c r="L189" s="190"/>
      <c r="M189" s="191" t="s">
        <v>1</v>
      </c>
      <c r="N189" s="192" t="s">
        <v>38</v>
      </c>
      <c r="P189" s="148">
        <f>O189*H189</f>
        <v>0</v>
      </c>
      <c r="Q189" s="148">
        <v>4.0000000000000002E-4</v>
      </c>
      <c r="R189" s="148">
        <f>Q189*H189</f>
        <v>0.98550400000000016</v>
      </c>
      <c r="S189" s="148">
        <v>0</v>
      </c>
      <c r="T189" s="149">
        <f>S189*H189</f>
        <v>0</v>
      </c>
      <c r="AR189" s="150" t="s">
        <v>204</v>
      </c>
      <c r="AT189" s="150" t="s">
        <v>566</v>
      </c>
      <c r="AU189" s="150" t="s">
        <v>83</v>
      </c>
      <c r="AY189" s="17" t="s">
        <v>151</v>
      </c>
      <c r="BE189" s="151">
        <f>IF(N189="základní",J189,0)</f>
        <v>0</v>
      </c>
      <c r="BF189" s="151">
        <f>IF(N189="snížená",J189,0)</f>
        <v>0</v>
      </c>
      <c r="BG189" s="151">
        <f>IF(N189="zákl. přenesená",J189,0)</f>
        <v>0</v>
      </c>
      <c r="BH189" s="151">
        <f>IF(N189="sníž. přenesená",J189,0)</f>
        <v>0</v>
      </c>
      <c r="BI189" s="151">
        <f>IF(N189="nulová",J189,0)</f>
        <v>0</v>
      </c>
      <c r="BJ189" s="17" t="s">
        <v>81</v>
      </c>
      <c r="BK189" s="151">
        <f>ROUND(I189*H189,2)</f>
        <v>0</v>
      </c>
      <c r="BL189" s="17" t="s">
        <v>158</v>
      </c>
      <c r="BM189" s="150" t="s">
        <v>1354</v>
      </c>
    </row>
    <row r="190" spans="2:65" s="1" customFormat="1" x14ac:dyDescent="0.2">
      <c r="B190" s="32"/>
      <c r="D190" s="152" t="s">
        <v>160</v>
      </c>
      <c r="F190" s="153" t="s">
        <v>1353</v>
      </c>
      <c r="I190" s="154"/>
      <c r="L190" s="32"/>
      <c r="M190" s="155"/>
      <c r="T190" s="56"/>
      <c r="AT190" s="17" t="s">
        <v>160</v>
      </c>
      <c r="AU190" s="17" t="s">
        <v>83</v>
      </c>
    </row>
    <row r="191" spans="2:65" s="12" customFormat="1" x14ac:dyDescent="0.2">
      <c r="B191" s="156"/>
      <c r="D191" s="152" t="s">
        <v>162</v>
      </c>
      <c r="F191" s="158" t="s">
        <v>1355</v>
      </c>
      <c r="H191" s="159">
        <v>2463.7600000000002</v>
      </c>
      <c r="I191" s="160"/>
      <c r="L191" s="156"/>
      <c r="M191" s="161"/>
      <c r="T191" s="162"/>
      <c r="AT191" s="157" t="s">
        <v>162</v>
      </c>
      <c r="AU191" s="157" t="s">
        <v>83</v>
      </c>
      <c r="AV191" s="12" t="s">
        <v>83</v>
      </c>
      <c r="AW191" s="12" t="s">
        <v>3</v>
      </c>
      <c r="AX191" s="12" t="s">
        <v>81</v>
      </c>
      <c r="AY191" s="157" t="s">
        <v>151</v>
      </c>
    </row>
    <row r="192" spans="2:65" s="1" customFormat="1" ht="16.5" customHeight="1" x14ac:dyDescent="0.2">
      <c r="B192" s="137"/>
      <c r="C192" s="138" t="s">
        <v>279</v>
      </c>
      <c r="D192" s="138" t="s">
        <v>154</v>
      </c>
      <c r="E192" s="139" t="s">
        <v>1356</v>
      </c>
      <c r="F192" s="140" t="s">
        <v>1357</v>
      </c>
      <c r="G192" s="141" t="s">
        <v>167</v>
      </c>
      <c r="H192" s="142">
        <v>474.9</v>
      </c>
      <c r="I192" s="143"/>
      <c r="J192" s="144">
        <f>ROUND(I192*H192,2)</f>
        <v>0</v>
      </c>
      <c r="K192" s="145"/>
      <c r="L192" s="32"/>
      <c r="M192" s="146" t="s">
        <v>1</v>
      </c>
      <c r="N192" s="147" t="s">
        <v>38</v>
      </c>
      <c r="P192" s="148">
        <f>O192*H192</f>
        <v>0</v>
      </c>
      <c r="Q192" s="148">
        <v>0</v>
      </c>
      <c r="R192" s="148">
        <f>Q192*H192</f>
        <v>0</v>
      </c>
      <c r="S192" s="148">
        <v>0</v>
      </c>
      <c r="T192" s="149">
        <f>S192*H192</f>
        <v>0</v>
      </c>
      <c r="AR192" s="150" t="s">
        <v>158</v>
      </c>
      <c r="AT192" s="150" t="s">
        <v>154</v>
      </c>
      <c r="AU192" s="150" t="s">
        <v>83</v>
      </c>
      <c r="AY192" s="17" t="s">
        <v>151</v>
      </c>
      <c r="BE192" s="151">
        <f>IF(N192="základní",J192,0)</f>
        <v>0</v>
      </c>
      <c r="BF192" s="151">
        <f>IF(N192="snížená",J192,0)</f>
        <v>0</v>
      </c>
      <c r="BG192" s="151">
        <f>IF(N192="zákl. přenesená",J192,0)</f>
        <v>0</v>
      </c>
      <c r="BH192" s="151">
        <f>IF(N192="sníž. přenesená",J192,0)</f>
        <v>0</v>
      </c>
      <c r="BI192" s="151">
        <f>IF(N192="nulová",J192,0)</f>
        <v>0</v>
      </c>
      <c r="BJ192" s="17" t="s">
        <v>81</v>
      </c>
      <c r="BK192" s="151">
        <f>ROUND(I192*H192,2)</f>
        <v>0</v>
      </c>
      <c r="BL192" s="17" t="s">
        <v>158</v>
      </c>
      <c r="BM192" s="150" t="s">
        <v>1358</v>
      </c>
    </row>
    <row r="193" spans="2:65" s="1" customFormat="1" x14ac:dyDescent="0.2">
      <c r="B193" s="32"/>
      <c r="D193" s="152" t="s">
        <v>160</v>
      </c>
      <c r="F193" s="153" t="s">
        <v>1357</v>
      </c>
      <c r="I193" s="154"/>
      <c r="L193" s="32"/>
      <c r="M193" s="155"/>
      <c r="T193" s="56"/>
      <c r="AT193" s="17" t="s">
        <v>160</v>
      </c>
      <c r="AU193" s="17" t="s">
        <v>83</v>
      </c>
    </row>
    <row r="194" spans="2:65" s="12" customFormat="1" x14ac:dyDescent="0.2">
      <c r="B194" s="156"/>
      <c r="D194" s="152" t="s">
        <v>162</v>
      </c>
      <c r="E194" s="157" t="s">
        <v>1</v>
      </c>
      <c r="F194" s="158" t="s">
        <v>1359</v>
      </c>
      <c r="H194" s="159">
        <v>474.9</v>
      </c>
      <c r="I194" s="160"/>
      <c r="L194" s="156"/>
      <c r="M194" s="161"/>
      <c r="T194" s="162"/>
      <c r="AT194" s="157" t="s">
        <v>162</v>
      </c>
      <c r="AU194" s="157" t="s">
        <v>83</v>
      </c>
      <c r="AV194" s="12" t="s">
        <v>83</v>
      </c>
      <c r="AW194" s="12" t="s">
        <v>30</v>
      </c>
      <c r="AX194" s="12" t="s">
        <v>73</v>
      </c>
      <c r="AY194" s="157" t="s">
        <v>151</v>
      </c>
    </row>
    <row r="195" spans="2:65" s="13" customFormat="1" x14ac:dyDescent="0.2">
      <c r="B195" s="163"/>
      <c r="D195" s="152" t="s">
        <v>162</v>
      </c>
      <c r="E195" s="164" t="s">
        <v>1</v>
      </c>
      <c r="F195" s="165" t="s">
        <v>164</v>
      </c>
      <c r="H195" s="166">
        <v>474.9</v>
      </c>
      <c r="I195" s="167"/>
      <c r="L195" s="163"/>
      <c r="M195" s="168"/>
      <c r="T195" s="169"/>
      <c r="AT195" s="164" t="s">
        <v>162</v>
      </c>
      <c r="AU195" s="164" t="s">
        <v>83</v>
      </c>
      <c r="AV195" s="13" t="s">
        <v>158</v>
      </c>
      <c r="AW195" s="13" t="s">
        <v>30</v>
      </c>
      <c r="AX195" s="13" t="s">
        <v>81</v>
      </c>
      <c r="AY195" s="164" t="s">
        <v>151</v>
      </c>
    </row>
    <row r="196" spans="2:65" s="1" customFormat="1" ht="37.9" customHeight="1" x14ac:dyDescent="0.2">
      <c r="B196" s="137"/>
      <c r="C196" s="138" t="s">
        <v>8</v>
      </c>
      <c r="D196" s="138" t="s">
        <v>154</v>
      </c>
      <c r="E196" s="139" t="s">
        <v>533</v>
      </c>
      <c r="F196" s="140" t="s">
        <v>534</v>
      </c>
      <c r="G196" s="141" t="s">
        <v>171</v>
      </c>
      <c r="H196" s="142">
        <v>399.851</v>
      </c>
      <c r="I196" s="143"/>
      <c r="J196" s="144">
        <f>ROUND(I196*H196,2)</f>
        <v>0</v>
      </c>
      <c r="K196" s="145"/>
      <c r="L196" s="32"/>
      <c r="M196" s="146" t="s">
        <v>1</v>
      </c>
      <c r="N196" s="147" t="s">
        <v>38</v>
      </c>
      <c r="P196" s="148">
        <f>O196*H196</f>
        <v>0</v>
      </c>
      <c r="Q196" s="148">
        <v>0</v>
      </c>
      <c r="R196" s="148">
        <f>Q196*H196</f>
        <v>0</v>
      </c>
      <c r="S196" s="148">
        <v>0</v>
      </c>
      <c r="T196" s="149">
        <f>S196*H196</f>
        <v>0</v>
      </c>
      <c r="AR196" s="150" t="s">
        <v>158</v>
      </c>
      <c r="AT196" s="150" t="s">
        <v>154</v>
      </c>
      <c r="AU196" s="150" t="s">
        <v>83</v>
      </c>
      <c r="AY196" s="17" t="s">
        <v>151</v>
      </c>
      <c r="BE196" s="151">
        <f>IF(N196="základní",J196,0)</f>
        <v>0</v>
      </c>
      <c r="BF196" s="151">
        <f>IF(N196="snížená",J196,0)</f>
        <v>0</v>
      </c>
      <c r="BG196" s="151">
        <f>IF(N196="zákl. přenesená",J196,0)</f>
        <v>0</v>
      </c>
      <c r="BH196" s="151">
        <f>IF(N196="sníž. přenesená",J196,0)</f>
        <v>0</v>
      </c>
      <c r="BI196" s="151">
        <f>IF(N196="nulová",J196,0)</f>
        <v>0</v>
      </c>
      <c r="BJ196" s="17" t="s">
        <v>81</v>
      </c>
      <c r="BK196" s="151">
        <f>ROUND(I196*H196,2)</f>
        <v>0</v>
      </c>
      <c r="BL196" s="17" t="s">
        <v>158</v>
      </c>
      <c r="BM196" s="150" t="s">
        <v>1360</v>
      </c>
    </row>
    <row r="197" spans="2:65" s="1" customFormat="1" ht="39" x14ac:dyDescent="0.2">
      <c r="B197" s="32"/>
      <c r="D197" s="152" t="s">
        <v>160</v>
      </c>
      <c r="F197" s="153" t="s">
        <v>1361</v>
      </c>
      <c r="I197" s="154"/>
      <c r="L197" s="32"/>
      <c r="M197" s="155"/>
      <c r="T197" s="56"/>
      <c r="AT197" s="17" t="s">
        <v>160</v>
      </c>
      <c r="AU197" s="17" t="s">
        <v>83</v>
      </c>
    </row>
    <row r="198" spans="2:65" s="1" customFormat="1" ht="37.9" customHeight="1" x14ac:dyDescent="0.2">
      <c r="B198" s="137"/>
      <c r="C198" s="138" t="s">
        <v>287</v>
      </c>
      <c r="D198" s="138" t="s">
        <v>154</v>
      </c>
      <c r="E198" s="139" t="s">
        <v>544</v>
      </c>
      <c r="F198" s="140" t="s">
        <v>545</v>
      </c>
      <c r="G198" s="141" t="s">
        <v>171</v>
      </c>
      <c r="H198" s="142">
        <v>7597.1689999999999</v>
      </c>
      <c r="I198" s="143"/>
      <c r="J198" s="144">
        <f>ROUND(I198*H198,2)</f>
        <v>0</v>
      </c>
      <c r="K198" s="145"/>
      <c r="L198" s="32"/>
      <c r="M198" s="146" t="s">
        <v>1</v>
      </c>
      <c r="N198" s="147" t="s">
        <v>38</v>
      </c>
      <c r="P198" s="148">
        <f>O198*H198</f>
        <v>0</v>
      </c>
      <c r="Q198" s="148">
        <v>0</v>
      </c>
      <c r="R198" s="148">
        <f>Q198*H198</f>
        <v>0</v>
      </c>
      <c r="S198" s="148">
        <v>0</v>
      </c>
      <c r="T198" s="149">
        <f>S198*H198</f>
        <v>0</v>
      </c>
      <c r="AR198" s="150" t="s">
        <v>158</v>
      </c>
      <c r="AT198" s="150" t="s">
        <v>154</v>
      </c>
      <c r="AU198" s="150" t="s">
        <v>83</v>
      </c>
      <c r="AY198" s="17" t="s">
        <v>151</v>
      </c>
      <c r="BE198" s="151">
        <f>IF(N198="základní",J198,0)</f>
        <v>0</v>
      </c>
      <c r="BF198" s="151">
        <f>IF(N198="snížená",J198,0)</f>
        <v>0</v>
      </c>
      <c r="BG198" s="151">
        <f>IF(N198="zákl. přenesená",J198,0)</f>
        <v>0</v>
      </c>
      <c r="BH198" s="151">
        <f>IF(N198="sníž. přenesená",J198,0)</f>
        <v>0</v>
      </c>
      <c r="BI198" s="151">
        <f>IF(N198="nulová",J198,0)</f>
        <v>0</v>
      </c>
      <c r="BJ198" s="17" t="s">
        <v>81</v>
      </c>
      <c r="BK198" s="151">
        <f>ROUND(I198*H198,2)</f>
        <v>0</v>
      </c>
      <c r="BL198" s="17" t="s">
        <v>158</v>
      </c>
      <c r="BM198" s="150" t="s">
        <v>1362</v>
      </c>
    </row>
    <row r="199" spans="2:65" s="1" customFormat="1" ht="48.75" x14ac:dyDescent="0.2">
      <c r="B199" s="32"/>
      <c r="D199" s="152" t="s">
        <v>160</v>
      </c>
      <c r="F199" s="153" t="s">
        <v>1363</v>
      </c>
      <c r="I199" s="154"/>
      <c r="L199" s="32"/>
      <c r="M199" s="155"/>
      <c r="T199" s="56"/>
      <c r="AT199" s="17" t="s">
        <v>160</v>
      </c>
      <c r="AU199" s="17" t="s">
        <v>83</v>
      </c>
    </row>
    <row r="200" spans="2:65" s="12" customFormat="1" x14ac:dyDescent="0.2">
      <c r="B200" s="156"/>
      <c r="D200" s="152" t="s">
        <v>162</v>
      </c>
      <c r="E200" s="157" t="s">
        <v>1</v>
      </c>
      <c r="F200" s="158" t="s">
        <v>1364</v>
      </c>
      <c r="H200" s="159">
        <v>7597.1689999999999</v>
      </c>
      <c r="I200" s="160"/>
      <c r="L200" s="156"/>
      <c r="M200" s="161"/>
      <c r="T200" s="162"/>
      <c r="AT200" s="157" t="s">
        <v>162</v>
      </c>
      <c r="AU200" s="157" t="s">
        <v>83</v>
      </c>
      <c r="AV200" s="12" t="s">
        <v>83</v>
      </c>
      <c r="AW200" s="12" t="s">
        <v>30</v>
      </c>
      <c r="AX200" s="12" t="s">
        <v>73</v>
      </c>
      <c r="AY200" s="157" t="s">
        <v>151</v>
      </c>
    </row>
    <row r="201" spans="2:65" s="13" customFormat="1" x14ac:dyDescent="0.2">
      <c r="B201" s="163"/>
      <c r="D201" s="152" t="s">
        <v>162</v>
      </c>
      <c r="E201" s="164" t="s">
        <v>1</v>
      </c>
      <c r="F201" s="165" t="s">
        <v>164</v>
      </c>
      <c r="H201" s="166">
        <v>7597.1689999999999</v>
      </c>
      <c r="I201" s="167"/>
      <c r="L201" s="163"/>
      <c r="M201" s="168"/>
      <c r="T201" s="169"/>
      <c r="AT201" s="164" t="s">
        <v>162</v>
      </c>
      <c r="AU201" s="164" t="s">
        <v>83</v>
      </c>
      <c r="AV201" s="13" t="s">
        <v>158</v>
      </c>
      <c r="AW201" s="13" t="s">
        <v>30</v>
      </c>
      <c r="AX201" s="13" t="s">
        <v>81</v>
      </c>
      <c r="AY201" s="164" t="s">
        <v>151</v>
      </c>
    </row>
    <row r="202" spans="2:65" s="1" customFormat="1" ht="24.2" customHeight="1" x14ac:dyDescent="0.2">
      <c r="B202" s="137"/>
      <c r="C202" s="138" t="s">
        <v>293</v>
      </c>
      <c r="D202" s="138" t="s">
        <v>154</v>
      </c>
      <c r="E202" s="139" t="s">
        <v>359</v>
      </c>
      <c r="F202" s="140" t="s">
        <v>360</v>
      </c>
      <c r="G202" s="141" t="s">
        <v>171</v>
      </c>
      <c r="H202" s="142">
        <v>399.851</v>
      </c>
      <c r="I202" s="143"/>
      <c r="J202" s="144">
        <f>ROUND(I202*H202,2)</f>
        <v>0</v>
      </c>
      <c r="K202" s="145"/>
      <c r="L202" s="32"/>
      <c r="M202" s="146" t="s">
        <v>1</v>
      </c>
      <c r="N202" s="147" t="s">
        <v>38</v>
      </c>
      <c r="P202" s="148">
        <f>O202*H202</f>
        <v>0</v>
      </c>
      <c r="Q202" s="148">
        <v>0</v>
      </c>
      <c r="R202" s="148">
        <f>Q202*H202</f>
        <v>0</v>
      </c>
      <c r="S202" s="148">
        <v>0</v>
      </c>
      <c r="T202" s="149">
        <f>S202*H202</f>
        <v>0</v>
      </c>
      <c r="AR202" s="150" t="s">
        <v>158</v>
      </c>
      <c r="AT202" s="150" t="s">
        <v>154</v>
      </c>
      <c r="AU202" s="150" t="s">
        <v>83</v>
      </c>
      <c r="AY202" s="17" t="s">
        <v>151</v>
      </c>
      <c r="BE202" s="151">
        <f>IF(N202="základní",J202,0)</f>
        <v>0</v>
      </c>
      <c r="BF202" s="151">
        <f>IF(N202="snížená",J202,0)</f>
        <v>0</v>
      </c>
      <c r="BG202" s="151">
        <f>IF(N202="zákl. přenesená",J202,0)</f>
        <v>0</v>
      </c>
      <c r="BH202" s="151">
        <f>IF(N202="sníž. přenesená",J202,0)</f>
        <v>0</v>
      </c>
      <c r="BI202" s="151">
        <f>IF(N202="nulová",J202,0)</f>
        <v>0</v>
      </c>
      <c r="BJ202" s="17" t="s">
        <v>81</v>
      </c>
      <c r="BK202" s="151">
        <f>ROUND(I202*H202,2)</f>
        <v>0</v>
      </c>
      <c r="BL202" s="17" t="s">
        <v>158</v>
      </c>
      <c r="BM202" s="150" t="s">
        <v>1365</v>
      </c>
    </row>
    <row r="203" spans="2:65" s="1" customFormat="1" ht="29.25" x14ac:dyDescent="0.2">
      <c r="B203" s="32"/>
      <c r="D203" s="152" t="s">
        <v>160</v>
      </c>
      <c r="F203" s="153" t="s">
        <v>1366</v>
      </c>
      <c r="I203" s="154"/>
      <c r="L203" s="32"/>
      <c r="M203" s="155"/>
      <c r="T203" s="56"/>
      <c r="AT203" s="17" t="s">
        <v>160</v>
      </c>
      <c r="AU203" s="17" t="s">
        <v>83</v>
      </c>
    </row>
    <row r="204" spans="2:65" s="12" customFormat="1" x14ac:dyDescent="0.2">
      <c r="B204" s="156"/>
      <c r="D204" s="152" t="s">
        <v>162</v>
      </c>
      <c r="E204" s="157" t="s">
        <v>1</v>
      </c>
      <c r="F204" s="158" t="s">
        <v>1367</v>
      </c>
      <c r="H204" s="159">
        <v>-189.01</v>
      </c>
      <c r="I204" s="160"/>
      <c r="L204" s="156"/>
      <c r="M204" s="161"/>
      <c r="T204" s="162"/>
      <c r="AT204" s="157" t="s">
        <v>162</v>
      </c>
      <c r="AU204" s="157" t="s">
        <v>83</v>
      </c>
      <c r="AV204" s="12" t="s">
        <v>83</v>
      </c>
      <c r="AW204" s="12" t="s">
        <v>30</v>
      </c>
      <c r="AX204" s="12" t="s">
        <v>73</v>
      </c>
      <c r="AY204" s="157" t="s">
        <v>151</v>
      </c>
    </row>
    <row r="205" spans="2:65" s="12" customFormat="1" x14ac:dyDescent="0.2">
      <c r="B205" s="156"/>
      <c r="D205" s="152" t="s">
        <v>162</v>
      </c>
      <c r="E205" s="157" t="s">
        <v>1</v>
      </c>
      <c r="F205" s="158" t="s">
        <v>1368</v>
      </c>
      <c r="H205" s="159">
        <v>588.86099999999999</v>
      </c>
      <c r="I205" s="160"/>
      <c r="L205" s="156"/>
      <c r="M205" s="161"/>
      <c r="T205" s="162"/>
      <c r="AT205" s="157" t="s">
        <v>162</v>
      </c>
      <c r="AU205" s="157" t="s">
        <v>83</v>
      </c>
      <c r="AV205" s="12" t="s">
        <v>83</v>
      </c>
      <c r="AW205" s="12" t="s">
        <v>30</v>
      </c>
      <c r="AX205" s="12" t="s">
        <v>73</v>
      </c>
      <c r="AY205" s="157" t="s">
        <v>151</v>
      </c>
    </row>
    <row r="206" spans="2:65" s="13" customFormat="1" x14ac:dyDescent="0.2">
      <c r="B206" s="163"/>
      <c r="D206" s="152" t="s">
        <v>162</v>
      </c>
      <c r="E206" s="164" t="s">
        <v>1</v>
      </c>
      <c r="F206" s="165" t="s">
        <v>164</v>
      </c>
      <c r="H206" s="166">
        <v>399.851</v>
      </c>
      <c r="I206" s="167"/>
      <c r="L206" s="163"/>
      <c r="M206" s="168"/>
      <c r="T206" s="169"/>
      <c r="AT206" s="164" t="s">
        <v>162</v>
      </c>
      <c r="AU206" s="164" t="s">
        <v>83</v>
      </c>
      <c r="AV206" s="13" t="s">
        <v>158</v>
      </c>
      <c r="AW206" s="13" t="s">
        <v>30</v>
      </c>
      <c r="AX206" s="13" t="s">
        <v>81</v>
      </c>
      <c r="AY206" s="164" t="s">
        <v>151</v>
      </c>
    </row>
    <row r="207" spans="2:65" s="1" customFormat="1" ht="33" customHeight="1" x14ac:dyDescent="0.2">
      <c r="B207" s="137"/>
      <c r="C207" s="138" t="s">
        <v>298</v>
      </c>
      <c r="D207" s="138" t="s">
        <v>154</v>
      </c>
      <c r="E207" s="139" t="s">
        <v>581</v>
      </c>
      <c r="F207" s="140" t="s">
        <v>582</v>
      </c>
      <c r="G207" s="141" t="s">
        <v>181</v>
      </c>
      <c r="H207" s="142">
        <v>719.73199999999997</v>
      </c>
      <c r="I207" s="143"/>
      <c r="J207" s="144">
        <f>ROUND(I207*H207,2)</f>
        <v>0</v>
      </c>
      <c r="K207" s="145"/>
      <c r="L207" s="32"/>
      <c r="M207" s="146" t="s">
        <v>1</v>
      </c>
      <c r="N207" s="147" t="s">
        <v>38</v>
      </c>
      <c r="P207" s="148">
        <f>O207*H207</f>
        <v>0</v>
      </c>
      <c r="Q207" s="148">
        <v>0</v>
      </c>
      <c r="R207" s="148">
        <f>Q207*H207</f>
        <v>0</v>
      </c>
      <c r="S207" s="148">
        <v>0</v>
      </c>
      <c r="T207" s="149">
        <f>S207*H207</f>
        <v>0</v>
      </c>
      <c r="AR207" s="150" t="s">
        <v>158</v>
      </c>
      <c r="AT207" s="150" t="s">
        <v>154</v>
      </c>
      <c r="AU207" s="150" t="s">
        <v>83</v>
      </c>
      <c r="AY207" s="17" t="s">
        <v>151</v>
      </c>
      <c r="BE207" s="151">
        <f>IF(N207="základní",J207,0)</f>
        <v>0</v>
      </c>
      <c r="BF207" s="151">
        <f>IF(N207="snížená",J207,0)</f>
        <v>0</v>
      </c>
      <c r="BG207" s="151">
        <f>IF(N207="zákl. přenesená",J207,0)</f>
        <v>0</v>
      </c>
      <c r="BH207" s="151">
        <f>IF(N207="sníž. přenesená",J207,0)</f>
        <v>0</v>
      </c>
      <c r="BI207" s="151">
        <f>IF(N207="nulová",J207,0)</f>
        <v>0</v>
      </c>
      <c r="BJ207" s="17" t="s">
        <v>81</v>
      </c>
      <c r="BK207" s="151">
        <f>ROUND(I207*H207,2)</f>
        <v>0</v>
      </c>
      <c r="BL207" s="17" t="s">
        <v>158</v>
      </c>
      <c r="BM207" s="150" t="s">
        <v>1369</v>
      </c>
    </row>
    <row r="208" spans="2:65" s="1" customFormat="1" ht="29.25" x14ac:dyDescent="0.2">
      <c r="B208" s="32"/>
      <c r="D208" s="152" t="s">
        <v>160</v>
      </c>
      <c r="F208" s="153" t="s">
        <v>1370</v>
      </c>
      <c r="I208" s="154"/>
      <c r="L208" s="32"/>
      <c r="M208" s="155"/>
      <c r="T208" s="56"/>
      <c r="AT208" s="17" t="s">
        <v>160</v>
      </c>
      <c r="AU208" s="17" t="s">
        <v>83</v>
      </c>
    </row>
    <row r="209" spans="2:65" s="12" customFormat="1" x14ac:dyDescent="0.2">
      <c r="B209" s="156"/>
      <c r="D209" s="152" t="s">
        <v>162</v>
      </c>
      <c r="E209" s="157" t="s">
        <v>1</v>
      </c>
      <c r="F209" s="158" t="s">
        <v>1371</v>
      </c>
      <c r="H209" s="159">
        <v>719.73199999999997</v>
      </c>
      <c r="I209" s="160"/>
      <c r="L209" s="156"/>
      <c r="M209" s="161"/>
      <c r="T209" s="162"/>
      <c r="AT209" s="157" t="s">
        <v>162</v>
      </c>
      <c r="AU209" s="157" t="s">
        <v>83</v>
      </c>
      <c r="AV209" s="12" t="s">
        <v>83</v>
      </c>
      <c r="AW209" s="12" t="s">
        <v>30</v>
      </c>
      <c r="AX209" s="12" t="s">
        <v>73</v>
      </c>
      <c r="AY209" s="157" t="s">
        <v>151</v>
      </c>
    </row>
    <row r="210" spans="2:65" s="13" customFormat="1" x14ac:dyDescent="0.2">
      <c r="B210" s="163"/>
      <c r="D210" s="152" t="s">
        <v>162</v>
      </c>
      <c r="E210" s="164" t="s">
        <v>1</v>
      </c>
      <c r="F210" s="165" t="s">
        <v>164</v>
      </c>
      <c r="H210" s="166">
        <v>719.73199999999997</v>
      </c>
      <c r="I210" s="167"/>
      <c r="L210" s="163"/>
      <c r="M210" s="168"/>
      <c r="T210" s="169"/>
      <c r="AT210" s="164" t="s">
        <v>162</v>
      </c>
      <c r="AU210" s="164" t="s">
        <v>83</v>
      </c>
      <c r="AV210" s="13" t="s">
        <v>158</v>
      </c>
      <c r="AW210" s="13" t="s">
        <v>30</v>
      </c>
      <c r="AX210" s="13" t="s">
        <v>81</v>
      </c>
      <c r="AY210" s="164" t="s">
        <v>151</v>
      </c>
    </row>
    <row r="211" spans="2:65" s="1" customFormat="1" ht="24.2" customHeight="1" x14ac:dyDescent="0.2">
      <c r="B211" s="137"/>
      <c r="C211" s="138" t="s">
        <v>207</v>
      </c>
      <c r="D211" s="138" t="s">
        <v>154</v>
      </c>
      <c r="E211" s="139" t="s">
        <v>1372</v>
      </c>
      <c r="F211" s="140" t="s">
        <v>1373</v>
      </c>
      <c r="G211" s="141" t="s">
        <v>171</v>
      </c>
      <c r="H211" s="142">
        <v>722.03399999999999</v>
      </c>
      <c r="I211" s="143"/>
      <c r="J211" s="144">
        <f>ROUND(I211*H211,2)</f>
        <v>0</v>
      </c>
      <c r="K211" s="145"/>
      <c r="L211" s="32"/>
      <c r="M211" s="146" t="s">
        <v>1</v>
      </c>
      <c r="N211" s="147" t="s">
        <v>38</v>
      </c>
      <c r="P211" s="148">
        <f>O211*H211</f>
        <v>0</v>
      </c>
      <c r="Q211" s="148">
        <v>0</v>
      </c>
      <c r="R211" s="148">
        <f>Q211*H211</f>
        <v>0</v>
      </c>
      <c r="S211" s="148">
        <v>0</v>
      </c>
      <c r="T211" s="149">
        <f>S211*H211</f>
        <v>0</v>
      </c>
      <c r="AR211" s="150" t="s">
        <v>158</v>
      </c>
      <c r="AT211" s="150" t="s">
        <v>154</v>
      </c>
      <c r="AU211" s="150" t="s">
        <v>83</v>
      </c>
      <c r="AY211" s="17" t="s">
        <v>151</v>
      </c>
      <c r="BE211" s="151">
        <f>IF(N211="základní",J211,0)</f>
        <v>0</v>
      </c>
      <c r="BF211" s="151">
        <f>IF(N211="snížená",J211,0)</f>
        <v>0</v>
      </c>
      <c r="BG211" s="151">
        <f>IF(N211="zákl. přenesená",J211,0)</f>
        <v>0</v>
      </c>
      <c r="BH211" s="151">
        <f>IF(N211="sníž. přenesená",J211,0)</f>
        <v>0</v>
      </c>
      <c r="BI211" s="151">
        <f>IF(N211="nulová",J211,0)</f>
        <v>0</v>
      </c>
      <c r="BJ211" s="17" t="s">
        <v>81</v>
      </c>
      <c r="BK211" s="151">
        <f>ROUND(I211*H211,2)</f>
        <v>0</v>
      </c>
      <c r="BL211" s="17" t="s">
        <v>158</v>
      </c>
      <c r="BM211" s="150" t="s">
        <v>1374</v>
      </c>
    </row>
    <row r="212" spans="2:65" s="1" customFormat="1" ht="29.25" x14ac:dyDescent="0.2">
      <c r="B212" s="32"/>
      <c r="D212" s="152" t="s">
        <v>160</v>
      </c>
      <c r="F212" s="153" t="s">
        <v>1375</v>
      </c>
      <c r="I212" s="154"/>
      <c r="L212" s="32"/>
      <c r="M212" s="155"/>
      <c r="T212" s="56"/>
      <c r="AT212" s="17" t="s">
        <v>160</v>
      </c>
      <c r="AU212" s="17" t="s">
        <v>83</v>
      </c>
    </row>
    <row r="213" spans="2:65" s="14" customFormat="1" x14ac:dyDescent="0.2">
      <c r="B213" s="170"/>
      <c r="D213" s="152" t="s">
        <v>162</v>
      </c>
      <c r="E213" s="171" t="s">
        <v>1</v>
      </c>
      <c r="F213" s="172" t="s">
        <v>1376</v>
      </c>
      <c r="H213" s="171" t="s">
        <v>1</v>
      </c>
      <c r="I213" s="173"/>
      <c r="L213" s="170"/>
      <c r="M213" s="174"/>
      <c r="T213" s="175"/>
      <c r="AT213" s="171" t="s">
        <v>162</v>
      </c>
      <c r="AU213" s="171" t="s">
        <v>83</v>
      </c>
      <c r="AV213" s="14" t="s">
        <v>81</v>
      </c>
      <c r="AW213" s="14" t="s">
        <v>30</v>
      </c>
      <c r="AX213" s="14" t="s">
        <v>73</v>
      </c>
      <c r="AY213" s="171" t="s">
        <v>151</v>
      </c>
    </row>
    <row r="214" spans="2:65" s="12" customFormat="1" x14ac:dyDescent="0.2">
      <c r="B214" s="156"/>
      <c r="D214" s="152" t="s">
        <v>162</v>
      </c>
      <c r="E214" s="157" t="s">
        <v>1</v>
      </c>
      <c r="F214" s="158" t="s">
        <v>1377</v>
      </c>
      <c r="H214" s="159">
        <v>48</v>
      </c>
      <c r="I214" s="160"/>
      <c r="L214" s="156"/>
      <c r="M214" s="161"/>
      <c r="T214" s="162"/>
      <c r="AT214" s="157" t="s">
        <v>162</v>
      </c>
      <c r="AU214" s="157" t="s">
        <v>83</v>
      </c>
      <c r="AV214" s="12" t="s">
        <v>83</v>
      </c>
      <c r="AW214" s="12" t="s">
        <v>30</v>
      </c>
      <c r="AX214" s="12" t="s">
        <v>73</v>
      </c>
      <c r="AY214" s="157" t="s">
        <v>151</v>
      </c>
    </row>
    <row r="215" spans="2:65" s="12" customFormat="1" x14ac:dyDescent="0.2">
      <c r="B215" s="156"/>
      <c r="D215" s="152" t="s">
        <v>162</v>
      </c>
      <c r="E215" s="157" t="s">
        <v>1</v>
      </c>
      <c r="F215" s="158" t="s">
        <v>1378</v>
      </c>
      <c r="H215" s="159">
        <v>34</v>
      </c>
      <c r="I215" s="160"/>
      <c r="L215" s="156"/>
      <c r="M215" s="161"/>
      <c r="T215" s="162"/>
      <c r="AT215" s="157" t="s">
        <v>162</v>
      </c>
      <c r="AU215" s="157" t="s">
        <v>83</v>
      </c>
      <c r="AV215" s="12" t="s">
        <v>83</v>
      </c>
      <c r="AW215" s="12" t="s">
        <v>30</v>
      </c>
      <c r="AX215" s="12" t="s">
        <v>73</v>
      </c>
      <c r="AY215" s="157" t="s">
        <v>151</v>
      </c>
    </row>
    <row r="216" spans="2:65" s="14" customFormat="1" x14ac:dyDescent="0.2">
      <c r="B216" s="170"/>
      <c r="D216" s="152" t="s">
        <v>162</v>
      </c>
      <c r="E216" s="171" t="s">
        <v>1</v>
      </c>
      <c r="F216" s="172" t="s">
        <v>1379</v>
      </c>
      <c r="H216" s="171" t="s">
        <v>1</v>
      </c>
      <c r="I216" s="173"/>
      <c r="L216" s="170"/>
      <c r="M216" s="174"/>
      <c r="T216" s="175"/>
      <c r="AT216" s="171" t="s">
        <v>162</v>
      </c>
      <c r="AU216" s="171" t="s">
        <v>83</v>
      </c>
      <c r="AV216" s="14" t="s">
        <v>81</v>
      </c>
      <c r="AW216" s="14" t="s">
        <v>30</v>
      </c>
      <c r="AX216" s="14" t="s">
        <v>73</v>
      </c>
      <c r="AY216" s="171" t="s">
        <v>151</v>
      </c>
    </row>
    <row r="217" spans="2:65" s="12" customFormat="1" x14ac:dyDescent="0.2">
      <c r="B217" s="156"/>
      <c r="D217" s="152" t="s">
        <v>162</v>
      </c>
      <c r="E217" s="157" t="s">
        <v>1</v>
      </c>
      <c r="F217" s="158" t="s">
        <v>217</v>
      </c>
      <c r="H217" s="159">
        <v>10</v>
      </c>
      <c r="I217" s="160"/>
      <c r="L217" s="156"/>
      <c r="M217" s="161"/>
      <c r="T217" s="162"/>
      <c r="AT217" s="157" t="s">
        <v>162</v>
      </c>
      <c r="AU217" s="157" t="s">
        <v>83</v>
      </c>
      <c r="AV217" s="12" t="s">
        <v>83</v>
      </c>
      <c r="AW217" s="12" t="s">
        <v>30</v>
      </c>
      <c r="AX217" s="12" t="s">
        <v>73</v>
      </c>
      <c r="AY217" s="157" t="s">
        <v>151</v>
      </c>
    </row>
    <row r="218" spans="2:65" s="14" customFormat="1" x14ac:dyDescent="0.2">
      <c r="B218" s="170"/>
      <c r="D218" s="152" t="s">
        <v>162</v>
      </c>
      <c r="E218" s="171" t="s">
        <v>1</v>
      </c>
      <c r="F218" s="172" t="s">
        <v>1380</v>
      </c>
      <c r="H218" s="171" t="s">
        <v>1</v>
      </c>
      <c r="I218" s="173"/>
      <c r="L218" s="170"/>
      <c r="M218" s="174"/>
      <c r="T218" s="175"/>
      <c r="AT218" s="171" t="s">
        <v>162</v>
      </c>
      <c r="AU218" s="171" t="s">
        <v>83</v>
      </c>
      <c r="AV218" s="14" t="s">
        <v>81</v>
      </c>
      <c r="AW218" s="14" t="s">
        <v>30</v>
      </c>
      <c r="AX218" s="14" t="s">
        <v>73</v>
      </c>
      <c r="AY218" s="171" t="s">
        <v>151</v>
      </c>
    </row>
    <row r="219" spans="2:65" s="12" customFormat="1" x14ac:dyDescent="0.2">
      <c r="B219" s="156"/>
      <c r="D219" s="152" t="s">
        <v>162</v>
      </c>
      <c r="E219" s="157" t="s">
        <v>1</v>
      </c>
      <c r="F219" s="158" t="s">
        <v>1381</v>
      </c>
      <c r="H219" s="159">
        <v>630.03399999999999</v>
      </c>
      <c r="I219" s="160"/>
      <c r="L219" s="156"/>
      <c r="M219" s="161"/>
      <c r="T219" s="162"/>
      <c r="AT219" s="157" t="s">
        <v>162</v>
      </c>
      <c r="AU219" s="157" t="s">
        <v>83</v>
      </c>
      <c r="AV219" s="12" t="s">
        <v>83</v>
      </c>
      <c r="AW219" s="12" t="s">
        <v>30</v>
      </c>
      <c r="AX219" s="12" t="s">
        <v>73</v>
      </c>
      <c r="AY219" s="157" t="s">
        <v>151</v>
      </c>
    </row>
    <row r="220" spans="2:65" s="13" customFormat="1" x14ac:dyDescent="0.2">
      <c r="B220" s="163"/>
      <c r="D220" s="152" t="s">
        <v>162</v>
      </c>
      <c r="E220" s="164" t="s">
        <v>1</v>
      </c>
      <c r="F220" s="165" t="s">
        <v>164</v>
      </c>
      <c r="H220" s="166">
        <v>722.03399999999999</v>
      </c>
      <c r="I220" s="167"/>
      <c r="L220" s="163"/>
      <c r="M220" s="168"/>
      <c r="T220" s="169"/>
      <c r="AT220" s="164" t="s">
        <v>162</v>
      </c>
      <c r="AU220" s="164" t="s">
        <v>83</v>
      </c>
      <c r="AV220" s="13" t="s">
        <v>158</v>
      </c>
      <c r="AW220" s="13" t="s">
        <v>30</v>
      </c>
      <c r="AX220" s="13" t="s">
        <v>81</v>
      </c>
      <c r="AY220" s="164" t="s">
        <v>151</v>
      </c>
    </row>
    <row r="221" spans="2:65" s="1" customFormat="1" ht="16.5" customHeight="1" x14ac:dyDescent="0.2">
      <c r="B221" s="137"/>
      <c r="C221" s="182" t="s">
        <v>305</v>
      </c>
      <c r="D221" s="182" t="s">
        <v>566</v>
      </c>
      <c r="E221" s="183" t="s">
        <v>1382</v>
      </c>
      <c r="F221" s="184" t="s">
        <v>1383</v>
      </c>
      <c r="G221" s="185" t="s">
        <v>181</v>
      </c>
      <c r="H221" s="186">
        <v>926.15</v>
      </c>
      <c r="I221" s="187"/>
      <c r="J221" s="188">
        <f>ROUND(I221*H221,2)</f>
        <v>0</v>
      </c>
      <c r="K221" s="189"/>
      <c r="L221" s="190"/>
      <c r="M221" s="191" t="s">
        <v>1</v>
      </c>
      <c r="N221" s="192" t="s">
        <v>38</v>
      </c>
      <c r="P221" s="148">
        <f>O221*H221</f>
        <v>0</v>
      </c>
      <c r="Q221" s="148">
        <v>1</v>
      </c>
      <c r="R221" s="148">
        <f>Q221*H221</f>
        <v>926.15</v>
      </c>
      <c r="S221" s="148">
        <v>0</v>
      </c>
      <c r="T221" s="149">
        <f>S221*H221</f>
        <v>0</v>
      </c>
      <c r="AR221" s="150" t="s">
        <v>1033</v>
      </c>
      <c r="AT221" s="150" t="s">
        <v>566</v>
      </c>
      <c r="AU221" s="150" t="s">
        <v>83</v>
      </c>
      <c r="AY221" s="17" t="s">
        <v>151</v>
      </c>
      <c r="BE221" s="151">
        <f>IF(N221="základní",J221,0)</f>
        <v>0</v>
      </c>
      <c r="BF221" s="151">
        <f>IF(N221="snížená",J221,0)</f>
        <v>0</v>
      </c>
      <c r="BG221" s="151">
        <f>IF(N221="zákl. přenesená",J221,0)</f>
        <v>0</v>
      </c>
      <c r="BH221" s="151">
        <f>IF(N221="sníž. přenesená",J221,0)</f>
        <v>0</v>
      </c>
      <c r="BI221" s="151">
        <f>IF(N221="nulová",J221,0)</f>
        <v>0</v>
      </c>
      <c r="BJ221" s="17" t="s">
        <v>81</v>
      </c>
      <c r="BK221" s="151">
        <f>ROUND(I221*H221,2)</f>
        <v>0</v>
      </c>
      <c r="BL221" s="17" t="s">
        <v>1033</v>
      </c>
      <c r="BM221" s="150" t="s">
        <v>1384</v>
      </c>
    </row>
    <row r="222" spans="2:65" s="1" customFormat="1" x14ac:dyDescent="0.2">
      <c r="B222" s="32"/>
      <c r="D222" s="152" t="s">
        <v>160</v>
      </c>
      <c r="F222" s="153" t="s">
        <v>1383</v>
      </c>
      <c r="I222" s="154"/>
      <c r="L222" s="32"/>
      <c r="M222" s="155"/>
      <c r="T222" s="56"/>
      <c r="AT222" s="17" t="s">
        <v>160</v>
      </c>
      <c r="AU222" s="17" t="s">
        <v>83</v>
      </c>
    </row>
    <row r="223" spans="2:65" s="14" customFormat="1" x14ac:dyDescent="0.2">
      <c r="B223" s="170"/>
      <c r="D223" s="152" t="s">
        <v>162</v>
      </c>
      <c r="E223" s="171" t="s">
        <v>1</v>
      </c>
      <c r="F223" s="172" t="s">
        <v>1385</v>
      </c>
      <c r="H223" s="171" t="s">
        <v>1</v>
      </c>
      <c r="I223" s="173"/>
      <c r="L223" s="170"/>
      <c r="M223" s="174"/>
      <c r="T223" s="175"/>
      <c r="AT223" s="171" t="s">
        <v>162</v>
      </c>
      <c r="AU223" s="171" t="s">
        <v>83</v>
      </c>
      <c r="AV223" s="14" t="s">
        <v>81</v>
      </c>
      <c r="AW223" s="14" t="s">
        <v>30</v>
      </c>
      <c r="AX223" s="14" t="s">
        <v>73</v>
      </c>
      <c r="AY223" s="171" t="s">
        <v>151</v>
      </c>
    </row>
    <row r="224" spans="2:65" s="12" customFormat="1" x14ac:dyDescent="0.2">
      <c r="B224" s="156"/>
      <c r="D224" s="152" t="s">
        <v>162</v>
      </c>
      <c r="E224" s="157" t="s">
        <v>1</v>
      </c>
      <c r="F224" s="158" t="s">
        <v>1386</v>
      </c>
      <c r="H224" s="159">
        <v>926.15</v>
      </c>
      <c r="I224" s="160"/>
      <c r="L224" s="156"/>
      <c r="M224" s="161"/>
      <c r="T224" s="162"/>
      <c r="AT224" s="157" t="s">
        <v>162</v>
      </c>
      <c r="AU224" s="157" t="s">
        <v>83</v>
      </c>
      <c r="AV224" s="12" t="s">
        <v>83</v>
      </c>
      <c r="AW224" s="12" t="s">
        <v>30</v>
      </c>
      <c r="AX224" s="12" t="s">
        <v>73</v>
      </c>
      <c r="AY224" s="157" t="s">
        <v>151</v>
      </c>
    </row>
    <row r="225" spans="2:65" s="13" customFormat="1" x14ac:dyDescent="0.2">
      <c r="B225" s="163"/>
      <c r="D225" s="152" t="s">
        <v>162</v>
      </c>
      <c r="E225" s="164" t="s">
        <v>1</v>
      </c>
      <c r="F225" s="165" t="s">
        <v>164</v>
      </c>
      <c r="H225" s="166">
        <v>926.15</v>
      </c>
      <c r="I225" s="167"/>
      <c r="L225" s="163"/>
      <c r="M225" s="168"/>
      <c r="T225" s="169"/>
      <c r="AT225" s="164" t="s">
        <v>162</v>
      </c>
      <c r="AU225" s="164" t="s">
        <v>83</v>
      </c>
      <c r="AV225" s="13" t="s">
        <v>158</v>
      </c>
      <c r="AW225" s="13" t="s">
        <v>30</v>
      </c>
      <c r="AX225" s="13" t="s">
        <v>81</v>
      </c>
      <c r="AY225" s="164" t="s">
        <v>151</v>
      </c>
    </row>
    <row r="226" spans="2:65" s="1" customFormat="1" ht="16.5" customHeight="1" x14ac:dyDescent="0.2">
      <c r="B226" s="137"/>
      <c r="C226" s="182" t="s">
        <v>248</v>
      </c>
      <c r="D226" s="182" t="s">
        <v>566</v>
      </c>
      <c r="E226" s="183" t="s">
        <v>1387</v>
      </c>
      <c r="F226" s="184" t="s">
        <v>1388</v>
      </c>
      <c r="G226" s="185" t="s">
        <v>181</v>
      </c>
      <c r="H226" s="186">
        <v>172.2</v>
      </c>
      <c r="I226" s="187"/>
      <c r="J226" s="188">
        <f>ROUND(I226*H226,2)</f>
        <v>0</v>
      </c>
      <c r="K226" s="189"/>
      <c r="L226" s="190"/>
      <c r="M226" s="191" t="s">
        <v>1</v>
      </c>
      <c r="N226" s="192" t="s">
        <v>38</v>
      </c>
      <c r="P226" s="148">
        <f>O226*H226</f>
        <v>0</v>
      </c>
      <c r="Q226" s="148">
        <v>1</v>
      </c>
      <c r="R226" s="148">
        <f>Q226*H226</f>
        <v>172.2</v>
      </c>
      <c r="S226" s="148">
        <v>0</v>
      </c>
      <c r="T226" s="149">
        <f>S226*H226</f>
        <v>0</v>
      </c>
      <c r="AR226" s="150" t="s">
        <v>1033</v>
      </c>
      <c r="AT226" s="150" t="s">
        <v>566</v>
      </c>
      <c r="AU226" s="150" t="s">
        <v>83</v>
      </c>
      <c r="AY226" s="17" t="s">
        <v>151</v>
      </c>
      <c r="BE226" s="151">
        <f>IF(N226="základní",J226,0)</f>
        <v>0</v>
      </c>
      <c r="BF226" s="151">
        <f>IF(N226="snížená",J226,0)</f>
        <v>0</v>
      </c>
      <c r="BG226" s="151">
        <f>IF(N226="zákl. přenesená",J226,0)</f>
        <v>0</v>
      </c>
      <c r="BH226" s="151">
        <f>IF(N226="sníž. přenesená",J226,0)</f>
        <v>0</v>
      </c>
      <c r="BI226" s="151">
        <f>IF(N226="nulová",J226,0)</f>
        <v>0</v>
      </c>
      <c r="BJ226" s="17" t="s">
        <v>81</v>
      </c>
      <c r="BK226" s="151">
        <f>ROUND(I226*H226,2)</f>
        <v>0</v>
      </c>
      <c r="BL226" s="17" t="s">
        <v>1033</v>
      </c>
      <c r="BM226" s="150" t="s">
        <v>1389</v>
      </c>
    </row>
    <row r="227" spans="2:65" s="1" customFormat="1" x14ac:dyDescent="0.2">
      <c r="B227" s="32"/>
      <c r="D227" s="152" t="s">
        <v>160</v>
      </c>
      <c r="F227" s="153" t="s">
        <v>1388</v>
      </c>
      <c r="I227" s="154"/>
      <c r="L227" s="32"/>
      <c r="M227" s="155"/>
      <c r="T227" s="56"/>
      <c r="AT227" s="17" t="s">
        <v>160</v>
      </c>
      <c r="AU227" s="17" t="s">
        <v>83</v>
      </c>
    </row>
    <row r="228" spans="2:65" s="14" customFormat="1" x14ac:dyDescent="0.2">
      <c r="B228" s="170"/>
      <c r="D228" s="152" t="s">
        <v>162</v>
      </c>
      <c r="E228" s="171" t="s">
        <v>1</v>
      </c>
      <c r="F228" s="172" t="s">
        <v>1376</v>
      </c>
      <c r="H228" s="171" t="s">
        <v>1</v>
      </c>
      <c r="I228" s="173"/>
      <c r="L228" s="170"/>
      <c r="M228" s="174"/>
      <c r="T228" s="175"/>
      <c r="AT228" s="171" t="s">
        <v>162</v>
      </c>
      <c r="AU228" s="171" t="s">
        <v>83</v>
      </c>
      <c r="AV228" s="14" t="s">
        <v>81</v>
      </c>
      <c r="AW228" s="14" t="s">
        <v>30</v>
      </c>
      <c r="AX228" s="14" t="s">
        <v>73</v>
      </c>
      <c r="AY228" s="171" t="s">
        <v>151</v>
      </c>
    </row>
    <row r="229" spans="2:65" s="12" customFormat="1" x14ac:dyDescent="0.2">
      <c r="B229" s="156"/>
      <c r="D229" s="152" t="s">
        <v>162</v>
      </c>
      <c r="E229" s="157" t="s">
        <v>1</v>
      </c>
      <c r="F229" s="158" t="s">
        <v>1390</v>
      </c>
      <c r="H229" s="159">
        <v>100.8</v>
      </c>
      <c r="I229" s="160"/>
      <c r="L229" s="156"/>
      <c r="M229" s="161"/>
      <c r="T229" s="162"/>
      <c r="AT229" s="157" t="s">
        <v>162</v>
      </c>
      <c r="AU229" s="157" t="s">
        <v>83</v>
      </c>
      <c r="AV229" s="12" t="s">
        <v>83</v>
      </c>
      <c r="AW229" s="12" t="s">
        <v>30</v>
      </c>
      <c r="AX229" s="12" t="s">
        <v>73</v>
      </c>
      <c r="AY229" s="157" t="s">
        <v>151</v>
      </c>
    </row>
    <row r="230" spans="2:65" s="12" customFormat="1" x14ac:dyDescent="0.2">
      <c r="B230" s="156"/>
      <c r="D230" s="152" t="s">
        <v>162</v>
      </c>
      <c r="E230" s="157" t="s">
        <v>1</v>
      </c>
      <c r="F230" s="158" t="s">
        <v>1391</v>
      </c>
      <c r="H230" s="159">
        <v>71.400000000000006</v>
      </c>
      <c r="I230" s="160"/>
      <c r="L230" s="156"/>
      <c r="M230" s="161"/>
      <c r="T230" s="162"/>
      <c r="AT230" s="157" t="s">
        <v>162</v>
      </c>
      <c r="AU230" s="157" t="s">
        <v>83</v>
      </c>
      <c r="AV230" s="12" t="s">
        <v>83</v>
      </c>
      <c r="AW230" s="12" t="s">
        <v>30</v>
      </c>
      <c r="AX230" s="12" t="s">
        <v>73</v>
      </c>
      <c r="AY230" s="157" t="s">
        <v>151</v>
      </c>
    </row>
    <row r="231" spans="2:65" s="13" customFormat="1" x14ac:dyDescent="0.2">
      <c r="B231" s="163"/>
      <c r="D231" s="152" t="s">
        <v>162</v>
      </c>
      <c r="E231" s="164" t="s">
        <v>1</v>
      </c>
      <c r="F231" s="165" t="s">
        <v>164</v>
      </c>
      <c r="H231" s="166">
        <v>172.2</v>
      </c>
      <c r="I231" s="167"/>
      <c r="L231" s="163"/>
      <c r="M231" s="168"/>
      <c r="T231" s="169"/>
      <c r="AT231" s="164" t="s">
        <v>162</v>
      </c>
      <c r="AU231" s="164" t="s">
        <v>83</v>
      </c>
      <c r="AV231" s="13" t="s">
        <v>158</v>
      </c>
      <c r="AW231" s="13" t="s">
        <v>30</v>
      </c>
      <c r="AX231" s="13" t="s">
        <v>81</v>
      </c>
      <c r="AY231" s="164" t="s">
        <v>151</v>
      </c>
    </row>
    <row r="232" spans="2:65" s="1" customFormat="1" ht="16.5" customHeight="1" x14ac:dyDescent="0.2">
      <c r="B232" s="137"/>
      <c r="C232" s="182" t="s">
        <v>315</v>
      </c>
      <c r="D232" s="182" t="s">
        <v>566</v>
      </c>
      <c r="E232" s="183" t="s">
        <v>1392</v>
      </c>
      <c r="F232" s="184" t="s">
        <v>1393</v>
      </c>
      <c r="G232" s="185" t="s">
        <v>181</v>
      </c>
      <c r="H232" s="186">
        <v>21</v>
      </c>
      <c r="I232" s="187"/>
      <c r="J232" s="188">
        <f>ROUND(I232*H232,2)</f>
        <v>0</v>
      </c>
      <c r="K232" s="189"/>
      <c r="L232" s="190"/>
      <c r="M232" s="191" t="s">
        <v>1</v>
      </c>
      <c r="N232" s="192" t="s">
        <v>38</v>
      </c>
      <c r="P232" s="148">
        <f>O232*H232</f>
        <v>0</v>
      </c>
      <c r="Q232" s="148">
        <v>1</v>
      </c>
      <c r="R232" s="148">
        <f>Q232*H232</f>
        <v>21</v>
      </c>
      <c r="S232" s="148">
        <v>0</v>
      </c>
      <c r="T232" s="149">
        <f>S232*H232</f>
        <v>0</v>
      </c>
      <c r="AR232" s="150" t="s">
        <v>1033</v>
      </c>
      <c r="AT232" s="150" t="s">
        <v>566</v>
      </c>
      <c r="AU232" s="150" t="s">
        <v>83</v>
      </c>
      <c r="AY232" s="17" t="s">
        <v>151</v>
      </c>
      <c r="BE232" s="151">
        <f>IF(N232="základní",J232,0)</f>
        <v>0</v>
      </c>
      <c r="BF232" s="151">
        <f>IF(N232="snížená",J232,0)</f>
        <v>0</v>
      </c>
      <c r="BG232" s="151">
        <f>IF(N232="zákl. přenesená",J232,0)</f>
        <v>0</v>
      </c>
      <c r="BH232" s="151">
        <f>IF(N232="sníž. přenesená",J232,0)</f>
        <v>0</v>
      </c>
      <c r="BI232" s="151">
        <f>IF(N232="nulová",J232,0)</f>
        <v>0</v>
      </c>
      <c r="BJ232" s="17" t="s">
        <v>81</v>
      </c>
      <c r="BK232" s="151">
        <f>ROUND(I232*H232,2)</f>
        <v>0</v>
      </c>
      <c r="BL232" s="17" t="s">
        <v>1033</v>
      </c>
      <c r="BM232" s="150" t="s">
        <v>1394</v>
      </c>
    </row>
    <row r="233" spans="2:65" s="1" customFormat="1" x14ac:dyDescent="0.2">
      <c r="B233" s="32"/>
      <c r="D233" s="152" t="s">
        <v>160</v>
      </c>
      <c r="F233" s="153" t="s">
        <v>1393</v>
      </c>
      <c r="I233" s="154"/>
      <c r="L233" s="32"/>
      <c r="M233" s="155"/>
      <c r="T233" s="56"/>
      <c r="AT233" s="17" t="s">
        <v>160</v>
      </c>
      <c r="AU233" s="17" t="s">
        <v>83</v>
      </c>
    </row>
    <row r="234" spans="2:65" s="14" customFormat="1" x14ac:dyDescent="0.2">
      <c r="B234" s="170"/>
      <c r="D234" s="152" t="s">
        <v>162</v>
      </c>
      <c r="E234" s="171" t="s">
        <v>1</v>
      </c>
      <c r="F234" s="172" t="s">
        <v>1379</v>
      </c>
      <c r="H234" s="171" t="s">
        <v>1</v>
      </c>
      <c r="I234" s="173"/>
      <c r="L234" s="170"/>
      <c r="M234" s="174"/>
      <c r="T234" s="175"/>
      <c r="AT234" s="171" t="s">
        <v>162</v>
      </c>
      <c r="AU234" s="171" t="s">
        <v>83</v>
      </c>
      <c r="AV234" s="14" t="s">
        <v>81</v>
      </c>
      <c r="AW234" s="14" t="s">
        <v>30</v>
      </c>
      <c r="AX234" s="14" t="s">
        <v>73</v>
      </c>
      <c r="AY234" s="171" t="s">
        <v>151</v>
      </c>
    </row>
    <row r="235" spans="2:65" s="12" customFormat="1" x14ac:dyDescent="0.2">
      <c r="B235" s="156"/>
      <c r="D235" s="152" t="s">
        <v>162</v>
      </c>
      <c r="E235" s="157" t="s">
        <v>1</v>
      </c>
      <c r="F235" s="158" t="s">
        <v>1395</v>
      </c>
      <c r="H235" s="159">
        <v>21</v>
      </c>
      <c r="I235" s="160"/>
      <c r="L235" s="156"/>
      <c r="M235" s="161"/>
      <c r="T235" s="162"/>
      <c r="AT235" s="157" t="s">
        <v>162</v>
      </c>
      <c r="AU235" s="157" t="s">
        <v>83</v>
      </c>
      <c r="AV235" s="12" t="s">
        <v>83</v>
      </c>
      <c r="AW235" s="12" t="s">
        <v>30</v>
      </c>
      <c r="AX235" s="12" t="s">
        <v>73</v>
      </c>
      <c r="AY235" s="157" t="s">
        <v>151</v>
      </c>
    </row>
    <row r="236" spans="2:65" s="13" customFormat="1" x14ac:dyDescent="0.2">
      <c r="B236" s="163"/>
      <c r="D236" s="152" t="s">
        <v>162</v>
      </c>
      <c r="E236" s="164" t="s">
        <v>1</v>
      </c>
      <c r="F236" s="165" t="s">
        <v>164</v>
      </c>
      <c r="H236" s="166">
        <v>21</v>
      </c>
      <c r="I236" s="167"/>
      <c r="L236" s="163"/>
      <c r="M236" s="168"/>
      <c r="T236" s="169"/>
      <c r="AT236" s="164" t="s">
        <v>162</v>
      </c>
      <c r="AU236" s="164" t="s">
        <v>83</v>
      </c>
      <c r="AV236" s="13" t="s">
        <v>158</v>
      </c>
      <c r="AW236" s="13" t="s">
        <v>30</v>
      </c>
      <c r="AX236" s="13" t="s">
        <v>81</v>
      </c>
      <c r="AY236" s="164" t="s">
        <v>151</v>
      </c>
    </row>
    <row r="237" spans="2:65" s="1" customFormat="1" ht="24.2" customHeight="1" x14ac:dyDescent="0.2">
      <c r="B237" s="137"/>
      <c r="C237" s="138" t="s">
        <v>321</v>
      </c>
      <c r="D237" s="138" t="s">
        <v>154</v>
      </c>
      <c r="E237" s="139" t="s">
        <v>599</v>
      </c>
      <c r="F237" s="140" t="s">
        <v>600</v>
      </c>
      <c r="G237" s="141" t="s">
        <v>171</v>
      </c>
      <c r="H237" s="142">
        <v>16.2</v>
      </c>
      <c r="I237" s="143"/>
      <c r="J237" s="144">
        <f>ROUND(I237*H237,2)</f>
        <v>0</v>
      </c>
      <c r="K237" s="145"/>
      <c r="L237" s="32"/>
      <c r="M237" s="146" t="s">
        <v>1</v>
      </c>
      <c r="N237" s="147" t="s">
        <v>38</v>
      </c>
      <c r="P237" s="148">
        <f>O237*H237</f>
        <v>0</v>
      </c>
      <c r="Q237" s="148">
        <v>0</v>
      </c>
      <c r="R237" s="148">
        <f>Q237*H237</f>
        <v>0</v>
      </c>
      <c r="S237" s="148">
        <v>0</v>
      </c>
      <c r="T237" s="149">
        <f>S237*H237</f>
        <v>0</v>
      </c>
      <c r="AR237" s="150" t="s">
        <v>158</v>
      </c>
      <c r="AT237" s="150" t="s">
        <v>154</v>
      </c>
      <c r="AU237" s="150" t="s">
        <v>83</v>
      </c>
      <c r="AY237" s="17" t="s">
        <v>151</v>
      </c>
      <c r="BE237" s="151">
        <f>IF(N237="základní",J237,0)</f>
        <v>0</v>
      </c>
      <c r="BF237" s="151">
        <f>IF(N237="snížená",J237,0)</f>
        <v>0</v>
      </c>
      <c r="BG237" s="151">
        <f>IF(N237="zákl. přenesená",J237,0)</f>
        <v>0</v>
      </c>
      <c r="BH237" s="151">
        <f>IF(N237="sníž. přenesená",J237,0)</f>
        <v>0</v>
      </c>
      <c r="BI237" s="151">
        <f>IF(N237="nulová",J237,0)</f>
        <v>0</v>
      </c>
      <c r="BJ237" s="17" t="s">
        <v>81</v>
      </c>
      <c r="BK237" s="151">
        <f>ROUND(I237*H237,2)</f>
        <v>0</v>
      </c>
      <c r="BL237" s="17" t="s">
        <v>158</v>
      </c>
      <c r="BM237" s="150" t="s">
        <v>1396</v>
      </c>
    </row>
    <row r="238" spans="2:65" s="1" customFormat="1" ht="39" x14ac:dyDescent="0.2">
      <c r="B238" s="32"/>
      <c r="D238" s="152" t="s">
        <v>160</v>
      </c>
      <c r="F238" s="153" t="s">
        <v>1397</v>
      </c>
      <c r="I238" s="154"/>
      <c r="L238" s="32"/>
      <c r="M238" s="155"/>
      <c r="T238" s="56"/>
      <c r="AT238" s="17" t="s">
        <v>160</v>
      </c>
      <c r="AU238" s="17" t="s">
        <v>83</v>
      </c>
    </row>
    <row r="239" spans="2:65" s="14" customFormat="1" x14ac:dyDescent="0.2">
      <c r="B239" s="170"/>
      <c r="D239" s="152" t="s">
        <v>162</v>
      </c>
      <c r="E239" s="171" t="s">
        <v>1</v>
      </c>
      <c r="F239" s="172" t="s">
        <v>1398</v>
      </c>
      <c r="H239" s="171" t="s">
        <v>1</v>
      </c>
      <c r="I239" s="173"/>
      <c r="L239" s="170"/>
      <c r="M239" s="174"/>
      <c r="T239" s="175"/>
      <c r="AT239" s="171" t="s">
        <v>162</v>
      </c>
      <c r="AU239" s="171" t="s">
        <v>83</v>
      </c>
      <c r="AV239" s="14" t="s">
        <v>81</v>
      </c>
      <c r="AW239" s="14" t="s">
        <v>30</v>
      </c>
      <c r="AX239" s="14" t="s">
        <v>73</v>
      </c>
      <c r="AY239" s="171" t="s">
        <v>151</v>
      </c>
    </row>
    <row r="240" spans="2:65" s="12" customFormat="1" x14ac:dyDescent="0.2">
      <c r="B240" s="156"/>
      <c r="D240" s="152" t="s">
        <v>162</v>
      </c>
      <c r="E240" s="157" t="s">
        <v>1</v>
      </c>
      <c r="F240" s="158" t="s">
        <v>1399</v>
      </c>
      <c r="H240" s="159">
        <v>16.2</v>
      </c>
      <c r="I240" s="160"/>
      <c r="L240" s="156"/>
      <c r="M240" s="161"/>
      <c r="T240" s="162"/>
      <c r="AT240" s="157" t="s">
        <v>162</v>
      </c>
      <c r="AU240" s="157" t="s">
        <v>83</v>
      </c>
      <c r="AV240" s="12" t="s">
        <v>83</v>
      </c>
      <c r="AW240" s="12" t="s">
        <v>30</v>
      </c>
      <c r="AX240" s="12" t="s">
        <v>73</v>
      </c>
      <c r="AY240" s="157" t="s">
        <v>151</v>
      </c>
    </row>
    <row r="241" spans="2:65" s="13" customFormat="1" x14ac:dyDescent="0.2">
      <c r="B241" s="163"/>
      <c r="D241" s="152" t="s">
        <v>162</v>
      </c>
      <c r="E241" s="164" t="s">
        <v>1</v>
      </c>
      <c r="F241" s="165" t="s">
        <v>164</v>
      </c>
      <c r="H241" s="166">
        <v>16.2</v>
      </c>
      <c r="I241" s="167"/>
      <c r="L241" s="163"/>
      <c r="M241" s="168"/>
      <c r="T241" s="169"/>
      <c r="AT241" s="164" t="s">
        <v>162</v>
      </c>
      <c r="AU241" s="164" t="s">
        <v>83</v>
      </c>
      <c r="AV241" s="13" t="s">
        <v>158</v>
      </c>
      <c r="AW241" s="13" t="s">
        <v>30</v>
      </c>
      <c r="AX241" s="13" t="s">
        <v>81</v>
      </c>
      <c r="AY241" s="164" t="s">
        <v>151</v>
      </c>
    </row>
    <row r="242" spans="2:65" s="1" customFormat="1" ht="16.5" customHeight="1" x14ac:dyDescent="0.2">
      <c r="B242" s="137"/>
      <c r="C242" s="182" t="s">
        <v>7</v>
      </c>
      <c r="D242" s="182" t="s">
        <v>566</v>
      </c>
      <c r="E242" s="183" t="s">
        <v>1382</v>
      </c>
      <c r="F242" s="184" t="s">
        <v>1383</v>
      </c>
      <c r="G242" s="185" t="s">
        <v>181</v>
      </c>
      <c r="H242" s="186">
        <v>34.020000000000003</v>
      </c>
      <c r="I242" s="187"/>
      <c r="J242" s="188">
        <f>ROUND(I242*H242,2)</f>
        <v>0</v>
      </c>
      <c r="K242" s="189"/>
      <c r="L242" s="190"/>
      <c r="M242" s="191" t="s">
        <v>1</v>
      </c>
      <c r="N242" s="192" t="s">
        <v>38</v>
      </c>
      <c r="P242" s="148">
        <f>O242*H242</f>
        <v>0</v>
      </c>
      <c r="Q242" s="148">
        <v>1</v>
      </c>
      <c r="R242" s="148">
        <f>Q242*H242</f>
        <v>34.020000000000003</v>
      </c>
      <c r="S242" s="148">
        <v>0</v>
      </c>
      <c r="T242" s="149">
        <f>S242*H242</f>
        <v>0</v>
      </c>
      <c r="AR242" s="150" t="s">
        <v>1033</v>
      </c>
      <c r="AT242" s="150" t="s">
        <v>566</v>
      </c>
      <c r="AU242" s="150" t="s">
        <v>83</v>
      </c>
      <c r="AY242" s="17" t="s">
        <v>151</v>
      </c>
      <c r="BE242" s="151">
        <f>IF(N242="základní",J242,0)</f>
        <v>0</v>
      </c>
      <c r="BF242" s="151">
        <f>IF(N242="snížená",J242,0)</f>
        <v>0</v>
      </c>
      <c r="BG242" s="151">
        <f>IF(N242="zákl. přenesená",J242,0)</f>
        <v>0</v>
      </c>
      <c r="BH242" s="151">
        <f>IF(N242="sníž. přenesená",J242,0)</f>
        <v>0</v>
      </c>
      <c r="BI242" s="151">
        <f>IF(N242="nulová",J242,0)</f>
        <v>0</v>
      </c>
      <c r="BJ242" s="17" t="s">
        <v>81</v>
      </c>
      <c r="BK242" s="151">
        <f>ROUND(I242*H242,2)</f>
        <v>0</v>
      </c>
      <c r="BL242" s="17" t="s">
        <v>1033</v>
      </c>
      <c r="BM242" s="150" t="s">
        <v>1400</v>
      </c>
    </row>
    <row r="243" spans="2:65" s="1" customFormat="1" x14ac:dyDescent="0.2">
      <c r="B243" s="32"/>
      <c r="D243" s="152" t="s">
        <v>160</v>
      </c>
      <c r="F243" s="153" t="s">
        <v>1383</v>
      </c>
      <c r="I243" s="154"/>
      <c r="L243" s="32"/>
      <c r="M243" s="155"/>
      <c r="T243" s="56"/>
      <c r="AT243" s="17" t="s">
        <v>160</v>
      </c>
      <c r="AU243" s="17" t="s">
        <v>83</v>
      </c>
    </row>
    <row r="244" spans="2:65" s="12" customFormat="1" x14ac:dyDescent="0.2">
      <c r="B244" s="156"/>
      <c r="D244" s="152" t="s">
        <v>162</v>
      </c>
      <c r="E244" s="157" t="s">
        <v>1</v>
      </c>
      <c r="F244" s="158" t="s">
        <v>1401</v>
      </c>
      <c r="H244" s="159">
        <v>34.020000000000003</v>
      </c>
      <c r="I244" s="160"/>
      <c r="L244" s="156"/>
      <c r="M244" s="161"/>
      <c r="T244" s="162"/>
      <c r="AT244" s="157" t="s">
        <v>162</v>
      </c>
      <c r="AU244" s="157" t="s">
        <v>83</v>
      </c>
      <c r="AV244" s="12" t="s">
        <v>83</v>
      </c>
      <c r="AW244" s="12" t="s">
        <v>30</v>
      </c>
      <c r="AX244" s="12" t="s">
        <v>73</v>
      </c>
      <c r="AY244" s="157" t="s">
        <v>151</v>
      </c>
    </row>
    <row r="245" spans="2:65" s="13" customFormat="1" x14ac:dyDescent="0.2">
      <c r="B245" s="163"/>
      <c r="D245" s="152" t="s">
        <v>162</v>
      </c>
      <c r="E245" s="164" t="s">
        <v>1</v>
      </c>
      <c r="F245" s="165" t="s">
        <v>164</v>
      </c>
      <c r="H245" s="166">
        <v>34.020000000000003</v>
      </c>
      <c r="I245" s="167"/>
      <c r="L245" s="163"/>
      <c r="M245" s="168"/>
      <c r="T245" s="169"/>
      <c r="AT245" s="164" t="s">
        <v>162</v>
      </c>
      <c r="AU245" s="164" t="s">
        <v>83</v>
      </c>
      <c r="AV245" s="13" t="s">
        <v>158</v>
      </c>
      <c r="AW245" s="13" t="s">
        <v>30</v>
      </c>
      <c r="AX245" s="13" t="s">
        <v>81</v>
      </c>
      <c r="AY245" s="164" t="s">
        <v>151</v>
      </c>
    </row>
    <row r="246" spans="2:65" s="11" customFormat="1" ht="22.9" customHeight="1" x14ac:dyDescent="0.2">
      <c r="B246" s="125"/>
      <c r="D246" s="126" t="s">
        <v>72</v>
      </c>
      <c r="E246" s="135" t="s">
        <v>83</v>
      </c>
      <c r="F246" s="135" t="s">
        <v>615</v>
      </c>
      <c r="I246" s="128"/>
      <c r="J246" s="136">
        <f>BK246</f>
        <v>0</v>
      </c>
      <c r="L246" s="125"/>
      <c r="M246" s="130"/>
      <c r="P246" s="131">
        <f>SUM(P247:P295)</f>
        <v>0</v>
      </c>
      <c r="R246" s="131">
        <f>SUM(R247:R295)</f>
        <v>206.05189003999996</v>
      </c>
      <c r="T246" s="132">
        <f>SUM(T247:T295)</f>
        <v>0</v>
      </c>
      <c r="AR246" s="126" t="s">
        <v>81</v>
      </c>
      <c r="AT246" s="133" t="s">
        <v>72</v>
      </c>
      <c r="AU246" s="133" t="s">
        <v>81</v>
      </c>
      <c r="AY246" s="126" t="s">
        <v>151</v>
      </c>
      <c r="BK246" s="134">
        <f>SUM(BK247:BK295)</f>
        <v>0</v>
      </c>
    </row>
    <row r="247" spans="2:65" s="1" customFormat="1" ht="44.25" customHeight="1" x14ac:dyDescent="0.2">
      <c r="B247" s="137"/>
      <c r="C247" s="138" t="s">
        <v>329</v>
      </c>
      <c r="D247" s="138" t="s">
        <v>154</v>
      </c>
      <c r="E247" s="139" t="s">
        <v>1402</v>
      </c>
      <c r="F247" s="140" t="s">
        <v>1403</v>
      </c>
      <c r="G247" s="141" t="s">
        <v>167</v>
      </c>
      <c r="H247" s="142">
        <v>180</v>
      </c>
      <c r="I247" s="143"/>
      <c r="J247" s="144">
        <f>ROUND(I247*H247,2)</f>
        <v>0</v>
      </c>
      <c r="K247" s="145"/>
      <c r="L247" s="32"/>
      <c r="M247" s="146" t="s">
        <v>1</v>
      </c>
      <c r="N247" s="147" t="s">
        <v>38</v>
      </c>
      <c r="P247" s="148">
        <f>O247*H247</f>
        <v>0</v>
      </c>
      <c r="Q247" s="148">
        <v>0.2044</v>
      </c>
      <c r="R247" s="148">
        <f>Q247*H247</f>
        <v>36.792000000000002</v>
      </c>
      <c r="S247" s="148">
        <v>0</v>
      </c>
      <c r="T247" s="149">
        <f>S247*H247</f>
        <v>0</v>
      </c>
      <c r="AR247" s="150" t="s">
        <v>158</v>
      </c>
      <c r="AT247" s="150" t="s">
        <v>154</v>
      </c>
      <c r="AU247" s="150" t="s">
        <v>83</v>
      </c>
      <c r="AY247" s="17" t="s">
        <v>151</v>
      </c>
      <c r="BE247" s="151">
        <f>IF(N247="základní",J247,0)</f>
        <v>0</v>
      </c>
      <c r="BF247" s="151">
        <f>IF(N247="snížená",J247,0)</f>
        <v>0</v>
      </c>
      <c r="BG247" s="151">
        <f>IF(N247="zákl. přenesená",J247,0)</f>
        <v>0</v>
      </c>
      <c r="BH247" s="151">
        <f>IF(N247="sníž. přenesená",J247,0)</f>
        <v>0</v>
      </c>
      <c r="BI247" s="151">
        <f>IF(N247="nulová",J247,0)</f>
        <v>0</v>
      </c>
      <c r="BJ247" s="17" t="s">
        <v>81</v>
      </c>
      <c r="BK247" s="151">
        <f>ROUND(I247*H247,2)</f>
        <v>0</v>
      </c>
      <c r="BL247" s="17" t="s">
        <v>158</v>
      </c>
      <c r="BM247" s="150" t="s">
        <v>1404</v>
      </c>
    </row>
    <row r="248" spans="2:65" s="1" customFormat="1" ht="39" x14ac:dyDescent="0.2">
      <c r="B248" s="32"/>
      <c r="D248" s="152" t="s">
        <v>160</v>
      </c>
      <c r="F248" s="153" t="s">
        <v>1405</v>
      </c>
      <c r="I248" s="154"/>
      <c r="L248" s="32"/>
      <c r="M248" s="155"/>
      <c r="T248" s="56"/>
      <c r="AT248" s="17" t="s">
        <v>160</v>
      </c>
      <c r="AU248" s="17" t="s">
        <v>83</v>
      </c>
    </row>
    <row r="249" spans="2:65" s="14" customFormat="1" x14ac:dyDescent="0.2">
      <c r="B249" s="170"/>
      <c r="D249" s="152" t="s">
        <v>162</v>
      </c>
      <c r="E249" s="171" t="s">
        <v>1</v>
      </c>
      <c r="F249" s="172" t="s">
        <v>1398</v>
      </c>
      <c r="H249" s="171" t="s">
        <v>1</v>
      </c>
      <c r="I249" s="173"/>
      <c r="L249" s="170"/>
      <c r="M249" s="174"/>
      <c r="T249" s="175"/>
      <c r="AT249" s="171" t="s">
        <v>162</v>
      </c>
      <c r="AU249" s="171" t="s">
        <v>83</v>
      </c>
      <c r="AV249" s="14" t="s">
        <v>81</v>
      </c>
      <c r="AW249" s="14" t="s">
        <v>30</v>
      </c>
      <c r="AX249" s="14" t="s">
        <v>73</v>
      </c>
      <c r="AY249" s="171" t="s">
        <v>151</v>
      </c>
    </row>
    <row r="250" spans="2:65" s="12" customFormat="1" x14ac:dyDescent="0.2">
      <c r="B250" s="156"/>
      <c r="D250" s="152" t="s">
        <v>162</v>
      </c>
      <c r="E250" s="157" t="s">
        <v>1</v>
      </c>
      <c r="F250" s="158" t="s">
        <v>1406</v>
      </c>
      <c r="H250" s="159">
        <v>180</v>
      </c>
      <c r="I250" s="160"/>
      <c r="L250" s="156"/>
      <c r="M250" s="161"/>
      <c r="T250" s="162"/>
      <c r="AT250" s="157" t="s">
        <v>162</v>
      </c>
      <c r="AU250" s="157" t="s">
        <v>83</v>
      </c>
      <c r="AV250" s="12" t="s">
        <v>83</v>
      </c>
      <c r="AW250" s="12" t="s">
        <v>30</v>
      </c>
      <c r="AX250" s="12" t="s">
        <v>73</v>
      </c>
      <c r="AY250" s="157" t="s">
        <v>151</v>
      </c>
    </row>
    <row r="251" spans="2:65" s="13" customFormat="1" x14ac:dyDescent="0.2">
      <c r="B251" s="163"/>
      <c r="D251" s="152" t="s">
        <v>162</v>
      </c>
      <c r="E251" s="164" t="s">
        <v>1</v>
      </c>
      <c r="F251" s="165" t="s">
        <v>164</v>
      </c>
      <c r="H251" s="166">
        <v>180</v>
      </c>
      <c r="I251" s="167"/>
      <c r="L251" s="163"/>
      <c r="M251" s="168"/>
      <c r="T251" s="169"/>
      <c r="AT251" s="164" t="s">
        <v>162</v>
      </c>
      <c r="AU251" s="164" t="s">
        <v>83</v>
      </c>
      <c r="AV251" s="13" t="s">
        <v>158</v>
      </c>
      <c r="AW251" s="13" t="s">
        <v>30</v>
      </c>
      <c r="AX251" s="13" t="s">
        <v>81</v>
      </c>
      <c r="AY251" s="164" t="s">
        <v>151</v>
      </c>
    </row>
    <row r="252" spans="2:65" s="1" customFormat="1" ht="24.2" customHeight="1" x14ac:dyDescent="0.2">
      <c r="B252" s="137"/>
      <c r="C252" s="138" t="s">
        <v>335</v>
      </c>
      <c r="D252" s="138" t="s">
        <v>154</v>
      </c>
      <c r="E252" s="139" t="s">
        <v>1407</v>
      </c>
      <c r="F252" s="140" t="s">
        <v>1408</v>
      </c>
      <c r="G252" s="141" t="s">
        <v>167</v>
      </c>
      <c r="H252" s="142">
        <v>15.4</v>
      </c>
      <c r="I252" s="143"/>
      <c r="J252" s="144">
        <f>ROUND(I252*H252,2)</f>
        <v>0</v>
      </c>
      <c r="K252" s="145"/>
      <c r="L252" s="32"/>
      <c r="M252" s="146" t="s">
        <v>1</v>
      </c>
      <c r="N252" s="147" t="s">
        <v>38</v>
      </c>
      <c r="P252" s="148">
        <f>O252*H252</f>
        <v>0</v>
      </c>
      <c r="Q252" s="148">
        <v>0</v>
      </c>
      <c r="R252" s="148">
        <f>Q252*H252</f>
        <v>0</v>
      </c>
      <c r="S252" s="148">
        <v>0</v>
      </c>
      <c r="T252" s="149">
        <f>S252*H252</f>
        <v>0</v>
      </c>
      <c r="AR252" s="150" t="s">
        <v>158</v>
      </c>
      <c r="AT252" s="150" t="s">
        <v>154</v>
      </c>
      <c r="AU252" s="150" t="s">
        <v>83</v>
      </c>
      <c r="AY252" s="17" t="s">
        <v>151</v>
      </c>
      <c r="BE252" s="151">
        <f>IF(N252="základní",J252,0)</f>
        <v>0</v>
      </c>
      <c r="BF252" s="151">
        <f>IF(N252="snížená",J252,0)</f>
        <v>0</v>
      </c>
      <c r="BG252" s="151">
        <f>IF(N252="zákl. přenesená",J252,0)</f>
        <v>0</v>
      </c>
      <c r="BH252" s="151">
        <f>IF(N252="sníž. přenesená",J252,0)</f>
        <v>0</v>
      </c>
      <c r="BI252" s="151">
        <f>IF(N252="nulová",J252,0)</f>
        <v>0</v>
      </c>
      <c r="BJ252" s="17" t="s">
        <v>81</v>
      </c>
      <c r="BK252" s="151">
        <f>ROUND(I252*H252,2)</f>
        <v>0</v>
      </c>
      <c r="BL252" s="17" t="s">
        <v>158</v>
      </c>
      <c r="BM252" s="150" t="s">
        <v>1409</v>
      </c>
    </row>
    <row r="253" spans="2:65" s="1" customFormat="1" ht="19.5" x14ac:dyDescent="0.2">
      <c r="B253" s="32"/>
      <c r="D253" s="152" t="s">
        <v>160</v>
      </c>
      <c r="F253" s="153" t="s">
        <v>1410</v>
      </c>
      <c r="I253" s="154"/>
      <c r="L253" s="32"/>
      <c r="M253" s="155"/>
      <c r="T253" s="56"/>
      <c r="AT253" s="17" t="s">
        <v>160</v>
      </c>
      <c r="AU253" s="17" t="s">
        <v>83</v>
      </c>
    </row>
    <row r="254" spans="2:65" s="14" customFormat="1" x14ac:dyDescent="0.2">
      <c r="B254" s="170"/>
      <c r="D254" s="152" t="s">
        <v>162</v>
      </c>
      <c r="E254" s="171" t="s">
        <v>1</v>
      </c>
      <c r="F254" s="172" t="s">
        <v>1411</v>
      </c>
      <c r="H254" s="171" t="s">
        <v>1</v>
      </c>
      <c r="I254" s="173"/>
      <c r="L254" s="170"/>
      <c r="M254" s="174"/>
      <c r="T254" s="175"/>
      <c r="AT254" s="171" t="s">
        <v>162</v>
      </c>
      <c r="AU254" s="171" t="s">
        <v>83</v>
      </c>
      <c r="AV254" s="14" t="s">
        <v>81</v>
      </c>
      <c r="AW254" s="14" t="s">
        <v>30</v>
      </c>
      <c r="AX254" s="14" t="s">
        <v>73</v>
      </c>
      <c r="AY254" s="171" t="s">
        <v>151</v>
      </c>
    </row>
    <row r="255" spans="2:65" s="12" customFormat="1" x14ac:dyDescent="0.2">
      <c r="B255" s="156"/>
      <c r="D255" s="152" t="s">
        <v>162</v>
      </c>
      <c r="E255" s="157" t="s">
        <v>1</v>
      </c>
      <c r="F255" s="158" t="s">
        <v>1412</v>
      </c>
      <c r="H255" s="159">
        <v>15.4</v>
      </c>
      <c r="I255" s="160"/>
      <c r="L255" s="156"/>
      <c r="M255" s="161"/>
      <c r="T255" s="162"/>
      <c r="AT255" s="157" t="s">
        <v>162</v>
      </c>
      <c r="AU255" s="157" t="s">
        <v>83</v>
      </c>
      <c r="AV255" s="12" t="s">
        <v>83</v>
      </c>
      <c r="AW255" s="12" t="s">
        <v>30</v>
      </c>
      <c r="AX255" s="12" t="s">
        <v>73</v>
      </c>
      <c r="AY255" s="157" t="s">
        <v>151</v>
      </c>
    </row>
    <row r="256" spans="2:65" s="13" customFormat="1" x14ac:dyDescent="0.2">
      <c r="B256" s="163"/>
      <c r="D256" s="152" t="s">
        <v>162</v>
      </c>
      <c r="E256" s="164" t="s">
        <v>1</v>
      </c>
      <c r="F256" s="165" t="s">
        <v>164</v>
      </c>
      <c r="H256" s="166">
        <v>15.4</v>
      </c>
      <c r="I256" s="167"/>
      <c r="L256" s="163"/>
      <c r="M256" s="168"/>
      <c r="T256" s="169"/>
      <c r="AT256" s="164" t="s">
        <v>162</v>
      </c>
      <c r="AU256" s="164" t="s">
        <v>83</v>
      </c>
      <c r="AV256" s="13" t="s">
        <v>158</v>
      </c>
      <c r="AW256" s="13" t="s">
        <v>30</v>
      </c>
      <c r="AX256" s="13" t="s">
        <v>81</v>
      </c>
      <c r="AY256" s="164" t="s">
        <v>151</v>
      </c>
    </row>
    <row r="257" spans="2:65" s="1" customFormat="1" ht="16.5" customHeight="1" x14ac:dyDescent="0.2">
      <c r="B257" s="137"/>
      <c r="C257" s="182" t="s">
        <v>341</v>
      </c>
      <c r="D257" s="182" t="s">
        <v>566</v>
      </c>
      <c r="E257" s="183" t="s">
        <v>1413</v>
      </c>
      <c r="F257" s="184" t="s">
        <v>1414</v>
      </c>
      <c r="G257" s="185" t="s">
        <v>167</v>
      </c>
      <c r="H257" s="186">
        <v>16.170000000000002</v>
      </c>
      <c r="I257" s="187"/>
      <c r="J257" s="188">
        <f>ROUND(I257*H257,2)</f>
        <v>0</v>
      </c>
      <c r="K257" s="189"/>
      <c r="L257" s="190"/>
      <c r="M257" s="191" t="s">
        <v>1</v>
      </c>
      <c r="N257" s="192" t="s">
        <v>38</v>
      </c>
      <c r="P257" s="148">
        <f>O257*H257</f>
        <v>0</v>
      </c>
      <c r="Q257" s="148">
        <v>1.4E-3</v>
      </c>
      <c r="R257" s="148">
        <f>Q257*H257</f>
        <v>2.2638000000000002E-2</v>
      </c>
      <c r="S257" s="148">
        <v>0</v>
      </c>
      <c r="T257" s="149">
        <f>S257*H257</f>
        <v>0</v>
      </c>
      <c r="AR257" s="150" t="s">
        <v>204</v>
      </c>
      <c r="AT257" s="150" t="s">
        <v>566</v>
      </c>
      <c r="AU257" s="150" t="s">
        <v>83</v>
      </c>
      <c r="AY257" s="17" t="s">
        <v>151</v>
      </c>
      <c r="BE257" s="151">
        <f>IF(N257="základní",J257,0)</f>
        <v>0</v>
      </c>
      <c r="BF257" s="151">
        <f>IF(N257="snížená",J257,0)</f>
        <v>0</v>
      </c>
      <c r="BG257" s="151">
        <f>IF(N257="zákl. přenesená",J257,0)</f>
        <v>0</v>
      </c>
      <c r="BH257" s="151">
        <f>IF(N257="sníž. přenesená",J257,0)</f>
        <v>0</v>
      </c>
      <c r="BI257" s="151">
        <f>IF(N257="nulová",J257,0)</f>
        <v>0</v>
      </c>
      <c r="BJ257" s="17" t="s">
        <v>81</v>
      </c>
      <c r="BK257" s="151">
        <f>ROUND(I257*H257,2)</f>
        <v>0</v>
      </c>
      <c r="BL257" s="17" t="s">
        <v>158</v>
      </c>
      <c r="BM257" s="150" t="s">
        <v>1415</v>
      </c>
    </row>
    <row r="258" spans="2:65" s="1" customFormat="1" x14ac:dyDescent="0.2">
      <c r="B258" s="32"/>
      <c r="D258" s="152" t="s">
        <v>160</v>
      </c>
      <c r="F258" s="153" t="s">
        <v>1414</v>
      </c>
      <c r="I258" s="154"/>
      <c r="L258" s="32"/>
      <c r="M258" s="155"/>
      <c r="T258" s="56"/>
      <c r="AT258" s="17" t="s">
        <v>160</v>
      </c>
      <c r="AU258" s="17" t="s">
        <v>83</v>
      </c>
    </row>
    <row r="259" spans="2:65" s="12" customFormat="1" x14ac:dyDescent="0.2">
      <c r="B259" s="156"/>
      <c r="D259" s="152" t="s">
        <v>162</v>
      </c>
      <c r="F259" s="158" t="s">
        <v>1416</v>
      </c>
      <c r="H259" s="159">
        <v>16.170000000000002</v>
      </c>
      <c r="I259" s="160"/>
      <c r="L259" s="156"/>
      <c r="M259" s="161"/>
      <c r="T259" s="162"/>
      <c r="AT259" s="157" t="s">
        <v>162</v>
      </c>
      <c r="AU259" s="157" t="s">
        <v>83</v>
      </c>
      <c r="AV259" s="12" t="s">
        <v>83</v>
      </c>
      <c r="AW259" s="12" t="s">
        <v>3</v>
      </c>
      <c r="AX259" s="12" t="s">
        <v>81</v>
      </c>
      <c r="AY259" s="157" t="s">
        <v>151</v>
      </c>
    </row>
    <row r="260" spans="2:65" s="1" customFormat="1" ht="24.2" customHeight="1" x14ac:dyDescent="0.2">
      <c r="B260" s="137"/>
      <c r="C260" s="138" t="s">
        <v>347</v>
      </c>
      <c r="D260" s="138" t="s">
        <v>154</v>
      </c>
      <c r="E260" s="139" t="s">
        <v>1417</v>
      </c>
      <c r="F260" s="140" t="s">
        <v>1418</v>
      </c>
      <c r="G260" s="141" t="s">
        <v>167</v>
      </c>
      <c r="H260" s="142">
        <v>3.15</v>
      </c>
      <c r="I260" s="143"/>
      <c r="J260" s="144">
        <f>ROUND(I260*H260,2)</f>
        <v>0</v>
      </c>
      <c r="K260" s="145"/>
      <c r="L260" s="32"/>
      <c r="M260" s="146" t="s">
        <v>1</v>
      </c>
      <c r="N260" s="147" t="s">
        <v>38</v>
      </c>
      <c r="P260" s="148">
        <f>O260*H260</f>
        <v>0</v>
      </c>
      <c r="Q260" s="148">
        <v>0</v>
      </c>
      <c r="R260" s="148">
        <f>Q260*H260</f>
        <v>0</v>
      </c>
      <c r="S260" s="148">
        <v>0</v>
      </c>
      <c r="T260" s="149">
        <f>S260*H260</f>
        <v>0</v>
      </c>
      <c r="AR260" s="150" t="s">
        <v>158</v>
      </c>
      <c r="AT260" s="150" t="s">
        <v>154</v>
      </c>
      <c r="AU260" s="150" t="s">
        <v>83</v>
      </c>
      <c r="AY260" s="17" t="s">
        <v>151</v>
      </c>
      <c r="BE260" s="151">
        <f>IF(N260="základní",J260,0)</f>
        <v>0</v>
      </c>
      <c r="BF260" s="151">
        <f>IF(N260="snížená",J260,0)</f>
        <v>0</v>
      </c>
      <c r="BG260" s="151">
        <f>IF(N260="zákl. přenesená",J260,0)</f>
        <v>0</v>
      </c>
      <c r="BH260" s="151">
        <f>IF(N260="sníž. přenesená",J260,0)</f>
        <v>0</v>
      </c>
      <c r="BI260" s="151">
        <f>IF(N260="nulová",J260,0)</f>
        <v>0</v>
      </c>
      <c r="BJ260" s="17" t="s">
        <v>81</v>
      </c>
      <c r="BK260" s="151">
        <f>ROUND(I260*H260,2)</f>
        <v>0</v>
      </c>
      <c r="BL260" s="17" t="s">
        <v>158</v>
      </c>
      <c r="BM260" s="150" t="s">
        <v>1419</v>
      </c>
    </row>
    <row r="261" spans="2:65" s="1" customFormat="1" x14ac:dyDescent="0.2">
      <c r="B261" s="32"/>
      <c r="D261" s="152" t="s">
        <v>160</v>
      </c>
      <c r="F261" s="153" t="s">
        <v>1420</v>
      </c>
      <c r="I261" s="154"/>
      <c r="L261" s="32"/>
      <c r="M261" s="155"/>
      <c r="T261" s="56"/>
      <c r="AT261" s="17" t="s">
        <v>160</v>
      </c>
      <c r="AU261" s="17" t="s">
        <v>83</v>
      </c>
    </row>
    <row r="262" spans="2:65" s="14" customFormat="1" x14ac:dyDescent="0.2">
      <c r="B262" s="170"/>
      <c r="D262" s="152" t="s">
        <v>162</v>
      </c>
      <c r="E262" s="171" t="s">
        <v>1</v>
      </c>
      <c r="F262" s="172" t="s">
        <v>1421</v>
      </c>
      <c r="H262" s="171" t="s">
        <v>1</v>
      </c>
      <c r="I262" s="173"/>
      <c r="L262" s="170"/>
      <c r="M262" s="174"/>
      <c r="T262" s="175"/>
      <c r="AT262" s="171" t="s">
        <v>162</v>
      </c>
      <c r="AU262" s="171" t="s">
        <v>83</v>
      </c>
      <c r="AV262" s="14" t="s">
        <v>81</v>
      </c>
      <c r="AW262" s="14" t="s">
        <v>30</v>
      </c>
      <c r="AX262" s="14" t="s">
        <v>73</v>
      </c>
      <c r="AY262" s="171" t="s">
        <v>151</v>
      </c>
    </row>
    <row r="263" spans="2:65" s="12" customFormat="1" x14ac:dyDescent="0.2">
      <c r="B263" s="156"/>
      <c r="D263" s="152" t="s">
        <v>162</v>
      </c>
      <c r="E263" s="157" t="s">
        <v>1</v>
      </c>
      <c r="F263" s="158" t="s">
        <v>1422</v>
      </c>
      <c r="H263" s="159">
        <v>3.15</v>
      </c>
      <c r="I263" s="160"/>
      <c r="L263" s="156"/>
      <c r="M263" s="161"/>
      <c r="T263" s="162"/>
      <c r="AT263" s="157" t="s">
        <v>162</v>
      </c>
      <c r="AU263" s="157" t="s">
        <v>83</v>
      </c>
      <c r="AV263" s="12" t="s">
        <v>83</v>
      </c>
      <c r="AW263" s="12" t="s">
        <v>30</v>
      </c>
      <c r="AX263" s="12" t="s">
        <v>73</v>
      </c>
      <c r="AY263" s="157" t="s">
        <v>151</v>
      </c>
    </row>
    <row r="264" spans="2:65" s="13" customFormat="1" x14ac:dyDescent="0.2">
      <c r="B264" s="163"/>
      <c r="D264" s="152" t="s">
        <v>162</v>
      </c>
      <c r="E264" s="164" t="s">
        <v>1</v>
      </c>
      <c r="F264" s="165" t="s">
        <v>164</v>
      </c>
      <c r="H264" s="166">
        <v>3.15</v>
      </c>
      <c r="I264" s="167"/>
      <c r="L264" s="163"/>
      <c r="M264" s="168"/>
      <c r="T264" s="169"/>
      <c r="AT264" s="164" t="s">
        <v>162</v>
      </c>
      <c r="AU264" s="164" t="s">
        <v>83</v>
      </c>
      <c r="AV264" s="13" t="s">
        <v>158</v>
      </c>
      <c r="AW264" s="13" t="s">
        <v>30</v>
      </c>
      <c r="AX264" s="13" t="s">
        <v>81</v>
      </c>
      <c r="AY264" s="164" t="s">
        <v>151</v>
      </c>
    </row>
    <row r="265" spans="2:65" s="1" customFormat="1" ht="16.5" customHeight="1" x14ac:dyDescent="0.2">
      <c r="B265" s="137"/>
      <c r="C265" s="182" t="s">
        <v>352</v>
      </c>
      <c r="D265" s="182" t="s">
        <v>566</v>
      </c>
      <c r="E265" s="183" t="s">
        <v>1423</v>
      </c>
      <c r="F265" s="184" t="s">
        <v>1424</v>
      </c>
      <c r="G265" s="185" t="s">
        <v>167</v>
      </c>
      <c r="H265" s="186">
        <v>3.3079999999999998</v>
      </c>
      <c r="I265" s="187"/>
      <c r="J265" s="188">
        <f>ROUND(I265*H265,2)</f>
        <v>0</v>
      </c>
      <c r="K265" s="189"/>
      <c r="L265" s="190"/>
      <c r="M265" s="191" t="s">
        <v>1</v>
      </c>
      <c r="N265" s="192" t="s">
        <v>38</v>
      </c>
      <c r="P265" s="148">
        <f>O265*H265</f>
        <v>0</v>
      </c>
      <c r="Q265" s="148">
        <v>2.1559999999999999E-2</v>
      </c>
      <c r="R265" s="148">
        <f>Q265*H265</f>
        <v>7.1320479999999992E-2</v>
      </c>
      <c r="S265" s="148">
        <v>0</v>
      </c>
      <c r="T265" s="149">
        <f>S265*H265</f>
        <v>0</v>
      </c>
      <c r="AR265" s="150" t="s">
        <v>204</v>
      </c>
      <c r="AT265" s="150" t="s">
        <v>566</v>
      </c>
      <c r="AU265" s="150" t="s">
        <v>83</v>
      </c>
      <c r="AY265" s="17" t="s">
        <v>151</v>
      </c>
      <c r="BE265" s="151">
        <f>IF(N265="základní",J265,0)</f>
        <v>0</v>
      </c>
      <c r="BF265" s="151">
        <f>IF(N265="snížená",J265,0)</f>
        <v>0</v>
      </c>
      <c r="BG265" s="151">
        <f>IF(N265="zákl. přenesená",J265,0)</f>
        <v>0</v>
      </c>
      <c r="BH265" s="151">
        <f>IF(N265="sníž. přenesená",J265,0)</f>
        <v>0</v>
      </c>
      <c r="BI265" s="151">
        <f>IF(N265="nulová",J265,0)</f>
        <v>0</v>
      </c>
      <c r="BJ265" s="17" t="s">
        <v>81</v>
      </c>
      <c r="BK265" s="151">
        <f>ROUND(I265*H265,2)</f>
        <v>0</v>
      </c>
      <c r="BL265" s="17" t="s">
        <v>158</v>
      </c>
      <c r="BM265" s="150" t="s">
        <v>1425</v>
      </c>
    </row>
    <row r="266" spans="2:65" s="1" customFormat="1" x14ac:dyDescent="0.2">
      <c r="B266" s="32"/>
      <c r="D266" s="152" t="s">
        <v>160</v>
      </c>
      <c r="F266" s="153" t="s">
        <v>1424</v>
      </c>
      <c r="I266" s="154"/>
      <c r="L266" s="32"/>
      <c r="M266" s="155"/>
      <c r="T266" s="56"/>
      <c r="AT266" s="17" t="s">
        <v>160</v>
      </c>
      <c r="AU266" s="17" t="s">
        <v>83</v>
      </c>
    </row>
    <row r="267" spans="2:65" s="12" customFormat="1" x14ac:dyDescent="0.2">
      <c r="B267" s="156"/>
      <c r="D267" s="152" t="s">
        <v>162</v>
      </c>
      <c r="F267" s="158" t="s">
        <v>1426</v>
      </c>
      <c r="H267" s="159">
        <v>3.3079999999999998</v>
      </c>
      <c r="I267" s="160"/>
      <c r="L267" s="156"/>
      <c r="M267" s="161"/>
      <c r="T267" s="162"/>
      <c r="AT267" s="157" t="s">
        <v>162</v>
      </c>
      <c r="AU267" s="157" t="s">
        <v>83</v>
      </c>
      <c r="AV267" s="12" t="s">
        <v>83</v>
      </c>
      <c r="AW267" s="12" t="s">
        <v>3</v>
      </c>
      <c r="AX267" s="12" t="s">
        <v>81</v>
      </c>
      <c r="AY267" s="157" t="s">
        <v>151</v>
      </c>
    </row>
    <row r="268" spans="2:65" s="1" customFormat="1" ht="24.2" customHeight="1" x14ac:dyDescent="0.2">
      <c r="B268" s="137"/>
      <c r="C268" s="138" t="s">
        <v>358</v>
      </c>
      <c r="D268" s="138" t="s">
        <v>154</v>
      </c>
      <c r="E268" s="139" t="s">
        <v>1427</v>
      </c>
      <c r="F268" s="140" t="s">
        <v>1428</v>
      </c>
      <c r="G268" s="141" t="s">
        <v>171</v>
      </c>
      <c r="H268" s="142">
        <v>52.55</v>
      </c>
      <c r="I268" s="143"/>
      <c r="J268" s="144">
        <f>ROUND(I268*H268,2)</f>
        <v>0</v>
      </c>
      <c r="K268" s="145"/>
      <c r="L268" s="32"/>
      <c r="M268" s="146" t="s">
        <v>1</v>
      </c>
      <c r="N268" s="147" t="s">
        <v>38</v>
      </c>
      <c r="P268" s="148">
        <f>O268*H268</f>
        <v>0</v>
      </c>
      <c r="Q268" s="148">
        <v>2.16</v>
      </c>
      <c r="R268" s="148">
        <f>Q268*H268</f>
        <v>113.508</v>
      </c>
      <c r="S268" s="148">
        <v>0</v>
      </c>
      <c r="T268" s="149">
        <f>S268*H268</f>
        <v>0</v>
      </c>
      <c r="AR268" s="150" t="s">
        <v>158</v>
      </c>
      <c r="AT268" s="150" t="s">
        <v>154</v>
      </c>
      <c r="AU268" s="150" t="s">
        <v>83</v>
      </c>
      <c r="AY268" s="17" t="s">
        <v>151</v>
      </c>
      <c r="BE268" s="151">
        <f>IF(N268="základní",J268,0)</f>
        <v>0</v>
      </c>
      <c r="BF268" s="151">
        <f>IF(N268="snížená",J268,0)</f>
        <v>0</v>
      </c>
      <c r="BG268" s="151">
        <f>IF(N268="zákl. přenesená",J268,0)</f>
        <v>0</v>
      </c>
      <c r="BH268" s="151">
        <f>IF(N268="sníž. přenesená",J268,0)</f>
        <v>0</v>
      </c>
      <c r="BI268" s="151">
        <f>IF(N268="nulová",J268,0)</f>
        <v>0</v>
      </c>
      <c r="BJ268" s="17" t="s">
        <v>81</v>
      </c>
      <c r="BK268" s="151">
        <f>ROUND(I268*H268,2)</f>
        <v>0</v>
      </c>
      <c r="BL268" s="17" t="s">
        <v>158</v>
      </c>
      <c r="BM268" s="150" t="s">
        <v>1429</v>
      </c>
    </row>
    <row r="269" spans="2:65" s="1" customFormat="1" ht="19.5" x14ac:dyDescent="0.2">
      <c r="B269" s="32"/>
      <c r="D269" s="152" t="s">
        <v>160</v>
      </c>
      <c r="F269" s="153" t="s">
        <v>1430</v>
      </c>
      <c r="I269" s="154"/>
      <c r="L269" s="32"/>
      <c r="M269" s="155"/>
      <c r="T269" s="56"/>
      <c r="AT269" s="17" t="s">
        <v>160</v>
      </c>
      <c r="AU269" s="17" t="s">
        <v>83</v>
      </c>
    </row>
    <row r="270" spans="2:65" s="14" customFormat="1" x14ac:dyDescent="0.2">
      <c r="B270" s="170"/>
      <c r="D270" s="152" t="s">
        <v>162</v>
      </c>
      <c r="E270" s="171" t="s">
        <v>1</v>
      </c>
      <c r="F270" s="172" t="s">
        <v>1431</v>
      </c>
      <c r="H270" s="171" t="s">
        <v>1</v>
      </c>
      <c r="I270" s="173"/>
      <c r="L270" s="170"/>
      <c r="M270" s="174"/>
      <c r="T270" s="175"/>
      <c r="AT270" s="171" t="s">
        <v>162</v>
      </c>
      <c r="AU270" s="171" t="s">
        <v>83</v>
      </c>
      <c r="AV270" s="14" t="s">
        <v>81</v>
      </c>
      <c r="AW270" s="14" t="s">
        <v>30</v>
      </c>
      <c r="AX270" s="14" t="s">
        <v>73</v>
      </c>
      <c r="AY270" s="171" t="s">
        <v>151</v>
      </c>
    </row>
    <row r="271" spans="2:65" s="12" customFormat="1" x14ac:dyDescent="0.2">
      <c r="B271" s="156"/>
      <c r="D271" s="152" t="s">
        <v>162</v>
      </c>
      <c r="E271" s="157" t="s">
        <v>1</v>
      </c>
      <c r="F271" s="158" t="s">
        <v>1432</v>
      </c>
      <c r="H271" s="159">
        <v>33.299999999999997</v>
      </c>
      <c r="I271" s="160"/>
      <c r="L271" s="156"/>
      <c r="M271" s="161"/>
      <c r="T271" s="162"/>
      <c r="AT271" s="157" t="s">
        <v>162</v>
      </c>
      <c r="AU271" s="157" t="s">
        <v>83</v>
      </c>
      <c r="AV271" s="12" t="s">
        <v>83</v>
      </c>
      <c r="AW271" s="12" t="s">
        <v>30</v>
      </c>
      <c r="AX271" s="12" t="s">
        <v>73</v>
      </c>
      <c r="AY271" s="157" t="s">
        <v>151</v>
      </c>
    </row>
    <row r="272" spans="2:65" s="12" customFormat="1" x14ac:dyDescent="0.2">
      <c r="B272" s="156"/>
      <c r="D272" s="152" t="s">
        <v>162</v>
      </c>
      <c r="E272" s="157" t="s">
        <v>1</v>
      </c>
      <c r="F272" s="158" t="s">
        <v>1433</v>
      </c>
      <c r="H272" s="159">
        <v>19.25</v>
      </c>
      <c r="I272" s="160"/>
      <c r="L272" s="156"/>
      <c r="M272" s="161"/>
      <c r="T272" s="162"/>
      <c r="AT272" s="157" t="s">
        <v>162</v>
      </c>
      <c r="AU272" s="157" t="s">
        <v>83</v>
      </c>
      <c r="AV272" s="12" t="s">
        <v>83</v>
      </c>
      <c r="AW272" s="12" t="s">
        <v>30</v>
      </c>
      <c r="AX272" s="12" t="s">
        <v>73</v>
      </c>
      <c r="AY272" s="157" t="s">
        <v>151</v>
      </c>
    </row>
    <row r="273" spans="2:65" s="13" customFormat="1" x14ac:dyDescent="0.2">
      <c r="B273" s="163"/>
      <c r="D273" s="152" t="s">
        <v>162</v>
      </c>
      <c r="E273" s="164" t="s">
        <v>1</v>
      </c>
      <c r="F273" s="165" t="s">
        <v>164</v>
      </c>
      <c r="H273" s="166">
        <v>52.55</v>
      </c>
      <c r="I273" s="167"/>
      <c r="L273" s="163"/>
      <c r="M273" s="168"/>
      <c r="T273" s="169"/>
      <c r="AT273" s="164" t="s">
        <v>162</v>
      </c>
      <c r="AU273" s="164" t="s">
        <v>83</v>
      </c>
      <c r="AV273" s="13" t="s">
        <v>158</v>
      </c>
      <c r="AW273" s="13" t="s">
        <v>30</v>
      </c>
      <c r="AX273" s="13" t="s">
        <v>81</v>
      </c>
      <c r="AY273" s="164" t="s">
        <v>151</v>
      </c>
    </row>
    <row r="274" spans="2:65" s="1" customFormat="1" ht="16.5" customHeight="1" x14ac:dyDescent="0.2">
      <c r="B274" s="137"/>
      <c r="C274" s="138" t="s">
        <v>364</v>
      </c>
      <c r="D274" s="138" t="s">
        <v>154</v>
      </c>
      <c r="E274" s="139" t="s">
        <v>1434</v>
      </c>
      <c r="F274" s="140" t="s">
        <v>1435</v>
      </c>
      <c r="G274" s="141" t="s">
        <v>171</v>
      </c>
      <c r="H274" s="142">
        <v>3.2</v>
      </c>
      <c r="I274" s="143"/>
      <c r="J274" s="144">
        <f>ROUND(I274*H274,2)</f>
        <v>0</v>
      </c>
      <c r="K274" s="145"/>
      <c r="L274" s="32"/>
      <c r="M274" s="146" t="s">
        <v>1</v>
      </c>
      <c r="N274" s="147" t="s">
        <v>38</v>
      </c>
      <c r="P274" s="148">
        <f>O274*H274</f>
        <v>0</v>
      </c>
      <c r="Q274" s="148">
        <v>2.5018699999999998</v>
      </c>
      <c r="R274" s="148">
        <f>Q274*H274</f>
        <v>8.0059839999999998</v>
      </c>
      <c r="S274" s="148">
        <v>0</v>
      </c>
      <c r="T274" s="149">
        <f>S274*H274</f>
        <v>0</v>
      </c>
      <c r="AR274" s="150" t="s">
        <v>158</v>
      </c>
      <c r="AT274" s="150" t="s">
        <v>154</v>
      </c>
      <c r="AU274" s="150" t="s">
        <v>83</v>
      </c>
      <c r="AY274" s="17" t="s">
        <v>151</v>
      </c>
      <c r="BE274" s="151">
        <f>IF(N274="základní",J274,0)</f>
        <v>0</v>
      </c>
      <c r="BF274" s="151">
        <f>IF(N274="snížená",J274,0)</f>
        <v>0</v>
      </c>
      <c r="BG274" s="151">
        <f>IF(N274="zákl. přenesená",J274,0)</f>
        <v>0</v>
      </c>
      <c r="BH274" s="151">
        <f>IF(N274="sníž. přenesená",J274,0)</f>
        <v>0</v>
      </c>
      <c r="BI274" s="151">
        <f>IF(N274="nulová",J274,0)</f>
        <v>0</v>
      </c>
      <c r="BJ274" s="17" t="s">
        <v>81</v>
      </c>
      <c r="BK274" s="151">
        <f>ROUND(I274*H274,2)</f>
        <v>0</v>
      </c>
      <c r="BL274" s="17" t="s">
        <v>158</v>
      </c>
      <c r="BM274" s="150" t="s">
        <v>1436</v>
      </c>
    </row>
    <row r="275" spans="2:65" s="1" customFormat="1" ht="19.5" x14ac:dyDescent="0.2">
      <c r="B275" s="32"/>
      <c r="D275" s="152" t="s">
        <v>160</v>
      </c>
      <c r="F275" s="153" t="s">
        <v>1437</v>
      </c>
      <c r="I275" s="154"/>
      <c r="L275" s="32"/>
      <c r="M275" s="155"/>
      <c r="T275" s="56"/>
      <c r="AT275" s="17" t="s">
        <v>160</v>
      </c>
      <c r="AU275" s="17" t="s">
        <v>83</v>
      </c>
    </row>
    <row r="276" spans="2:65" s="14" customFormat="1" x14ac:dyDescent="0.2">
      <c r="B276" s="170"/>
      <c r="D276" s="152" t="s">
        <v>162</v>
      </c>
      <c r="E276" s="171" t="s">
        <v>1</v>
      </c>
      <c r="F276" s="172" t="s">
        <v>1438</v>
      </c>
      <c r="H276" s="171" t="s">
        <v>1</v>
      </c>
      <c r="I276" s="173"/>
      <c r="L276" s="170"/>
      <c r="M276" s="174"/>
      <c r="T276" s="175"/>
      <c r="AT276" s="171" t="s">
        <v>162</v>
      </c>
      <c r="AU276" s="171" t="s">
        <v>83</v>
      </c>
      <c r="AV276" s="14" t="s">
        <v>81</v>
      </c>
      <c r="AW276" s="14" t="s">
        <v>30</v>
      </c>
      <c r="AX276" s="14" t="s">
        <v>73</v>
      </c>
      <c r="AY276" s="171" t="s">
        <v>151</v>
      </c>
    </row>
    <row r="277" spans="2:65" s="12" customFormat="1" x14ac:dyDescent="0.2">
      <c r="B277" s="156"/>
      <c r="D277" s="152" t="s">
        <v>162</v>
      </c>
      <c r="E277" s="157" t="s">
        <v>1</v>
      </c>
      <c r="F277" s="158" t="s">
        <v>1439</v>
      </c>
      <c r="H277" s="159">
        <v>3.2</v>
      </c>
      <c r="I277" s="160"/>
      <c r="L277" s="156"/>
      <c r="M277" s="161"/>
      <c r="T277" s="162"/>
      <c r="AT277" s="157" t="s">
        <v>162</v>
      </c>
      <c r="AU277" s="157" t="s">
        <v>83</v>
      </c>
      <c r="AV277" s="12" t="s">
        <v>83</v>
      </c>
      <c r="AW277" s="12" t="s">
        <v>30</v>
      </c>
      <c r="AX277" s="12" t="s">
        <v>73</v>
      </c>
      <c r="AY277" s="157" t="s">
        <v>151</v>
      </c>
    </row>
    <row r="278" spans="2:65" s="13" customFormat="1" x14ac:dyDescent="0.2">
      <c r="B278" s="163"/>
      <c r="D278" s="152" t="s">
        <v>162</v>
      </c>
      <c r="E278" s="164" t="s">
        <v>1</v>
      </c>
      <c r="F278" s="165" t="s">
        <v>164</v>
      </c>
      <c r="H278" s="166">
        <v>3.2</v>
      </c>
      <c r="I278" s="167"/>
      <c r="L278" s="163"/>
      <c r="M278" s="168"/>
      <c r="T278" s="169"/>
      <c r="AT278" s="164" t="s">
        <v>162</v>
      </c>
      <c r="AU278" s="164" t="s">
        <v>83</v>
      </c>
      <c r="AV278" s="13" t="s">
        <v>158</v>
      </c>
      <c r="AW278" s="13" t="s">
        <v>30</v>
      </c>
      <c r="AX278" s="13" t="s">
        <v>81</v>
      </c>
      <c r="AY278" s="164" t="s">
        <v>151</v>
      </c>
    </row>
    <row r="279" spans="2:65" s="1" customFormat="1" ht="24.2" customHeight="1" x14ac:dyDescent="0.2">
      <c r="B279" s="137"/>
      <c r="C279" s="138" t="s">
        <v>369</v>
      </c>
      <c r="D279" s="138" t="s">
        <v>154</v>
      </c>
      <c r="E279" s="139" t="s">
        <v>1440</v>
      </c>
      <c r="F279" s="140" t="s">
        <v>1441</v>
      </c>
      <c r="G279" s="141" t="s">
        <v>171</v>
      </c>
      <c r="H279" s="142">
        <v>18.648</v>
      </c>
      <c r="I279" s="143"/>
      <c r="J279" s="144">
        <f>ROUND(I279*H279,2)</f>
        <v>0</v>
      </c>
      <c r="K279" s="145"/>
      <c r="L279" s="32"/>
      <c r="M279" s="146" t="s">
        <v>1</v>
      </c>
      <c r="N279" s="147" t="s">
        <v>38</v>
      </c>
      <c r="P279" s="148">
        <f>O279*H279</f>
        <v>0</v>
      </c>
      <c r="Q279" s="148">
        <v>2.5018699999999998</v>
      </c>
      <c r="R279" s="148">
        <f>Q279*H279</f>
        <v>46.654871759999999</v>
      </c>
      <c r="S279" s="148">
        <v>0</v>
      </c>
      <c r="T279" s="149">
        <f>S279*H279</f>
        <v>0</v>
      </c>
      <c r="AR279" s="150" t="s">
        <v>158</v>
      </c>
      <c r="AT279" s="150" t="s">
        <v>154</v>
      </c>
      <c r="AU279" s="150" t="s">
        <v>83</v>
      </c>
      <c r="AY279" s="17" t="s">
        <v>151</v>
      </c>
      <c r="BE279" s="151">
        <f>IF(N279="základní",J279,0)</f>
        <v>0</v>
      </c>
      <c r="BF279" s="151">
        <f>IF(N279="snížená",J279,0)</f>
        <v>0</v>
      </c>
      <c r="BG279" s="151">
        <f>IF(N279="zákl. přenesená",J279,0)</f>
        <v>0</v>
      </c>
      <c r="BH279" s="151">
        <f>IF(N279="sníž. přenesená",J279,0)</f>
        <v>0</v>
      </c>
      <c r="BI279" s="151">
        <f>IF(N279="nulová",J279,0)</f>
        <v>0</v>
      </c>
      <c r="BJ279" s="17" t="s">
        <v>81</v>
      </c>
      <c r="BK279" s="151">
        <f>ROUND(I279*H279,2)</f>
        <v>0</v>
      </c>
      <c r="BL279" s="17" t="s">
        <v>158</v>
      </c>
      <c r="BM279" s="150" t="s">
        <v>1442</v>
      </c>
    </row>
    <row r="280" spans="2:65" s="1" customFormat="1" ht="19.5" x14ac:dyDescent="0.2">
      <c r="B280" s="32"/>
      <c r="D280" s="152" t="s">
        <v>160</v>
      </c>
      <c r="F280" s="153" t="s">
        <v>1443</v>
      </c>
      <c r="I280" s="154"/>
      <c r="L280" s="32"/>
      <c r="M280" s="155"/>
      <c r="T280" s="56"/>
      <c r="AT280" s="17" t="s">
        <v>160</v>
      </c>
      <c r="AU280" s="17" t="s">
        <v>83</v>
      </c>
    </row>
    <row r="281" spans="2:65" s="14" customFormat="1" x14ac:dyDescent="0.2">
      <c r="B281" s="170"/>
      <c r="D281" s="152" t="s">
        <v>162</v>
      </c>
      <c r="E281" s="171" t="s">
        <v>1</v>
      </c>
      <c r="F281" s="172" t="s">
        <v>1444</v>
      </c>
      <c r="H281" s="171" t="s">
        <v>1</v>
      </c>
      <c r="I281" s="173"/>
      <c r="L281" s="170"/>
      <c r="M281" s="174"/>
      <c r="T281" s="175"/>
      <c r="AT281" s="171" t="s">
        <v>162</v>
      </c>
      <c r="AU281" s="171" t="s">
        <v>83</v>
      </c>
      <c r="AV281" s="14" t="s">
        <v>81</v>
      </c>
      <c r="AW281" s="14" t="s">
        <v>30</v>
      </c>
      <c r="AX281" s="14" t="s">
        <v>73</v>
      </c>
      <c r="AY281" s="171" t="s">
        <v>151</v>
      </c>
    </row>
    <row r="282" spans="2:65" s="12" customFormat="1" x14ac:dyDescent="0.2">
      <c r="B282" s="156"/>
      <c r="D282" s="152" t="s">
        <v>162</v>
      </c>
      <c r="E282" s="157" t="s">
        <v>1</v>
      </c>
      <c r="F282" s="158" t="s">
        <v>1445</v>
      </c>
      <c r="H282" s="159">
        <v>18.648</v>
      </c>
      <c r="I282" s="160"/>
      <c r="L282" s="156"/>
      <c r="M282" s="161"/>
      <c r="T282" s="162"/>
      <c r="AT282" s="157" t="s">
        <v>162</v>
      </c>
      <c r="AU282" s="157" t="s">
        <v>83</v>
      </c>
      <c r="AV282" s="12" t="s">
        <v>83</v>
      </c>
      <c r="AW282" s="12" t="s">
        <v>30</v>
      </c>
      <c r="AX282" s="12" t="s">
        <v>73</v>
      </c>
      <c r="AY282" s="157" t="s">
        <v>151</v>
      </c>
    </row>
    <row r="283" spans="2:65" s="13" customFormat="1" x14ac:dyDescent="0.2">
      <c r="B283" s="163"/>
      <c r="D283" s="152" t="s">
        <v>162</v>
      </c>
      <c r="E283" s="164" t="s">
        <v>1</v>
      </c>
      <c r="F283" s="165" t="s">
        <v>164</v>
      </c>
      <c r="H283" s="166">
        <v>18.648</v>
      </c>
      <c r="I283" s="167"/>
      <c r="L283" s="163"/>
      <c r="M283" s="168"/>
      <c r="T283" s="169"/>
      <c r="AT283" s="164" t="s">
        <v>162</v>
      </c>
      <c r="AU283" s="164" t="s">
        <v>83</v>
      </c>
      <c r="AV283" s="13" t="s">
        <v>158</v>
      </c>
      <c r="AW283" s="13" t="s">
        <v>30</v>
      </c>
      <c r="AX283" s="13" t="s">
        <v>81</v>
      </c>
      <c r="AY283" s="164" t="s">
        <v>151</v>
      </c>
    </row>
    <row r="284" spans="2:65" s="1" customFormat="1" ht="16.5" customHeight="1" x14ac:dyDescent="0.2">
      <c r="B284" s="137"/>
      <c r="C284" s="138" t="s">
        <v>375</v>
      </c>
      <c r="D284" s="138" t="s">
        <v>154</v>
      </c>
      <c r="E284" s="139" t="s">
        <v>1446</v>
      </c>
      <c r="F284" s="140" t="s">
        <v>1447</v>
      </c>
      <c r="G284" s="141" t="s">
        <v>157</v>
      </c>
      <c r="H284" s="142">
        <v>35.520000000000003</v>
      </c>
      <c r="I284" s="143"/>
      <c r="J284" s="144">
        <f>ROUND(I284*H284,2)</f>
        <v>0</v>
      </c>
      <c r="K284" s="145"/>
      <c r="L284" s="32"/>
      <c r="M284" s="146" t="s">
        <v>1</v>
      </c>
      <c r="N284" s="147" t="s">
        <v>38</v>
      </c>
      <c r="P284" s="148">
        <f>O284*H284</f>
        <v>0</v>
      </c>
      <c r="Q284" s="148">
        <v>2.6900000000000001E-3</v>
      </c>
      <c r="R284" s="148">
        <f>Q284*H284</f>
        <v>9.5548800000000017E-2</v>
      </c>
      <c r="S284" s="148">
        <v>0</v>
      </c>
      <c r="T284" s="149">
        <f>S284*H284</f>
        <v>0</v>
      </c>
      <c r="AR284" s="150" t="s">
        <v>158</v>
      </c>
      <c r="AT284" s="150" t="s">
        <v>154</v>
      </c>
      <c r="AU284" s="150" t="s">
        <v>83</v>
      </c>
      <c r="AY284" s="17" t="s">
        <v>151</v>
      </c>
      <c r="BE284" s="151">
        <f>IF(N284="základní",J284,0)</f>
        <v>0</v>
      </c>
      <c r="BF284" s="151">
        <f>IF(N284="snížená",J284,0)</f>
        <v>0</v>
      </c>
      <c r="BG284" s="151">
        <f>IF(N284="zákl. přenesená",J284,0)</f>
        <v>0</v>
      </c>
      <c r="BH284" s="151">
        <f>IF(N284="sníž. přenesená",J284,0)</f>
        <v>0</v>
      </c>
      <c r="BI284" s="151">
        <f>IF(N284="nulová",J284,0)</f>
        <v>0</v>
      </c>
      <c r="BJ284" s="17" t="s">
        <v>81</v>
      </c>
      <c r="BK284" s="151">
        <f>ROUND(I284*H284,2)</f>
        <v>0</v>
      </c>
      <c r="BL284" s="17" t="s">
        <v>158</v>
      </c>
      <c r="BM284" s="150" t="s">
        <v>1448</v>
      </c>
    </row>
    <row r="285" spans="2:65" s="1" customFormat="1" x14ac:dyDescent="0.2">
      <c r="B285" s="32"/>
      <c r="D285" s="152" t="s">
        <v>160</v>
      </c>
      <c r="F285" s="153" t="s">
        <v>1449</v>
      </c>
      <c r="I285" s="154"/>
      <c r="L285" s="32"/>
      <c r="M285" s="155"/>
      <c r="T285" s="56"/>
      <c r="AT285" s="17" t="s">
        <v>160</v>
      </c>
      <c r="AU285" s="17" t="s">
        <v>83</v>
      </c>
    </row>
    <row r="286" spans="2:65" s="14" customFormat="1" x14ac:dyDescent="0.2">
      <c r="B286" s="170"/>
      <c r="D286" s="152" t="s">
        <v>162</v>
      </c>
      <c r="E286" s="171" t="s">
        <v>1</v>
      </c>
      <c r="F286" s="172" t="s">
        <v>1444</v>
      </c>
      <c r="H286" s="171" t="s">
        <v>1</v>
      </c>
      <c r="I286" s="173"/>
      <c r="L286" s="170"/>
      <c r="M286" s="174"/>
      <c r="T286" s="175"/>
      <c r="AT286" s="171" t="s">
        <v>162</v>
      </c>
      <c r="AU286" s="171" t="s">
        <v>83</v>
      </c>
      <c r="AV286" s="14" t="s">
        <v>81</v>
      </c>
      <c r="AW286" s="14" t="s">
        <v>30</v>
      </c>
      <c r="AX286" s="14" t="s">
        <v>73</v>
      </c>
      <c r="AY286" s="171" t="s">
        <v>151</v>
      </c>
    </row>
    <row r="287" spans="2:65" s="12" customFormat="1" x14ac:dyDescent="0.2">
      <c r="B287" s="156"/>
      <c r="D287" s="152" t="s">
        <v>162</v>
      </c>
      <c r="E287" s="157" t="s">
        <v>1</v>
      </c>
      <c r="F287" s="158" t="s">
        <v>1450</v>
      </c>
      <c r="H287" s="159">
        <v>35.520000000000003</v>
      </c>
      <c r="I287" s="160"/>
      <c r="L287" s="156"/>
      <c r="M287" s="161"/>
      <c r="T287" s="162"/>
      <c r="AT287" s="157" t="s">
        <v>162</v>
      </c>
      <c r="AU287" s="157" t="s">
        <v>83</v>
      </c>
      <c r="AV287" s="12" t="s">
        <v>83</v>
      </c>
      <c r="AW287" s="12" t="s">
        <v>30</v>
      </c>
      <c r="AX287" s="12" t="s">
        <v>73</v>
      </c>
      <c r="AY287" s="157" t="s">
        <v>151</v>
      </c>
    </row>
    <row r="288" spans="2:65" s="13" customFormat="1" x14ac:dyDescent="0.2">
      <c r="B288" s="163"/>
      <c r="D288" s="152" t="s">
        <v>162</v>
      </c>
      <c r="E288" s="164" t="s">
        <v>1</v>
      </c>
      <c r="F288" s="165" t="s">
        <v>164</v>
      </c>
      <c r="H288" s="166">
        <v>35.520000000000003</v>
      </c>
      <c r="I288" s="167"/>
      <c r="L288" s="163"/>
      <c r="M288" s="168"/>
      <c r="T288" s="169"/>
      <c r="AT288" s="164" t="s">
        <v>162</v>
      </c>
      <c r="AU288" s="164" t="s">
        <v>83</v>
      </c>
      <c r="AV288" s="13" t="s">
        <v>158</v>
      </c>
      <c r="AW288" s="13" t="s">
        <v>30</v>
      </c>
      <c r="AX288" s="13" t="s">
        <v>81</v>
      </c>
      <c r="AY288" s="164" t="s">
        <v>151</v>
      </c>
    </row>
    <row r="289" spans="2:65" s="1" customFormat="1" ht="16.5" customHeight="1" x14ac:dyDescent="0.2">
      <c r="B289" s="137"/>
      <c r="C289" s="138" t="s">
        <v>381</v>
      </c>
      <c r="D289" s="138" t="s">
        <v>154</v>
      </c>
      <c r="E289" s="139" t="s">
        <v>1451</v>
      </c>
      <c r="F289" s="140" t="s">
        <v>1452</v>
      </c>
      <c r="G289" s="141" t="s">
        <v>157</v>
      </c>
      <c r="H289" s="142">
        <v>35.520000000000003</v>
      </c>
      <c r="I289" s="143"/>
      <c r="J289" s="144">
        <f>ROUND(I289*H289,2)</f>
        <v>0</v>
      </c>
      <c r="K289" s="145"/>
      <c r="L289" s="32"/>
      <c r="M289" s="146" t="s">
        <v>1</v>
      </c>
      <c r="N289" s="147" t="s">
        <v>38</v>
      </c>
      <c r="P289" s="148">
        <f>O289*H289</f>
        <v>0</v>
      </c>
      <c r="Q289" s="148">
        <v>0</v>
      </c>
      <c r="R289" s="148">
        <f>Q289*H289</f>
        <v>0</v>
      </c>
      <c r="S289" s="148">
        <v>0</v>
      </c>
      <c r="T289" s="149">
        <f>S289*H289</f>
        <v>0</v>
      </c>
      <c r="AR289" s="150" t="s">
        <v>158</v>
      </c>
      <c r="AT289" s="150" t="s">
        <v>154</v>
      </c>
      <c r="AU289" s="150" t="s">
        <v>83</v>
      </c>
      <c r="AY289" s="17" t="s">
        <v>151</v>
      </c>
      <c r="BE289" s="151">
        <f>IF(N289="základní",J289,0)</f>
        <v>0</v>
      </c>
      <c r="BF289" s="151">
        <f>IF(N289="snížená",J289,0)</f>
        <v>0</v>
      </c>
      <c r="BG289" s="151">
        <f>IF(N289="zákl. přenesená",J289,0)</f>
        <v>0</v>
      </c>
      <c r="BH289" s="151">
        <f>IF(N289="sníž. přenesená",J289,0)</f>
        <v>0</v>
      </c>
      <c r="BI289" s="151">
        <f>IF(N289="nulová",J289,0)</f>
        <v>0</v>
      </c>
      <c r="BJ289" s="17" t="s">
        <v>81</v>
      </c>
      <c r="BK289" s="151">
        <f>ROUND(I289*H289,2)</f>
        <v>0</v>
      </c>
      <c r="BL289" s="17" t="s">
        <v>158</v>
      </c>
      <c r="BM289" s="150" t="s">
        <v>1453</v>
      </c>
    </row>
    <row r="290" spans="2:65" s="1" customFormat="1" x14ac:dyDescent="0.2">
      <c r="B290" s="32"/>
      <c r="D290" s="152" t="s">
        <v>160</v>
      </c>
      <c r="F290" s="153" t="s">
        <v>1454</v>
      </c>
      <c r="I290" s="154"/>
      <c r="L290" s="32"/>
      <c r="M290" s="155"/>
      <c r="T290" s="56"/>
      <c r="AT290" s="17" t="s">
        <v>160</v>
      </c>
      <c r="AU290" s="17" t="s">
        <v>83</v>
      </c>
    </row>
    <row r="291" spans="2:65" s="1" customFormat="1" ht="21.75" customHeight="1" x14ac:dyDescent="0.2">
      <c r="B291" s="137"/>
      <c r="C291" s="138" t="s">
        <v>292</v>
      </c>
      <c r="D291" s="138" t="s">
        <v>154</v>
      </c>
      <c r="E291" s="139" t="s">
        <v>1455</v>
      </c>
      <c r="F291" s="140" t="s">
        <v>1456</v>
      </c>
      <c r="G291" s="141" t="s">
        <v>181</v>
      </c>
      <c r="H291" s="142">
        <v>0.85</v>
      </c>
      <c r="I291" s="143"/>
      <c r="J291" s="144">
        <f>ROUND(I291*H291,2)</f>
        <v>0</v>
      </c>
      <c r="K291" s="145"/>
      <c r="L291" s="32"/>
      <c r="M291" s="146" t="s">
        <v>1</v>
      </c>
      <c r="N291" s="147" t="s">
        <v>38</v>
      </c>
      <c r="P291" s="148">
        <f>O291*H291</f>
        <v>0</v>
      </c>
      <c r="Q291" s="148">
        <v>1.0606199999999999</v>
      </c>
      <c r="R291" s="148">
        <f>Q291*H291</f>
        <v>0.90152699999999986</v>
      </c>
      <c r="S291" s="148">
        <v>0</v>
      </c>
      <c r="T291" s="149">
        <f>S291*H291</f>
        <v>0</v>
      </c>
      <c r="AR291" s="150" t="s">
        <v>158</v>
      </c>
      <c r="AT291" s="150" t="s">
        <v>154</v>
      </c>
      <c r="AU291" s="150" t="s">
        <v>83</v>
      </c>
      <c r="AY291" s="17" t="s">
        <v>151</v>
      </c>
      <c r="BE291" s="151">
        <f>IF(N291="základní",J291,0)</f>
        <v>0</v>
      </c>
      <c r="BF291" s="151">
        <f>IF(N291="snížená",J291,0)</f>
        <v>0</v>
      </c>
      <c r="BG291" s="151">
        <f>IF(N291="zákl. přenesená",J291,0)</f>
        <v>0</v>
      </c>
      <c r="BH291" s="151">
        <f>IF(N291="sníž. přenesená",J291,0)</f>
        <v>0</v>
      </c>
      <c r="BI291" s="151">
        <f>IF(N291="nulová",J291,0)</f>
        <v>0</v>
      </c>
      <c r="BJ291" s="17" t="s">
        <v>81</v>
      </c>
      <c r="BK291" s="151">
        <f>ROUND(I291*H291,2)</f>
        <v>0</v>
      </c>
      <c r="BL291" s="17" t="s">
        <v>158</v>
      </c>
      <c r="BM291" s="150" t="s">
        <v>1457</v>
      </c>
    </row>
    <row r="292" spans="2:65" s="1" customFormat="1" x14ac:dyDescent="0.2">
      <c r="B292" s="32"/>
      <c r="D292" s="152" t="s">
        <v>160</v>
      </c>
      <c r="F292" s="153" t="s">
        <v>1458</v>
      </c>
      <c r="I292" s="154"/>
      <c r="L292" s="32"/>
      <c r="M292" s="155"/>
      <c r="T292" s="56"/>
      <c r="AT292" s="17" t="s">
        <v>160</v>
      </c>
      <c r="AU292" s="17" t="s">
        <v>83</v>
      </c>
    </row>
    <row r="293" spans="2:65" s="14" customFormat="1" x14ac:dyDescent="0.2">
      <c r="B293" s="170"/>
      <c r="D293" s="152" t="s">
        <v>162</v>
      </c>
      <c r="E293" s="171" t="s">
        <v>1</v>
      </c>
      <c r="F293" s="172" t="s">
        <v>1459</v>
      </c>
      <c r="H293" s="171" t="s">
        <v>1</v>
      </c>
      <c r="I293" s="173"/>
      <c r="L293" s="170"/>
      <c r="M293" s="174"/>
      <c r="T293" s="175"/>
      <c r="AT293" s="171" t="s">
        <v>162</v>
      </c>
      <c r="AU293" s="171" t="s">
        <v>83</v>
      </c>
      <c r="AV293" s="14" t="s">
        <v>81</v>
      </c>
      <c r="AW293" s="14" t="s">
        <v>30</v>
      </c>
      <c r="AX293" s="14" t="s">
        <v>73</v>
      </c>
      <c r="AY293" s="171" t="s">
        <v>151</v>
      </c>
    </row>
    <row r="294" spans="2:65" s="12" customFormat="1" x14ac:dyDescent="0.2">
      <c r="B294" s="156"/>
      <c r="D294" s="152" t="s">
        <v>162</v>
      </c>
      <c r="E294" s="157" t="s">
        <v>1</v>
      </c>
      <c r="F294" s="158" t="s">
        <v>1460</v>
      </c>
      <c r="H294" s="159">
        <v>0.85</v>
      </c>
      <c r="I294" s="160"/>
      <c r="L294" s="156"/>
      <c r="M294" s="161"/>
      <c r="T294" s="162"/>
      <c r="AT294" s="157" t="s">
        <v>162</v>
      </c>
      <c r="AU294" s="157" t="s">
        <v>83</v>
      </c>
      <c r="AV294" s="12" t="s">
        <v>83</v>
      </c>
      <c r="AW294" s="12" t="s">
        <v>30</v>
      </c>
      <c r="AX294" s="12" t="s">
        <v>73</v>
      </c>
      <c r="AY294" s="157" t="s">
        <v>151</v>
      </c>
    </row>
    <row r="295" spans="2:65" s="13" customFormat="1" x14ac:dyDescent="0.2">
      <c r="B295" s="163"/>
      <c r="D295" s="152" t="s">
        <v>162</v>
      </c>
      <c r="E295" s="164" t="s">
        <v>1</v>
      </c>
      <c r="F295" s="165" t="s">
        <v>164</v>
      </c>
      <c r="H295" s="166">
        <v>0.85</v>
      </c>
      <c r="I295" s="167"/>
      <c r="L295" s="163"/>
      <c r="M295" s="168"/>
      <c r="T295" s="169"/>
      <c r="AT295" s="164" t="s">
        <v>162</v>
      </c>
      <c r="AU295" s="164" t="s">
        <v>83</v>
      </c>
      <c r="AV295" s="13" t="s">
        <v>158</v>
      </c>
      <c r="AW295" s="13" t="s">
        <v>30</v>
      </c>
      <c r="AX295" s="13" t="s">
        <v>81</v>
      </c>
      <c r="AY295" s="164" t="s">
        <v>151</v>
      </c>
    </row>
    <row r="296" spans="2:65" s="11" customFormat="1" ht="22.9" customHeight="1" x14ac:dyDescent="0.2">
      <c r="B296" s="125"/>
      <c r="D296" s="126" t="s">
        <v>72</v>
      </c>
      <c r="E296" s="135" t="s">
        <v>93</v>
      </c>
      <c r="F296" s="135" t="s">
        <v>1461</v>
      </c>
      <c r="I296" s="128"/>
      <c r="J296" s="136">
        <f>BK296</f>
        <v>0</v>
      </c>
      <c r="L296" s="125"/>
      <c r="M296" s="130"/>
      <c r="P296" s="131">
        <f>SUM(P297:P338)</f>
        <v>0</v>
      </c>
      <c r="R296" s="131">
        <f>SUM(R297:R338)</f>
        <v>100.53443332999998</v>
      </c>
      <c r="T296" s="132">
        <f>SUM(T297:T338)</f>
        <v>0</v>
      </c>
      <c r="AR296" s="126" t="s">
        <v>81</v>
      </c>
      <c r="AT296" s="133" t="s">
        <v>72</v>
      </c>
      <c r="AU296" s="133" t="s">
        <v>81</v>
      </c>
      <c r="AY296" s="126" t="s">
        <v>151</v>
      </c>
      <c r="BK296" s="134">
        <f>SUM(BK297:BK338)</f>
        <v>0</v>
      </c>
    </row>
    <row r="297" spans="2:65" s="1" customFormat="1" ht="24.2" customHeight="1" x14ac:dyDescent="0.2">
      <c r="B297" s="137"/>
      <c r="C297" s="138" t="s">
        <v>389</v>
      </c>
      <c r="D297" s="138" t="s">
        <v>154</v>
      </c>
      <c r="E297" s="139" t="s">
        <v>1462</v>
      </c>
      <c r="F297" s="140" t="s">
        <v>1463</v>
      </c>
      <c r="G297" s="141" t="s">
        <v>171</v>
      </c>
      <c r="H297" s="142">
        <v>2.4</v>
      </c>
      <c r="I297" s="143"/>
      <c r="J297" s="144">
        <f>ROUND(I297*H297,2)</f>
        <v>0</v>
      </c>
      <c r="K297" s="145"/>
      <c r="L297" s="32"/>
      <c r="M297" s="146" t="s">
        <v>1</v>
      </c>
      <c r="N297" s="147" t="s">
        <v>38</v>
      </c>
      <c r="P297" s="148">
        <f>O297*H297</f>
        <v>0</v>
      </c>
      <c r="Q297" s="148">
        <v>1.7863599999999999</v>
      </c>
      <c r="R297" s="148">
        <f>Q297*H297</f>
        <v>4.2872639999999995</v>
      </c>
      <c r="S297" s="148">
        <v>0</v>
      </c>
      <c r="T297" s="149">
        <f>S297*H297</f>
        <v>0</v>
      </c>
      <c r="AR297" s="150" t="s">
        <v>158</v>
      </c>
      <c r="AT297" s="150" t="s">
        <v>154</v>
      </c>
      <c r="AU297" s="150" t="s">
        <v>83</v>
      </c>
      <c r="AY297" s="17" t="s">
        <v>151</v>
      </c>
      <c r="BE297" s="151">
        <f>IF(N297="základní",J297,0)</f>
        <v>0</v>
      </c>
      <c r="BF297" s="151">
        <f>IF(N297="snížená",J297,0)</f>
        <v>0</v>
      </c>
      <c r="BG297" s="151">
        <f>IF(N297="zákl. přenesená",J297,0)</f>
        <v>0</v>
      </c>
      <c r="BH297" s="151">
        <f>IF(N297="sníž. přenesená",J297,0)</f>
        <v>0</v>
      </c>
      <c r="BI297" s="151">
        <f>IF(N297="nulová",J297,0)</f>
        <v>0</v>
      </c>
      <c r="BJ297" s="17" t="s">
        <v>81</v>
      </c>
      <c r="BK297" s="151">
        <f>ROUND(I297*H297,2)</f>
        <v>0</v>
      </c>
      <c r="BL297" s="17" t="s">
        <v>158</v>
      </c>
      <c r="BM297" s="150" t="s">
        <v>1464</v>
      </c>
    </row>
    <row r="298" spans="2:65" s="1" customFormat="1" ht="19.5" x14ac:dyDescent="0.2">
      <c r="B298" s="32"/>
      <c r="D298" s="152" t="s">
        <v>160</v>
      </c>
      <c r="F298" s="153" t="s">
        <v>1465</v>
      </c>
      <c r="I298" s="154"/>
      <c r="L298" s="32"/>
      <c r="M298" s="155"/>
      <c r="T298" s="56"/>
      <c r="AT298" s="17" t="s">
        <v>160</v>
      </c>
      <c r="AU298" s="17" t="s">
        <v>83</v>
      </c>
    </row>
    <row r="299" spans="2:65" s="14" customFormat="1" x14ac:dyDescent="0.2">
      <c r="B299" s="170"/>
      <c r="D299" s="152" t="s">
        <v>162</v>
      </c>
      <c r="E299" s="171" t="s">
        <v>1</v>
      </c>
      <c r="F299" s="172" t="s">
        <v>1466</v>
      </c>
      <c r="H299" s="171" t="s">
        <v>1</v>
      </c>
      <c r="I299" s="173"/>
      <c r="L299" s="170"/>
      <c r="M299" s="174"/>
      <c r="T299" s="175"/>
      <c r="AT299" s="171" t="s">
        <v>162</v>
      </c>
      <c r="AU299" s="171" t="s">
        <v>83</v>
      </c>
      <c r="AV299" s="14" t="s">
        <v>81</v>
      </c>
      <c r="AW299" s="14" t="s">
        <v>30</v>
      </c>
      <c r="AX299" s="14" t="s">
        <v>73</v>
      </c>
      <c r="AY299" s="171" t="s">
        <v>151</v>
      </c>
    </row>
    <row r="300" spans="2:65" s="12" customFormat="1" x14ac:dyDescent="0.2">
      <c r="B300" s="156"/>
      <c r="D300" s="152" t="s">
        <v>162</v>
      </c>
      <c r="E300" s="157" t="s">
        <v>1</v>
      </c>
      <c r="F300" s="158" t="s">
        <v>1467</v>
      </c>
      <c r="H300" s="159">
        <v>2.4</v>
      </c>
      <c r="I300" s="160"/>
      <c r="L300" s="156"/>
      <c r="M300" s="161"/>
      <c r="T300" s="162"/>
      <c r="AT300" s="157" t="s">
        <v>162</v>
      </c>
      <c r="AU300" s="157" t="s">
        <v>83</v>
      </c>
      <c r="AV300" s="12" t="s">
        <v>83</v>
      </c>
      <c r="AW300" s="12" t="s">
        <v>30</v>
      </c>
      <c r="AX300" s="12" t="s">
        <v>81</v>
      </c>
      <c r="AY300" s="157" t="s">
        <v>151</v>
      </c>
    </row>
    <row r="301" spans="2:65" s="1" customFormat="1" ht="16.5" customHeight="1" x14ac:dyDescent="0.2">
      <c r="B301" s="137"/>
      <c r="C301" s="138" t="s">
        <v>392</v>
      </c>
      <c r="D301" s="138" t="s">
        <v>154</v>
      </c>
      <c r="E301" s="139" t="s">
        <v>1468</v>
      </c>
      <c r="F301" s="140" t="s">
        <v>1469</v>
      </c>
      <c r="G301" s="141" t="s">
        <v>171</v>
      </c>
      <c r="H301" s="142">
        <v>9.3379999999999992</v>
      </c>
      <c r="I301" s="143"/>
      <c r="J301" s="144">
        <f>ROUND(I301*H301,2)</f>
        <v>0</v>
      </c>
      <c r="K301" s="145"/>
      <c r="L301" s="32"/>
      <c r="M301" s="146" t="s">
        <v>1</v>
      </c>
      <c r="N301" s="147" t="s">
        <v>38</v>
      </c>
      <c r="P301" s="148">
        <f>O301*H301</f>
        <v>0</v>
      </c>
      <c r="Q301" s="148">
        <v>2.5018699999999998</v>
      </c>
      <c r="R301" s="148">
        <f>Q301*H301</f>
        <v>23.362462059999995</v>
      </c>
      <c r="S301" s="148">
        <v>0</v>
      </c>
      <c r="T301" s="149">
        <f>S301*H301</f>
        <v>0</v>
      </c>
      <c r="AR301" s="150" t="s">
        <v>158</v>
      </c>
      <c r="AT301" s="150" t="s">
        <v>154</v>
      </c>
      <c r="AU301" s="150" t="s">
        <v>83</v>
      </c>
      <c r="AY301" s="17" t="s">
        <v>151</v>
      </c>
      <c r="BE301" s="151">
        <f>IF(N301="základní",J301,0)</f>
        <v>0</v>
      </c>
      <c r="BF301" s="151">
        <f>IF(N301="snížená",J301,0)</f>
        <v>0</v>
      </c>
      <c r="BG301" s="151">
        <f>IF(N301="zákl. přenesená",J301,0)</f>
        <v>0</v>
      </c>
      <c r="BH301" s="151">
        <f>IF(N301="sníž. přenesená",J301,0)</f>
        <v>0</v>
      </c>
      <c r="BI301" s="151">
        <f>IF(N301="nulová",J301,0)</f>
        <v>0</v>
      </c>
      <c r="BJ301" s="17" t="s">
        <v>81</v>
      </c>
      <c r="BK301" s="151">
        <f>ROUND(I301*H301,2)</f>
        <v>0</v>
      </c>
      <c r="BL301" s="17" t="s">
        <v>158</v>
      </c>
      <c r="BM301" s="150" t="s">
        <v>1470</v>
      </c>
    </row>
    <row r="302" spans="2:65" s="1" customFormat="1" ht="19.5" x14ac:dyDescent="0.2">
      <c r="B302" s="32"/>
      <c r="D302" s="152" t="s">
        <v>160</v>
      </c>
      <c r="F302" s="153" t="s">
        <v>1471</v>
      </c>
      <c r="I302" s="154"/>
      <c r="L302" s="32"/>
      <c r="M302" s="155"/>
      <c r="T302" s="56"/>
      <c r="AT302" s="17" t="s">
        <v>160</v>
      </c>
      <c r="AU302" s="17" t="s">
        <v>83</v>
      </c>
    </row>
    <row r="303" spans="2:65" s="14" customFormat="1" x14ac:dyDescent="0.2">
      <c r="B303" s="170"/>
      <c r="D303" s="152" t="s">
        <v>162</v>
      </c>
      <c r="E303" s="171" t="s">
        <v>1</v>
      </c>
      <c r="F303" s="172" t="s">
        <v>1421</v>
      </c>
      <c r="H303" s="171" t="s">
        <v>1</v>
      </c>
      <c r="I303" s="173"/>
      <c r="L303" s="170"/>
      <c r="M303" s="174"/>
      <c r="T303" s="175"/>
      <c r="AT303" s="171" t="s">
        <v>162</v>
      </c>
      <c r="AU303" s="171" t="s">
        <v>83</v>
      </c>
      <c r="AV303" s="14" t="s">
        <v>81</v>
      </c>
      <c r="AW303" s="14" t="s">
        <v>30</v>
      </c>
      <c r="AX303" s="14" t="s">
        <v>73</v>
      </c>
      <c r="AY303" s="171" t="s">
        <v>151</v>
      </c>
    </row>
    <row r="304" spans="2:65" s="12" customFormat="1" x14ac:dyDescent="0.2">
      <c r="B304" s="156"/>
      <c r="D304" s="152" t="s">
        <v>162</v>
      </c>
      <c r="E304" s="157" t="s">
        <v>1</v>
      </c>
      <c r="F304" s="158" t="s">
        <v>1472</v>
      </c>
      <c r="H304" s="159">
        <v>9.3379999999999992</v>
      </c>
      <c r="I304" s="160"/>
      <c r="L304" s="156"/>
      <c r="M304" s="161"/>
      <c r="T304" s="162"/>
      <c r="AT304" s="157" t="s">
        <v>162</v>
      </c>
      <c r="AU304" s="157" t="s">
        <v>83</v>
      </c>
      <c r="AV304" s="12" t="s">
        <v>83</v>
      </c>
      <c r="AW304" s="12" t="s">
        <v>30</v>
      </c>
      <c r="AX304" s="12" t="s">
        <v>73</v>
      </c>
      <c r="AY304" s="157" t="s">
        <v>151</v>
      </c>
    </row>
    <row r="305" spans="2:65" s="13" customFormat="1" x14ac:dyDescent="0.2">
      <c r="B305" s="163"/>
      <c r="D305" s="152" t="s">
        <v>162</v>
      </c>
      <c r="E305" s="164" t="s">
        <v>1</v>
      </c>
      <c r="F305" s="165" t="s">
        <v>164</v>
      </c>
      <c r="H305" s="166">
        <v>9.3379999999999992</v>
      </c>
      <c r="I305" s="167"/>
      <c r="L305" s="163"/>
      <c r="M305" s="168"/>
      <c r="T305" s="169"/>
      <c r="AT305" s="164" t="s">
        <v>162</v>
      </c>
      <c r="AU305" s="164" t="s">
        <v>83</v>
      </c>
      <c r="AV305" s="13" t="s">
        <v>158</v>
      </c>
      <c r="AW305" s="13" t="s">
        <v>30</v>
      </c>
      <c r="AX305" s="13" t="s">
        <v>81</v>
      </c>
      <c r="AY305" s="164" t="s">
        <v>151</v>
      </c>
    </row>
    <row r="306" spans="2:65" s="1" customFormat="1" ht="16.5" customHeight="1" x14ac:dyDescent="0.2">
      <c r="B306" s="137"/>
      <c r="C306" s="138" t="s">
        <v>398</v>
      </c>
      <c r="D306" s="138" t="s">
        <v>154</v>
      </c>
      <c r="E306" s="139" t="s">
        <v>1473</v>
      </c>
      <c r="F306" s="140" t="s">
        <v>1474</v>
      </c>
      <c r="G306" s="141" t="s">
        <v>171</v>
      </c>
      <c r="H306" s="142">
        <v>28.021000000000001</v>
      </c>
      <c r="I306" s="143"/>
      <c r="J306" s="144">
        <f>ROUND(I306*H306,2)</f>
        <v>0</v>
      </c>
      <c r="K306" s="145"/>
      <c r="L306" s="32"/>
      <c r="M306" s="146" t="s">
        <v>1</v>
      </c>
      <c r="N306" s="147" t="s">
        <v>38</v>
      </c>
      <c r="P306" s="148">
        <f>O306*H306</f>
        <v>0</v>
      </c>
      <c r="Q306" s="148">
        <v>2.5018699999999998</v>
      </c>
      <c r="R306" s="148">
        <f>Q306*H306</f>
        <v>70.10489926999999</v>
      </c>
      <c r="S306" s="148">
        <v>0</v>
      </c>
      <c r="T306" s="149">
        <f>S306*H306</f>
        <v>0</v>
      </c>
      <c r="AR306" s="150" t="s">
        <v>158</v>
      </c>
      <c r="AT306" s="150" t="s">
        <v>154</v>
      </c>
      <c r="AU306" s="150" t="s">
        <v>83</v>
      </c>
      <c r="AY306" s="17" t="s">
        <v>151</v>
      </c>
      <c r="BE306" s="151">
        <f>IF(N306="základní",J306,0)</f>
        <v>0</v>
      </c>
      <c r="BF306" s="151">
        <f>IF(N306="snížená",J306,0)</f>
        <v>0</v>
      </c>
      <c r="BG306" s="151">
        <f>IF(N306="zákl. přenesená",J306,0)</f>
        <v>0</v>
      </c>
      <c r="BH306" s="151">
        <f>IF(N306="sníž. přenesená",J306,0)</f>
        <v>0</v>
      </c>
      <c r="BI306" s="151">
        <f>IF(N306="nulová",J306,0)</f>
        <v>0</v>
      </c>
      <c r="BJ306" s="17" t="s">
        <v>81</v>
      </c>
      <c r="BK306" s="151">
        <f>ROUND(I306*H306,2)</f>
        <v>0</v>
      </c>
      <c r="BL306" s="17" t="s">
        <v>158</v>
      </c>
      <c r="BM306" s="150" t="s">
        <v>1475</v>
      </c>
    </row>
    <row r="307" spans="2:65" s="1" customFormat="1" ht="19.5" x14ac:dyDescent="0.2">
      <c r="B307" s="32"/>
      <c r="D307" s="152" t="s">
        <v>160</v>
      </c>
      <c r="F307" s="153" t="s">
        <v>1476</v>
      </c>
      <c r="I307" s="154"/>
      <c r="L307" s="32"/>
      <c r="M307" s="155"/>
      <c r="T307" s="56"/>
      <c r="AT307" s="17" t="s">
        <v>160</v>
      </c>
      <c r="AU307" s="17" t="s">
        <v>83</v>
      </c>
    </row>
    <row r="308" spans="2:65" s="14" customFormat="1" x14ac:dyDescent="0.2">
      <c r="B308" s="170"/>
      <c r="D308" s="152" t="s">
        <v>162</v>
      </c>
      <c r="E308" s="171" t="s">
        <v>1</v>
      </c>
      <c r="F308" s="172" t="s">
        <v>1477</v>
      </c>
      <c r="H308" s="171" t="s">
        <v>1</v>
      </c>
      <c r="I308" s="173"/>
      <c r="L308" s="170"/>
      <c r="M308" s="174"/>
      <c r="T308" s="175"/>
      <c r="AT308" s="171" t="s">
        <v>162</v>
      </c>
      <c r="AU308" s="171" t="s">
        <v>83</v>
      </c>
      <c r="AV308" s="14" t="s">
        <v>81</v>
      </c>
      <c r="AW308" s="14" t="s">
        <v>30</v>
      </c>
      <c r="AX308" s="14" t="s">
        <v>73</v>
      </c>
      <c r="AY308" s="171" t="s">
        <v>151</v>
      </c>
    </row>
    <row r="309" spans="2:65" s="12" customFormat="1" x14ac:dyDescent="0.2">
      <c r="B309" s="156"/>
      <c r="D309" s="152" t="s">
        <v>162</v>
      </c>
      <c r="E309" s="157" t="s">
        <v>1</v>
      </c>
      <c r="F309" s="158" t="s">
        <v>1478</v>
      </c>
      <c r="H309" s="159">
        <v>16.893000000000001</v>
      </c>
      <c r="I309" s="160"/>
      <c r="L309" s="156"/>
      <c r="M309" s="161"/>
      <c r="T309" s="162"/>
      <c r="AT309" s="157" t="s">
        <v>162</v>
      </c>
      <c r="AU309" s="157" t="s">
        <v>83</v>
      </c>
      <c r="AV309" s="12" t="s">
        <v>83</v>
      </c>
      <c r="AW309" s="12" t="s">
        <v>30</v>
      </c>
      <c r="AX309" s="12" t="s">
        <v>73</v>
      </c>
      <c r="AY309" s="157" t="s">
        <v>151</v>
      </c>
    </row>
    <row r="310" spans="2:65" s="12" customFormat="1" x14ac:dyDescent="0.2">
      <c r="B310" s="156"/>
      <c r="D310" s="152" t="s">
        <v>162</v>
      </c>
      <c r="E310" s="157" t="s">
        <v>1</v>
      </c>
      <c r="F310" s="158" t="s">
        <v>1479</v>
      </c>
      <c r="H310" s="159">
        <v>11.128</v>
      </c>
      <c r="I310" s="160"/>
      <c r="L310" s="156"/>
      <c r="M310" s="161"/>
      <c r="T310" s="162"/>
      <c r="AT310" s="157" t="s">
        <v>162</v>
      </c>
      <c r="AU310" s="157" t="s">
        <v>83</v>
      </c>
      <c r="AV310" s="12" t="s">
        <v>83</v>
      </c>
      <c r="AW310" s="12" t="s">
        <v>30</v>
      </c>
      <c r="AX310" s="12" t="s">
        <v>73</v>
      </c>
      <c r="AY310" s="157" t="s">
        <v>151</v>
      </c>
    </row>
    <row r="311" spans="2:65" s="13" customFormat="1" x14ac:dyDescent="0.2">
      <c r="B311" s="163"/>
      <c r="D311" s="152" t="s">
        <v>162</v>
      </c>
      <c r="E311" s="164" t="s">
        <v>1</v>
      </c>
      <c r="F311" s="165" t="s">
        <v>164</v>
      </c>
      <c r="H311" s="166">
        <v>28.021000000000001</v>
      </c>
      <c r="I311" s="167"/>
      <c r="L311" s="163"/>
      <c r="M311" s="168"/>
      <c r="T311" s="169"/>
      <c r="AT311" s="164" t="s">
        <v>162</v>
      </c>
      <c r="AU311" s="164" t="s">
        <v>83</v>
      </c>
      <c r="AV311" s="13" t="s">
        <v>158</v>
      </c>
      <c r="AW311" s="13" t="s">
        <v>30</v>
      </c>
      <c r="AX311" s="13" t="s">
        <v>81</v>
      </c>
      <c r="AY311" s="164" t="s">
        <v>151</v>
      </c>
    </row>
    <row r="312" spans="2:65" s="1" customFormat="1" ht="24.2" customHeight="1" x14ac:dyDescent="0.2">
      <c r="B312" s="137"/>
      <c r="C312" s="138" t="s">
        <v>403</v>
      </c>
      <c r="D312" s="138" t="s">
        <v>154</v>
      </c>
      <c r="E312" s="139" t="s">
        <v>1480</v>
      </c>
      <c r="F312" s="140" t="s">
        <v>1481</v>
      </c>
      <c r="G312" s="141" t="s">
        <v>157</v>
      </c>
      <c r="H312" s="142">
        <v>74.7</v>
      </c>
      <c r="I312" s="143"/>
      <c r="J312" s="144">
        <f>ROUND(I312*H312,2)</f>
        <v>0</v>
      </c>
      <c r="K312" s="145"/>
      <c r="L312" s="32"/>
      <c r="M312" s="146" t="s">
        <v>1</v>
      </c>
      <c r="N312" s="147" t="s">
        <v>38</v>
      </c>
      <c r="P312" s="148">
        <f>O312*H312</f>
        <v>0</v>
      </c>
      <c r="Q312" s="148">
        <v>2.7499999999999998E-3</v>
      </c>
      <c r="R312" s="148">
        <f>Q312*H312</f>
        <v>0.205425</v>
      </c>
      <c r="S312" s="148">
        <v>0</v>
      </c>
      <c r="T312" s="149">
        <f>S312*H312</f>
        <v>0</v>
      </c>
      <c r="AR312" s="150" t="s">
        <v>158</v>
      </c>
      <c r="AT312" s="150" t="s">
        <v>154</v>
      </c>
      <c r="AU312" s="150" t="s">
        <v>83</v>
      </c>
      <c r="AY312" s="17" t="s">
        <v>151</v>
      </c>
      <c r="BE312" s="151">
        <f>IF(N312="základní",J312,0)</f>
        <v>0</v>
      </c>
      <c r="BF312" s="151">
        <f>IF(N312="snížená",J312,0)</f>
        <v>0</v>
      </c>
      <c r="BG312" s="151">
        <f>IF(N312="zákl. přenesená",J312,0)</f>
        <v>0</v>
      </c>
      <c r="BH312" s="151">
        <f>IF(N312="sníž. přenesená",J312,0)</f>
        <v>0</v>
      </c>
      <c r="BI312" s="151">
        <f>IF(N312="nulová",J312,0)</f>
        <v>0</v>
      </c>
      <c r="BJ312" s="17" t="s">
        <v>81</v>
      </c>
      <c r="BK312" s="151">
        <f>ROUND(I312*H312,2)</f>
        <v>0</v>
      </c>
      <c r="BL312" s="17" t="s">
        <v>158</v>
      </c>
      <c r="BM312" s="150" t="s">
        <v>1482</v>
      </c>
    </row>
    <row r="313" spans="2:65" s="1" customFormat="1" ht="19.5" x14ac:dyDescent="0.2">
      <c r="B313" s="32"/>
      <c r="D313" s="152" t="s">
        <v>160</v>
      </c>
      <c r="F313" s="153" t="s">
        <v>1483</v>
      </c>
      <c r="I313" s="154"/>
      <c r="L313" s="32"/>
      <c r="M313" s="155"/>
      <c r="T313" s="56"/>
      <c r="AT313" s="17" t="s">
        <v>160</v>
      </c>
      <c r="AU313" s="17" t="s">
        <v>83</v>
      </c>
    </row>
    <row r="314" spans="2:65" s="14" customFormat="1" x14ac:dyDescent="0.2">
      <c r="B314" s="170"/>
      <c r="D314" s="152" t="s">
        <v>162</v>
      </c>
      <c r="E314" s="171" t="s">
        <v>1</v>
      </c>
      <c r="F314" s="172" t="s">
        <v>1421</v>
      </c>
      <c r="H314" s="171" t="s">
        <v>1</v>
      </c>
      <c r="I314" s="173"/>
      <c r="L314" s="170"/>
      <c r="M314" s="174"/>
      <c r="T314" s="175"/>
      <c r="AT314" s="171" t="s">
        <v>162</v>
      </c>
      <c r="AU314" s="171" t="s">
        <v>83</v>
      </c>
      <c r="AV314" s="14" t="s">
        <v>81</v>
      </c>
      <c r="AW314" s="14" t="s">
        <v>30</v>
      </c>
      <c r="AX314" s="14" t="s">
        <v>73</v>
      </c>
      <c r="AY314" s="171" t="s">
        <v>151</v>
      </c>
    </row>
    <row r="315" spans="2:65" s="12" customFormat="1" x14ac:dyDescent="0.2">
      <c r="B315" s="156"/>
      <c r="D315" s="152" t="s">
        <v>162</v>
      </c>
      <c r="E315" s="157" t="s">
        <v>1</v>
      </c>
      <c r="F315" s="158" t="s">
        <v>1484</v>
      </c>
      <c r="H315" s="159">
        <v>74.7</v>
      </c>
      <c r="I315" s="160"/>
      <c r="L315" s="156"/>
      <c r="M315" s="161"/>
      <c r="T315" s="162"/>
      <c r="AT315" s="157" t="s">
        <v>162</v>
      </c>
      <c r="AU315" s="157" t="s">
        <v>83</v>
      </c>
      <c r="AV315" s="12" t="s">
        <v>83</v>
      </c>
      <c r="AW315" s="12" t="s">
        <v>30</v>
      </c>
      <c r="AX315" s="12" t="s">
        <v>73</v>
      </c>
      <c r="AY315" s="157" t="s">
        <v>151</v>
      </c>
    </row>
    <row r="316" spans="2:65" s="13" customFormat="1" x14ac:dyDescent="0.2">
      <c r="B316" s="163"/>
      <c r="D316" s="152" t="s">
        <v>162</v>
      </c>
      <c r="E316" s="164" t="s">
        <v>1</v>
      </c>
      <c r="F316" s="165" t="s">
        <v>164</v>
      </c>
      <c r="H316" s="166">
        <v>74.7</v>
      </c>
      <c r="I316" s="167"/>
      <c r="L316" s="163"/>
      <c r="M316" s="168"/>
      <c r="T316" s="169"/>
      <c r="AT316" s="164" t="s">
        <v>162</v>
      </c>
      <c r="AU316" s="164" t="s">
        <v>83</v>
      </c>
      <c r="AV316" s="13" t="s">
        <v>158</v>
      </c>
      <c r="AW316" s="13" t="s">
        <v>30</v>
      </c>
      <c r="AX316" s="13" t="s">
        <v>81</v>
      </c>
      <c r="AY316" s="164" t="s">
        <v>151</v>
      </c>
    </row>
    <row r="317" spans="2:65" s="1" customFormat="1" ht="24.2" customHeight="1" x14ac:dyDescent="0.2">
      <c r="B317" s="137"/>
      <c r="C317" s="138" t="s">
        <v>409</v>
      </c>
      <c r="D317" s="138" t="s">
        <v>154</v>
      </c>
      <c r="E317" s="139" t="s">
        <v>1485</v>
      </c>
      <c r="F317" s="140" t="s">
        <v>1486</v>
      </c>
      <c r="G317" s="141" t="s">
        <v>157</v>
      </c>
      <c r="H317" s="142">
        <v>74.7</v>
      </c>
      <c r="I317" s="143"/>
      <c r="J317" s="144">
        <f>ROUND(I317*H317,2)</f>
        <v>0</v>
      </c>
      <c r="K317" s="145"/>
      <c r="L317" s="32"/>
      <c r="M317" s="146" t="s">
        <v>1</v>
      </c>
      <c r="N317" s="147" t="s">
        <v>38</v>
      </c>
      <c r="P317" s="148">
        <f>O317*H317</f>
        <v>0</v>
      </c>
      <c r="Q317" s="148">
        <v>0</v>
      </c>
      <c r="R317" s="148">
        <f>Q317*H317</f>
        <v>0</v>
      </c>
      <c r="S317" s="148">
        <v>0</v>
      </c>
      <c r="T317" s="149">
        <f>S317*H317</f>
        <v>0</v>
      </c>
      <c r="AR317" s="150" t="s">
        <v>158</v>
      </c>
      <c r="AT317" s="150" t="s">
        <v>154</v>
      </c>
      <c r="AU317" s="150" t="s">
        <v>83</v>
      </c>
      <c r="AY317" s="17" t="s">
        <v>151</v>
      </c>
      <c r="BE317" s="151">
        <f>IF(N317="základní",J317,0)</f>
        <v>0</v>
      </c>
      <c r="BF317" s="151">
        <f>IF(N317="snížená",J317,0)</f>
        <v>0</v>
      </c>
      <c r="BG317" s="151">
        <f>IF(N317="zákl. přenesená",J317,0)</f>
        <v>0</v>
      </c>
      <c r="BH317" s="151">
        <f>IF(N317="sníž. přenesená",J317,0)</f>
        <v>0</v>
      </c>
      <c r="BI317" s="151">
        <f>IF(N317="nulová",J317,0)</f>
        <v>0</v>
      </c>
      <c r="BJ317" s="17" t="s">
        <v>81</v>
      </c>
      <c r="BK317" s="151">
        <f>ROUND(I317*H317,2)</f>
        <v>0</v>
      </c>
      <c r="BL317" s="17" t="s">
        <v>158</v>
      </c>
      <c r="BM317" s="150" t="s">
        <v>1487</v>
      </c>
    </row>
    <row r="318" spans="2:65" s="1" customFormat="1" ht="19.5" x14ac:dyDescent="0.2">
      <c r="B318" s="32"/>
      <c r="D318" s="152" t="s">
        <v>160</v>
      </c>
      <c r="F318" s="153" t="s">
        <v>1488</v>
      </c>
      <c r="I318" s="154"/>
      <c r="L318" s="32"/>
      <c r="M318" s="155"/>
      <c r="T318" s="56"/>
      <c r="AT318" s="17" t="s">
        <v>160</v>
      </c>
      <c r="AU318" s="17" t="s">
        <v>83</v>
      </c>
    </row>
    <row r="319" spans="2:65" s="1" customFormat="1" ht="24.2" customHeight="1" x14ac:dyDescent="0.2">
      <c r="B319" s="137"/>
      <c r="C319" s="138" t="s">
        <v>413</v>
      </c>
      <c r="D319" s="138" t="s">
        <v>154</v>
      </c>
      <c r="E319" s="139" t="s">
        <v>1489</v>
      </c>
      <c r="F319" s="140" t="s">
        <v>1490</v>
      </c>
      <c r="G319" s="141" t="s">
        <v>157</v>
      </c>
      <c r="H319" s="142">
        <v>112.08499999999999</v>
      </c>
      <c r="I319" s="143"/>
      <c r="J319" s="144">
        <f>ROUND(I319*H319,2)</f>
        <v>0</v>
      </c>
      <c r="K319" s="145"/>
      <c r="L319" s="32"/>
      <c r="M319" s="146" t="s">
        <v>1</v>
      </c>
      <c r="N319" s="147" t="s">
        <v>38</v>
      </c>
      <c r="P319" s="148">
        <f>O319*H319</f>
        <v>0</v>
      </c>
      <c r="Q319" s="148">
        <v>3.46E-3</v>
      </c>
      <c r="R319" s="148">
        <f>Q319*H319</f>
        <v>0.38781409999999999</v>
      </c>
      <c r="S319" s="148">
        <v>0</v>
      </c>
      <c r="T319" s="149">
        <f>S319*H319</f>
        <v>0</v>
      </c>
      <c r="AR319" s="150" t="s">
        <v>158</v>
      </c>
      <c r="AT319" s="150" t="s">
        <v>154</v>
      </c>
      <c r="AU319" s="150" t="s">
        <v>83</v>
      </c>
      <c r="AY319" s="17" t="s">
        <v>151</v>
      </c>
      <c r="BE319" s="151">
        <f>IF(N319="základní",J319,0)</f>
        <v>0</v>
      </c>
      <c r="BF319" s="151">
        <f>IF(N319="snížená",J319,0)</f>
        <v>0</v>
      </c>
      <c r="BG319" s="151">
        <f>IF(N319="zákl. přenesená",J319,0)</f>
        <v>0</v>
      </c>
      <c r="BH319" s="151">
        <f>IF(N319="sníž. přenesená",J319,0)</f>
        <v>0</v>
      </c>
      <c r="BI319" s="151">
        <f>IF(N319="nulová",J319,0)</f>
        <v>0</v>
      </c>
      <c r="BJ319" s="17" t="s">
        <v>81</v>
      </c>
      <c r="BK319" s="151">
        <f>ROUND(I319*H319,2)</f>
        <v>0</v>
      </c>
      <c r="BL319" s="17" t="s">
        <v>158</v>
      </c>
      <c r="BM319" s="150" t="s">
        <v>1491</v>
      </c>
    </row>
    <row r="320" spans="2:65" s="1" customFormat="1" x14ac:dyDescent="0.2">
      <c r="B320" s="32"/>
      <c r="D320" s="152" t="s">
        <v>160</v>
      </c>
      <c r="F320" s="153" t="s">
        <v>1492</v>
      </c>
      <c r="I320" s="154"/>
      <c r="L320" s="32"/>
      <c r="M320" s="155"/>
      <c r="T320" s="56"/>
      <c r="AT320" s="17" t="s">
        <v>160</v>
      </c>
      <c r="AU320" s="17" t="s">
        <v>83</v>
      </c>
    </row>
    <row r="321" spans="2:65" s="14" customFormat="1" x14ac:dyDescent="0.2">
      <c r="B321" s="170"/>
      <c r="D321" s="152" t="s">
        <v>162</v>
      </c>
      <c r="E321" s="171" t="s">
        <v>1</v>
      </c>
      <c r="F321" s="172" t="s">
        <v>1477</v>
      </c>
      <c r="H321" s="171" t="s">
        <v>1</v>
      </c>
      <c r="I321" s="173"/>
      <c r="L321" s="170"/>
      <c r="M321" s="174"/>
      <c r="T321" s="175"/>
      <c r="AT321" s="171" t="s">
        <v>162</v>
      </c>
      <c r="AU321" s="171" t="s">
        <v>83</v>
      </c>
      <c r="AV321" s="14" t="s">
        <v>81</v>
      </c>
      <c r="AW321" s="14" t="s">
        <v>30</v>
      </c>
      <c r="AX321" s="14" t="s">
        <v>73</v>
      </c>
      <c r="AY321" s="171" t="s">
        <v>151</v>
      </c>
    </row>
    <row r="322" spans="2:65" s="12" customFormat="1" x14ac:dyDescent="0.2">
      <c r="B322" s="156"/>
      <c r="D322" s="152" t="s">
        <v>162</v>
      </c>
      <c r="E322" s="157" t="s">
        <v>1</v>
      </c>
      <c r="F322" s="158" t="s">
        <v>1493</v>
      </c>
      <c r="H322" s="159">
        <v>67.572000000000003</v>
      </c>
      <c r="I322" s="160"/>
      <c r="L322" s="156"/>
      <c r="M322" s="161"/>
      <c r="T322" s="162"/>
      <c r="AT322" s="157" t="s">
        <v>162</v>
      </c>
      <c r="AU322" s="157" t="s">
        <v>83</v>
      </c>
      <c r="AV322" s="12" t="s">
        <v>83</v>
      </c>
      <c r="AW322" s="12" t="s">
        <v>30</v>
      </c>
      <c r="AX322" s="12" t="s">
        <v>73</v>
      </c>
      <c r="AY322" s="157" t="s">
        <v>151</v>
      </c>
    </row>
    <row r="323" spans="2:65" s="12" customFormat="1" x14ac:dyDescent="0.2">
      <c r="B323" s="156"/>
      <c r="D323" s="152" t="s">
        <v>162</v>
      </c>
      <c r="E323" s="157" t="s">
        <v>1</v>
      </c>
      <c r="F323" s="158" t="s">
        <v>1494</v>
      </c>
      <c r="H323" s="159">
        <v>44.512999999999998</v>
      </c>
      <c r="I323" s="160"/>
      <c r="L323" s="156"/>
      <c r="M323" s="161"/>
      <c r="T323" s="162"/>
      <c r="AT323" s="157" t="s">
        <v>162</v>
      </c>
      <c r="AU323" s="157" t="s">
        <v>83</v>
      </c>
      <c r="AV323" s="12" t="s">
        <v>83</v>
      </c>
      <c r="AW323" s="12" t="s">
        <v>30</v>
      </c>
      <c r="AX323" s="12" t="s">
        <v>73</v>
      </c>
      <c r="AY323" s="157" t="s">
        <v>151</v>
      </c>
    </row>
    <row r="324" spans="2:65" s="13" customFormat="1" x14ac:dyDescent="0.2">
      <c r="B324" s="163"/>
      <c r="D324" s="152" t="s">
        <v>162</v>
      </c>
      <c r="E324" s="164" t="s">
        <v>1</v>
      </c>
      <c r="F324" s="165" t="s">
        <v>164</v>
      </c>
      <c r="H324" s="166">
        <v>112.08499999999999</v>
      </c>
      <c r="I324" s="167"/>
      <c r="L324" s="163"/>
      <c r="M324" s="168"/>
      <c r="T324" s="169"/>
      <c r="AT324" s="164" t="s">
        <v>162</v>
      </c>
      <c r="AU324" s="164" t="s">
        <v>83</v>
      </c>
      <c r="AV324" s="13" t="s">
        <v>158</v>
      </c>
      <c r="AW324" s="13" t="s">
        <v>30</v>
      </c>
      <c r="AX324" s="13" t="s">
        <v>81</v>
      </c>
      <c r="AY324" s="164" t="s">
        <v>151</v>
      </c>
    </row>
    <row r="325" spans="2:65" s="1" customFormat="1" ht="24.2" customHeight="1" x14ac:dyDescent="0.2">
      <c r="B325" s="137"/>
      <c r="C325" s="138" t="s">
        <v>419</v>
      </c>
      <c r="D325" s="138" t="s">
        <v>154</v>
      </c>
      <c r="E325" s="139" t="s">
        <v>1495</v>
      </c>
      <c r="F325" s="140" t="s">
        <v>1496</v>
      </c>
      <c r="G325" s="141" t="s">
        <v>157</v>
      </c>
      <c r="H325" s="142">
        <v>112.08499999999999</v>
      </c>
      <c r="I325" s="143"/>
      <c r="J325" s="144">
        <f>ROUND(I325*H325,2)</f>
        <v>0</v>
      </c>
      <c r="K325" s="145"/>
      <c r="L325" s="32"/>
      <c r="M325" s="146" t="s">
        <v>1</v>
      </c>
      <c r="N325" s="147" t="s">
        <v>38</v>
      </c>
      <c r="P325" s="148">
        <f>O325*H325</f>
        <v>0</v>
      </c>
      <c r="Q325" s="148">
        <v>0</v>
      </c>
      <c r="R325" s="148">
        <f>Q325*H325</f>
        <v>0</v>
      </c>
      <c r="S325" s="148">
        <v>0</v>
      </c>
      <c r="T325" s="149">
        <f>S325*H325</f>
        <v>0</v>
      </c>
      <c r="AR325" s="150" t="s">
        <v>158</v>
      </c>
      <c r="AT325" s="150" t="s">
        <v>154</v>
      </c>
      <c r="AU325" s="150" t="s">
        <v>83</v>
      </c>
      <c r="AY325" s="17" t="s">
        <v>151</v>
      </c>
      <c r="BE325" s="151">
        <f>IF(N325="základní",J325,0)</f>
        <v>0</v>
      </c>
      <c r="BF325" s="151">
        <f>IF(N325="snížená",J325,0)</f>
        <v>0</v>
      </c>
      <c r="BG325" s="151">
        <f>IF(N325="zákl. přenesená",J325,0)</f>
        <v>0</v>
      </c>
      <c r="BH325" s="151">
        <f>IF(N325="sníž. přenesená",J325,0)</f>
        <v>0</v>
      </c>
      <c r="BI325" s="151">
        <f>IF(N325="nulová",J325,0)</f>
        <v>0</v>
      </c>
      <c r="BJ325" s="17" t="s">
        <v>81</v>
      </c>
      <c r="BK325" s="151">
        <f>ROUND(I325*H325,2)</f>
        <v>0</v>
      </c>
      <c r="BL325" s="17" t="s">
        <v>158</v>
      </c>
      <c r="BM325" s="150" t="s">
        <v>1497</v>
      </c>
    </row>
    <row r="326" spans="2:65" s="1" customFormat="1" x14ac:dyDescent="0.2">
      <c r="B326" s="32"/>
      <c r="D326" s="152" t="s">
        <v>160</v>
      </c>
      <c r="F326" s="153" t="s">
        <v>1498</v>
      </c>
      <c r="I326" s="154"/>
      <c r="L326" s="32"/>
      <c r="M326" s="155"/>
      <c r="T326" s="56"/>
      <c r="AT326" s="17" t="s">
        <v>160</v>
      </c>
      <c r="AU326" s="17" t="s">
        <v>83</v>
      </c>
    </row>
    <row r="327" spans="2:65" s="1" customFormat="1" ht="24.2" customHeight="1" x14ac:dyDescent="0.2">
      <c r="B327" s="137"/>
      <c r="C327" s="138" t="s">
        <v>423</v>
      </c>
      <c r="D327" s="138" t="s">
        <v>154</v>
      </c>
      <c r="E327" s="139" t="s">
        <v>1499</v>
      </c>
      <c r="F327" s="140" t="s">
        <v>1500</v>
      </c>
      <c r="G327" s="141" t="s">
        <v>157</v>
      </c>
      <c r="H327" s="142">
        <v>37.35</v>
      </c>
      <c r="I327" s="143"/>
      <c r="J327" s="144">
        <f>ROUND(I327*H327,2)</f>
        <v>0</v>
      </c>
      <c r="K327" s="145"/>
      <c r="L327" s="32"/>
      <c r="M327" s="146" t="s">
        <v>1</v>
      </c>
      <c r="N327" s="147" t="s">
        <v>38</v>
      </c>
      <c r="P327" s="148">
        <f>O327*H327</f>
        <v>0</v>
      </c>
      <c r="Q327" s="148">
        <v>2.5000000000000001E-3</v>
      </c>
      <c r="R327" s="148">
        <f>Q327*H327</f>
        <v>9.3375E-2</v>
      </c>
      <c r="S327" s="148">
        <v>0</v>
      </c>
      <c r="T327" s="149">
        <f>S327*H327</f>
        <v>0</v>
      </c>
      <c r="AR327" s="150" t="s">
        <v>158</v>
      </c>
      <c r="AT327" s="150" t="s">
        <v>154</v>
      </c>
      <c r="AU327" s="150" t="s">
        <v>83</v>
      </c>
      <c r="AY327" s="17" t="s">
        <v>151</v>
      </c>
      <c r="BE327" s="151">
        <f>IF(N327="základní",J327,0)</f>
        <v>0</v>
      </c>
      <c r="BF327" s="151">
        <f>IF(N327="snížená",J327,0)</f>
        <v>0</v>
      </c>
      <c r="BG327" s="151">
        <f>IF(N327="zákl. přenesená",J327,0)</f>
        <v>0</v>
      </c>
      <c r="BH327" s="151">
        <f>IF(N327="sníž. přenesená",J327,0)</f>
        <v>0</v>
      </c>
      <c r="BI327" s="151">
        <f>IF(N327="nulová",J327,0)</f>
        <v>0</v>
      </c>
      <c r="BJ327" s="17" t="s">
        <v>81</v>
      </c>
      <c r="BK327" s="151">
        <f>ROUND(I327*H327,2)</f>
        <v>0</v>
      </c>
      <c r="BL327" s="17" t="s">
        <v>158</v>
      </c>
      <c r="BM327" s="150" t="s">
        <v>1501</v>
      </c>
    </row>
    <row r="328" spans="2:65" s="1" customFormat="1" ht="19.5" x14ac:dyDescent="0.2">
      <c r="B328" s="32"/>
      <c r="D328" s="152" t="s">
        <v>160</v>
      </c>
      <c r="F328" s="153" t="s">
        <v>1502</v>
      </c>
      <c r="I328" s="154"/>
      <c r="L328" s="32"/>
      <c r="M328" s="155"/>
      <c r="T328" s="56"/>
      <c r="AT328" s="17" t="s">
        <v>160</v>
      </c>
      <c r="AU328" s="17" t="s">
        <v>83</v>
      </c>
    </row>
    <row r="329" spans="2:65" s="14" customFormat="1" x14ac:dyDescent="0.2">
      <c r="B329" s="170"/>
      <c r="D329" s="152" t="s">
        <v>162</v>
      </c>
      <c r="E329" s="171" t="s">
        <v>1</v>
      </c>
      <c r="F329" s="172" t="s">
        <v>1421</v>
      </c>
      <c r="H329" s="171" t="s">
        <v>1</v>
      </c>
      <c r="I329" s="173"/>
      <c r="L329" s="170"/>
      <c r="M329" s="174"/>
      <c r="T329" s="175"/>
      <c r="AT329" s="171" t="s">
        <v>162</v>
      </c>
      <c r="AU329" s="171" t="s">
        <v>83</v>
      </c>
      <c r="AV329" s="14" t="s">
        <v>81</v>
      </c>
      <c r="AW329" s="14" t="s">
        <v>30</v>
      </c>
      <c r="AX329" s="14" t="s">
        <v>73</v>
      </c>
      <c r="AY329" s="171" t="s">
        <v>151</v>
      </c>
    </row>
    <row r="330" spans="2:65" s="12" customFormat="1" x14ac:dyDescent="0.2">
      <c r="B330" s="156"/>
      <c r="D330" s="152" t="s">
        <v>162</v>
      </c>
      <c r="E330" s="157" t="s">
        <v>1</v>
      </c>
      <c r="F330" s="158" t="s">
        <v>1503</v>
      </c>
      <c r="H330" s="159">
        <v>37.35</v>
      </c>
      <c r="I330" s="160"/>
      <c r="L330" s="156"/>
      <c r="M330" s="161"/>
      <c r="T330" s="162"/>
      <c r="AT330" s="157" t="s">
        <v>162</v>
      </c>
      <c r="AU330" s="157" t="s">
        <v>83</v>
      </c>
      <c r="AV330" s="12" t="s">
        <v>83</v>
      </c>
      <c r="AW330" s="12" t="s">
        <v>30</v>
      </c>
      <c r="AX330" s="12" t="s">
        <v>73</v>
      </c>
      <c r="AY330" s="157" t="s">
        <v>151</v>
      </c>
    </row>
    <row r="331" spans="2:65" s="13" customFormat="1" x14ac:dyDescent="0.2">
      <c r="B331" s="163"/>
      <c r="D331" s="152" t="s">
        <v>162</v>
      </c>
      <c r="E331" s="164" t="s">
        <v>1</v>
      </c>
      <c r="F331" s="165" t="s">
        <v>164</v>
      </c>
      <c r="H331" s="166">
        <v>37.35</v>
      </c>
      <c r="I331" s="167"/>
      <c r="L331" s="163"/>
      <c r="M331" s="168"/>
      <c r="T331" s="169"/>
      <c r="AT331" s="164" t="s">
        <v>162</v>
      </c>
      <c r="AU331" s="164" t="s">
        <v>83</v>
      </c>
      <c r="AV331" s="13" t="s">
        <v>158</v>
      </c>
      <c r="AW331" s="13" t="s">
        <v>30</v>
      </c>
      <c r="AX331" s="13" t="s">
        <v>81</v>
      </c>
      <c r="AY331" s="164" t="s">
        <v>151</v>
      </c>
    </row>
    <row r="332" spans="2:65" s="1" customFormat="1" ht="16.5" customHeight="1" x14ac:dyDescent="0.2">
      <c r="B332" s="137"/>
      <c r="C332" s="138" t="s">
        <v>429</v>
      </c>
      <c r="D332" s="138" t="s">
        <v>154</v>
      </c>
      <c r="E332" s="139" t="s">
        <v>1504</v>
      </c>
      <c r="F332" s="140" t="s">
        <v>1505</v>
      </c>
      <c r="G332" s="141" t="s">
        <v>181</v>
      </c>
      <c r="H332" s="142">
        <v>1.9950000000000001</v>
      </c>
      <c r="I332" s="143"/>
      <c r="J332" s="144">
        <f>ROUND(I332*H332,2)</f>
        <v>0</v>
      </c>
      <c r="K332" s="145"/>
      <c r="L332" s="32"/>
      <c r="M332" s="146" t="s">
        <v>1</v>
      </c>
      <c r="N332" s="147" t="s">
        <v>38</v>
      </c>
      <c r="P332" s="148">
        <f>O332*H332</f>
        <v>0</v>
      </c>
      <c r="Q332" s="148">
        <v>1.04922</v>
      </c>
      <c r="R332" s="148">
        <f>Q332*H332</f>
        <v>2.0931939000000002</v>
      </c>
      <c r="S332" s="148">
        <v>0</v>
      </c>
      <c r="T332" s="149">
        <f>S332*H332</f>
        <v>0</v>
      </c>
      <c r="AR332" s="150" t="s">
        <v>158</v>
      </c>
      <c r="AT332" s="150" t="s">
        <v>154</v>
      </c>
      <c r="AU332" s="150" t="s">
        <v>83</v>
      </c>
      <c r="AY332" s="17" t="s">
        <v>151</v>
      </c>
      <c r="BE332" s="151">
        <f>IF(N332="základní",J332,0)</f>
        <v>0</v>
      </c>
      <c r="BF332" s="151">
        <f>IF(N332="snížená",J332,0)</f>
        <v>0</v>
      </c>
      <c r="BG332" s="151">
        <f>IF(N332="zákl. přenesená",J332,0)</f>
        <v>0</v>
      </c>
      <c r="BH332" s="151">
        <f>IF(N332="sníž. přenesená",J332,0)</f>
        <v>0</v>
      </c>
      <c r="BI332" s="151">
        <f>IF(N332="nulová",J332,0)</f>
        <v>0</v>
      </c>
      <c r="BJ332" s="17" t="s">
        <v>81</v>
      </c>
      <c r="BK332" s="151">
        <f>ROUND(I332*H332,2)</f>
        <v>0</v>
      </c>
      <c r="BL332" s="17" t="s">
        <v>158</v>
      </c>
      <c r="BM332" s="150" t="s">
        <v>1506</v>
      </c>
    </row>
    <row r="333" spans="2:65" s="1" customFormat="1" ht="29.25" x14ac:dyDescent="0.2">
      <c r="B333" s="32"/>
      <c r="D333" s="152" t="s">
        <v>160</v>
      </c>
      <c r="F333" s="153" t="s">
        <v>1507</v>
      </c>
      <c r="I333" s="154"/>
      <c r="L333" s="32"/>
      <c r="M333" s="155"/>
      <c r="T333" s="56"/>
      <c r="AT333" s="17" t="s">
        <v>160</v>
      </c>
      <c r="AU333" s="17" t="s">
        <v>83</v>
      </c>
    </row>
    <row r="334" spans="2:65" s="14" customFormat="1" x14ac:dyDescent="0.2">
      <c r="B334" s="170"/>
      <c r="D334" s="152" t="s">
        <v>162</v>
      </c>
      <c r="E334" s="171" t="s">
        <v>1</v>
      </c>
      <c r="F334" s="172" t="s">
        <v>1421</v>
      </c>
      <c r="H334" s="171" t="s">
        <v>1</v>
      </c>
      <c r="I334" s="173"/>
      <c r="L334" s="170"/>
      <c r="M334" s="174"/>
      <c r="T334" s="175"/>
      <c r="AT334" s="171" t="s">
        <v>162</v>
      </c>
      <c r="AU334" s="171" t="s">
        <v>83</v>
      </c>
      <c r="AV334" s="14" t="s">
        <v>81</v>
      </c>
      <c r="AW334" s="14" t="s">
        <v>30</v>
      </c>
      <c r="AX334" s="14" t="s">
        <v>73</v>
      </c>
      <c r="AY334" s="171" t="s">
        <v>151</v>
      </c>
    </row>
    <row r="335" spans="2:65" s="12" customFormat="1" x14ac:dyDescent="0.2">
      <c r="B335" s="156"/>
      <c r="D335" s="152" t="s">
        <v>162</v>
      </c>
      <c r="E335" s="157" t="s">
        <v>1</v>
      </c>
      <c r="F335" s="158" t="s">
        <v>1508</v>
      </c>
      <c r="H335" s="159">
        <v>1.1599999999999999</v>
      </c>
      <c r="I335" s="160"/>
      <c r="L335" s="156"/>
      <c r="M335" s="161"/>
      <c r="T335" s="162"/>
      <c r="AT335" s="157" t="s">
        <v>162</v>
      </c>
      <c r="AU335" s="157" t="s">
        <v>83</v>
      </c>
      <c r="AV335" s="12" t="s">
        <v>83</v>
      </c>
      <c r="AW335" s="12" t="s">
        <v>30</v>
      </c>
      <c r="AX335" s="12" t="s">
        <v>73</v>
      </c>
      <c r="AY335" s="157" t="s">
        <v>151</v>
      </c>
    </row>
    <row r="336" spans="2:65" s="14" customFormat="1" x14ac:dyDescent="0.2">
      <c r="B336" s="170"/>
      <c r="D336" s="152" t="s">
        <v>162</v>
      </c>
      <c r="E336" s="171" t="s">
        <v>1</v>
      </c>
      <c r="F336" s="172" t="s">
        <v>1509</v>
      </c>
      <c r="H336" s="171" t="s">
        <v>1</v>
      </c>
      <c r="I336" s="173"/>
      <c r="L336" s="170"/>
      <c r="M336" s="174"/>
      <c r="T336" s="175"/>
      <c r="AT336" s="171" t="s">
        <v>162</v>
      </c>
      <c r="AU336" s="171" t="s">
        <v>83</v>
      </c>
      <c r="AV336" s="14" t="s">
        <v>81</v>
      </c>
      <c r="AW336" s="14" t="s">
        <v>30</v>
      </c>
      <c r="AX336" s="14" t="s">
        <v>73</v>
      </c>
      <c r="AY336" s="171" t="s">
        <v>151</v>
      </c>
    </row>
    <row r="337" spans="2:65" s="12" customFormat="1" x14ac:dyDescent="0.2">
      <c r="B337" s="156"/>
      <c r="D337" s="152" t="s">
        <v>162</v>
      </c>
      <c r="E337" s="157" t="s">
        <v>1</v>
      </c>
      <c r="F337" s="158" t="s">
        <v>1510</v>
      </c>
      <c r="H337" s="159">
        <v>0.83499999999999996</v>
      </c>
      <c r="I337" s="160"/>
      <c r="L337" s="156"/>
      <c r="M337" s="161"/>
      <c r="T337" s="162"/>
      <c r="AT337" s="157" t="s">
        <v>162</v>
      </c>
      <c r="AU337" s="157" t="s">
        <v>83</v>
      </c>
      <c r="AV337" s="12" t="s">
        <v>83</v>
      </c>
      <c r="AW337" s="12" t="s">
        <v>30</v>
      </c>
      <c r="AX337" s="12" t="s">
        <v>73</v>
      </c>
      <c r="AY337" s="157" t="s">
        <v>151</v>
      </c>
    </row>
    <row r="338" spans="2:65" s="13" customFormat="1" x14ac:dyDescent="0.2">
      <c r="B338" s="163"/>
      <c r="D338" s="152" t="s">
        <v>162</v>
      </c>
      <c r="E338" s="164" t="s">
        <v>1</v>
      </c>
      <c r="F338" s="165" t="s">
        <v>164</v>
      </c>
      <c r="H338" s="166">
        <v>1.9950000000000001</v>
      </c>
      <c r="I338" s="167"/>
      <c r="L338" s="163"/>
      <c r="M338" s="168"/>
      <c r="T338" s="169"/>
      <c r="AT338" s="164" t="s">
        <v>162</v>
      </c>
      <c r="AU338" s="164" t="s">
        <v>83</v>
      </c>
      <c r="AV338" s="13" t="s">
        <v>158</v>
      </c>
      <c r="AW338" s="13" t="s">
        <v>30</v>
      </c>
      <c r="AX338" s="13" t="s">
        <v>81</v>
      </c>
      <c r="AY338" s="164" t="s">
        <v>151</v>
      </c>
    </row>
    <row r="339" spans="2:65" s="11" customFormat="1" ht="22.9" customHeight="1" x14ac:dyDescent="0.2">
      <c r="B339" s="125"/>
      <c r="D339" s="126" t="s">
        <v>72</v>
      </c>
      <c r="E339" s="135" t="s">
        <v>439</v>
      </c>
      <c r="F339" s="135" t="s">
        <v>1511</v>
      </c>
      <c r="I339" s="128"/>
      <c r="J339" s="136">
        <f>BK339</f>
        <v>0</v>
      </c>
      <c r="L339" s="125"/>
      <c r="M339" s="130"/>
      <c r="P339" s="131">
        <f>SUM(P340:P376)</f>
        <v>0</v>
      </c>
      <c r="R339" s="131">
        <f>SUM(R340:R376)</f>
        <v>11.682675229999999</v>
      </c>
      <c r="T339" s="132">
        <f>SUM(T340:T376)</f>
        <v>0</v>
      </c>
      <c r="AR339" s="126" t="s">
        <v>81</v>
      </c>
      <c r="AT339" s="133" t="s">
        <v>72</v>
      </c>
      <c r="AU339" s="133" t="s">
        <v>81</v>
      </c>
      <c r="AY339" s="126" t="s">
        <v>151</v>
      </c>
      <c r="BK339" s="134">
        <f>SUM(BK340:BK376)</f>
        <v>0</v>
      </c>
    </row>
    <row r="340" spans="2:65" s="1" customFormat="1" ht="21.75" customHeight="1" x14ac:dyDescent="0.2">
      <c r="B340" s="137"/>
      <c r="C340" s="138" t="s">
        <v>435</v>
      </c>
      <c r="D340" s="138" t="s">
        <v>154</v>
      </c>
      <c r="E340" s="139" t="s">
        <v>1512</v>
      </c>
      <c r="F340" s="140" t="s">
        <v>1513</v>
      </c>
      <c r="G340" s="141" t="s">
        <v>171</v>
      </c>
      <c r="H340" s="142">
        <v>2.593</v>
      </c>
      <c r="I340" s="143"/>
      <c r="J340" s="144">
        <f>ROUND(I340*H340,2)</f>
        <v>0</v>
      </c>
      <c r="K340" s="145"/>
      <c r="L340" s="32"/>
      <c r="M340" s="146" t="s">
        <v>1</v>
      </c>
      <c r="N340" s="147" t="s">
        <v>38</v>
      </c>
      <c r="P340" s="148">
        <f>O340*H340</f>
        <v>0</v>
      </c>
      <c r="Q340" s="148">
        <v>2.5019499999999999</v>
      </c>
      <c r="R340" s="148">
        <f>Q340*H340</f>
        <v>6.4875563499999993</v>
      </c>
      <c r="S340" s="148">
        <v>0</v>
      </c>
      <c r="T340" s="149">
        <f>S340*H340</f>
        <v>0</v>
      </c>
      <c r="AR340" s="150" t="s">
        <v>158</v>
      </c>
      <c r="AT340" s="150" t="s">
        <v>154</v>
      </c>
      <c r="AU340" s="150" t="s">
        <v>83</v>
      </c>
      <c r="AY340" s="17" t="s">
        <v>151</v>
      </c>
      <c r="BE340" s="151">
        <f>IF(N340="základní",J340,0)</f>
        <v>0</v>
      </c>
      <c r="BF340" s="151">
        <f>IF(N340="snížená",J340,0)</f>
        <v>0</v>
      </c>
      <c r="BG340" s="151">
        <f>IF(N340="zákl. přenesená",J340,0)</f>
        <v>0</v>
      </c>
      <c r="BH340" s="151">
        <f>IF(N340="sníž. přenesená",J340,0)</f>
        <v>0</v>
      </c>
      <c r="BI340" s="151">
        <f>IF(N340="nulová",J340,0)</f>
        <v>0</v>
      </c>
      <c r="BJ340" s="17" t="s">
        <v>81</v>
      </c>
      <c r="BK340" s="151">
        <f>ROUND(I340*H340,2)</f>
        <v>0</v>
      </c>
      <c r="BL340" s="17" t="s">
        <v>158</v>
      </c>
      <c r="BM340" s="150" t="s">
        <v>1514</v>
      </c>
    </row>
    <row r="341" spans="2:65" s="1" customFormat="1" ht="19.5" x14ac:dyDescent="0.2">
      <c r="B341" s="32"/>
      <c r="D341" s="152" t="s">
        <v>160</v>
      </c>
      <c r="F341" s="153" t="s">
        <v>1515</v>
      </c>
      <c r="I341" s="154"/>
      <c r="L341" s="32"/>
      <c r="M341" s="155"/>
      <c r="T341" s="56"/>
      <c r="AT341" s="17" t="s">
        <v>160</v>
      </c>
      <c r="AU341" s="17" t="s">
        <v>83</v>
      </c>
    </row>
    <row r="342" spans="2:65" s="12" customFormat="1" x14ac:dyDescent="0.2">
      <c r="B342" s="156"/>
      <c r="D342" s="152" t="s">
        <v>162</v>
      </c>
      <c r="E342" s="157" t="s">
        <v>1</v>
      </c>
      <c r="F342" s="158" t="s">
        <v>1516</v>
      </c>
      <c r="H342" s="159">
        <v>2.593</v>
      </c>
      <c r="I342" s="160"/>
      <c r="L342" s="156"/>
      <c r="M342" s="161"/>
      <c r="T342" s="162"/>
      <c r="AT342" s="157" t="s">
        <v>162</v>
      </c>
      <c r="AU342" s="157" t="s">
        <v>83</v>
      </c>
      <c r="AV342" s="12" t="s">
        <v>83</v>
      </c>
      <c r="AW342" s="12" t="s">
        <v>30</v>
      </c>
      <c r="AX342" s="12" t="s">
        <v>73</v>
      </c>
      <c r="AY342" s="157" t="s">
        <v>151</v>
      </c>
    </row>
    <row r="343" spans="2:65" s="13" customFormat="1" x14ac:dyDescent="0.2">
      <c r="B343" s="163"/>
      <c r="D343" s="152" t="s">
        <v>162</v>
      </c>
      <c r="E343" s="164" t="s">
        <v>1</v>
      </c>
      <c r="F343" s="165" t="s">
        <v>164</v>
      </c>
      <c r="H343" s="166">
        <v>2.593</v>
      </c>
      <c r="I343" s="167"/>
      <c r="L343" s="163"/>
      <c r="M343" s="168"/>
      <c r="T343" s="169"/>
      <c r="AT343" s="164" t="s">
        <v>162</v>
      </c>
      <c r="AU343" s="164" t="s">
        <v>83</v>
      </c>
      <c r="AV343" s="13" t="s">
        <v>158</v>
      </c>
      <c r="AW343" s="13" t="s">
        <v>30</v>
      </c>
      <c r="AX343" s="13" t="s">
        <v>81</v>
      </c>
      <c r="AY343" s="164" t="s">
        <v>151</v>
      </c>
    </row>
    <row r="344" spans="2:65" s="1" customFormat="1" ht="24.2" customHeight="1" x14ac:dyDescent="0.2">
      <c r="B344" s="137"/>
      <c r="C344" s="138" t="s">
        <v>439</v>
      </c>
      <c r="D344" s="138" t="s">
        <v>154</v>
      </c>
      <c r="E344" s="139" t="s">
        <v>1517</v>
      </c>
      <c r="F344" s="140" t="s">
        <v>1518</v>
      </c>
      <c r="G344" s="141" t="s">
        <v>181</v>
      </c>
      <c r="H344" s="142">
        <v>0.11</v>
      </c>
      <c r="I344" s="143"/>
      <c r="J344" s="144">
        <f>ROUND(I344*H344,2)</f>
        <v>0</v>
      </c>
      <c r="K344" s="145"/>
      <c r="L344" s="32"/>
      <c r="M344" s="146" t="s">
        <v>1</v>
      </c>
      <c r="N344" s="147" t="s">
        <v>38</v>
      </c>
      <c r="P344" s="148">
        <f>O344*H344</f>
        <v>0</v>
      </c>
      <c r="Q344" s="148">
        <v>1.0492699999999999</v>
      </c>
      <c r="R344" s="148">
        <f>Q344*H344</f>
        <v>0.11541969999999999</v>
      </c>
      <c r="S344" s="148">
        <v>0</v>
      </c>
      <c r="T344" s="149">
        <f>S344*H344</f>
        <v>0</v>
      </c>
      <c r="AR344" s="150" t="s">
        <v>158</v>
      </c>
      <c r="AT344" s="150" t="s">
        <v>154</v>
      </c>
      <c r="AU344" s="150" t="s">
        <v>83</v>
      </c>
      <c r="AY344" s="17" t="s">
        <v>151</v>
      </c>
      <c r="BE344" s="151">
        <f>IF(N344="základní",J344,0)</f>
        <v>0</v>
      </c>
      <c r="BF344" s="151">
        <f>IF(N344="snížená",J344,0)</f>
        <v>0</v>
      </c>
      <c r="BG344" s="151">
        <f>IF(N344="zákl. přenesená",J344,0)</f>
        <v>0</v>
      </c>
      <c r="BH344" s="151">
        <f>IF(N344="sníž. přenesená",J344,0)</f>
        <v>0</v>
      </c>
      <c r="BI344" s="151">
        <f>IF(N344="nulová",J344,0)</f>
        <v>0</v>
      </c>
      <c r="BJ344" s="17" t="s">
        <v>81</v>
      </c>
      <c r="BK344" s="151">
        <f>ROUND(I344*H344,2)</f>
        <v>0</v>
      </c>
      <c r="BL344" s="17" t="s">
        <v>158</v>
      </c>
      <c r="BM344" s="150" t="s">
        <v>1519</v>
      </c>
    </row>
    <row r="345" spans="2:65" s="1" customFormat="1" ht="19.5" x14ac:dyDescent="0.2">
      <c r="B345" s="32"/>
      <c r="D345" s="152" t="s">
        <v>160</v>
      </c>
      <c r="F345" s="153" t="s">
        <v>1520</v>
      </c>
      <c r="I345" s="154"/>
      <c r="L345" s="32"/>
      <c r="M345" s="155"/>
      <c r="T345" s="56"/>
      <c r="AT345" s="17" t="s">
        <v>160</v>
      </c>
      <c r="AU345" s="17" t="s">
        <v>83</v>
      </c>
    </row>
    <row r="346" spans="2:65" s="14" customFormat="1" x14ac:dyDescent="0.2">
      <c r="B346" s="170"/>
      <c r="D346" s="152" t="s">
        <v>162</v>
      </c>
      <c r="E346" s="171" t="s">
        <v>1</v>
      </c>
      <c r="F346" s="172" t="s">
        <v>1521</v>
      </c>
      <c r="H346" s="171" t="s">
        <v>1</v>
      </c>
      <c r="I346" s="173"/>
      <c r="L346" s="170"/>
      <c r="M346" s="174"/>
      <c r="T346" s="175"/>
      <c r="AT346" s="171" t="s">
        <v>162</v>
      </c>
      <c r="AU346" s="171" t="s">
        <v>83</v>
      </c>
      <c r="AV346" s="14" t="s">
        <v>81</v>
      </c>
      <c r="AW346" s="14" t="s">
        <v>30</v>
      </c>
      <c r="AX346" s="14" t="s">
        <v>73</v>
      </c>
      <c r="AY346" s="171" t="s">
        <v>151</v>
      </c>
    </row>
    <row r="347" spans="2:65" s="12" customFormat="1" x14ac:dyDescent="0.2">
      <c r="B347" s="156"/>
      <c r="D347" s="152" t="s">
        <v>162</v>
      </c>
      <c r="E347" s="157" t="s">
        <v>1</v>
      </c>
      <c r="F347" s="158" t="s">
        <v>1522</v>
      </c>
      <c r="H347" s="159">
        <v>0.11</v>
      </c>
      <c r="I347" s="160"/>
      <c r="L347" s="156"/>
      <c r="M347" s="161"/>
      <c r="T347" s="162"/>
      <c r="AT347" s="157" t="s">
        <v>162</v>
      </c>
      <c r="AU347" s="157" t="s">
        <v>83</v>
      </c>
      <c r="AV347" s="12" t="s">
        <v>83</v>
      </c>
      <c r="AW347" s="12" t="s">
        <v>30</v>
      </c>
      <c r="AX347" s="12" t="s">
        <v>73</v>
      </c>
      <c r="AY347" s="157" t="s">
        <v>151</v>
      </c>
    </row>
    <row r="348" spans="2:65" s="13" customFormat="1" x14ac:dyDescent="0.2">
      <c r="B348" s="163"/>
      <c r="D348" s="152" t="s">
        <v>162</v>
      </c>
      <c r="E348" s="164" t="s">
        <v>1</v>
      </c>
      <c r="F348" s="165" t="s">
        <v>164</v>
      </c>
      <c r="H348" s="166">
        <v>0.11</v>
      </c>
      <c r="I348" s="167"/>
      <c r="L348" s="163"/>
      <c r="M348" s="168"/>
      <c r="T348" s="169"/>
      <c r="AT348" s="164" t="s">
        <v>162</v>
      </c>
      <c r="AU348" s="164" t="s">
        <v>83</v>
      </c>
      <c r="AV348" s="13" t="s">
        <v>158</v>
      </c>
      <c r="AW348" s="13" t="s">
        <v>30</v>
      </c>
      <c r="AX348" s="13" t="s">
        <v>81</v>
      </c>
      <c r="AY348" s="164" t="s">
        <v>151</v>
      </c>
    </row>
    <row r="349" spans="2:65" s="1" customFormat="1" ht="24.2" customHeight="1" x14ac:dyDescent="0.2">
      <c r="B349" s="137"/>
      <c r="C349" s="138" t="s">
        <v>441</v>
      </c>
      <c r="D349" s="138" t="s">
        <v>154</v>
      </c>
      <c r="E349" s="139" t="s">
        <v>1523</v>
      </c>
      <c r="F349" s="140" t="s">
        <v>1524</v>
      </c>
      <c r="G349" s="141" t="s">
        <v>181</v>
      </c>
      <c r="H349" s="142">
        <v>0.34200000000000003</v>
      </c>
      <c r="I349" s="143"/>
      <c r="J349" s="144">
        <f>ROUND(I349*H349,2)</f>
        <v>0</v>
      </c>
      <c r="K349" s="145"/>
      <c r="L349" s="32"/>
      <c r="M349" s="146" t="s">
        <v>1</v>
      </c>
      <c r="N349" s="147" t="s">
        <v>38</v>
      </c>
      <c r="P349" s="148">
        <f>O349*H349</f>
        <v>0</v>
      </c>
      <c r="Q349" s="148">
        <v>1.06277</v>
      </c>
      <c r="R349" s="148">
        <f>Q349*H349</f>
        <v>0.36346734000000003</v>
      </c>
      <c r="S349" s="148">
        <v>0</v>
      </c>
      <c r="T349" s="149">
        <f>S349*H349</f>
        <v>0</v>
      </c>
      <c r="AR349" s="150" t="s">
        <v>158</v>
      </c>
      <c r="AT349" s="150" t="s">
        <v>154</v>
      </c>
      <c r="AU349" s="150" t="s">
        <v>83</v>
      </c>
      <c r="AY349" s="17" t="s">
        <v>151</v>
      </c>
      <c r="BE349" s="151">
        <f>IF(N349="základní",J349,0)</f>
        <v>0</v>
      </c>
      <c r="BF349" s="151">
        <f>IF(N349="snížená",J349,0)</f>
        <v>0</v>
      </c>
      <c r="BG349" s="151">
        <f>IF(N349="zákl. přenesená",J349,0)</f>
        <v>0</v>
      </c>
      <c r="BH349" s="151">
        <f>IF(N349="sníž. přenesená",J349,0)</f>
        <v>0</v>
      </c>
      <c r="BI349" s="151">
        <f>IF(N349="nulová",J349,0)</f>
        <v>0</v>
      </c>
      <c r="BJ349" s="17" t="s">
        <v>81</v>
      </c>
      <c r="BK349" s="151">
        <f>ROUND(I349*H349,2)</f>
        <v>0</v>
      </c>
      <c r="BL349" s="17" t="s">
        <v>158</v>
      </c>
      <c r="BM349" s="150" t="s">
        <v>1525</v>
      </c>
    </row>
    <row r="350" spans="2:65" s="1" customFormat="1" ht="19.5" x14ac:dyDescent="0.2">
      <c r="B350" s="32"/>
      <c r="D350" s="152" t="s">
        <v>160</v>
      </c>
      <c r="F350" s="153" t="s">
        <v>1526</v>
      </c>
      <c r="I350" s="154"/>
      <c r="L350" s="32"/>
      <c r="M350" s="155"/>
      <c r="T350" s="56"/>
      <c r="AT350" s="17" t="s">
        <v>160</v>
      </c>
      <c r="AU350" s="17" t="s">
        <v>83</v>
      </c>
    </row>
    <row r="351" spans="2:65" s="12" customFormat="1" x14ac:dyDescent="0.2">
      <c r="B351" s="156"/>
      <c r="D351" s="152" t="s">
        <v>162</v>
      </c>
      <c r="E351" s="157" t="s">
        <v>1</v>
      </c>
      <c r="F351" s="158" t="s">
        <v>1527</v>
      </c>
      <c r="H351" s="159">
        <v>0.34200000000000003</v>
      </c>
      <c r="I351" s="160"/>
      <c r="L351" s="156"/>
      <c r="M351" s="161"/>
      <c r="T351" s="162"/>
      <c r="AT351" s="157" t="s">
        <v>162</v>
      </c>
      <c r="AU351" s="157" t="s">
        <v>83</v>
      </c>
      <c r="AV351" s="12" t="s">
        <v>83</v>
      </c>
      <c r="AW351" s="12" t="s">
        <v>30</v>
      </c>
      <c r="AX351" s="12" t="s">
        <v>73</v>
      </c>
      <c r="AY351" s="157" t="s">
        <v>151</v>
      </c>
    </row>
    <row r="352" spans="2:65" s="13" customFormat="1" x14ac:dyDescent="0.2">
      <c r="B352" s="163"/>
      <c r="D352" s="152" t="s">
        <v>162</v>
      </c>
      <c r="E352" s="164" t="s">
        <v>1</v>
      </c>
      <c r="F352" s="165" t="s">
        <v>164</v>
      </c>
      <c r="H352" s="166">
        <v>0.34200000000000003</v>
      </c>
      <c r="I352" s="167"/>
      <c r="L352" s="163"/>
      <c r="M352" s="168"/>
      <c r="T352" s="169"/>
      <c r="AT352" s="164" t="s">
        <v>162</v>
      </c>
      <c r="AU352" s="164" t="s">
        <v>83</v>
      </c>
      <c r="AV352" s="13" t="s">
        <v>158</v>
      </c>
      <c r="AW352" s="13" t="s">
        <v>30</v>
      </c>
      <c r="AX352" s="13" t="s">
        <v>81</v>
      </c>
      <c r="AY352" s="164" t="s">
        <v>151</v>
      </c>
    </row>
    <row r="353" spans="2:65" s="1" customFormat="1" ht="24.2" customHeight="1" x14ac:dyDescent="0.2">
      <c r="B353" s="137"/>
      <c r="C353" s="138" t="s">
        <v>445</v>
      </c>
      <c r="D353" s="138" t="s">
        <v>154</v>
      </c>
      <c r="E353" s="139" t="s">
        <v>1528</v>
      </c>
      <c r="F353" s="140" t="s">
        <v>1529</v>
      </c>
      <c r="G353" s="141" t="s">
        <v>157</v>
      </c>
      <c r="H353" s="142">
        <v>14.404999999999999</v>
      </c>
      <c r="I353" s="143"/>
      <c r="J353" s="144">
        <f>ROUND(I353*H353,2)</f>
        <v>0</v>
      </c>
      <c r="K353" s="145"/>
      <c r="L353" s="32"/>
      <c r="M353" s="146" t="s">
        <v>1</v>
      </c>
      <c r="N353" s="147" t="s">
        <v>38</v>
      </c>
      <c r="P353" s="148">
        <f>O353*H353</f>
        <v>0</v>
      </c>
      <c r="Q353" s="148">
        <v>1.2959999999999999E-2</v>
      </c>
      <c r="R353" s="148">
        <f>Q353*H353</f>
        <v>0.18668879999999999</v>
      </c>
      <c r="S353" s="148">
        <v>0</v>
      </c>
      <c r="T353" s="149">
        <f>S353*H353</f>
        <v>0</v>
      </c>
      <c r="AR353" s="150" t="s">
        <v>158</v>
      </c>
      <c r="AT353" s="150" t="s">
        <v>154</v>
      </c>
      <c r="AU353" s="150" t="s">
        <v>83</v>
      </c>
      <c r="AY353" s="17" t="s">
        <v>151</v>
      </c>
      <c r="BE353" s="151">
        <f>IF(N353="základní",J353,0)</f>
        <v>0</v>
      </c>
      <c r="BF353" s="151">
        <f>IF(N353="snížená",J353,0)</f>
        <v>0</v>
      </c>
      <c r="BG353" s="151">
        <f>IF(N353="zákl. přenesená",J353,0)</f>
        <v>0</v>
      </c>
      <c r="BH353" s="151">
        <f>IF(N353="sníž. přenesená",J353,0)</f>
        <v>0</v>
      </c>
      <c r="BI353" s="151">
        <f>IF(N353="nulová",J353,0)</f>
        <v>0</v>
      </c>
      <c r="BJ353" s="17" t="s">
        <v>81</v>
      </c>
      <c r="BK353" s="151">
        <f>ROUND(I353*H353,2)</f>
        <v>0</v>
      </c>
      <c r="BL353" s="17" t="s">
        <v>158</v>
      </c>
      <c r="BM353" s="150" t="s">
        <v>1530</v>
      </c>
    </row>
    <row r="354" spans="2:65" s="1" customFormat="1" ht="19.5" x14ac:dyDescent="0.2">
      <c r="B354" s="32"/>
      <c r="D354" s="152" t="s">
        <v>160</v>
      </c>
      <c r="F354" s="153" t="s">
        <v>1531</v>
      </c>
      <c r="I354" s="154"/>
      <c r="L354" s="32"/>
      <c r="M354" s="155"/>
      <c r="T354" s="56"/>
      <c r="AT354" s="17" t="s">
        <v>160</v>
      </c>
      <c r="AU354" s="17" t="s">
        <v>83</v>
      </c>
    </row>
    <row r="355" spans="2:65" s="12" customFormat="1" x14ac:dyDescent="0.2">
      <c r="B355" s="156"/>
      <c r="D355" s="152" t="s">
        <v>162</v>
      </c>
      <c r="E355" s="157" t="s">
        <v>1</v>
      </c>
      <c r="F355" s="158" t="s">
        <v>1532</v>
      </c>
      <c r="H355" s="159">
        <v>14.404999999999999</v>
      </c>
      <c r="I355" s="160"/>
      <c r="L355" s="156"/>
      <c r="M355" s="161"/>
      <c r="T355" s="162"/>
      <c r="AT355" s="157" t="s">
        <v>162</v>
      </c>
      <c r="AU355" s="157" t="s">
        <v>83</v>
      </c>
      <c r="AV355" s="12" t="s">
        <v>83</v>
      </c>
      <c r="AW355" s="12" t="s">
        <v>30</v>
      </c>
      <c r="AX355" s="12" t="s">
        <v>73</v>
      </c>
      <c r="AY355" s="157" t="s">
        <v>151</v>
      </c>
    </row>
    <row r="356" spans="2:65" s="13" customFormat="1" x14ac:dyDescent="0.2">
      <c r="B356" s="163"/>
      <c r="D356" s="152" t="s">
        <v>162</v>
      </c>
      <c r="E356" s="164" t="s">
        <v>1</v>
      </c>
      <c r="F356" s="165" t="s">
        <v>164</v>
      </c>
      <c r="H356" s="166">
        <v>14.404999999999999</v>
      </c>
      <c r="I356" s="167"/>
      <c r="L356" s="163"/>
      <c r="M356" s="168"/>
      <c r="T356" s="169"/>
      <c r="AT356" s="164" t="s">
        <v>162</v>
      </c>
      <c r="AU356" s="164" t="s">
        <v>83</v>
      </c>
      <c r="AV356" s="13" t="s">
        <v>158</v>
      </c>
      <c r="AW356" s="13" t="s">
        <v>30</v>
      </c>
      <c r="AX356" s="13" t="s">
        <v>81</v>
      </c>
      <c r="AY356" s="164" t="s">
        <v>151</v>
      </c>
    </row>
    <row r="357" spans="2:65" s="1" customFormat="1" ht="24.2" customHeight="1" x14ac:dyDescent="0.2">
      <c r="B357" s="137"/>
      <c r="C357" s="138" t="s">
        <v>451</v>
      </c>
      <c r="D357" s="138" t="s">
        <v>154</v>
      </c>
      <c r="E357" s="139" t="s">
        <v>1533</v>
      </c>
      <c r="F357" s="140" t="s">
        <v>1534</v>
      </c>
      <c r="G357" s="141" t="s">
        <v>157</v>
      </c>
      <c r="H357" s="142">
        <v>14.404999999999999</v>
      </c>
      <c r="I357" s="143"/>
      <c r="J357" s="144">
        <f>ROUND(I357*H357,2)</f>
        <v>0</v>
      </c>
      <c r="K357" s="145"/>
      <c r="L357" s="32"/>
      <c r="M357" s="146" t="s">
        <v>1</v>
      </c>
      <c r="N357" s="147" t="s">
        <v>38</v>
      </c>
      <c r="P357" s="148">
        <f>O357*H357</f>
        <v>0</v>
      </c>
      <c r="Q357" s="148">
        <v>0</v>
      </c>
      <c r="R357" s="148">
        <f>Q357*H357</f>
        <v>0</v>
      </c>
      <c r="S357" s="148">
        <v>0</v>
      </c>
      <c r="T357" s="149">
        <f>S357*H357</f>
        <v>0</v>
      </c>
      <c r="AR357" s="150" t="s">
        <v>158</v>
      </c>
      <c r="AT357" s="150" t="s">
        <v>154</v>
      </c>
      <c r="AU357" s="150" t="s">
        <v>83</v>
      </c>
      <c r="AY357" s="17" t="s">
        <v>151</v>
      </c>
      <c r="BE357" s="151">
        <f>IF(N357="základní",J357,0)</f>
        <v>0</v>
      </c>
      <c r="BF357" s="151">
        <f>IF(N357="snížená",J357,0)</f>
        <v>0</v>
      </c>
      <c r="BG357" s="151">
        <f>IF(N357="zákl. přenesená",J357,0)</f>
        <v>0</v>
      </c>
      <c r="BH357" s="151">
        <f>IF(N357="sníž. přenesená",J357,0)</f>
        <v>0</v>
      </c>
      <c r="BI357" s="151">
        <f>IF(N357="nulová",J357,0)</f>
        <v>0</v>
      </c>
      <c r="BJ357" s="17" t="s">
        <v>81</v>
      </c>
      <c r="BK357" s="151">
        <f>ROUND(I357*H357,2)</f>
        <v>0</v>
      </c>
      <c r="BL357" s="17" t="s">
        <v>158</v>
      </c>
      <c r="BM357" s="150" t="s">
        <v>1535</v>
      </c>
    </row>
    <row r="358" spans="2:65" s="1" customFormat="1" ht="19.5" x14ac:dyDescent="0.2">
      <c r="B358" s="32"/>
      <c r="D358" s="152" t="s">
        <v>160</v>
      </c>
      <c r="F358" s="153" t="s">
        <v>1536</v>
      </c>
      <c r="I358" s="154"/>
      <c r="L358" s="32"/>
      <c r="M358" s="155"/>
      <c r="T358" s="56"/>
      <c r="AT358" s="17" t="s">
        <v>160</v>
      </c>
      <c r="AU358" s="17" t="s">
        <v>83</v>
      </c>
    </row>
    <row r="359" spans="2:65" s="1" customFormat="1" ht="24.2" customHeight="1" x14ac:dyDescent="0.2">
      <c r="B359" s="137"/>
      <c r="C359" s="138" t="s">
        <v>455</v>
      </c>
      <c r="D359" s="138" t="s">
        <v>154</v>
      </c>
      <c r="E359" s="139" t="s">
        <v>1537</v>
      </c>
      <c r="F359" s="140" t="s">
        <v>1538</v>
      </c>
      <c r="G359" s="141" t="s">
        <v>157</v>
      </c>
      <c r="H359" s="142">
        <v>2.4119999999999999</v>
      </c>
      <c r="I359" s="143"/>
      <c r="J359" s="144">
        <f>ROUND(I359*H359,2)</f>
        <v>0</v>
      </c>
      <c r="K359" s="145"/>
      <c r="L359" s="32"/>
      <c r="M359" s="146" t="s">
        <v>1</v>
      </c>
      <c r="N359" s="147" t="s">
        <v>38</v>
      </c>
      <c r="P359" s="148">
        <f>O359*H359</f>
        <v>0</v>
      </c>
      <c r="Q359" s="148">
        <v>1.052E-2</v>
      </c>
      <c r="R359" s="148">
        <f>Q359*H359</f>
        <v>2.5374239999999999E-2</v>
      </c>
      <c r="S359" s="148">
        <v>0</v>
      </c>
      <c r="T359" s="149">
        <f>S359*H359</f>
        <v>0</v>
      </c>
      <c r="AR359" s="150" t="s">
        <v>158</v>
      </c>
      <c r="AT359" s="150" t="s">
        <v>154</v>
      </c>
      <c r="AU359" s="150" t="s">
        <v>83</v>
      </c>
      <c r="AY359" s="17" t="s">
        <v>151</v>
      </c>
      <c r="BE359" s="151">
        <f>IF(N359="základní",J359,0)</f>
        <v>0</v>
      </c>
      <c r="BF359" s="151">
        <f>IF(N359="snížená",J359,0)</f>
        <v>0</v>
      </c>
      <c r="BG359" s="151">
        <f>IF(N359="zákl. přenesená",J359,0)</f>
        <v>0</v>
      </c>
      <c r="BH359" s="151">
        <f>IF(N359="sníž. přenesená",J359,0)</f>
        <v>0</v>
      </c>
      <c r="BI359" s="151">
        <f>IF(N359="nulová",J359,0)</f>
        <v>0</v>
      </c>
      <c r="BJ359" s="17" t="s">
        <v>81</v>
      </c>
      <c r="BK359" s="151">
        <f>ROUND(I359*H359,2)</f>
        <v>0</v>
      </c>
      <c r="BL359" s="17" t="s">
        <v>158</v>
      </c>
      <c r="BM359" s="150" t="s">
        <v>1539</v>
      </c>
    </row>
    <row r="360" spans="2:65" s="1" customFormat="1" ht="19.5" x14ac:dyDescent="0.2">
      <c r="B360" s="32"/>
      <c r="D360" s="152" t="s">
        <v>160</v>
      </c>
      <c r="F360" s="153" t="s">
        <v>1540</v>
      </c>
      <c r="I360" s="154"/>
      <c r="L360" s="32"/>
      <c r="M360" s="155"/>
      <c r="T360" s="56"/>
      <c r="AT360" s="17" t="s">
        <v>160</v>
      </c>
      <c r="AU360" s="17" t="s">
        <v>83</v>
      </c>
    </row>
    <row r="361" spans="2:65" s="12" customFormat="1" x14ac:dyDescent="0.2">
      <c r="B361" s="156"/>
      <c r="D361" s="152" t="s">
        <v>162</v>
      </c>
      <c r="E361" s="157" t="s">
        <v>1</v>
      </c>
      <c r="F361" s="158" t="s">
        <v>1541</v>
      </c>
      <c r="H361" s="159">
        <v>2.4119999999999999</v>
      </c>
      <c r="I361" s="160"/>
      <c r="L361" s="156"/>
      <c r="M361" s="161"/>
      <c r="T361" s="162"/>
      <c r="AT361" s="157" t="s">
        <v>162</v>
      </c>
      <c r="AU361" s="157" t="s">
        <v>83</v>
      </c>
      <c r="AV361" s="12" t="s">
        <v>83</v>
      </c>
      <c r="AW361" s="12" t="s">
        <v>30</v>
      </c>
      <c r="AX361" s="12" t="s">
        <v>73</v>
      </c>
      <c r="AY361" s="157" t="s">
        <v>151</v>
      </c>
    </row>
    <row r="362" spans="2:65" s="13" customFormat="1" x14ac:dyDescent="0.2">
      <c r="B362" s="163"/>
      <c r="D362" s="152" t="s">
        <v>162</v>
      </c>
      <c r="E362" s="164" t="s">
        <v>1</v>
      </c>
      <c r="F362" s="165" t="s">
        <v>164</v>
      </c>
      <c r="H362" s="166">
        <v>2.4119999999999999</v>
      </c>
      <c r="I362" s="167"/>
      <c r="L362" s="163"/>
      <c r="M362" s="168"/>
      <c r="T362" s="169"/>
      <c r="AT362" s="164" t="s">
        <v>162</v>
      </c>
      <c r="AU362" s="164" t="s">
        <v>83</v>
      </c>
      <c r="AV362" s="13" t="s">
        <v>158</v>
      </c>
      <c r="AW362" s="13" t="s">
        <v>30</v>
      </c>
      <c r="AX362" s="13" t="s">
        <v>81</v>
      </c>
      <c r="AY362" s="164" t="s">
        <v>151</v>
      </c>
    </row>
    <row r="363" spans="2:65" s="1" customFormat="1" ht="24.2" customHeight="1" x14ac:dyDescent="0.2">
      <c r="B363" s="137"/>
      <c r="C363" s="138" t="s">
        <v>461</v>
      </c>
      <c r="D363" s="138" t="s">
        <v>154</v>
      </c>
      <c r="E363" s="139" t="s">
        <v>1542</v>
      </c>
      <c r="F363" s="140" t="s">
        <v>1543</v>
      </c>
      <c r="G363" s="141" t="s">
        <v>157</v>
      </c>
      <c r="H363" s="142">
        <v>2.4119999999999999</v>
      </c>
      <c r="I363" s="143"/>
      <c r="J363" s="144">
        <f>ROUND(I363*H363,2)</f>
        <v>0</v>
      </c>
      <c r="K363" s="145"/>
      <c r="L363" s="32"/>
      <c r="M363" s="146" t="s">
        <v>1</v>
      </c>
      <c r="N363" s="147" t="s">
        <v>38</v>
      </c>
      <c r="P363" s="148">
        <f>O363*H363</f>
        <v>0</v>
      </c>
      <c r="Q363" s="148">
        <v>0</v>
      </c>
      <c r="R363" s="148">
        <f>Q363*H363</f>
        <v>0</v>
      </c>
      <c r="S363" s="148">
        <v>0</v>
      </c>
      <c r="T363" s="149">
        <f>S363*H363</f>
        <v>0</v>
      </c>
      <c r="AR363" s="150" t="s">
        <v>158</v>
      </c>
      <c r="AT363" s="150" t="s">
        <v>154</v>
      </c>
      <c r="AU363" s="150" t="s">
        <v>83</v>
      </c>
      <c r="AY363" s="17" t="s">
        <v>151</v>
      </c>
      <c r="BE363" s="151">
        <f>IF(N363="základní",J363,0)</f>
        <v>0</v>
      </c>
      <c r="BF363" s="151">
        <f>IF(N363="snížená",J363,0)</f>
        <v>0</v>
      </c>
      <c r="BG363" s="151">
        <f>IF(N363="zákl. přenesená",J363,0)</f>
        <v>0</v>
      </c>
      <c r="BH363" s="151">
        <f>IF(N363="sníž. přenesená",J363,0)</f>
        <v>0</v>
      </c>
      <c r="BI363" s="151">
        <f>IF(N363="nulová",J363,0)</f>
        <v>0</v>
      </c>
      <c r="BJ363" s="17" t="s">
        <v>81</v>
      </c>
      <c r="BK363" s="151">
        <f>ROUND(I363*H363,2)</f>
        <v>0</v>
      </c>
      <c r="BL363" s="17" t="s">
        <v>158</v>
      </c>
      <c r="BM363" s="150" t="s">
        <v>1544</v>
      </c>
    </row>
    <row r="364" spans="2:65" s="1" customFormat="1" ht="19.5" x14ac:dyDescent="0.2">
      <c r="B364" s="32"/>
      <c r="D364" s="152" t="s">
        <v>160</v>
      </c>
      <c r="F364" s="153" t="s">
        <v>1545</v>
      </c>
      <c r="I364" s="154"/>
      <c r="L364" s="32"/>
      <c r="M364" s="155"/>
      <c r="T364" s="56"/>
      <c r="AT364" s="17" t="s">
        <v>160</v>
      </c>
      <c r="AU364" s="17" t="s">
        <v>83</v>
      </c>
    </row>
    <row r="365" spans="2:65" s="1" customFormat="1" ht="24.2" customHeight="1" x14ac:dyDescent="0.2">
      <c r="B365" s="137"/>
      <c r="C365" s="138" t="s">
        <v>467</v>
      </c>
      <c r="D365" s="138" t="s">
        <v>154</v>
      </c>
      <c r="E365" s="139" t="s">
        <v>1546</v>
      </c>
      <c r="F365" s="140" t="s">
        <v>1547</v>
      </c>
      <c r="G365" s="141" t="s">
        <v>167</v>
      </c>
      <c r="H365" s="142">
        <v>40.200000000000003</v>
      </c>
      <c r="I365" s="143"/>
      <c r="J365" s="144">
        <f>ROUND(I365*H365,2)</f>
        <v>0</v>
      </c>
      <c r="K365" s="145"/>
      <c r="L365" s="32"/>
      <c r="M365" s="146" t="s">
        <v>1</v>
      </c>
      <c r="N365" s="147" t="s">
        <v>38</v>
      </c>
      <c r="P365" s="148">
        <f>O365*H365</f>
        <v>0</v>
      </c>
      <c r="Q365" s="148">
        <v>0.11046</v>
      </c>
      <c r="R365" s="148">
        <f>Q365*H365</f>
        <v>4.4404920000000008</v>
      </c>
      <c r="S365" s="148">
        <v>0</v>
      </c>
      <c r="T365" s="149">
        <f>S365*H365</f>
        <v>0</v>
      </c>
      <c r="AR365" s="150" t="s">
        <v>158</v>
      </c>
      <c r="AT365" s="150" t="s">
        <v>154</v>
      </c>
      <c r="AU365" s="150" t="s">
        <v>83</v>
      </c>
      <c r="AY365" s="17" t="s">
        <v>151</v>
      </c>
      <c r="BE365" s="151">
        <f>IF(N365="základní",J365,0)</f>
        <v>0</v>
      </c>
      <c r="BF365" s="151">
        <f>IF(N365="snížená",J365,0)</f>
        <v>0</v>
      </c>
      <c r="BG365" s="151">
        <f>IF(N365="zákl. přenesená",J365,0)</f>
        <v>0</v>
      </c>
      <c r="BH365" s="151">
        <f>IF(N365="sníž. přenesená",J365,0)</f>
        <v>0</v>
      </c>
      <c r="BI365" s="151">
        <f>IF(N365="nulová",J365,0)</f>
        <v>0</v>
      </c>
      <c r="BJ365" s="17" t="s">
        <v>81</v>
      </c>
      <c r="BK365" s="151">
        <f>ROUND(I365*H365,2)</f>
        <v>0</v>
      </c>
      <c r="BL365" s="17" t="s">
        <v>158</v>
      </c>
      <c r="BM365" s="150" t="s">
        <v>1548</v>
      </c>
    </row>
    <row r="366" spans="2:65" s="1" customFormat="1" ht="19.5" x14ac:dyDescent="0.2">
      <c r="B366" s="32"/>
      <c r="D366" s="152" t="s">
        <v>160</v>
      </c>
      <c r="F366" s="153" t="s">
        <v>1549</v>
      </c>
      <c r="I366" s="154"/>
      <c r="L366" s="32"/>
      <c r="M366" s="155"/>
      <c r="T366" s="56"/>
      <c r="AT366" s="17" t="s">
        <v>160</v>
      </c>
      <c r="AU366" s="17" t="s">
        <v>83</v>
      </c>
    </row>
    <row r="367" spans="2:65" s="12" customFormat="1" x14ac:dyDescent="0.2">
      <c r="B367" s="156"/>
      <c r="D367" s="152" t="s">
        <v>162</v>
      </c>
      <c r="E367" s="157" t="s">
        <v>1</v>
      </c>
      <c r="F367" s="158" t="s">
        <v>1550</v>
      </c>
      <c r="H367" s="159">
        <v>40.200000000000003</v>
      </c>
      <c r="I367" s="160"/>
      <c r="L367" s="156"/>
      <c r="M367" s="161"/>
      <c r="T367" s="162"/>
      <c r="AT367" s="157" t="s">
        <v>162</v>
      </c>
      <c r="AU367" s="157" t="s">
        <v>83</v>
      </c>
      <c r="AV367" s="12" t="s">
        <v>83</v>
      </c>
      <c r="AW367" s="12" t="s">
        <v>30</v>
      </c>
      <c r="AX367" s="12" t="s">
        <v>73</v>
      </c>
      <c r="AY367" s="157" t="s">
        <v>151</v>
      </c>
    </row>
    <row r="368" spans="2:65" s="13" customFormat="1" x14ac:dyDescent="0.2">
      <c r="B368" s="163"/>
      <c r="D368" s="152" t="s">
        <v>162</v>
      </c>
      <c r="E368" s="164" t="s">
        <v>1</v>
      </c>
      <c r="F368" s="165" t="s">
        <v>164</v>
      </c>
      <c r="H368" s="166">
        <v>40.200000000000003</v>
      </c>
      <c r="I368" s="167"/>
      <c r="L368" s="163"/>
      <c r="M368" s="168"/>
      <c r="T368" s="169"/>
      <c r="AT368" s="164" t="s">
        <v>162</v>
      </c>
      <c r="AU368" s="164" t="s">
        <v>83</v>
      </c>
      <c r="AV368" s="13" t="s">
        <v>158</v>
      </c>
      <c r="AW368" s="13" t="s">
        <v>30</v>
      </c>
      <c r="AX368" s="13" t="s">
        <v>81</v>
      </c>
      <c r="AY368" s="164" t="s">
        <v>151</v>
      </c>
    </row>
    <row r="369" spans="2:65" s="1" customFormat="1" ht="16.5" customHeight="1" x14ac:dyDescent="0.2">
      <c r="B369" s="137"/>
      <c r="C369" s="138" t="s">
        <v>471</v>
      </c>
      <c r="D369" s="138" t="s">
        <v>154</v>
      </c>
      <c r="E369" s="139" t="s">
        <v>1551</v>
      </c>
      <c r="F369" s="140" t="s">
        <v>1552</v>
      </c>
      <c r="G369" s="141" t="s">
        <v>157</v>
      </c>
      <c r="H369" s="142">
        <v>8.0399999999999991</v>
      </c>
      <c r="I369" s="143"/>
      <c r="J369" s="144">
        <f>ROUND(I369*H369,2)</f>
        <v>0</v>
      </c>
      <c r="K369" s="145"/>
      <c r="L369" s="32"/>
      <c r="M369" s="146" t="s">
        <v>1</v>
      </c>
      <c r="N369" s="147" t="s">
        <v>38</v>
      </c>
      <c r="P369" s="148">
        <f>O369*H369</f>
        <v>0</v>
      </c>
      <c r="Q369" s="148">
        <v>7.92E-3</v>
      </c>
      <c r="R369" s="148">
        <f>Q369*H369</f>
        <v>6.3676799999999992E-2</v>
      </c>
      <c r="S369" s="148">
        <v>0</v>
      </c>
      <c r="T369" s="149">
        <f>S369*H369</f>
        <v>0</v>
      </c>
      <c r="AR369" s="150" t="s">
        <v>158</v>
      </c>
      <c r="AT369" s="150" t="s">
        <v>154</v>
      </c>
      <c r="AU369" s="150" t="s">
        <v>83</v>
      </c>
      <c r="AY369" s="17" t="s">
        <v>151</v>
      </c>
      <c r="BE369" s="151">
        <f>IF(N369="základní",J369,0)</f>
        <v>0</v>
      </c>
      <c r="BF369" s="151">
        <f>IF(N369="snížená",J369,0)</f>
        <v>0</v>
      </c>
      <c r="BG369" s="151">
        <f>IF(N369="zákl. přenesená",J369,0)</f>
        <v>0</v>
      </c>
      <c r="BH369" s="151">
        <f>IF(N369="sníž. přenesená",J369,0)</f>
        <v>0</v>
      </c>
      <c r="BI369" s="151">
        <f>IF(N369="nulová",J369,0)</f>
        <v>0</v>
      </c>
      <c r="BJ369" s="17" t="s">
        <v>81</v>
      </c>
      <c r="BK369" s="151">
        <f>ROUND(I369*H369,2)</f>
        <v>0</v>
      </c>
      <c r="BL369" s="17" t="s">
        <v>158</v>
      </c>
      <c r="BM369" s="150" t="s">
        <v>1553</v>
      </c>
    </row>
    <row r="370" spans="2:65" s="1" customFormat="1" ht="19.5" x14ac:dyDescent="0.2">
      <c r="B370" s="32"/>
      <c r="D370" s="152" t="s">
        <v>160</v>
      </c>
      <c r="F370" s="153" t="s">
        <v>1554</v>
      </c>
      <c r="I370" s="154"/>
      <c r="L370" s="32"/>
      <c r="M370" s="155"/>
      <c r="T370" s="56"/>
      <c r="AT370" s="17" t="s">
        <v>160</v>
      </c>
      <c r="AU370" s="17" t="s">
        <v>83</v>
      </c>
    </row>
    <row r="371" spans="2:65" s="12" customFormat="1" x14ac:dyDescent="0.2">
      <c r="B371" s="156"/>
      <c r="D371" s="152" t="s">
        <v>162</v>
      </c>
      <c r="E371" s="157" t="s">
        <v>1</v>
      </c>
      <c r="F371" s="158" t="s">
        <v>1555</v>
      </c>
      <c r="H371" s="159">
        <v>8.0399999999999991</v>
      </c>
      <c r="I371" s="160"/>
      <c r="L371" s="156"/>
      <c r="M371" s="161"/>
      <c r="T371" s="162"/>
      <c r="AT371" s="157" t="s">
        <v>162</v>
      </c>
      <c r="AU371" s="157" t="s">
        <v>83</v>
      </c>
      <c r="AV371" s="12" t="s">
        <v>83</v>
      </c>
      <c r="AW371" s="12" t="s">
        <v>30</v>
      </c>
      <c r="AX371" s="12" t="s">
        <v>73</v>
      </c>
      <c r="AY371" s="157" t="s">
        <v>151</v>
      </c>
    </row>
    <row r="372" spans="2:65" s="13" customFormat="1" x14ac:dyDescent="0.2">
      <c r="B372" s="163"/>
      <c r="D372" s="152" t="s">
        <v>162</v>
      </c>
      <c r="E372" s="164" t="s">
        <v>1</v>
      </c>
      <c r="F372" s="165" t="s">
        <v>164</v>
      </c>
      <c r="H372" s="166">
        <v>8.0399999999999991</v>
      </c>
      <c r="I372" s="167"/>
      <c r="L372" s="163"/>
      <c r="M372" s="168"/>
      <c r="T372" s="169"/>
      <c r="AT372" s="164" t="s">
        <v>162</v>
      </c>
      <c r="AU372" s="164" t="s">
        <v>83</v>
      </c>
      <c r="AV372" s="13" t="s">
        <v>158</v>
      </c>
      <c r="AW372" s="13" t="s">
        <v>30</v>
      </c>
      <c r="AX372" s="13" t="s">
        <v>81</v>
      </c>
      <c r="AY372" s="164" t="s">
        <v>151</v>
      </c>
    </row>
    <row r="373" spans="2:65" s="1" customFormat="1" ht="16.5" customHeight="1" x14ac:dyDescent="0.2">
      <c r="B373" s="137"/>
      <c r="C373" s="138" t="s">
        <v>477</v>
      </c>
      <c r="D373" s="138" t="s">
        <v>154</v>
      </c>
      <c r="E373" s="139" t="s">
        <v>1556</v>
      </c>
      <c r="F373" s="140" t="s">
        <v>1557</v>
      </c>
      <c r="G373" s="141" t="s">
        <v>157</v>
      </c>
      <c r="H373" s="142">
        <v>8.0399999999999991</v>
      </c>
      <c r="I373" s="143"/>
      <c r="J373" s="144">
        <f>ROUND(I373*H373,2)</f>
        <v>0</v>
      </c>
      <c r="K373" s="145"/>
      <c r="L373" s="32"/>
      <c r="M373" s="146" t="s">
        <v>1</v>
      </c>
      <c r="N373" s="147" t="s">
        <v>38</v>
      </c>
      <c r="P373" s="148">
        <f>O373*H373</f>
        <v>0</v>
      </c>
      <c r="Q373" s="148">
        <v>0</v>
      </c>
      <c r="R373" s="148">
        <f>Q373*H373</f>
        <v>0</v>
      </c>
      <c r="S373" s="148">
        <v>0</v>
      </c>
      <c r="T373" s="149">
        <f>S373*H373</f>
        <v>0</v>
      </c>
      <c r="AR373" s="150" t="s">
        <v>158</v>
      </c>
      <c r="AT373" s="150" t="s">
        <v>154</v>
      </c>
      <c r="AU373" s="150" t="s">
        <v>83</v>
      </c>
      <c r="AY373" s="17" t="s">
        <v>151</v>
      </c>
      <c r="BE373" s="151">
        <f>IF(N373="základní",J373,0)</f>
        <v>0</v>
      </c>
      <c r="BF373" s="151">
        <f>IF(N373="snížená",J373,0)</f>
        <v>0</v>
      </c>
      <c r="BG373" s="151">
        <f>IF(N373="zákl. přenesená",J373,0)</f>
        <v>0</v>
      </c>
      <c r="BH373" s="151">
        <f>IF(N373="sníž. přenesená",J373,0)</f>
        <v>0</v>
      </c>
      <c r="BI373" s="151">
        <f>IF(N373="nulová",J373,0)</f>
        <v>0</v>
      </c>
      <c r="BJ373" s="17" t="s">
        <v>81</v>
      </c>
      <c r="BK373" s="151">
        <f>ROUND(I373*H373,2)</f>
        <v>0</v>
      </c>
      <c r="BL373" s="17" t="s">
        <v>158</v>
      </c>
      <c r="BM373" s="150" t="s">
        <v>1558</v>
      </c>
    </row>
    <row r="374" spans="2:65" s="1" customFormat="1" ht="19.5" x14ac:dyDescent="0.2">
      <c r="B374" s="32"/>
      <c r="D374" s="152" t="s">
        <v>160</v>
      </c>
      <c r="F374" s="153" t="s">
        <v>1559</v>
      </c>
      <c r="I374" s="154"/>
      <c r="L374" s="32"/>
      <c r="M374" s="155"/>
      <c r="T374" s="56"/>
      <c r="AT374" s="17" t="s">
        <v>160</v>
      </c>
      <c r="AU374" s="17" t="s">
        <v>83</v>
      </c>
    </row>
    <row r="375" spans="2:65" s="1" customFormat="1" ht="21.75" customHeight="1" x14ac:dyDescent="0.2">
      <c r="B375" s="137"/>
      <c r="C375" s="138" t="s">
        <v>481</v>
      </c>
      <c r="D375" s="138" t="s">
        <v>154</v>
      </c>
      <c r="E375" s="139" t="s">
        <v>1560</v>
      </c>
      <c r="F375" s="140" t="s">
        <v>1561</v>
      </c>
      <c r="G375" s="141" t="s">
        <v>1562</v>
      </c>
      <c r="H375" s="142">
        <v>1</v>
      </c>
      <c r="I375" s="143"/>
      <c r="J375" s="144">
        <f>ROUND(I375*H375,2)</f>
        <v>0</v>
      </c>
      <c r="K375" s="145"/>
      <c r="L375" s="32"/>
      <c r="M375" s="146" t="s">
        <v>1</v>
      </c>
      <c r="N375" s="147" t="s">
        <v>38</v>
      </c>
      <c r="P375" s="148">
        <f>O375*H375</f>
        <v>0</v>
      </c>
      <c r="Q375" s="148">
        <v>0</v>
      </c>
      <c r="R375" s="148">
        <f>Q375*H375</f>
        <v>0</v>
      </c>
      <c r="S375" s="148">
        <v>0</v>
      </c>
      <c r="T375" s="149">
        <f>S375*H375</f>
        <v>0</v>
      </c>
      <c r="AR375" s="150" t="s">
        <v>158</v>
      </c>
      <c r="AT375" s="150" t="s">
        <v>154</v>
      </c>
      <c r="AU375" s="150" t="s">
        <v>83</v>
      </c>
      <c r="AY375" s="17" t="s">
        <v>151</v>
      </c>
      <c r="BE375" s="151">
        <f>IF(N375="základní",J375,0)</f>
        <v>0</v>
      </c>
      <c r="BF375" s="151">
        <f>IF(N375="snížená",J375,0)</f>
        <v>0</v>
      </c>
      <c r="BG375" s="151">
        <f>IF(N375="zákl. přenesená",J375,0)</f>
        <v>0</v>
      </c>
      <c r="BH375" s="151">
        <f>IF(N375="sníž. přenesená",J375,0)</f>
        <v>0</v>
      </c>
      <c r="BI375" s="151">
        <f>IF(N375="nulová",J375,0)</f>
        <v>0</v>
      </c>
      <c r="BJ375" s="17" t="s">
        <v>81</v>
      </c>
      <c r="BK375" s="151">
        <f>ROUND(I375*H375,2)</f>
        <v>0</v>
      </c>
      <c r="BL375" s="17" t="s">
        <v>158</v>
      </c>
      <c r="BM375" s="150" t="s">
        <v>1563</v>
      </c>
    </row>
    <row r="376" spans="2:65" s="1" customFormat="1" x14ac:dyDescent="0.2">
      <c r="B376" s="32"/>
      <c r="D376" s="152" t="s">
        <v>160</v>
      </c>
      <c r="F376" s="153" t="s">
        <v>1561</v>
      </c>
      <c r="I376" s="154"/>
      <c r="L376" s="32"/>
      <c r="M376" s="155"/>
      <c r="T376" s="56"/>
      <c r="AT376" s="17" t="s">
        <v>160</v>
      </c>
      <c r="AU376" s="17" t="s">
        <v>83</v>
      </c>
    </row>
    <row r="377" spans="2:65" s="11" customFormat="1" ht="22.9" customHeight="1" x14ac:dyDescent="0.2">
      <c r="B377" s="125"/>
      <c r="D377" s="126" t="s">
        <v>72</v>
      </c>
      <c r="E377" s="135" t="s">
        <v>189</v>
      </c>
      <c r="F377" s="135" t="s">
        <v>1564</v>
      </c>
      <c r="I377" s="128"/>
      <c r="J377" s="136">
        <f>BK377</f>
        <v>0</v>
      </c>
      <c r="L377" s="125"/>
      <c r="M377" s="130"/>
      <c r="P377" s="131">
        <f>SUM(P378:P422)</f>
        <v>0</v>
      </c>
      <c r="R377" s="131">
        <f>SUM(R378:R422)</f>
        <v>42.087886019999992</v>
      </c>
      <c r="T377" s="132">
        <f>SUM(T378:T422)</f>
        <v>0</v>
      </c>
      <c r="AR377" s="126" t="s">
        <v>81</v>
      </c>
      <c r="AT377" s="133" t="s">
        <v>72</v>
      </c>
      <c r="AU377" s="133" t="s">
        <v>81</v>
      </c>
      <c r="AY377" s="126" t="s">
        <v>151</v>
      </c>
      <c r="BK377" s="134">
        <f>SUM(BK378:BK422)</f>
        <v>0</v>
      </c>
    </row>
    <row r="378" spans="2:65" s="1" customFormat="1" ht="16.5" customHeight="1" x14ac:dyDescent="0.2">
      <c r="B378" s="137"/>
      <c r="C378" s="138" t="s">
        <v>487</v>
      </c>
      <c r="D378" s="138" t="s">
        <v>154</v>
      </c>
      <c r="E378" s="139" t="s">
        <v>1565</v>
      </c>
      <c r="F378" s="140" t="s">
        <v>1566</v>
      </c>
      <c r="G378" s="141" t="s">
        <v>157</v>
      </c>
      <c r="H378" s="142">
        <v>816.82799999999997</v>
      </c>
      <c r="I378" s="143"/>
      <c r="J378" s="144">
        <f>ROUND(I378*H378,2)</f>
        <v>0</v>
      </c>
      <c r="K378" s="145"/>
      <c r="L378" s="32"/>
      <c r="M378" s="146" t="s">
        <v>1</v>
      </c>
      <c r="N378" s="147" t="s">
        <v>38</v>
      </c>
      <c r="P378" s="148">
        <f>O378*H378</f>
        <v>0</v>
      </c>
      <c r="Q378" s="148">
        <v>0</v>
      </c>
      <c r="R378" s="148">
        <f>Q378*H378</f>
        <v>0</v>
      </c>
      <c r="S378" s="148">
        <v>0</v>
      </c>
      <c r="T378" s="149">
        <f>S378*H378</f>
        <v>0</v>
      </c>
      <c r="AR378" s="150" t="s">
        <v>158</v>
      </c>
      <c r="AT378" s="150" t="s">
        <v>154</v>
      </c>
      <c r="AU378" s="150" t="s">
        <v>83</v>
      </c>
      <c r="AY378" s="17" t="s">
        <v>151</v>
      </c>
      <c r="BE378" s="151">
        <f>IF(N378="základní",J378,0)</f>
        <v>0</v>
      </c>
      <c r="BF378" s="151">
        <f>IF(N378="snížená",J378,0)</f>
        <v>0</v>
      </c>
      <c r="BG378" s="151">
        <f>IF(N378="zákl. přenesená",J378,0)</f>
        <v>0</v>
      </c>
      <c r="BH378" s="151">
        <f>IF(N378="sníž. přenesená",J378,0)</f>
        <v>0</v>
      </c>
      <c r="BI378" s="151">
        <f>IF(N378="nulová",J378,0)</f>
        <v>0</v>
      </c>
      <c r="BJ378" s="17" t="s">
        <v>81</v>
      </c>
      <c r="BK378" s="151">
        <f>ROUND(I378*H378,2)</f>
        <v>0</v>
      </c>
      <c r="BL378" s="17" t="s">
        <v>158</v>
      </c>
      <c r="BM378" s="150" t="s">
        <v>1567</v>
      </c>
    </row>
    <row r="379" spans="2:65" s="1" customFormat="1" x14ac:dyDescent="0.2">
      <c r="B379" s="32"/>
      <c r="D379" s="152" t="s">
        <v>160</v>
      </c>
      <c r="F379" s="153" t="s">
        <v>1568</v>
      </c>
      <c r="I379" s="154"/>
      <c r="L379" s="32"/>
      <c r="M379" s="155"/>
      <c r="T379" s="56"/>
      <c r="AT379" s="17" t="s">
        <v>160</v>
      </c>
      <c r="AU379" s="17" t="s">
        <v>83</v>
      </c>
    </row>
    <row r="380" spans="2:65" s="14" customFormat="1" x14ac:dyDescent="0.2">
      <c r="B380" s="170"/>
      <c r="D380" s="152" t="s">
        <v>162</v>
      </c>
      <c r="E380" s="171" t="s">
        <v>1</v>
      </c>
      <c r="F380" s="172" t="s">
        <v>1569</v>
      </c>
      <c r="H380" s="171" t="s">
        <v>1</v>
      </c>
      <c r="I380" s="173"/>
      <c r="L380" s="170"/>
      <c r="M380" s="174"/>
      <c r="T380" s="175"/>
      <c r="AT380" s="171" t="s">
        <v>162</v>
      </c>
      <c r="AU380" s="171" t="s">
        <v>83</v>
      </c>
      <c r="AV380" s="14" t="s">
        <v>81</v>
      </c>
      <c r="AW380" s="14" t="s">
        <v>30</v>
      </c>
      <c r="AX380" s="14" t="s">
        <v>73</v>
      </c>
      <c r="AY380" s="171" t="s">
        <v>151</v>
      </c>
    </row>
    <row r="381" spans="2:65" s="14" customFormat="1" x14ac:dyDescent="0.2">
      <c r="B381" s="170"/>
      <c r="D381" s="152" t="s">
        <v>162</v>
      </c>
      <c r="E381" s="171" t="s">
        <v>1</v>
      </c>
      <c r="F381" s="172" t="s">
        <v>1304</v>
      </c>
      <c r="H381" s="171" t="s">
        <v>1</v>
      </c>
      <c r="I381" s="173"/>
      <c r="L381" s="170"/>
      <c r="M381" s="174"/>
      <c r="T381" s="175"/>
      <c r="AT381" s="171" t="s">
        <v>162</v>
      </c>
      <c r="AU381" s="171" t="s">
        <v>83</v>
      </c>
      <c r="AV381" s="14" t="s">
        <v>81</v>
      </c>
      <c r="AW381" s="14" t="s">
        <v>30</v>
      </c>
      <c r="AX381" s="14" t="s">
        <v>73</v>
      </c>
      <c r="AY381" s="171" t="s">
        <v>151</v>
      </c>
    </row>
    <row r="382" spans="2:65" s="12" customFormat="1" x14ac:dyDescent="0.2">
      <c r="B382" s="156"/>
      <c r="D382" s="152" t="s">
        <v>162</v>
      </c>
      <c r="E382" s="157" t="s">
        <v>1</v>
      </c>
      <c r="F382" s="158" t="s">
        <v>1570</v>
      </c>
      <c r="H382" s="159">
        <v>389.41800000000001</v>
      </c>
      <c r="I382" s="160"/>
      <c r="L382" s="156"/>
      <c r="M382" s="161"/>
      <c r="T382" s="162"/>
      <c r="AT382" s="157" t="s">
        <v>162</v>
      </c>
      <c r="AU382" s="157" t="s">
        <v>83</v>
      </c>
      <c r="AV382" s="12" t="s">
        <v>83</v>
      </c>
      <c r="AW382" s="12" t="s">
        <v>30</v>
      </c>
      <c r="AX382" s="12" t="s">
        <v>73</v>
      </c>
      <c r="AY382" s="157" t="s">
        <v>151</v>
      </c>
    </row>
    <row r="383" spans="2:65" s="14" customFormat="1" x14ac:dyDescent="0.2">
      <c r="B383" s="170"/>
      <c r="D383" s="152" t="s">
        <v>162</v>
      </c>
      <c r="E383" s="171" t="s">
        <v>1</v>
      </c>
      <c r="F383" s="172" t="s">
        <v>1306</v>
      </c>
      <c r="H383" s="171" t="s">
        <v>1</v>
      </c>
      <c r="I383" s="173"/>
      <c r="L383" s="170"/>
      <c r="M383" s="174"/>
      <c r="T383" s="175"/>
      <c r="AT383" s="171" t="s">
        <v>162</v>
      </c>
      <c r="AU383" s="171" t="s">
        <v>83</v>
      </c>
      <c r="AV383" s="14" t="s">
        <v>81</v>
      </c>
      <c r="AW383" s="14" t="s">
        <v>30</v>
      </c>
      <c r="AX383" s="14" t="s">
        <v>73</v>
      </c>
      <c r="AY383" s="171" t="s">
        <v>151</v>
      </c>
    </row>
    <row r="384" spans="2:65" s="12" customFormat="1" x14ac:dyDescent="0.2">
      <c r="B384" s="156"/>
      <c r="D384" s="152" t="s">
        <v>162</v>
      </c>
      <c r="E384" s="157" t="s">
        <v>1</v>
      </c>
      <c r="F384" s="158" t="s">
        <v>1571</v>
      </c>
      <c r="H384" s="159">
        <v>427.41</v>
      </c>
      <c r="I384" s="160"/>
      <c r="L384" s="156"/>
      <c r="M384" s="161"/>
      <c r="T384" s="162"/>
      <c r="AT384" s="157" t="s">
        <v>162</v>
      </c>
      <c r="AU384" s="157" t="s">
        <v>83</v>
      </c>
      <c r="AV384" s="12" t="s">
        <v>83</v>
      </c>
      <c r="AW384" s="12" t="s">
        <v>30</v>
      </c>
      <c r="AX384" s="12" t="s">
        <v>73</v>
      </c>
      <c r="AY384" s="157" t="s">
        <v>151</v>
      </c>
    </row>
    <row r="385" spans="2:65" s="13" customFormat="1" x14ac:dyDescent="0.2">
      <c r="B385" s="163"/>
      <c r="D385" s="152" t="s">
        <v>162</v>
      </c>
      <c r="E385" s="164" t="s">
        <v>1</v>
      </c>
      <c r="F385" s="165" t="s">
        <v>164</v>
      </c>
      <c r="H385" s="166">
        <v>816.82799999999997</v>
      </c>
      <c r="I385" s="167"/>
      <c r="L385" s="163"/>
      <c r="M385" s="168"/>
      <c r="T385" s="169"/>
      <c r="AT385" s="164" t="s">
        <v>162</v>
      </c>
      <c r="AU385" s="164" t="s">
        <v>83</v>
      </c>
      <c r="AV385" s="13" t="s">
        <v>158</v>
      </c>
      <c r="AW385" s="13" t="s">
        <v>30</v>
      </c>
      <c r="AX385" s="13" t="s">
        <v>81</v>
      </c>
      <c r="AY385" s="164" t="s">
        <v>151</v>
      </c>
    </row>
    <row r="386" spans="2:65" s="1" customFormat="1" ht="33" customHeight="1" x14ac:dyDescent="0.2">
      <c r="B386" s="137"/>
      <c r="C386" s="138" t="s">
        <v>493</v>
      </c>
      <c r="D386" s="138" t="s">
        <v>154</v>
      </c>
      <c r="E386" s="139" t="s">
        <v>1572</v>
      </c>
      <c r="F386" s="140" t="s">
        <v>1573</v>
      </c>
      <c r="G386" s="141" t="s">
        <v>171</v>
      </c>
      <c r="H386" s="142">
        <v>15.83</v>
      </c>
      <c r="I386" s="143"/>
      <c r="J386" s="144">
        <f>ROUND(I386*H386,2)</f>
        <v>0</v>
      </c>
      <c r="K386" s="145"/>
      <c r="L386" s="32"/>
      <c r="M386" s="146" t="s">
        <v>1</v>
      </c>
      <c r="N386" s="147" t="s">
        <v>38</v>
      </c>
      <c r="P386" s="148">
        <f>O386*H386</f>
        <v>0</v>
      </c>
      <c r="Q386" s="148">
        <v>2.5018699999999998</v>
      </c>
      <c r="R386" s="148">
        <f>Q386*H386</f>
        <v>39.604602099999994</v>
      </c>
      <c r="S386" s="148">
        <v>0</v>
      </c>
      <c r="T386" s="149">
        <f>S386*H386</f>
        <v>0</v>
      </c>
      <c r="AR386" s="150" t="s">
        <v>158</v>
      </c>
      <c r="AT386" s="150" t="s">
        <v>154</v>
      </c>
      <c r="AU386" s="150" t="s">
        <v>83</v>
      </c>
      <c r="AY386" s="17" t="s">
        <v>151</v>
      </c>
      <c r="BE386" s="151">
        <f>IF(N386="základní",J386,0)</f>
        <v>0</v>
      </c>
      <c r="BF386" s="151">
        <f>IF(N386="snížená",J386,0)</f>
        <v>0</v>
      </c>
      <c r="BG386" s="151">
        <f>IF(N386="zákl. přenesená",J386,0)</f>
        <v>0</v>
      </c>
      <c r="BH386" s="151">
        <f>IF(N386="sníž. přenesená",J386,0)</f>
        <v>0</v>
      </c>
      <c r="BI386" s="151">
        <f>IF(N386="nulová",J386,0)</f>
        <v>0</v>
      </c>
      <c r="BJ386" s="17" t="s">
        <v>81</v>
      </c>
      <c r="BK386" s="151">
        <f>ROUND(I386*H386,2)</f>
        <v>0</v>
      </c>
      <c r="BL386" s="17" t="s">
        <v>158</v>
      </c>
      <c r="BM386" s="150" t="s">
        <v>1574</v>
      </c>
    </row>
    <row r="387" spans="2:65" s="1" customFormat="1" ht="19.5" x14ac:dyDescent="0.2">
      <c r="B387" s="32"/>
      <c r="D387" s="152" t="s">
        <v>160</v>
      </c>
      <c r="F387" s="153" t="s">
        <v>1575</v>
      </c>
      <c r="I387" s="154"/>
      <c r="L387" s="32"/>
      <c r="M387" s="155"/>
      <c r="T387" s="56"/>
      <c r="AT387" s="17" t="s">
        <v>160</v>
      </c>
      <c r="AU387" s="17" t="s">
        <v>83</v>
      </c>
    </row>
    <row r="388" spans="2:65" s="14" customFormat="1" x14ac:dyDescent="0.2">
      <c r="B388" s="170"/>
      <c r="D388" s="152" t="s">
        <v>162</v>
      </c>
      <c r="E388" s="171" t="s">
        <v>1</v>
      </c>
      <c r="F388" s="172" t="s">
        <v>1576</v>
      </c>
      <c r="H388" s="171" t="s">
        <v>1</v>
      </c>
      <c r="I388" s="173"/>
      <c r="L388" s="170"/>
      <c r="M388" s="174"/>
      <c r="T388" s="175"/>
      <c r="AT388" s="171" t="s">
        <v>162</v>
      </c>
      <c r="AU388" s="171" t="s">
        <v>83</v>
      </c>
      <c r="AV388" s="14" t="s">
        <v>81</v>
      </c>
      <c r="AW388" s="14" t="s">
        <v>30</v>
      </c>
      <c r="AX388" s="14" t="s">
        <v>73</v>
      </c>
      <c r="AY388" s="171" t="s">
        <v>151</v>
      </c>
    </row>
    <row r="389" spans="2:65" s="12" customFormat="1" x14ac:dyDescent="0.2">
      <c r="B389" s="156"/>
      <c r="D389" s="152" t="s">
        <v>162</v>
      </c>
      <c r="E389" s="157" t="s">
        <v>1</v>
      </c>
      <c r="F389" s="158" t="s">
        <v>1577</v>
      </c>
      <c r="H389" s="159">
        <v>15.83</v>
      </c>
      <c r="I389" s="160"/>
      <c r="L389" s="156"/>
      <c r="M389" s="161"/>
      <c r="T389" s="162"/>
      <c r="AT389" s="157" t="s">
        <v>162</v>
      </c>
      <c r="AU389" s="157" t="s">
        <v>83</v>
      </c>
      <c r="AV389" s="12" t="s">
        <v>83</v>
      </c>
      <c r="AW389" s="12" t="s">
        <v>30</v>
      </c>
      <c r="AX389" s="12" t="s">
        <v>73</v>
      </c>
      <c r="AY389" s="157" t="s">
        <v>151</v>
      </c>
    </row>
    <row r="390" spans="2:65" s="13" customFormat="1" x14ac:dyDescent="0.2">
      <c r="B390" s="163"/>
      <c r="D390" s="152" t="s">
        <v>162</v>
      </c>
      <c r="E390" s="164" t="s">
        <v>1</v>
      </c>
      <c r="F390" s="165" t="s">
        <v>164</v>
      </c>
      <c r="H390" s="166">
        <v>15.83</v>
      </c>
      <c r="I390" s="167"/>
      <c r="L390" s="163"/>
      <c r="M390" s="168"/>
      <c r="T390" s="169"/>
      <c r="AT390" s="164" t="s">
        <v>162</v>
      </c>
      <c r="AU390" s="164" t="s">
        <v>83</v>
      </c>
      <c r="AV390" s="13" t="s">
        <v>158</v>
      </c>
      <c r="AW390" s="13" t="s">
        <v>30</v>
      </c>
      <c r="AX390" s="13" t="s">
        <v>81</v>
      </c>
      <c r="AY390" s="164" t="s">
        <v>151</v>
      </c>
    </row>
    <row r="391" spans="2:65" s="1" customFormat="1" ht="24.2" customHeight="1" x14ac:dyDescent="0.2">
      <c r="B391" s="137"/>
      <c r="C391" s="138" t="s">
        <v>176</v>
      </c>
      <c r="D391" s="138" t="s">
        <v>154</v>
      </c>
      <c r="E391" s="139" t="s">
        <v>1578</v>
      </c>
      <c r="F391" s="140" t="s">
        <v>1579</v>
      </c>
      <c r="G391" s="141" t="s">
        <v>171</v>
      </c>
      <c r="H391" s="142">
        <v>15.83</v>
      </c>
      <c r="I391" s="143"/>
      <c r="J391" s="144">
        <f>ROUND(I391*H391,2)</f>
        <v>0</v>
      </c>
      <c r="K391" s="145"/>
      <c r="L391" s="32"/>
      <c r="M391" s="146" t="s">
        <v>1</v>
      </c>
      <c r="N391" s="147" t="s">
        <v>38</v>
      </c>
      <c r="P391" s="148">
        <f>O391*H391</f>
        <v>0</v>
      </c>
      <c r="Q391" s="148">
        <v>0</v>
      </c>
      <c r="R391" s="148">
        <f>Q391*H391</f>
        <v>0</v>
      </c>
      <c r="S391" s="148">
        <v>0</v>
      </c>
      <c r="T391" s="149">
        <f>S391*H391</f>
        <v>0</v>
      </c>
      <c r="AR391" s="150" t="s">
        <v>158</v>
      </c>
      <c r="AT391" s="150" t="s">
        <v>154</v>
      </c>
      <c r="AU391" s="150" t="s">
        <v>83</v>
      </c>
      <c r="AY391" s="17" t="s">
        <v>151</v>
      </c>
      <c r="BE391" s="151">
        <f>IF(N391="základní",J391,0)</f>
        <v>0</v>
      </c>
      <c r="BF391" s="151">
        <f>IF(N391="snížená",J391,0)</f>
        <v>0</v>
      </c>
      <c r="BG391" s="151">
        <f>IF(N391="zákl. přenesená",J391,0)</f>
        <v>0</v>
      </c>
      <c r="BH391" s="151">
        <f>IF(N391="sníž. přenesená",J391,0)</f>
        <v>0</v>
      </c>
      <c r="BI391" s="151">
        <f>IF(N391="nulová",J391,0)</f>
        <v>0</v>
      </c>
      <c r="BJ391" s="17" t="s">
        <v>81</v>
      </c>
      <c r="BK391" s="151">
        <f>ROUND(I391*H391,2)</f>
        <v>0</v>
      </c>
      <c r="BL391" s="17" t="s">
        <v>158</v>
      </c>
      <c r="BM391" s="150" t="s">
        <v>1580</v>
      </c>
    </row>
    <row r="392" spans="2:65" s="1" customFormat="1" ht="19.5" x14ac:dyDescent="0.2">
      <c r="B392" s="32"/>
      <c r="D392" s="152" t="s">
        <v>160</v>
      </c>
      <c r="F392" s="153" t="s">
        <v>1581</v>
      </c>
      <c r="I392" s="154"/>
      <c r="L392" s="32"/>
      <c r="M392" s="155"/>
      <c r="T392" s="56"/>
      <c r="AT392" s="17" t="s">
        <v>160</v>
      </c>
      <c r="AU392" s="17" t="s">
        <v>83</v>
      </c>
    </row>
    <row r="393" spans="2:65" s="1" customFormat="1" ht="24.2" customHeight="1" x14ac:dyDescent="0.2">
      <c r="B393" s="137"/>
      <c r="C393" s="138" t="s">
        <v>711</v>
      </c>
      <c r="D393" s="138" t="s">
        <v>154</v>
      </c>
      <c r="E393" s="139" t="s">
        <v>1582</v>
      </c>
      <c r="F393" s="140" t="s">
        <v>1583</v>
      </c>
      <c r="G393" s="141" t="s">
        <v>167</v>
      </c>
      <c r="H393" s="142">
        <v>158.30000000000001</v>
      </c>
      <c r="I393" s="143"/>
      <c r="J393" s="144">
        <f>ROUND(I393*H393,2)</f>
        <v>0</v>
      </c>
      <c r="K393" s="145"/>
      <c r="L393" s="32"/>
      <c r="M393" s="146" t="s">
        <v>1</v>
      </c>
      <c r="N393" s="147" t="s">
        <v>38</v>
      </c>
      <c r="P393" s="148">
        <f>O393*H393</f>
        <v>0</v>
      </c>
      <c r="Q393" s="148">
        <v>0</v>
      </c>
      <c r="R393" s="148">
        <f>Q393*H393</f>
        <v>0</v>
      </c>
      <c r="S393" s="148">
        <v>0</v>
      </c>
      <c r="T393" s="149">
        <f>S393*H393</f>
        <v>0</v>
      </c>
      <c r="AR393" s="150" t="s">
        <v>158</v>
      </c>
      <c r="AT393" s="150" t="s">
        <v>154</v>
      </c>
      <c r="AU393" s="150" t="s">
        <v>83</v>
      </c>
      <c r="AY393" s="17" t="s">
        <v>151</v>
      </c>
      <c r="BE393" s="151">
        <f>IF(N393="základní",J393,0)</f>
        <v>0</v>
      </c>
      <c r="BF393" s="151">
        <f>IF(N393="snížená",J393,0)</f>
        <v>0</v>
      </c>
      <c r="BG393" s="151">
        <f>IF(N393="zákl. přenesená",J393,0)</f>
        <v>0</v>
      </c>
      <c r="BH393" s="151">
        <f>IF(N393="sníž. přenesená",J393,0)</f>
        <v>0</v>
      </c>
      <c r="BI393" s="151">
        <f>IF(N393="nulová",J393,0)</f>
        <v>0</v>
      </c>
      <c r="BJ393" s="17" t="s">
        <v>81</v>
      </c>
      <c r="BK393" s="151">
        <f>ROUND(I393*H393,2)</f>
        <v>0</v>
      </c>
      <c r="BL393" s="17" t="s">
        <v>158</v>
      </c>
      <c r="BM393" s="150" t="s">
        <v>1584</v>
      </c>
    </row>
    <row r="394" spans="2:65" s="1" customFormat="1" ht="29.25" x14ac:dyDescent="0.2">
      <c r="B394" s="32"/>
      <c r="D394" s="152" t="s">
        <v>160</v>
      </c>
      <c r="F394" s="153" t="s">
        <v>1585</v>
      </c>
      <c r="I394" s="154"/>
      <c r="L394" s="32"/>
      <c r="M394" s="155"/>
      <c r="T394" s="56"/>
      <c r="AT394" s="17" t="s">
        <v>160</v>
      </c>
      <c r="AU394" s="17" t="s">
        <v>83</v>
      </c>
    </row>
    <row r="395" spans="2:65" s="14" customFormat="1" x14ac:dyDescent="0.2">
      <c r="B395" s="170"/>
      <c r="D395" s="152" t="s">
        <v>162</v>
      </c>
      <c r="E395" s="171" t="s">
        <v>1</v>
      </c>
      <c r="F395" s="172" t="s">
        <v>1576</v>
      </c>
      <c r="H395" s="171" t="s">
        <v>1</v>
      </c>
      <c r="I395" s="173"/>
      <c r="L395" s="170"/>
      <c r="M395" s="174"/>
      <c r="T395" s="175"/>
      <c r="AT395" s="171" t="s">
        <v>162</v>
      </c>
      <c r="AU395" s="171" t="s">
        <v>83</v>
      </c>
      <c r="AV395" s="14" t="s">
        <v>81</v>
      </c>
      <c r="AW395" s="14" t="s">
        <v>30</v>
      </c>
      <c r="AX395" s="14" t="s">
        <v>73</v>
      </c>
      <c r="AY395" s="171" t="s">
        <v>151</v>
      </c>
    </row>
    <row r="396" spans="2:65" s="12" customFormat="1" x14ac:dyDescent="0.2">
      <c r="B396" s="156"/>
      <c r="D396" s="152" t="s">
        <v>162</v>
      </c>
      <c r="E396" s="157" t="s">
        <v>1</v>
      </c>
      <c r="F396" s="158" t="s">
        <v>1586</v>
      </c>
      <c r="H396" s="159">
        <v>158.30000000000001</v>
      </c>
      <c r="I396" s="160"/>
      <c r="L396" s="156"/>
      <c r="M396" s="161"/>
      <c r="T396" s="162"/>
      <c r="AT396" s="157" t="s">
        <v>162</v>
      </c>
      <c r="AU396" s="157" t="s">
        <v>83</v>
      </c>
      <c r="AV396" s="12" t="s">
        <v>83</v>
      </c>
      <c r="AW396" s="12" t="s">
        <v>30</v>
      </c>
      <c r="AX396" s="12" t="s">
        <v>73</v>
      </c>
      <c r="AY396" s="157" t="s">
        <v>151</v>
      </c>
    </row>
    <row r="397" spans="2:65" s="13" customFormat="1" x14ac:dyDescent="0.2">
      <c r="B397" s="163"/>
      <c r="D397" s="152" t="s">
        <v>162</v>
      </c>
      <c r="E397" s="164" t="s">
        <v>1</v>
      </c>
      <c r="F397" s="165" t="s">
        <v>164</v>
      </c>
      <c r="H397" s="166">
        <v>158.30000000000001</v>
      </c>
      <c r="I397" s="167"/>
      <c r="L397" s="163"/>
      <c r="M397" s="168"/>
      <c r="T397" s="169"/>
      <c r="AT397" s="164" t="s">
        <v>162</v>
      </c>
      <c r="AU397" s="164" t="s">
        <v>83</v>
      </c>
      <c r="AV397" s="13" t="s">
        <v>158</v>
      </c>
      <c r="AW397" s="13" t="s">
        <v>30</v>
      </c>
      <c r="AX397" s="13" t="s">
        <v>81</v>
      </c>
      <c r="AY397" s="164" t="s">
        <v>151</v>
      </c>
    </row>
    <row r="398" spans="2:65" s="1" customFormat="1" ht="33" customHeight="1" x14ac:dyDescent="0.2">
      <c r="B398" s="137"/>
      <c r="C398" s="138" t="s">
        <v>716</v>
      </c>
      <c r="D398" s="138" t="s">
        <v>154</v>
      </c>
      <c r="E398" s="139" t="s">
        <v>1587</v>
      </c>
      <c r="F398" s="140" t="s">
        <v>1588</v>
      </c>
      <c r="G398" s="141" t="s">
        <v>171</v>
      </c>
      <c r="H398" s="142">
        <v>15.83</v>
      </c>
      <c r="I398" s="143"/>
      <c r="J398" s="144">
        <f>ROUND(I398*H398,2)</f>
        <v>0</v>
      </c>
      <c r="K398" s="145"/>
      <c r="L398" s="32"/>
      <c r="M398" s="146" t="s">
        <v>1</v>
      </c>
      <c r="N398" s="147" t="s">
        <v>38</v>
      </c>
      <c r="P398" s="148">
        <f>O398*H398</f>
        <v>0</v>
      </c>
      <c r="Q398" s="148">
        <v>0</v>
      </c>
      <c r="R398" s="148">
        <f>Q398*H398</f>
        <v>0</v>
      </c>
      <c r="S398" s="148">
        <v>0</v>
      </c>
      <c r="T398" s="149">
        <f>S398*H398</f>
        <v>0</v>
      </c>
      <c r="AR398" s="150" t="s">
        <v>158</v>
      </c>
      <c r="AT398" s="150" t="s">
        <v>154</v>
      </c>
      <c r="AU398" s="150" t="s">
        <v>83</v>
      </c>
      <c r="AY398" s="17" t="s">
        <v>151</v>
      </c>
      <c r="BE398" s="151">
        <f>IF(N398="základní",J398,0)</f>
        <v>0</v>
      </c>
      <c r="BF398" s="151">
        <f>IF(N398="snížená",J398,0)</f>
        <v>0</v>
      </c>
      <c r="BG398" s="151">
        <f>IF(N398="zákl. přenesená",J398,0)</f>
        <v>0</v>
      </c>
      <c r="BH398" s="151">
        <f>IF(N398="sníž. přenesená",J398,0)</f>
        <v>0</v>
      </c>
      <c r="BI398" s="151">
        <f>IF(N398="nulová",J398,0)</f>
        <v>0</v>
      </c>
      <c r="BJ398" s="17" t="s">
        <v>81</v>
      </c>
      <c r="BK398" s="151">
        <f>ROUND(I398*H398,2)</f>
        <v>0</v>
      </c>
      <c r="BL398" s="17" t="s">
        <v>158</v>
      </c>
      <c r="BM398" s="150" t="s">
        <v>1589</v>
      </c>
    </row>
    <row r="399" spans="2:65" s="1" customFormat="1" ht="29.25" x14ac:dyDescent="0.2">
      <c r="B399" s="32"/>
      <c r="D399" s="152" t="s">
        <v>160</v>
      </c>
      <c r="F399" s="153" t="s">
        <v>1590</v>
      </c>
      <c r="I399" s="154"/>
      <c r="L399" s="32"/>
      <c r="M399" s="155"/>
      <c r="T399" s="56"/>
      <c r="AT399" s="17" t="s">
        <v>160</v>
      </c>
      <c r="AU399" s="17" t="s">
        <v>83</v>
      </c>
    </row>
    <row r="400" spans="2:65" s="1" customFormat="1" ht="24.2" customHeight="1" x14ac:dyDescent="0.2">
      <c r="B400" s="137"/>
      <c r="C400" s="138" t="s">
        <v>721</v>
      </c>
      <c r="D400" s="138" t="s">
        <v>154</v>
      </c>
      <c r="E400" s="139" t="s">
        <v>1591</v>
      </c>
      <c r="F400" s="140" t="s">
        <v>1592</v>
      </c>
      <c r="G400" s="141" t="s">
        <v>171</v>
      </c>
      <c r="H400" s="142">
        <v>15.83</v>
      </c>
      <c r="I400" s="143"/>
      <c r="J400" s="144">
        <f>ROUND(I400*H400,2)</f>
        <v>0</v>
      </c>
      <c r="K400" s="145"/>
      <c r="L400" s="32"/>
      <c r="M400" s="146" t="s">
        <v>1</v>
      </c>
      <c r="N400" s="147" t="s">
        <v>38</v>
      </c>
      <c r="P400" s="148">
        <f>O400*H400</f>
        <v>0</v>
      </c>
      <c r="Q400" s="148">
        <v>0</v>
      </c>
      <c r="R400" s="148">
        <f>Q400*H400</f>
        <v>0</v>
      </c>
      <c r="S400" s="148">
        <v>0</v>
      </c>
      <c r="T400" s="149">
        <f>S400*H400</f>
        <v>0</v>
      </c>
      <c r="AR400" s="150" t="s">
        <v>158</v>
      </c>
      <c r="AT400" s="150" t="s">
        <v>154</v>
      </c>
      <c r="AU400" s="150" t="s">
        <v>83</v>
      </c>
      <c r="AY400" s="17" t="s">
        <v>151</v>
      </c>
      <c r="BE400" s="151">
        <f>IF(N400="základní",J400,0)</f>
        <v>0</v>
      </c>
      <c r="BF400" s="151">
        <f>IF(N400="snížená",J400,0)</f>
        <v>0</v>
      </c>
      <c r="BG400" s="151">
        <f>IF(N400="zákl. přenesená",J400,0)</f>
        <v>0</v>
      </c>
      <c r="BH400" s="151">
        <f>IF(N400="sníž. přenesená",J400,0)</f>
        <v>0</v>
      </c>
      <c r="BI400" s="151">
        <f>IF(N400="nulová",J400,0)</f>
        <v>0</v>
      </c>
      <c r="BJ400" s="17" t="s">
        <v>81</v>
      </c>
      <c r="BK400" s="151">
        <f>ROUND(I400*H400,2)</f>
        <v>0</v>
      </c>
      <c r="BL400" s="17" t="s">
        <v>158</v>
      </c>
      <c r="BM400" s="150" t="s">
        <v>1593</v>
      </c>
    </row>
    <row r="401" spans="2:65" s="1" customFormat="1" ht="19.5" x14ac:dyDescent="0.2">
      <c r="B401" s="32"/>
      <c r="D401" s="152" t="s">
        <v>160</v>
      </c>
      <c r="F401" s="153" t="s">
        <v>1594</v>
      </c>
      <c r="I401" s="154"/>
      <c r="L401" s="32"/>
      <c r="M401" s="155"/>
      <c r="T401" s="56"/>
      <c r="AT401" s="17" t="s">
        <v>160</v>
      </c>
      <c r="AU401" s="17" t="s">
        <v>83</v>
      </c>
    </row>
    <row r="402" spans="2:65" s="1" customFormat="1" ht="16.5" customHeight="1" x14ac:dyDescent="0.2">
      <c r="B402" s="137"/>
      <c r="C402" s="138" t="s">
        <v>726</v>
      </c>
      <c r="D402" s="138" t="s">
        <v>154</v>
      </c>
      <c r="E402" s="139" t="s">
        <v>1595</v>
      </c>
      <c r="F402" s="140" t="s">
        <v>1596</v>
      </c>
      <c r="G402" s="141" t="s">
        <v>157</v>
      </c>
      <c r="H402" s="142">
        <v>63.32</v>
      </c>
      <c r="I402" s="143"/>
      <c r="J402" s="144">
        <f>ROUND(I402*H402,2)</f>
        <v>0</v>
      </c>
      <c r="K402" s="145"/>
      <c r="L402" s="32"/>
      <c r="M402" s="146" t="s">
        <v>1</v>
      </c>
      <c r="N402" s="147" t="s">
        <v>38</v>
      </c>
      <c r="P402" s="148">
        <f>O402*H402</f>
        <v>0</v>
      </c>
      <c r="Q402" s="148">
        <v>1.6070000000000001E-2</v>
      </c>
      <c r="R402" s="148">
        <f>Q402*H402</f>
        <v>1.0175524</v>
      </c>
      <c r="S402" s="148">
        <v>0</v>
      </c>
      <c r="T402" s="149">
        <f>S402*H402</f>
        <v>0</v>
      </c>
      <c r="AR402" s="150" t="s">
        <v>158</v>
      </c>
      <c r="AT402" s="150" t="s">
        <v>154</v>
      </c>
      <c r="AU402" s="150" t="s">
        <v>83</v>
      </c>
      <c r="AY402" s="17" t="s">
        <v>151</v>
      </c>
      <c r="BE402" s="151">
        <f>IF(N402="základní",J402,0)</f>
        <v>0</v>
      </c>
      <c r="BF402" s="151">
        <f>IF(N402="snížená",J402,0)</f>
        <v>0</v>
      </c>
      <c r="BG402" s="151">
        <f>IF(N402="zákl. přenesená",J402,0)</f>
        <v>0</v>
      </c>
      <c r="BH402" s="151">
        <f>IF(N402="sníž. přenesená",J402,0)</f>
        <v>0</v>
      </c>
      <c r="BI402" s="151">
        <f>IF(N402="nulová",J402,0)</f>
        <v>0</v>
      </c>
      <c r="BJ402" s="17" t="s">
        <v>81</v>
      </c>
      <c r="BK402" s="151">
        <f>ROUND(I402*H402,2)</f>
        <v>0</v>
      </c>
      <c r="BL402" s="17" t="s">
        <v>158</v>
      </c>
      <c r="BM402" s="150" t="s">
        <v>1597</v>
      </c>
    </row>
    <row r="403" spans="2:65" s="1" customFormat="1" x14ac:dyDescent="0.2">
      <c r="B403" s="32"/>
      <c r="D403" s="152" t="s">
        <v>160</v>
      </c>
      <c r="F403" s="153" t="s">
        <v>1598</v>
      </c>
      <c r="I403" s="154"/>
      <c r="L403" s="32"/>
      <c r="M403" s="155"/>
      <c r="T403" s="56"/>
      <c r="AT403" s="17" t="s">
        <v>160</v>
      </c>
      <c r="AU403" s="17" t="s">
        <v>83</v>
      </c>
    </row>
    <row r="404" spans="2:65" s="14" customFormat="1" x14ac:dyDescent="0.2">
      <c r="B404" s="170"/>
      <c r="D404" s="152" t="s">
        <v>162</v>
      </c>
      <c r="E404" s="171" t="s">
        <v>1</v>
      </c>
      <c r="F404" s="172" t="s">
        <v>1576</v>
      </c>
      <c r="H404" s="171" t="s">
        <v>1</v>
      </c>
      <c r="I404" s="173"/>
      <c r="L404" s="170"/>
      <c r="M404" s="174"/>
      <c r="T404" s="175"/>
      <c r="AT404" s="171" t="s">
        <v>162</v>
      </c>
      <c r="AU404" s="171" t="s">
        <v>83</v>
      </c>
      <c r="AV404" s="14" t="s">
        <v>81</v>
      </c>
      <c r="AW404" s="14" t="s">
        <v>30</v>
      </c>
      <c r="AX404" s="14" t="s">
        <v>73</v>
      </c>
      <c r="AY404" s="171" t="s">
        <v>151</v>
      </c>
    </row>
    <row r="405" spans="2:65" s="12" customFormat="1" x14ac:dyDescent="0.2">
      <c r="B405" s="156"/>
      <c r="D405" s="152" t="s">
        <v>162</v>
      </c>
      <c r="E405" s="157" t="s">
        <v>1</v>
      </c>
      <c r="F405" s="158" t="s">
        <v>1599</v>
      </c>
      <c r="H405" s="159">
        <v>63.32</v>
      </c>
      <c r="I405" s="160"/>
      <c r="L405" s="156"/>
      <c r="M405" s="161"/>
      <c r="T405" s="162"/>
      <c r="AT405" s="157" t="s">
        <v>162</v>
      </c>
      <c r="AU405" s="157" t="s">
        <v>83</v>
      </c>
      <c r="AV405" s="12" t="s">
        <v>83</v>
      </c>
      <c r="AW405" s="12" t="s">
        <v>30</v>
      </c>
      <c r="AX405" s="12" t="s">
        <v>73</v>
      </c>
      <c r="AY405" s="157" t="s">
        <v>151</v>
      </c>
    </row>
    <row r="406" spans="2:65" s="13" customFormat="1" x14ac:dyDescent="0.2">
      <c r="B406" s="163"/>
      <c r="D406" s="152" t="s">
        <v>162</v>
      </c>
      <c r="E406" s="164" t="s">
        <v>1</v>
      </c>
      <c r="F406" s="165" t="s">
        <v>164</v>
      </c>
      <c r="H406" s="166">
        <v>63.32</v>
      </c>
      <c r="I406" s="167"/>
      <c r="L406" s="163"/>
      <c r="M406" s="168"/>
      <c r="T406" s="169"/>
      <c r="AT406" s="164" t="s">
        <v>162</v>
      </c>
      <c r="AU406" s="164" t="s">
        <v>83</v>
      </c>
      <c r="AV406" s="13" t="s">
        <v>158</v>
      </c>
      <c r="AW406" s="13" t="s">
        <v>30</v>
      </c>
      <c r="AX406" s="13" t="s">
        <v>81</v>
      </c>
      <c r="AY406" s="164" t="s">
        <v>151</v>
      </c>
    </row>
    <row r="407" spans="2:65" s="1" customFormat="1" ht="16.5" customHeight="1" x14ac:dyDescent="0.2">
      <c r="B407" s="137"/>
      <c r="C407" s="138" t="s">
        <v>258</v>
      </c>
      <c r="D407" s="138" t="s">
        <v>154</v>
      </c>
      <c r="E407" s="139" t="s">
        <v>1600</v>
      </c>
      <c r="F407" s="140" t="s">
        <v>1601</v>
      </c>
      <c r="G407" s="141" t="s">
        <v>157</v>
      </c>
      <c r="H407" s="142">
        <v>63.32</v>
      </c>
      <c r="I407" s="143"/>
      <c r="J407" s="144">
        <f>ROUND(I407*H407,2)</f>
        <v>0</v>
      </c>
      <c r="K407" s="145"/>
      <c r="L407" s="32"/>
      <c r="M407" s="146" t="s">
        <v>1</v>
      </c>
      <c r="N407" s="147" t="s">
        <v>38</v>
      </c>
      <c r="P407" s="148">
        <f>O407*H407</f>
        <v>0</v>
      </c>
      <c r="Q407" s="148">
        <v>0</v>
      </c>
      <c r="R407" s="148">
        <f>Q407*H407</f>
        <v>0</v>
      </c>
      <c r="S407" s="148">
        <v>0</v>
      </c>
      <c r="T407" s="149">
        <f>S407*H407</f>
        <v>0</v>
      </c>
      <c r="AR407" s="150" t="s">
        <v>158</v>
      </c>
      <c r="AT407" s="150" t="s">
        <v>154</v>
      </c>
      <c r="AU407" s="150" t="s">
        <v>83</v>
      </c>
      <c r="AY407" s="17" t="s">
        <v>151</v>
      </c>
      <c r="BE407" s="151">
        <f>IF(N407="základní",J407,0)</f>
        <v>0</v>
      </c>
      <c r="BF407" s="151">
        <f>IF(N407="snížená",J407,0)</f>
        <v>0</v>
      </c>
      <c r="BG407" s="151">
        <f>IF(N407="zákl. přenesená",J407,0)</f>
        <v>0</v>
      </c>
      <c r="BH407" s="151">
        <f>IF(N407="sníž. přenesená",J407,0)</f>
        <v>0</v>
      </c>
      <c r="BI407" s="151">
        <f>IF(N407="nulová",J407,0)</f>
        <v>0</v>
      </c>
      <c r="BJ407" s="17" t="s">
        <v>81</v>
      </c>
      <c r="BK407" s="151">
        <f>ROUND(I407*H407,2)</f>
        <v>0</v>
      </c>
      <c r="BL407" s="17" t="s">
        <v>158</v>
      </c>
      <c r="BM407" s="150" t="s">
        <v>1602</v>
      </c>
    </row>
    <row r="408" spans="2:65" s="1" customFormat="1" x14ac:dyDescent="0.2">
      <c r="B408" s="32"/>
      <c r="D408" s="152" t="s">
        <v>160</v>
      </c>
      <c r="F408" s="153" t="s">
        <v>1603</v>
      </c>
      <c r="I408" s="154"/>
      <c r="L408" s="32"/>
      <c r="M408" s="155"/>
      <c r="T408" s="56"/>
      <c r="AT408" s="17" t="s">
        <v>160</v>
      </c>
      <c r="AU408" s="17" t="s">
        <v>83</v>
      </c>
    </row>
    <row r="409" spans="2:65" s="1" customFormat="1" ht="16.5" customHeight="1" x14ac:dyDescent="0.2">
      <c r="B409" s="137"/>
      <c r="C409" s="138" t="s">
        <v>733</v>
      </c>
      <c r="D409" s="138" t="s">
        <v>154</v>
      </c>
      <c r="E409" s="139" t="s">
        <v>1604</v>
      </c>
      <c r="F409" s="140" t="s">
        <v>1605</v>
      </c>
      <c r="G409" s="141" t="s">
        <v>181</v>
      </c>
      <c r="H409" s="142">
        <v>1.3759999999999999</v>
      </c>
      <c r="I409" s="143"/>
      <c r="J409" s="144">
        <f>ROUND(I409*H409,2)</f>
        <v>0</v>
      </c>
      <c r="K409" s="145"/>
      <c r="L409" s="32"/>
      <c r="M409" s="146" t="s">
        <v>1</v>
      </c>
      <c r="N409" s="147" t="s">
        <v>38</v>
      </c>
      <c r="P409" s="148">
        <f>O409*H409</f>
        <v>0</v>
      </c>
      <c r="Q409" s="148">
        <v>1.06277</v>
      </c>
      <c r="R409" s="148">
        <f>Q409*H409</f>
        <v>1.4623715199999998</v>
      </c>
      <c r="S409" s="148">
        <v>0</v>
      </c>
      <c r="T409" s="149">
        <f>S409*H409</f>
        <v>0</v>
      </c>
      <c r="AR409" s="150" t="s">
        <v>158</v>
      </c>
      <c r="AT409" s="150" t="s">
        <v>154</v>
      </c>
      <c r="AU409" s="150" t="s">
        <v>83</v>
      </c>
      <c r="AY409" s="17" t="s">
        <v>151</v>
      </c>
      <c r="BE409" s="151">
        <f>IF(N409="základní",J409,0)</f>
        <v>0</v>
      </c>
      <c r="BF409" s="151">
        <f>IF(N409="snížená",J409,0)</f>
        <v>0</v>
      </c>
      <c r="BG409" s="151">
        <f>IF(N409="zákl. přenesená",J409,0)</f>
        <v>0</v>
      </c>
      <c r="BH409" s="151">
        <f>IF(N409="sníž. přenesená",J409,0)</f>
        <v>0</v>
      </c>
      <c r="BI409" s="151">
        <f>IF(N409="nulová",J409,0)</f>
        <v>0</v>
      </c>
      <c r="BJ409" s="17" t="s">
        <v>81</v>
      </c>
      <c r="BK409" s="151">
        <f>ROUND(I409*H409,2)</f>
        <v>0</v>
      </c>
      <c r="BL409" s="17" t="s">
        <v>158</v>
      </c>
      <c r="BM409" s="150" t="s">
        <v>1606</v>
      </c>
    </row>
    <row r="410" spans="2:65" s="1" customFormat="1" x14ac:dyDescent="0.2">
      <c r="B410" s="32"/>
      <c r="D410" s="152" t="s">
        <v>160</v>
      </c>
      <c r="F410" s="153" t="s">
        <v>1607</v>
      </c>
      <c r="I410" s="154"/>
      <c r="L410" s="32"/>
      <c r="M410" s="155"/>
      <c r="T410" s="56"/>
      <c r="AT410" s="17" t="s">
        <v>160</v>
      </c>
      <c r="AU410" s="17" t="s">
        <v>83</v>
      </c>
    </row>
    <row r="411" spans="2:65" s="14" customFormat="1" x14ac:dyDescent="0.2">
      <c r="B411" s="170"/>
      <c r="D411" s="152" t="s">
        <v>162</v>
      </c>
      <c r="E411" s="171" t="s">
        <v>1</v>
      </c>
      <c r="F411" s="172" t="s">
        <v>1576</v>
      </c>
      <c r="H411" s="171" t="s">
        <v>1</v>
      </c>
      <c r="I411" s="173"/>
      <c r="L411" s="170"/>
      <c r="M411" s="174"/>
      <c r="T411" s="175"/>
      <c r="AT411" s="171" t="s">
        <v>162</v>
      </c>
      <c r="AU411" s="171" t="s">
        <v>83</v>
      </c>
      <c r="AV411" s="14" t="s">
        <v>81</v>
      </c>
      <c r="AW411" s="14" t="s">
        <v>30</v>
      </c>
      <c r="AX411" s="14" t="s">
        <v>73</v>
      </c>
      <c r="AY411" s="171" t="s">
        <v>151</v>
      </c>
    </row>
    <row r="412" spans="2:65" s="12" customFormat="1" x14ac:dyDescent="0.2">
      <c r="B412" s="156"/>
      <c r="D412" s="152" t="s">
        <v>162</v>
      </c>
      <c r="E412" s="157" t="s">
        <v>1</v>
      </c>
      <c r="F412" s="158" t="s">
        <v>1608</v>
      </c>
      <c r="H412" s="159">
        <v>1.3759999999999999</v>
      </c>
      <c r="I412" s="160"/>
      <c r="L412" s="156"/>
      <c r="M412" s="161"/>
      <c r="T412" s="162"/>
      <c r="AT412" s="157" t="s">
        <v>162</v>
      </c>
      <c r="AU412" s="157" t="s">
        <v>83</v>
      </c>
      <c r="AV412" s="12" t="s">
        <v>83</v>
      </c>
      <c r="AW412" s="12" t="s">
        <v>30</v>
      </c>
      <c r="AX412" s="12" t="s">
        <v>73</v>
      </c>
      <c r="AY412" s="157" t="s">
        <v>151</v>
      </c>
    </row>
    <row r="413" spans="2:65" s="13" customFormat="1" x14ac:dyDescent="0.2">
      <c r="B413" s="163"/>
      <c r="D413" s="152" t="s">
        <v>162</v>
      </c>
      <c r="E413" s="164" t="s">
        <v>1</v>
      </c>
      <c r="F413" s="165" t="s">
        <v>164</v>
      </c>
      <c r="H413" s="166">
        <v>1.3759999999999999</v>
      </c>
      <c r="I413" s="167"/>
      <c r="L413" s="163"/>
      <c r="M413" s="168"/>
      <c r="T413" s="169"/>
      <c r="AT413" s="164" t="s">
        <v>162</v>
      </c>
      <c r="AU413" s="164" t="s">
        <v>83</v>
      </c>
      <c r="AV413" s="13" t="s">
        <v>158</v>
      </c>
      <c r="AW413" s="13" t="s">
        <v>30</v>
      </c>
      <c r="AX413" s="13" t="s">
        <v>81</v>
      </c>
      <c r="AY413" s="164" t="s">
        <v>151</v>
      </c>
    </row>
    <row r="414" spans="2:65" s="1" customFormat="1" ht="24.2" customHeight="1" x14ac:dyDescent="0.2">
      <c r="B414" s="137"/>
      <c r="C414" s="138" t="s">
        <v>736</v>
      </c>
      <c r="D414" s="138" t="s">
        <v>154</v>
      </c>
      <c r="E414" s="139" t="s">
        <v>1609</v>
      </c>
      <c r="F414" s="140" t="s">
        <v>1610</v>
      </c>
      <c r="G414" s="141" t="s">
        <v>167</v>
      </c>
      <c r="H414" s="142">
        <v>14</v>
      </c>
      <c r="I414" s="143"/>
      <c r="J414" s="144">
        <f>ROUND(I414*H414,2)</f>
        <v>0</v>
      </c>
      <c r="K414" s="145"/>
      <c r="L414" s="32"/>
      <c r="M414" s="146" t="s">
        <v>1</v>
      </c>
      <c r="N414" s="147" t="s">
        <v>38</v>
      </c>
      <c r="P414" s="148">
        <f>O414*H414</f>
        <v>0</v>
      </c>
      <c r="Q414" s="148">
        <v>2.3000000000000001E-4</v>
      </c>
      <c r="R414" s="148">
        <f>Q414*H414</f>
        <v>3.2200000000000002E-3</v>
      </c>
      <c r="S414" s="148">
        <v>0</v>
      </c>
      <c r="T414" s="149">
        <f>S414*H414</f>
        <v>0</v>
      </c>
      <c r="AR414" s="150" t="s">
        <v>158</v>
      </c>
      <c r="AT414" s="150" t="s">
        <v>154</v>
      </c>
      <c r="AU414" s="150" t="s">
        <v>83</v>
      </c>
      <c r="AY414" s="17" t="s">
        <v>151</v>
      </c>
      <c r="BE414" s="151">
        <f>IF(N414="základní",J414,0)</f>
        <v>0</v>
      </c>
      <c r="BF414" s="151">
        <f>IF(N414="snížená",J414,0)</f>
        <v>0</v>
      </c>
      <c r="BG414" s="151">
        <f>IF(N414="zákl. přenesená",J414,0)</f>
        <v>0</v>
      </c>
      <c r="BH414" s="151">
        <f>IF(N414="sníž. přenesená",J414,0)</f>
        <v>0</v>
      </c>
      <c r="BI414" s="151">
        <f>IF(N414="nulová",J414,0)</f>
        <v>0</v>
      </c>
      <c r="BJ414" s="17" t="s">
        <v>81</v>
      </c>
      <c r="BK414" s="151">
        <f>ROUND(I414*H414,2)</f>
        <v>0</v>
      </c>
      <c r="BL414" s="17" t="s">
        <v>158</v>
      </c>
      <c r="BM414" s="150" t="s">
        <v>1611</v>
      </c>
    </row>
    <row r="415" spans="2:65" s="1" customFormat="1" ht="19.5" x14ac:dyDescent="0.2">
      <c r="B415" s="32"/>
      <c r="D415" s="152" t="s">
        <v>160</v>
      </c>
      <c r="F415" s="153" t="s">
        <v>1612</v>
      </c>
      <c r="I415" s="154"/>
      <c r="L415" s="32"/>
      <c r="M415" s="155"/>
      <c r="T415" s="56"/>
      <c r="AT415" s="17" t="s">
        <v>160</v>
      </c>
      <c r="AU415" s="17" t="s">
        <v>83</v>
      </c>
    </row>
    <row r="416" spans="2:65" s="14" customFormat="1" x14ac:dyDescent="0.2">
      <c r="B416" s="170"/>
      <c r="D416" s="152" t="s">
        <v>162</v>
      </c>
      <c r="E416" s="171" t="s">
        <v>1</v>
      </c>
      <c r="F416" s="172" t="s">
        <v>1613</v>
      </c>
      <c r="H416" s="171" t="s">
        <v>1</v>
      </c>
      <c r="I416" s="173"/>
      <c r="L416" s="170"/>
      <c r="M416" s="174"/>
      <c r="T416" s="175"/>
      <c r="AT416" s="171" t="s">
        <v>162</v>
      </c>
      <c r="AU416" s="171" t="s">
        <v>83</v>
      </c>
      <c r="AV416" s="14" t="s">
        <v>81</v>
      </c>
      <c r="AW416" s="14" t="s">
        <v>30</v>
      </c>
      <c r="AX416" s="14" t="s">
        <v>73</v>
      </c>
      <c r="AY416" s="171" t="s">
        <v>151</v>
      </c>
    </row>
    <row r="417" spans="2:65" s="14" customFormat="1" x14ac:dyDescent="0.2">
      <c r="B417" s="170"/>
      <c r="D417" s="152" t="s">
        <v>162</v>
      </c>
      <c r="E417" s="171" t="s">
        <v>1</v>
      </c>
      <c r="F417" s="172" t="s">
        <v>1576</v>
      </c>
      <c r="H417" s="171" t="s">
        <v>1</v>
      </c>
      <c r="I417" s="173"/>
      <c r="L417" s="170"/>
      <c r="M417" s="174"/>
      <c r="T417" s="175"/>
      <c r="AT417" s="171" t="s">
        <v>162</v>
      </c>
      <c r="AU417" s="171" t="s">
        <v>83</v>
      </c>
      <c r="AV417" s="14" t="s">
        <v>81</v>
      </c>
      <c r="AW417" s="14" t="s">
        <v>30</v>
      </c>
      <c r="AX417" s="14" t="s">
        <v>73</v>
      </c>
      <c r="AY417" s="171" t="s">
        <v>151</v>
      </c>
    </row>
    <row r="418" spans="2:65" s="12" customFormat="1" x14ac:dyDescent="0.2">
      <c r="B418" s="156"/>
      <c r="D418" s="152" t="s">
        <v>162</v>
      </c>
      <c r="E418" s="157" t="s">
        <v>1</v>
      </c>
      <c r="F418" s="158" t="s">
        <v>1614</v>
      </c>
      <c r="H418" s="159">
        <v>13.192</v>
      </c>
      <c r="I418" s="160"/>
      <c r="L418" s="156"/>
      <c r="M418" s="161"/>
      <c r="T418" s="162"/>
      <c r="AT418" s="157" t="s">
        <v>162</v>
      </c>
      <c r="AU418" s="157" t="s">
        <v>83</v>
      </c>
      <c r="AV418" s="12" t="s">
        <v>83</v>
      </c>
      <c r="AW418" s="12" t="s">
        <v>30</v>
      </c>
      <c r="AX418" s="12" t="s">
        <v>73</v>
      </c>
      <c r="AY418" s="157" t="s">
        <v>151</v>
      </c>
    </row>
    <row r="419" spans="2:65" s="12" customFormat="1" x14ac:dyDescent="0.2">
      <c r="B419" s="156"/>
      <c r="D419" s="152" t="s">
        <v>162</v>
      </c>
      <c r="E419" s="157" t="s">
        <v>1</v>
      </c>
      <c r="F419" s="158" t="s">
        <v>1615</v>
      </c>
      <c r="H419" s="159">
        <v>0.80800000000000005</v>
      </c>
      <c r="I419" s="160"/>
      <c r="L419" s="156"/>
      <c r="M419" s="161"/>
      <c r="T419" s="162"/>
      <c r="AT419" s="157" t="s">
        <v>162</v>
      </c>
      <c r="AU419" s="157" t="s">
        <v>83</v>
      </c>
      <c r="AV419" s="12" t="s">
        <v>83</v>
      </c>
      <c r="AW419" s="12" t="s">
        <v>30</v>
      </c>
      <c r="AX419" s="12" t="s">
        <v>73</v>
      </c>
      <c r="AY419" s="157" t="s">
        <v>151</v>
      </c>
    </row>
    <row r="420" spans="2:65" s="13" customFormat="1" x14ac:dyDescent="0.2">
      <c r="B420" s="163"/>
      <c r="D420" s="152" t="s">
        <v>162</v>
      </c>
      <c r="E420" s="164" t="s">
        <v>1</v>
      </c>
      <c r="F420" s="165" t="s">
        <v>164</v>
      </c>
      <c r="H420" s="166">
        <v>14</v>
      </c>
      <c r="I420" s="167"/>
      <c r="L420" s="163"/>
      <c r="M420" s="168"/>
      <c r="T420" s="169"/>
      <c r="AT420" s="164" t="s">
        <v>162</v>
      </c>
      <c r="AU420" s="164" t="s">
        <v>83</v>
      </c>
      <c r="AV420" s="13" t="s">
        <v>158</v>
      </c>
      <c r="AW420" s="13" t="s">
        <v>30</v>
      </c>
      <c r="AX420" s="13" t="s">
        <v>81</v>
      </c>
      <c r="AY420" s="164" t="s">
        <v>151</v>
      </c>
    </row>
    <row r="421" spans="2:65" s="1" customFormat="1" ht="24.2" customHeight="1" x14ac:dyDescent="0.2">
      <c r="B421" s="137"/>
      <c r="C421" s="138" t="s">
        <v>739</v>
      </c>
      <c r="D421" s="138" t="s">
        <v>154</v>
      </c>
      <c r="E421" s="139" t="s">
        <v>1616</v>
      </c>
      <c r="F421" s="140" t="s">
        <v>1617</v>
      </c>
      <c r="G421" s="141" t="s">
        <v>167</v>
      </c>
      <c r="H421" s="142">
        <v>14</v>
      </c>
      <c r="I421" s="143"/>
      <c r="J421" s="144">
        <f>ROUND(I421*H421,2)</f>
        <v>0</v>
      </c>
      <c r="K421" s="145"/>
      <c r="L421" s="32"/>
      <c r="M421" s="146" t="s">
        <v>1</v>
      </c>
      <c r="N421" s="147" t="s">
        <v>38</v>
      </c>
      <c r="P421" s="148">
        <f>O421*H421</f>
        <v>0</v>
      </c>
      <c r="Q421" s="148">
        <v>1.0000000000000001E-5</v>
      </c>
      <c r="R421" s="148">
        <f>Q421*H421</f>
        <v>1.4000000000000001E-4</v>
      </c>
      <c r="S421" s="148">
        <v>0</v>
      </c>
      <c r="T421" s="149">
        <f>S421*H421</f>
        <v>0</v>
      </c>
      <c r="AR421" s="150" t="s">
        <v>158</v>
      </c>
      <c r="AT421" s="150" t="s">
        <v>154</v>
      </c>
      <c r="AU421" s="150" t="s">
        <v>83</v>
      </c>
      <c r="AY421" s="17" t="s">
        <v>151</v>
      </c>
      <c r="BE421" s="151">
        <f>IF(N421="základní",J421,0)</f>
        <v>0</v>
      </c>
      <c r="BF421" s="151">
        <f>IF(N421="snížená",J421,0)</f>
        <v>0</v>
      </c>
      <c r="BG421" s="151">
        <f>IF(N421="zákl. přenesená",J421,0)</f>
        <v>0</v>
      </c>
      <c r="BH421" s="151">
        <f>IF(N421="sníž. přenesená",J421,0)</f>
        <v>0</v>
      </c>
      <c r="BI421" s="151">
        <f>IF(N421="nulová",J421,0)</f>
        <v>0</v>
      </c>
      <c r="BJ421" s="17" t="s">
        <v>81</v>
      </c>
      <c r="BK421" s="151">
        <f>ROUND(I421*H421,2)</f>
        <v>0</v>
      </c>
      <c r="BL421" s="17" t="s">
        <v>158</v>
      </c>
      <c r="BM421" s="150" t="s">
        <v>1618</v>
      </c>
    </row>
    <row r="422" spans="2:65" s="1" customFormat="1" ht="19.5" x14ac:dyDescent="0.2">
      <c r="B422" s="32"/>
      <c r="D422" s="152" t="s">
        <v>160</v>
      </c>
      <c r="F422" s="153" t="s">
        <v>1619</v>
      </c>
      <c r="I422" s="154"/>
      <c r="L422" s="32"/>
      <c r="M422" s="155"/>
      <c r="T422" s="56"/>
      <c r="AT422" s="17" t="s">
        <v>160</v>
      </c>
      <c r="AU422" s="17" t="s">
        <v>83</v>
      </c>
    </row>
    <row r="423" spans="2:65" s="11" customFormat="1" ht="22.9" customHeight="1" x14ac:dyDescent="0.2">
      <c r="B423" s="125"/>
      <c r="D423" s="126" t="s">
        <v>72</v>
      </c>
      <c r="E423" s="135" t="s">
        <v>152</v>
      </c>
      <c r="F423" s="135" t="s">
        <v>153</v>
      </c>
      <c r="I423" s="128"/>
      <c r="J423" s="136">
        <f>BK423</f>
        <v>0</v>
      </c>
      <c r="L423" s="125"/>
      <c r="M423" s="130"/>
      <c r="P423" s="131">
        <f>SUM(P424:P505)</f>
        <v>0</v>
      </c>
      <c r="R423" s="131">
        <f>SUM(R424:R505)</f>
        <v>21.590435370000002</v>
      </c>
      <c r="T423" s="132">
        <f>SUM(T424:T505)</f>
        <v>117.59573399999999</v>
      </c>
      <c r="AR423" s="126" t="s">
        <v>81</v>
      </c>
      <c r="AT423" s="133" t="s">
        <v>72</v>
      </c>
      <c r="AU423" s="133" t="s">
        <v>81</v>
      </c>
      <c r="AY423" s="126" t="s">
        <v>151</v>
      </c>
      <c r="BK423" s="134">
        <f>SUM(BK424:BK505)</f>
        <v>0</v>
      </c>
    </row>
    <row r="424" spans="2:65" s="1" customFormat="1" ht="24.2" customHeight="1" x14ac:dyDescent="0.2">
      <c r="B424" s="137"/>
      <c r="C424" s="138" t="s">
        <v>745</v>
      </c>
      <c r="D424" s="138" t="s">
        <v>154</v>
      </c>
      <c r="E424" s="139" t="s">
        <v>1620</v>
      </c>
      <c r="F424" s="140" t="s">
        <v>1621</v>
      </c>
      <c r="G424" s="141" t="s">
        <v>157</v>
      </c>
      <c r="H424" s="142">
        <v>370</v>
      </c>
      <c r="I424" s="143"/>
      <c r="J424" s="144">
        <f>ROUND(I424*H424,2)</f>
        <v>0</v>
      </c>
      <c r="K424" s="145"/>
      <c r="L424" s="32"/>
      <c r="M424" s="146" t="s">
        <v>1</v>
      </c>
      <c r="N424" s="147" t="s">
        <v>38</v>
      </c>
      <c r="P424" s="148">
        <f>O424*H424</f>
        <v>0</v>
      </c>
      <c r="Q424" s="148">
        <v>4.6999999999999999E-4</v>
      </c>
      <c r="R424" s="148">
        <f>Q424*H424</f>
        <v>0.1739</v>
      </c>
      <c r="S424" s="148">
        <v>0</v>
      </c>
      <c r="T424" s="149">
        <f>S424*H424</f>
        <v>0</v>
      </c>
      <c r="AR424" s="150" t="s">
        <v>158</v>
      </c>
      <c r="AT424" s="150" t="s">
        <v>154</v>
      </c>
      <c r="AU424" s="150" t="s">
        <v>83</v>
      </c>
      <c r="AY424" s="17" t="s">
        <v>151</v>
      </c>
      <c r="BE424" s="151">
        <f>IF(N424="základní",J424,0)</f>
        <v>0</v>
      </c>
      <c r="BF424" s="151">
        <f>IF(N424="snížená",J424,0)</f>
        <v>0</v>
      </c>
      <c r="BG424" s="151">
        <f>IF(N424="zákl. přenesená",J424,0)</f>
        <v>0</v>
      </c>
      <c r="BH424" s="151">
        <f>IF(N424="sníž. přenesená",J424,0)</f>
        <v>0</v>
      </c>
      <c r="BI424" s="151">
        <f>IF(N424="nulová",J424,0)</f>
        <v>0</v>
      </c>
      <c r="BJ424" s="17" t="s">
        <v>81</v>
      </c>
      <c r="BK424" s="151">
        <f>ROUND(I424*H424,2)</f>
        <v>0</v>
      </c>
      <c r="BL424" s="17" t="s">
        <v>158</v>
      </c>
      <c r="BM424" s="150" t="s">
        <v>1622</v>
      </c>
    </row>
    <row r="425" spans="2:65" s="1" customFormat="1" ht="19.5" x14ac:dyDescent="0.2">
      <c r="B425" s="32"/>
      <c r="D425" s="152" t="s">
        <v>160</v>
      </c>
      <c r="F425" s="153" t="s">
        <v>1623</v>
      </c>
      <c r="I425" s="154"/>
      <c r="L425" s="32"/>
      <c r="M425" s="155"/>
      <c r="T425" s="56"/>
      <c r="AT425" s="17" t="s">
        <v>160</v>
      </c>
      <c r="AU425" s="17" t="s">
        <v>83</v>
      </c>
    </row>
    <row r="426" spans="2:65" s="14" customFormat="1" x14ac:dyDescent="0.2">
      <c r="B426" s="170"/>
      <c r="D426" s="152" t="s">
        <v>162</v>
      </c>
      <c r="E426" s="171" t="s">
        <v>1</v>
      </c>
      <c r="F426" s="172" t="s">
        <v>1398</v>
      </c>
      <c r="H426" s="171" t="s">
        <v>1</v>
      </c>
      <c r="I426" s="173"/>
      <c r="L426" s="170"/>
      <c r="M426" s="174"/>
      <c r="T426" s="175"/>
      <c r="AT426" s="171" t="s">
        <v>162</v>
      </c>
      <c r="AU426" s="171" t="s">
        <v>83</v>
      </c>
      <c r="AV426" s="14" t="s">
        <v>81</v>
      </c>
      <c r="AW426" s="14" t="s">
        <v>30</v>
      </c>
      <c r="AX426" s="14" t="s">
        <v>73</v>
      </c>
      <c r="AY426" s="171" t="s">
        <v>151</v>
      </c>
    </row>
    <row r="427" spans="2:65" s="12" customFormat="1" x14ac:dyDescent="0.2">
      <c r="B427" s="156"/>
      <c r="D427" s="152" t="s">
        <v>162</v>
      </c>
      <c r="E427" s="157" t="s">
        <v>1</v>
      </c>
      <c r="F427" s="158" t="s">
        <v>1624</v>
      </c>
      <c r="H427" s="159">
        <v>288</v>
      </c>
      <c r="I427" s="160"/>
      <c r="L427" s="156"/>
      <c r="M427" s="161"/>
      <c r="T427" s="162"/>
      <c r="AT427" s="157" t="s">
        <v>162</v>
      </c>
      <c r="AU427" s="157" t="s">
        <v>83</v>
      </c>
      <c r="AV427" s="12" t="s">
        <v>83</v>
      </c>
      <c r="AW427" s="12" t="s">
        <v>30</v>
      </c>
      <c r="AX427" s="12" t="s">
        <v>73</v>
      </c>
      <c r="AY427" s="157" t="s">
        <v>151</v>
      </c>
    </row>
    <row r="428" spans="2:65" s="14" customFormat="1" x14ac:dyDescent="0.2">
      <c r="B428" s="170"/>
      <c r="D428" s="152" t="s">
        <v>162</v>
      </c>
      <c r="E428" s="171" t="s">
        <v>1</v>
      </c>
      <c r="F428" s="172" t="s">
        <v>1376</v>
      </c>
      <c r="H428" s="171" t="s">
        <v>1</v>
      </c>
      <c r="I428" s="173"/>
      <c r="L428" s="170"/>
      <c r="M428" s="174"/>
      <c r="T428" s="175"/>
      <c r="AT428" s="171" t="s">
        <v>162</v>
      </c>
      <c r="AU428" s="171" t="s">
        <v>83</v>
      </c>
      <c r="AV428" s="14" t="s">
        <v>81</v>
      </c>
      <c r="AW428" s="14" t="s">
        <v>30</v>
      </c>
      <c r="AX428" s="14" t="s">
        <v>73</v>
      </c>
      <c r="AY428" s="171" t="s">
        <v>151</v>
      </c>
    </row>
    <row r="429" spans="2:65" s="12" customFormat="1" x14ac:dyDescent="0.2">
      <c r="B429" s="156"/>
      <c r="D429" s="152" t="s">
        <v>162</v>
      </c>
      <c r="E429" s="157" t="s">
        <v>1</v>
      </c>
      <c r="F429" s="158" t="s">
        <v>1377</v>
      </c>
      <c r="H429" s="159">
        <v>48</v>
      </c>
      <c r="I429" s="160"/>
      <c r="L429" s="156"/>
      <c r="M429" s="161"/>
      <c r="T429" s="162"/>
      <c r="AT429" s="157" t="s">
        <v>162</v>
      </c>
      <c r="AU429" s="157" t="s">
        <v>83</v>
      </c>
      <c r="AV429" s="12" t="s">
        <v>83</v>
      </c>
      <c r="AW429" s="12" t="s">
        <v>30</v>
      </c>
      <c r="AX429" s="12" t="s">
        <v>73</v>
      </c>
      <c r="AY429" s="157" t="s">
        <v>151</v>
      </c>
    </row>
    <row r="430" spans="2:65" s="12" customFormat="1" x14ac:dyDescent="0.2">
      <c r="B430" s="156"/>
      <c r="D430" s="152" t="s">
        <v>162</v>
      </c>
      <c r="E430" s="157" t="s">
        <v>1</v>
      </c>
      <c r="F430" s="158" t="s">
        <v>1378</v>
      </c>
      <c r="H430" s="159">
        <v>34</v>
      </c>
      <c r="I430" s="160"/>
      <c r="L430" s="156"/>
      <c r="M430" s="161"/>
      <c r="T430" s="162"/>
      <c r="AT430" s="157" t="s">
        <v>162</v>
      </c>
      <c r="AU430" s="157" t="s">
        <v>83</v>
      </c>
      <c r="AV430" s="12" t="s">
        <v>83</v>
      </c>
      <c r="AW430" s="12" t="s">
        <v>30</v>
      </c>
      <c r="AX430" s="12" t="s">
        <v>73</v>
      </c>
      <c r="AY430" s="157" t="s">
        <v>151</v>
      </c>
    </row>
    <row r="431" spans="2:65" s="13" customFormat="1" x14ac:dyDescent="0.2">
      <c r="B431" s="163"/>
      <c r="D431" s="152" t="s">
        <v>162</v>
      </c>
      <c r="E431" s="164" t="s">
        <v>1</v>
      </c>
      <c r="F431" s="165" t="s">
        <v>164</v>
      </c>
      <c r="H431" s="166">
        <v>370</v>
      </c>
      <c r="I431" s="167"/>
      <c r="L431" s="163"/>
      <c r="M431" s="168"/>
      <c r="T431" s="169"/>
      <c r="AT431" s="164" t="s">
        <v>162</v>
      </c>
      <c r="AU431" s="164" t="s">
        <v>83</v>
      </c>
      <c r="AV431" s="13" t="s">
        <v>158</v>
      </c>
      <c r="AW431" s="13" t="s">
        <v>30</v>
      </c>
      <c r="AX431" s="13" t="s">
        <v>81</v>
      </c>
      <c r="AY431" s="164" t="s">
        <v>151</v>
      </c>
    </row>
    <row r="432" spans="2:65" s="1" customFormat="1" ht="16.5" customHeight="1" x14ac:dyDescent="0.2">
      <c r="B432" s="137"/>
      <c r="C432" s="138" t="s">
        <v>749</v>
      </c>
      <c r="D432" s="138" t="s">
        <v>154</v>
      </c>
      <c r="E432" s="139" t="s">
        <v>1625</v>
      </c>
      <c r="F432" s="140" t="s">
        <v>1626</v>
      </c>
      <c r="G432" s="141" t="s">
        <v>167</v>
      </c>
      <c r="H432" s="142">
        <v>72</v>
      </c>
      <c r="I432" s="143"/>
      <c r="J432" s="144">
        <f>ROUND(I432*H432,2)</f>
        <v>0</v>
      </c>
      <c r="K432" s="145"/>
      <c r="L432" s="32"/>
      <c r="M432" s="146" t="s">
        <v>1</v>
      </c>
      <c r="N432" s="147" t="s">
        <v>38</v>
      </c>
      <c r="P432" s="148">
        <f>O432*H432</f>
        <v>0</v>
      </c>
      <c r="Q432" s="148">
        <v>4.0000000000000003E-5</v>
      </c>
      <c r="R432" s="148">
        <f>Q432*H432</f>
        <v>2.8800000000000002E-3</v>
      </c>
      <c r="S432" s="148">
        <v>0</v>
      </c>
      <c r="T432" s="149">
        <f>S432*H432</f>
        <v>0</v>
      </c>
      <c r="AR432" s="150" t="s">
        <v>158</v>
      </c>
      <c r="AT432" s="150" t="s">
        <v>154</v>
      </c>
      <c r="AU432" s="150" t="s">
        <v>83</v>
      </c>
      <c r="AY432" s="17" t="s">
        <v>151</v>
      </c>
      <c r="BE432" s="151">
        <f>IF(N432="základní",J432,0)</f>
        <v>0</v>
      </c>
      <c r="BF432" s="151">
        <f>IF(N432="snížená",J432,0)</f>
        <v>0</v>
      </c>
      <c r="BG432" s="151">
        <f>IF(N432="zákl. přenesená",J432,0)</f>
        <v>0</v>
      </c>
      <c r="BH432" s="151">
        <f>IF(N432="sníž. přenesená",J432,0)</f>
        <v>0</v>
      </c>
      <c r="BI432" s="151">
        <f>IF(N432="nulová",J432,0)</f>
        <v>0</v>
      </c>
      <c r="BJ432" s="17" t="s">
        <v>81</v>
      </c>
      <c r="BK432" s="151">
        <f>ROUND(I432*H432,2)</f>
        <v>0</v>
      </c>
      <c r="BL432" s="17" t="s">
        <v>158</v>
      </c>
      <c r="BM432" s="150" t="s">
        <v>1627</v>
      </c>
    </row>
    <row r="433" spans="2:65" s="1" customFormat="1" x14ac:dyDescent="0.2">
      <c r="B433" s="32"/>
      <c r="D433" s="152" t="s">
        <v>160</v>
      </c>
      <c r="F433" s="153" t="s">
        <v>1628</v>
      </c>
      <c r="I433" s="154"/>
      <c r="L433" s="32"/>
      <c r="M433" s="155"/>
      <c r="T433" s="56"/>
      <c r="AT433" s="17" t="s">
        <v>160</v>
      </c>
      <c r="AU433" s="17" t="s">
        <v>83</v>
      </c>
    </row>
    <row r="434" spans="2:65" s="14" customFormat="1" x14ac:dyDescent="0.2">
      <c r="B434" s="170"/>
      <c r="D434" s="152" t="s">
        <v>162</v>
      </c>
      <c r="E434" s="171" t="s">
        <v>1</v>
      </c>
      <c r="F434" s="172" t="s">
        <v>1629</v>
      </c>
      <c r="H434" s="171" t="s">
        <v>1</v>
      </c>
      <c r="I434" s="173"/>
      <c r="L434" s="170"/>
      <c r="M434" s="174"/>
      <c r="T434" s="175"/>
      <c r="AT434" s="171" t="s">
        <v>162</v>
      </c>
      <c r="AU434" s="171" t="s">
        <v>83</v>
      </c>
      <c r="AV434" s="14" t="s">
        <v>81</v>
      </c>
      <c r="AW434" s="14" t="s">
        <v>30</v>
      </c>
      <c r="AX434" s="14" t="s">
        <v>73</v>
      </c>
      <c r="AY434" s="171" t="s">
        <v>151</v>
      </c>
    </row>
    <row r="435" spans="2:65" s="12" customFormat="1" x14ac:dyDescent="0.2">
      <c r="B435" s="156"/>
      <c r="D435" s="152" t="s">
        <v>162</v>
      </c>
      <c r="E435" s="157" t="s">
        <v>1</v>
      </c>
      <c r="F435" s="158" t="s">
        <v>1630</v>
      </c>
      <c r="H435" s="159">
        <v>72</v>
      </c>
      <c r="I435" s="160"/>
      <c r="L435" s="156"/>
      <c r="M435" s="161"/>
      <c r="T435" s="162"/>
      <c r="AT435" s="157" t="s">
        <v>162</v>
      </c>
      <c r="AU435" s="157" t="s">
        <v>83</v>
      </c>
      <c r="AV435" s="12" t="s">
        <v>83</v>
      </c>
      <c r="AW435" s="12" t="s">
        <v>30</v>
      </c>
      <c r="AX435" s="12" t="s">
        <v>73</v>
      </c>
      <c r="AY435" s="157" t="s">
        <v>151</v>
      </c>
    </row>
    <row r="436" spans="2:65" s="13" customFormat="1" x14ac:dyDescent="0.2">
      <c r="B436" s="163"/>
      <c r="D436" s="152" t="s">
        <v>162</v>
      </c>
      <c r="E436" s="164" t="s">
        <v>1</v>
      </c>
      <c r="F436" s="165" t="s">
        <v>164</v>
      </c>
      <c r="H436" s="166">
        <v>72</v>
      </c>
      <c r="I436" s="167"/>
      <c r="L436" s="163"/>
      <c r="M436" s="168"/>
      <c r="T436" s="169"/>
      <c r="AT436" s="164" t="s">
        <v>162</v>
      </c>
      <c r="AU436" s="164" t="s">
        <v>83</v>
      </c>
      <c r="AV436" s="13" t="s">
        <v>158</v>
      </c>
      <c r="AW436" s="13" t="s">
        <v>30</v>
      </c>
      <c r="AX436" s="13" t="s">
        <v>81</v>
      </c>
      <c r="AY436" s="164" t="s">
        <v>151</v>
      </c>
    </row>
    <row r="437" spans="2:65" s="1" customFormat="1" ht="33" customHeight="1" x14ac:dyDescent="0.2">
      <c r="B437" s="137"/>
      <c r="C437" s="138" t="s">
        <v>754</v>
      </c>
      <c r="D437" s="138" t="s">
        <v>154</v>
      </c>
      <c r="E437" s="139" t="s">
        <v>1631</v>
      </c>
      <c r="F437" s="140" t="s">
        <v>1632</v>
      </c>
      <c r="G437" s="141" t="s">
        <v>157</v>
      </c>
      <c r="H437" s="142">
        <v>237.45</v>
      </c>
      <c r="I437" s="143"/>
      <c r="J437" s="144">
        <f>ROUND(I437*H437,2)</f>
        <v>0</v>
      </c>
      <c r="K437" s="145"/>
      <c r="L437" s="32"/>
      <c r="M437" s="146" t="s">
        <v>1</v>
      </c>
      <c r="N437" s="147" t="s">
        <v>38</v>
      </c>
      <c r="P437" s="148">
        <f>O437*H437</f>
        <v>0</v>
      </c>
      <c r="Q437" s="148">
        <v>0</v>
      </c>
      <c r="R437" s="148">
        <f>Q437*H437</f>
        <v>0</v>
      </c>
      <c r="S437" s="148">
        <v>0</v>
      </c>
      <c r="T437" s="149">
        <f>S437*H437</f>
        <v>0</v>
      </c>
      <c r="AR437" s="150" t="s">
        <v>158</v>
      </c>
      <c r="AT437" s="150" t="s">
        <v>154</v>
      </c>
      <c r="AU437" s="150" t="s">
        <v>83</v>
      </c>
      <c r="AY437" s="17" t="s">
        <v>151</v>
      </c>
      <c r="BE437" s="151">
        <f>IF(N437="základní",J437,0)</f>
        <v>0</v>
      </c>
      <c r="BF437" s="151">
        <f>IF(N437="snížená",J437,0)</f>
        <v>0</v>
      </c>
      <c r="BG437" s="151">
        <f>IF(N437="zákl. přenesená",J437,0)</f>
        <v>0</v>
      </c>
      <c r="BH437" s="151">
        <f>IF(N437="sníž. přenesená",J437,0)</f>
        <v>0</v>
      </c>
      <c r="BI437" s="151">
        <f>IF(N437="nulová",J437,0)</f>
        <v>0</v>
      </c>
      <c r="BJ437" s="17" t="s">
        <v>81</v>
      </c>
      <c r="BK437" s="151">
        <f>ROUND(I437*H437,2)</f>
        <v>0</v>
      </c>
      <c r="BL437" s="17" t="s">
        <v>158</v>
      </c>
      <c r="BM437" s="150" t="s">
        <v>1633</v>
      </c>
    </row>
    <row r="438" spans="2:65" s="1" customFormat="1" ht="19.5" x14ac:dyDescent="0.2">
      <c r="B438" s="32"/>
      <c r="D438" s="152" t="s">
        <v>160</v>
      </c>
      <c r="F438" s="153" t="s">
        <v>1634</v>
      </c>
      <c r="I438" s="154"/>
      <c r="L438" s="32"/>
      <c r="M438" s="155"/>
      <c r="T438" s="56"/>
      <c r="AT438" s="17" t="s">
        <v>160</v>
      </c>
      <c r="AU438" s="17" t="s">
        <v>83</v>
      </c>
    </row>
    <row r="439" spans="2:65" s="14" customFormat="1" x14ac:dyDescent="0.2">
      <c r="B439" s="170"/>
      <c r="D439" s="152" t="s">
        <v>162</v>
      </c>
      <c r="E439" s="171" t="s">
        <v>1</v>
      </c>
      <c r="F439" s="172" t="s">
        <v>1635</v>
      </c>
      <c r="H439" s="171" t="s">
        <v>1</v>
      </c>
      <c r="I439" s="173"/>
      <c r="L439" s="170"/>
      <c r="M439" s="174"/>
      <c r="T439" s="175"/>
      <c r="AT439" s="171" t="s">
        <v>162</v>
      </c>
      <c r="AU439" s="171" t="s">
        <v>83</v>
      </c>
      <c r="AV439" s="14" t="s">
        <v>81</v>
      </c>
      <c r="AW439" s="14" t="s">
        <v>30</v>
      </c>
      <c r="AX439" s="14" t="s">
        <v>73</v>
      </c>
      <c r="AY439" s="171" t="s">
        <v>151</v>
      </c>
    </row>
    <row r="440" spans="2:65" s="12" customFormat="1" x14ac:dyDescent="0.2">
      <c r="B440" s="156"/>
      <c r="D440" s="152" t="s">
        <v>162</v>
      </c>
      <c r="E440" s="157" t="s">
        <v>1</v>
      </c>
      <c r="F440" s="158" t="s">
        <v>1636</v>
      </c>
      <c r="H440" s="159">
        <v>237.45</v>
      </c>
      <c r="I440" s="160"/>
      <c r="L440" s="156"/>
      <c r="M440" s="161"/>
      <c r="T440" s="162"/>
      <c r="AT440" s="157" t="s">
        <v>162</v>
      </c>
      <c r="AU440" s="157" t="s">
        <v>83</v>
      </c>
      <c r="AV440" s="12" t="s">
        <v>83</v>
      </c>
      <c r="AW440" s="12" t="s">
        <v>30</v>
      </c>
      <c r="AX440" s="12" t="s">
        <v>73</v>
      </c>
      <c r="AY440" s="157" t="s">
        <v>151</v>
      </c>
    </row>
    <row r="441" spans="2:65" s="13" customFormat="1" x14ac:dyDescent="0.2">
      <c r="B441" s="163"/>
      <c r="D441" s="152" t="s">
        <v>162</v>
      </c>
      <c r="E441" s="164" t="s">
        <v>1</v>
      </c>
      <c r="F441" s="165" t="s">
        <v>164</v>
      </c>
      <c r="H441" s="166">
        <v>237.45</v>
      </c>
      <c r="I441" s="167"/>
      <c r="L441" s="163"/>
      <c r="M441" s="168"/>
      <c r="T441" s="169"/>
      <c r="AT441" s="164" t="s">
        <v>162</v>
      </c>
      <c r="AU441" s="164" t="s">
        <v>83</v>
      </c>
      <c r="AV441" s="13" t="s">
        <v>158</v>
      </c>
      <c r="AW441" s="13" t="s">
        <v>30</v>
      </c>
      <c r="AX441" s="13" t="s">
        <v>81</v>
      </c>
      <c r="AY441" s="164" t="s">
        <v>151</v>
      </c>
    </row>
    <row r="442" spans="2:65" s="1" customFormat="1" ht="24.2" customHeight="1" x14ac:dyDescent="0.2">
      <c r="B442" s="137"/>
      <c r="C442" s="138" t="s">
        <v>758</v>
      </c>
      <c r="D442" s="138" t="s">
        <v>154</v>
      </c>
      <c r="E442" s="139" t="s">
        <v>1637</v>
      </c>
      <c r="F442" s="140" t="s">
        <v>1638</v>
      </c>
      <c r="G442" s="141" t="s">
        <v>167</v>
      </c>
      <c r="H442" s="142">
        <v>158.30000000000001</v>
      </c>
      <c r="I442" s="143"/>
      <c r="J442" s="144">
        <f>ROUND(I442*H442,2)</f>
        <v>0</v>
      </c>
      <c r="K442" s="145"/>
      <c r="L442" s="32"/>
      <c r="M442" s="146" t="s">
        <v>1</v>
      </c>
      <c r="N442" s="147" t="s">
        <v>38</v>
      </c>
      <c r="P442" s="148">
        <f>O442*H442</f>
        <v>0</v>
      </c>
      <c r="Q442" s="148">
        <v>0</v>
      </c>
      <c r="R442" s="148">
        <f>Q442*H442</f>
        <v>0</v>
      </c>
      <c r="S442" s="148">
        <v>0.33</v>
      </c>
      <c r="T442" s="149">
        <f>S442*H442</f>
        <v>52.239000000000004</v>
      </c>
      <c r="AR442" s="150" t="s">
        <v>158</v>
      </c>
      <c r="AT442" s="150" t="s">
        <v>154</v>
      </c>
      <c r="AU442" s="150" t="s">
        <v>83</v>
      </c>
      <c r="AY442" s="17" t="s">
        <v>151</v>
      </c>
      <c r="BE442" s="151">
        <f>IF(N442="základní",J442,0)</f>
        <v>0</v>
      </c>
      <c r="BF442" s="151">
        <f>IF(N442="snížená",J442,0)</f>
        <v>0</v>
      </c>
      <c r="BG442" s="151">
        <f>IF(N442="zákl. přenesená",J442,0)</f>
        <v>0</v>
      </c>
      <c r="BH442" s="151">
        <f>IF(N442="sníž. přenesená",J442,0)</f>
        <v>0</v>
      </c>
      <c r="BI442" s="151">
        <f>IF(N442="nulová",J442,0)</f>
        <v>0</v>
      </c>
      <c r="BJ442" s="17" t="s">
        <v>81</v>
      </c>
      <c r="BK442" s="151">
        <f>ROUND(I442*H442,2)</f>
        <v>0</v>
      </c>
      <c r="BL442" s="17" t="s">
        <v>158</v>
      </c>
      <c r="BM442" s="150" t="s">
        <v>1639</v>
      </c>
    </row>
    <row r="443" spans="2:65" s="1" customFormat="1" ht="29.25" x14ac:dyDescent="0.2">
      <c r="B443" s="32"/>
      <c r="D443" s="152" t="s">
        <v>160</v>
      </c>
      <c r="F443" s="153" t="s">
        <v>1640</v>
      </c>
      <c r="I443" s="154"/>
      <c r="L443" s="32"/>
      <c r="M443" s="155"/>
      <c r="T443" s="56"/>
      <c r="AT443" s="17" t="s">
        <v>160</v>
      </c>
      <c r="AU443" s="17" t="s">
        <v>83</v>
      </c>
    </row>
    <row r="444" spans="2:65" s="14" customFormat="1" x14ac:dyDescent="0.2">
      <c r="B444" s="170"/>
      <c r="D444" s="152" t="s">
        <v>162</v>
      </c>
      <c r="E444" s="171" t="s">
        <v>1</v>
      </c>
      <c r="F444" s="172" t="s">
        <v>1641</v>
      </c>
      <c r="H444" s="171" t="s">
        <v>1</v>
      </c>
      <c r="I444" s="173"/>
      <c r="L444" s="170"/>
      <c r="M444" s="174"/>
      <c r="T444" s="175"/>
      <c r="AT444" s="171" t="s">
        <v>162</v>
      </c>
      <c r="AU444" s="171" t="s">
        <v>83</v>
      </c>
      <c r="AV444" s="14" t="s">
        <v>81</v>
      </c>
      <c r="AW444" s="14" t="s">
        <v>30</v>
      </c>
      <c r="AX444" s="14" t="s">
        <v>73</v>
      </c>
      <c r="AY444" s="171" t="s">
        <v>151</v>
      </c>
    </row>
    <row r="445" spans="2:65" s="12" customFormat="1" x14ac:dyDescent="0.2">
      <c r="B445" s="156"/>
      <c r="D445" s="152" t="s">
        <v>162</v>
      </c>
      <c r="E445" s="157" t="s">
        <v>1</v>
      </c>
      <c r="F445" s="158" t="s">
        <v>1586</v>
      </c>
      <c r="H445" s="159">
        <v>158.30000000000001</v>
      </c>
      <c r="I445" s="160"/>
      <c r="L445" s="156"/>
      <c r="M445" s="161"/>
      <c r="T445" s="162"/>
      <c r="AT445" s="157" t="s">
        <v>162</v>
      </c>
      <c r="AU445" s="157" t="s">
        <v>83</v>
      </c>
      <c r="AV445" s="12" t="s">
        <v>83</v>
      </c>
      <c r="AW445" s="12" t="s">
        <v>30</v>
      </c>
      <c r="AX445" s="12" t="s">
        <v>73</v>
      </c>
      <c r="AY445" s="157" t="s">
        <v>151</v>
      </c>
    </row>
    <row r="446" spans="2:65" s="13" customFormat="1" x14ac:dyDescent="0.2">
      <c r="B446" s="163"/>
      <c r="D446" s="152" t="s">
        <v>162</v>
      </c>
      <c r="E446" s="164" t="s">
        <v>1</v>
      </c>
      <c r="F446" s="165" t="s">
        <v>164</v>
      </c>
      <c r="H446" s="166">
        <v>158.30000000000001</v>
      </c>
      <c r="I446" s="167"/>
      <c r="L446" s="163"/>
      <c r="M446" s="168"/>
      <c r="T446" s="169"/>
      <c r="AT446" s="164" t="s">
        <v>162</v>
      </c>
      <c r="AU446" s="164" t="s">
        <v>83</v>
      </c>
      <c r="AV446" s="13" t="s">
        <v>158</v>
      </c>
      <c r="AW446" s="13" t="s">
        <v>30</v>
      </c>
      <c r="AX446" s="13" t="s">
        <v>81</v>
      </c>
      <c r="AY446" s="164" t="s">
        <v>151</v>
      </c>
    </row>
    <row r="447" spans="2:65" s="1" customFormat="1" ht="24.2" customHeight="1" x14ac:dyDescent="0.2">
      <c r="B447" s="137"/>
      <c r="C447" s="138" t="s">
        <v>761</v>
      </c>
      <c r="D447" s="138" t="s">
        <v>154</v>
      </c>
      <c r="E447" s="139" t="s">
        <v>1642</v>
      </c>
      <c r="F447" s="140" t="s">
        <v>1643</v>
      </c>
      <c r="G447" s="141" t="s">
        <v>167</v>
      </c>
      <c r="H447" s="142">
        <v>15.4</v>
      </c>
      <c r="I447" s="143"/>
      <c r="J447" s="144">
        <f>ROUND(I447*H447,2)</f>
        <v>0</v>
      </c>
      <c r="K447" s="145"/>
      <c r="L447" s="32"/>
      <c r="M447" s="146" t="s">
        <v>1</v>
      </c>
      <c r="N447" s="147" t="s">
        <v>38</v>
      </c>
      <c r="P447" s="148">
        <f>O447*H447</f>
        <v>0</v>
      </c>
      <c r="Q447" s="148">
        <v>1.32E-3</v>
      </c>
      <c r="R447" s="148">
        <f>Q447*H447</f>
        <v>2.0327999999999999E-2</v>
      </c>
      <c r="S447" s="148">
        <v>2.5000000000000001E-2</v>
      </c>
      <c r="T447" s="149">
        <f>S447*H447</f>
        <v>0.38500000000000001</v>
      </c>
      <c r="AR447" s="150" t="s">
        <v>158</v>
      </c>
      <c r="AT447" s="150" t="s">
        <v>154</v>
      </c>
      <c r="AU447" s="150" t="s">
        <v>83</v>
      </c>
      <c r="AY447" s="17" t="s">
        <v>151</v>
      </c>
      <c r="BE447" s="151">
        <f>IF(N447="základní",J447,0)</f>
        <v>0</v>
      </c>
      <c r="BF447" s="151">
        <f>IF(N447="snížená",J447,0)</f>
        <v>0</v>
      </c>
      <c r="BG447" s="151">
        <f>IF(N447="zákl. přenesená",J447,0)</f>
        <v>0</v>
      </c>
      <c r="BH447" s="151">
        <f>IF(N447="sníž. přenesená",J447,0)</f>
        <v>0</v>
      </c>
      <c r="BI447" s="151">
        <f>IF(N447="nulová",J447,0)</f>
        <v>0</v>
      </c>
      <c r="BJ447" s="17" t="s">
        <v>81</v>
      </c>
      <c r="BK447" s="151">
        <f>ROUND(I447*H447,2)</f>
        <v>0</v>
      </c>
      <c r="BL447" s="17" t="s">
        <v>158</v>
      </c>
      <c r="BM447" s="150" t="s">
        <v>1644</v>
      </c>
    </row>
    <row r="448" spans="2:65" s="1" customFormat="1" ht="29.25" x14ac:dyDescent="0.2">
      <c r="B448" s="32"/>
      <c r="D448" s="152" t="s">
        <v>160</v>
      </c>
      <c r="F448" s="153" t="s">
        <v>1645</v>
      </c>
      <c r="I448" s="154"/>
      <c r="L448" s="32"/>
      <c r="M448" s="155"/>
      <c r="T448" s="56"/>
      <c r="AT448" s="17" t="s">
        <v>160</v>
      </c>
      <c r="AU448" s="17" t="s">
        <v>83</v>
      </c>
    </row>
    <row r="449" spans="2:65" s="14" customFormat="1" x14ac:dyDescent="0.2">
      <c r="B449" s="170"/>
      <c r="D449" s="152" t="s">
        <v>162</v>
      </c>
      <c r="E449" s="171" t="s">
        <v>1</v>
      </c>
      <c r="F449" s="172" t="s">
        <v>1411</v>
      </c>
      <c r="H449" s="171" t="s">
        <v>1</v>
      </c>
      <c r="I449" s="173"/>
      <c r="L449" s="170"/>
      <c r="M449" s="174"/>
      <c r="T449" s="175"/>
      <c r="AT449" s="171" t="s">
        <v>162</v>
      </c>
      <c r="AU449" s="171" t="s">
        <v>83</v>
      </c>
      <c r="AV449" s="14" t="s">
        <v>81</v>
      </c>
      <c r="AW449" s="14" t="s">
        <v>30</v>
      </c>
      <c r="AX449" s="14" t="s">
        <v>73</v>
      </c>
      <c r="AY449" s="171" t="s">
        <v>151</v>
      </c>
    </row>
    <row r="450" spans="2:65" s="12" customFormat="1" x14ac:dyDescent="0.2">
      <c r="B450" s="156"/>
      <c r="D450" s="152" t="s">
        <v>162</v>
      </c>
      <c r="E450" s="157" t="s">
        <v>1</v>
      </c>
      <c r="F450" s="158" t="s">
        <v>1412</v>
      </c>
      <c r="H450" s="159">
        <v>15.4</v>
      </c>
      <c r="I450" s="160"/>
      <c r="L450" s="156"/>
      <c r="M450" s="161"/>
      <c r="T450" s="162"/>
      <c r="AT450" s="157" t="s">
        <v>162</v>
      </c>
      <c r="AU450" s="157" t="s">
        <v>83</v>
      </c>
      <c r="AV450" s="12" t="s">
        <v>83</v>
      </c>
      <c r="AW450" s="12" t="s">
        <v>30</v>
      </c>
      <c r="AX450" s="12" t="s">
        <v>73</v>
      </c>
      <c r="AY450" s="157" t="s">
        <v>151</v>
      </c>
    </row>
    <row r="451" spans="2:65" s="13" customFormat="1" x14ac:dyDescent="0.2">
      <c r="B451" s="163"/>
      <c r="D451" s="152" t="s">
        <v>162</v>
      </c>
      <c r="E451" s="164" t="s">
        <v>1</v>
      </c>
      <c r="F451" s="165" t="s">
        <v>164</v>
      </c>
      <c r="H451" s="166">
        <v>15.4</v>
      </c>
      <c r="I451" s="167"/>
      <c r="L451" s="163"/>
      <c r="M451" s="168"/>
      <c r="T451" s="169"/>
      <c r="AT451" s="164" t="s">
        <v>162</v>
      </c>
      <c r="AU451" s="164" t="s">
        <v>83</v>
      </c>
      <c r="AV451" s="13" t="s">
        <v>158</v>
      </c>
      <c r="AW451" s="13" t="s">
        <v>30</v>
      </c>
      <c r="AX451" s="13" t="s">
        <v>81</v>
      </c>
      <c r="AY451" s="164" t="s">
        <v>151</v>
      </c>
    </row>
    <row r="452" spans="2:65" s="1" customFormat="1" ht="16.5" customHeight="1" x14ac:dyDescent="0.2">
      <c r="B452" s="137"/>
      <c r="C452" s="138" t="s">
        <v>765</v>
      </c>
      <c r="D452" s="138" t="s">
        <v>154</v>
      </c>
      <c r="E452" s="139" t="s">
        <v>1646</v>
      </c>
      <c r="F452" s="140" t="s">
        <v>1647</v>
      </c>
      <c r="G452" s="141" t="s">
        <v>157</v>
      </c>
      <c r="H452" s="142">
        <v>326.73099999999999</v>
      </c>
      <c r="I452" s="143"/>
      <c r="J452" s="144">
        <f>ROUND(I452*H452,2)</f>
        <v>0</v>
      </c>
      <c r="K452" s="145"/>
      <c r="L452" s="32"/>
      <c r="M452" s="146" t="s">
        <v>1</v>
      </c>
      <c r="N452" s="147" t="s">
        <v>38</v>
      </c>
      <c r="P452" s="148">
        <f>O452*H452</f>
        <v>0</v>
      </c>
      <c r="Q452" s="148">
        <v>0</v>
      </c>
      <c r="R452" s="148">
        <f>Q452*H452</f>
        <v>0</v>
      </c>
      <c r="S452" s="148">
        <v>1.4E-2</v>
      </c>
      <c r="T452" s="149">
        <f>S452*H452</f>
        <v>4.5742339999999997</v>
      </c>
      <c r="AR452" s="150" t="s">
        <v>158</v>
      </c>
      <c r="AT452" s="150" t="s">
        <v>154</v>
      </c>
      <c r="AU452" s="150" t="s">
        <v>83</v>
      </c>
      <c r="AY452" s="17" t="s">
        <v>151</v>
      </c>
      <c r="BE452" s="151">
        <f>IF(N452="základní",J452,0)</f>
        <v>0</v>
      </c>
      <c r="BF452" s="151">
        <f>IF(N452="snížená",J452,0)</f>
        <v>0</v>
      </c>
      <c r="BG452" s="151">
        <f>IF(N452="zákl. přenesená",J452,0)</f>
        <v>0</v>
      </c>
      <c r="BH452" s="151">
        <f>IF(N452="sníž. přenesená",J452,0)</f>
        <v>0</v>
      </c>
      <c r="BI452" s="151">
        <f>IF(N452="nulová",J452,0)</f>
        <v>0</v>
      </c>
      <c r="BJ452" s="17" t="s">
        <v>81</v>
      </c>
      <c r="BK452" s="151">
        <f>ROUND(I452*H452,2)</f>
        <v>0</v>
      </c>
      <c r="BL452" s="17" t="s">
        <v>158</v>
      </c>
      <c r="BM452" s="150" t="s">
        <v>1648</v>
      </c>
    </row>
    <row r="453" spans="2:65" s="1" customFormat="1" ht="19.5" x14ac:dyDescent="0.2">
      <c r="B453" s="32"/>
      <c r="D453" s="152" t="s">
        <v>160</v>
      </c>
      <c r="F453" s="153" t="s">
        <v>1649</v>
      </c>
      <c r="I453" s="154"/>
      <c r="L453" s="32"/>
      <c r="M453" s="155"/>
      <c r="T453" s="56"/>
      <c r="AT453" s="17" t="s">
        <v>160</v>
      </c>
      <c r="AU453" s="17" t="s">
        <v>83</v>
      </c>
    </row>
    <row r="454" spans="2:65" s="14" customFormat="1" x14ac:dyDescent="0.2">
      <c r="B454" s="170"/>
      <c r="D454" s="152" t="s">
        <v>162</v>
      </c>
      <c r="E454" s="171" t="s">
        <v>1</v>
      </c>
      <c r="F454" s="172" t="s">
        <v>1650</v>
      </c>
      <c r="H454" s="171" t="s">
        <v>1</v>
      </c>
      <c r="I454" s="173"/>
      <c r="L454" s="170"/>
      <c r="M454" s="174"/>
      <c r="T454" s="175"/>
      <c r="AT454" s="171" t="s">
        <v>162</v>
      </c>
      <c r="AU454" s="171" t="s">
        <v>83</v>
      </c>
      <c r="AV454" s="14" t="s">
        <v>81</v>
      </c>
      <c r="AW454" s="14" t="s">
        <v>30</v>
      </c>
      <c r="AX454" s="14" t="s">
        <v>73</v>
      </c>
      <c r="AY454" s="171" t="s">
        <v>151</v>
      </c>
    </row>
    <row r="455" spans="2:65" s="14" customFormat="1" x14ac:dyDescent="0.2">
      <c r="B455" s="170"/>
      <c r="D455" s="152" t="s">
        <v>162</v>
      </c>
      <c r="E455" s="171" t="s">
        <v>1</v>
      </c>
      <c r="F455" s="172" t="s">
        <v>1304</v>
      </c>
      <c r="H455" s="171" t="s">
        <v>1</v>
      </c>
      <c r="I455" s="173"/>
      <c r="L455" s="170"/>
      <c r="M455" s="174"/>
      <c r="T455" s="175"/>
      <c r="AT455" s="171" t="s">
        <v>162</v>
      </c>
      <c r="AU455" s="171" t="s">
        <v>83</v>
      </c>
      <c r="AV455" s="14" t="s">
        <v>81</v>
      </c>
      <c r="AW455" s="14" t="s">
        <v>30</v>
      </c>
      <c r="AX455" s="14" t="s">
        <v>73</v>
      </c>
      <c r="AY455" s="171" t="s">
        <v>151</v>
      </c>
    </row>
    <row r="456" spans="2:65" s="12" customFormat="1" x14ac:dyDescent="0.2">
      <c r="B456" s="156"/>
      <c r="D456" s="152" t="s">
        <v>162</v>
      </c>
      <c r="E456" s="157" t="s">
        <v>1</v>
      </c>
      <c r="F456" s="158" t="s">
        <v>1651</v>
      </c>
      <c r="H456" s="159">
        <v>155.767</v>
      </c>
      <c r="I456" s="160"/>
      <c r="L456" s="156"/>
      <c r="M456" s="161"/>
      <c r="T456" s="162"/>
      <c r="AT456" s="157" t="s">
        <v>162</v>
      </c>
      <c r="AU456" s="157" t="s">
        <v>83</v>
      </c>
      <c r="AV456" s="12" t="s">
        <v>83</v>
      </c>
      <c r="AW456" s="12" t="s">
        <v>30</v>
      </c>
      <c r="AX456" s="12" t="s">
        <v>73</v>
      </c>
      <c r="AY456" s="157" t="s">
        <v>151</v>
      </c>
    </row>
    <row r="457" spans="2:65" s="14" customFormat="1" x14ac:dyDescent="0.2">
      <c r="B457" s="170"/>
      <c r="D457" s="152" t="s">
        <v>162</v>
      </c>
      <c r="E457" s="171" t="s">
        <v>1</v>
      </c>
      <c r="F457" s="172" t="s">
        <v>1306</v>
      </c>
      <c r="H457" s="171" t="s">
        <v>1</v>
      </c>
      <c r="I457" s="173"/>
      <c r="L457" s="170"/>
      <c r="M457" s="174"/>
      <c r="T457" s="175"/>
      <c r="AT457" s="171" t="s">
        <v>162</v>
      </c>
      <c r="AU457" s="171" t="s">
        <v>83</v>
      </c>
      <c r="AV457" s="14" t="s">
        <v>81</v>
      </c>
      <c r="AW457" s="14" t="s">
        <v>30</v>
      </c>
      <c r="AX457" s="14" t="s">
        <v>73</v>
      </c>
      <c r="AY457" s="171" t="s">
        <v>151</v>
      </c>
    </row>
    <row r="458" spans="2:65" s="12" customFormat="1" x14ac:dyDescent="0.2">
      <c r="B458" s="156"/>
      <c r="D458" s="152" t="s">
        <v>162</v>
      </c>
      <c r="E458" s="157" t="s">
        <v>1</v>
      </c>
      <c r="F458" s="158" t="s">
        <v>1652</v>
      </c>
      <c r="H458" s="159">
        <v>170.964</v>
      </c>
      <c r="I458" s="160"/>
      <c r="L458" s="156"/>
      <c r="M458" s="161"/>
      <c r="T458" s="162"/>
      <c r="AT458" s="157" t="s">
        <v>162</v>
      </c>
      <c r="AU458" s="157" t="s">
        <v>83</v>
      </c>
      <c r="AV458" s="12" t="s">
        <v>83</v>
      </c>
      <c r="AW458" s="12" t="s">
        <v>30</v>
      </c>
      <c r="AX458" s="12" t="s">
        <v>73</v>
      </c>
      <c r="AY458" s="157" t="s">
        <v>151</v>
      </c>
    </row>
    <row r="459" spans="2:65" s="13" customFormat="1" x14ac:dyDescent="0.2">
      <c r="B459" s="163"/>
      <c r="D459" s="152" t="s">
        <v>162</v>
      </c>
      <c r="E459" s="164" t="s">
        <v>1</v>
      </c>
      <c r="F459" s="165" t="s">
        <v>164</v>
      </c>
      <c r="H459" s="166">
        <v>326.73099999999999</v>
      </c>
      <c r="I459" s="167"/>
      <c r="L459" s="163"/>
      <c r="M459" s="168"/>
      <c r="T459" s="169"/>
      <c r="AT459" s="164" t="s">
        <v>162</v>
      </c>
      <c r="AU459" s="164" t="s">
        <v>83</v>
      </c>
      <c r="AV459" s="13" t="s">
        <v>158</v>
      </c>
      <c r="AW459" s="13" t="s">
        <v>30</v>
      </c>
      <c r="AX459" s="13" t="s">
        <v>81</v>
      </c>
      <c r="AY459" s="164" t="s">
        <v>151</v>
      </c>
    </row>
    <row r="460" spans="2:65" s="1" customFormat="1" ht="24.2" customHeight="1" x14ac:dyDescent="0.2">
      <c r="B460" s="137"/>
      <c r="C460" s="138" t="s">
        <v>770</v>
      </c>
      <c r="D460" s="138" t="s">
        <v>154</v>
      </c>
      <c r="E460" s="139" t="s">
        <v>1653</v>
      </c>
      <c r="F460" s="140" t="s">
        <v>1654</v>
      </c>
      <c r="G460" s="141" t="s">
        <v>157</v>
      </c>
      <c r="H460" s="142">
        <v>81.683000000000007</v>
      </c>
      <c r="I460" s="143"/>
      <c r="J460" s="144">
        <f>ROUND(I460*H460,2)</f>
        <v>0</v>
      </c>
      <c r="K460" s="145"/>
      <c r="L460" s="32"/>
      <c r="M460" s="146" t="s">
        <v>1</v>
      </c>
      <c r="N460" s="147" t="s">
        <v>38</v>
      </c>
      <c r="P460" s="148">
        <f>O460*H460</f>
        <v>0</v>
      </c>
      <c r="Q460" s="148">
        <v>8.5500000000000003E-3</v>
      </c>
      <c r="R460" s="148">
        <f>Q460*H460</f>
        <v>0.69838965000000008</v>
      </c>
      <c r="S460" s="148">
        <v>0</v>
      </c>
      <c r="T460" s="149">
        <f>S460*H460</f>
        <v>0</v>
      </c>
      <c r="AR460" s="150" t="s">
        <v>158</v>
      </c>
      <c r="AT460" s="150" t="s">
        <v>154</v>
      </c>
      <c r="AU460" s="150" t="s">
        <v>83</v>
      </c>
      <c r="AY460" s="17" t="s">
        <v>151</v>
      </c>
      <c r="BE460" s="151">
        <f>IF(N460="základní",J460,0)</f>
        <v>0</v>
      </c>
      <c r="BF460" s="151">
        <f>IF(N460="snížená",J460,0)</f>
        <v>0</v>
      </c>
      <c r="BG460" s="151">
        <f>IF(N460="zákl. přenesená",J460,0)</f>
        <v>0</v>
      </c>
      <c r="BH460" s="151">
        <f>IF(N460="sníž. přenesená",J460,0)</f>
        <v>0</v>
      </c>
      <c r="BI460" s="151">
        <f>IF(N460="nulová",J460,0)</f>
        <v>0</v>
      </c>
      <c r="BJ460" s="17" t="s">
        <v>81</v>
      </c>
      <c r="BK460" s="151">
        <f>ROUND(I460*H460,2)</f>
        <v>0</v>
      </c>
      <c r="BL460" s="17" t="s">
        <v>158</v>
      </c>
      <c r="BM460" s="150" t="s">
        <v>1655</v>
      </c>
    </row>
    <row r="461" spans="2:65" s="1" customFormat="1" ht="19.5" x14ac:dyDescent="0.2">
      <c r="B461" s="32"/>
      <c r="D461" s="152" t="s">
        <v>160</v>
      </c>
      <c r="F461" s="153" t="s">
        <v>1656</v>
      </c>
      <c r="I461" s="154"/>
      <c r="L461" s="32"/>
      <c r="M461" s="155"/>
      <c r="T461" s="56"/>
      <c r="AT461" s="17" t="s">
        <v>160</v>
      </c>
      <c r="AU461" s="17" t="s">
        <v>83</v>
      </c>
    </row>
    <row r="462" spans="2:65" s="14" customFormat="1" x14ac:dyDescent="0.2">
      <c r="B462" s="170"/>
      <c r="D462" s="152" t="s">
        <v>162</v>
      </c>
      <c r="E462" s="171" t="s">
        <v>1</v>
      </c>
      <c r="F462" s="172" t="s">
        <v>1657</v>
      </c>
      <c r="H462" s="171" t="s">
        <v>1</v>
      </c>
      <c r="I462" s="173"/>
      <c r="L462" s="170"/>
      <c r="M462" s="174"/>
      <c r="T462" s="175"/>
      <c r="AT462" s="171" t="s">
        <v>162</v>
      </c>
      <c r="AU462" s="171" t="s">
        <v>83</v>
      </c>
      <c r="AV462" s="14" t="s">
        <v>81</v>
      </c>
      <c r="AW462" s="14" t="s">
        <v>30</v>
      </c>
      <c r="AX462" s="14" t="s">
        <v>73</v>
      </c>
      <c r="AY462" s="171" t="s">
        <v>151</v>
      </c>
    </row>
    <row r="463" spans="2:65" s="14" customFormat="1" x14ac:dyDescent="0.2">
      <c r="B463" s="170"/>
      <c r="D463" s="152" t="s">
        <v>162</v>
      </c>
      <c r="E463" s="171" t="s">
        <v>1</v>
      </c>
      <c r="F463" s="172" t="s">
        <v>1658</v>
      </c>
      <c r="H463" s="171" t="s">
        <v>1</v>
      </c>
      <c r="I463" s="173"/>
      <c r="L463" s="170"/>
      <c r="M463" s="174"/>
      <c r="T463" s="175"/>
      <c r="AT463" s="171" t="s">
        <v>162</v>
      </c>
      <c r="AU463" s="171" t="s">
        <v>83</v>
      </c>
      <c r="AV463" s="14" t="s">
        <v>81</v>
      </c>
      <c r="AW463" s="14" t="s">
        <v>30</v>
      </c>
      <c r="AX463" s="14" t="s">
        <v>73</v>
      </c>
      <c r="AY463" s="171" t="s">
        <v>151</v>
      </c>
    </row>
    <row r="464" spans="2:65" s="14" customFormat="1" x14ac:dyDescent="0.2">
      <c r="B464" s="170"/>
      <c r="D464" s="152" t="s">
        <v>162</v>
      </c>
      <c r="E464" s="171" t="s">
        <v>1</v>
      </c>
      <c r="F464" s="172" t="s">
        <v>1304</v>
      </c>
      <c r="H464" s="171" t="s">
        <v>1</v>
      </c>
      <c r="I464" s="173"/>
      <c r="L464" s="170"/>
      <c r="M464" s="174"/>
      <c r="T464" s="175"/>
      <c r="AT464" s="171" t="s">
        <v>162</v>
      </c>
      <c r="AU464" s="171" t="s">
        <v>83</v>
      </c>
      <c r="AV464" s="14" t="s">
        <v>81</v>
      </c>
      <c r="AW464" s="14" t="s">
        <v>30</v>
      </c>
      <c r="AX464" s="14" t="s">
        <v>73</v>
      </c>
      <c r="AY464" s="171" t="s">
        <v>151</v>
      </c>
    </row>
    <row r="465" spans="2:65" s="12" customFormat="1" x14ac:dyDescent="0.2">
      <c r="B465" s="156"/>
      <c r="D465" s="152" t="s">
        <v>162</v>
      </c>
      <c r="E465" s="157" t="s">
        <v>1</v>
      </c>
      <c r="F465" s="158" t="s">
        <v>1659</v>
      </c>
      <c r="H465" s="159">
        <v>38.942</v>
      </c>
      <c r="I465" s="160"/>
      <c r="L465" s="156"/>
      <c r="M465" s="161"/>
      <c r="T465" s="162"/>
      <c r="AT465" s="157" t="s">
        <v>162</v>
      </c>
      <c r="AU465" s="157" t="s">
        <v>83</v>
      </c>
      <c r="AV465" s="12" t="s">
        <v>83</v>
      </c>
      <c r="AW465" s="12" t="s">
        <v>30</v>
      </c>
      <c r="AX465" s="12" t="s">
        <v>73</v>
      </c>
      <c r="AY465" s="157" t="s">
        <v>151</v>
      </c>
    </row>
    <row r="466" spans="2:65" s="14" customFormat="1" x14ac:dyDescent="0.2">
      <c r="B466" s="170"/>
      <c r="D466" s="152" t="s">
        <v>162</v>
      </c>
      <c r="E466" s="171" t="s">
        <v>1</v>
      </c>
      <c r="F466" s="172" t="s">
        <v>1306</v>
      </c>
      <c r="H466" s="171" t="s">
        <v>1</v>
      </c>
      <c r="I466" s="173"/>
      <c r="L466" s="170"/>
      <c r="M466" s="174"/>
      <c r="T466" s="175"/>
      <c r="AT466" s="171" t="s">
        <v>162</v>
      </c>
      <c r="AU466" s="171" t="s">
        <v>83</v>
      </c>
      <c r="AV466" s="14" t="s">
        <v>81</v>
      </c>
      <c r="AW466" s="14" t="s">
        <v>30</v>
      </c>
      <c r="AX466" s="14" t="s">
        <v>73</v>
      </c>
      <c r="AY466" s="171" t="s">
        <v>151</v>
      </c>
    </row>
    <row r="467" spans="2:65" s="12" customFormat="1" x14ac:dyDescent="0.2">
      <c r="B467" s="156"/>
      <c r="D467" s="152" t="s">
        <v>162</v>
      </c>
      <c r="E467" s="157" t="s">
        <v>1</v>
      </c>
      <c r="F467" s="158" t="s">
        <v>1660</v>
      </c>
      <c r="H467" s="159">
        <v>42.741</v>
      </c>
      <c r="I467" s="160"/>
      <c r="L467" s="156"/>
      <c r="M467" s="161"/>
      <c r="T467" s="162"/>
      <c r="AT467" s="157" t="s">
        <v>162</v>
      </c>
      <c r="AU467" s="157" t="s">
        <v>83</v>
      </c>
      <c r="AV467" s="12" t="s">
        <v>83</v>
      </c>
      <c r="AW467" s="12" t="s">
        <v>30</v>
      </c>
      <c r="AX467" s="12" t="s">
        <v>73</v>
      </c>
      <c r="AY467" s="157" t="s">
        <v>151</v>
      </c>
    </row>
    <row r="468" spans="2:65" s="13" customFormat="1" x14ac:dyDescent="0.2">
      <c r="B468" s="163"/>
      <c r="D468" s="152" t="s">
        <v>162</v>
      </c>
      <c r="E468" s="164" t="s">
        <v>1</v>
      </c>
      <c r="F468" s="165" t="s">
        <v>164</v>
      </c>
      <c r="H468" s="166">
        <v>81.683000000000007</v>
      </c>
      <c r="I468" s="167"/>
      <c r="L468" s="163"/>
      <c r="M468" s="168"/>
      <c r="T468" s="169"/>
      <c r="AT468" s="164" t="s">
        <v>162</v>
      </c>
      <c r="AU468" s="164" t="s">
        <v>83</v>
      </c>
      <c r="AV468" s="13" t="s">
        <v>158</v>
      </c>
      <c r="AW468" s="13" t="s">
        <v>30</v>
      </c>
      <c r="AX468" s="13" t="s">
        <v>81</v>
      </c>
      <c r="AY468" s="164" t="s">
        <v>151</v>
      </c>
    </row>
    <row r="469" spans="2:65" s="1" customFormat="1" ht="24.2" customHeight="1" x14ac:dyDescent="0.2">
      <c r="B469" s="137"/>
      <c r="C469" s="138" t="s">
        <v>775</v>
      </c>
      <c r="D469" s="138" t="s">
        <v>154</v>
      </c>
      <c r="E469" s="139" t="s">
        <v>1661</v>
      </c>
      <c r="F469" s="140" t="s">
        <v>1662</v>
      </c>
      <c r="G469" s="141" t="s">
        <v>171</v>
      </c>
      <c r="H469" s="142">
        <v>24.158999999999999</v>
      </c>
      <c r="I469" s="143"/>
      <c r="J469" s="144">
        <f>ROUND(I469*H469,2)</f>
        <v>0</v>
      </c>
      <c r="K469" s="145"/>
      <c r="L469" s="32"/>
      <c r="M469" s="146" t="s">
        <v>1</v>
      </c>
      <c r="N469" s="147" t="s">
        <v>38</v>
      </c>
      <c r="P469" s="148">
        <f>O469*H469</f>
        <v>0</v>
      </c>
      <c r="Q469" s="148">
        <v>0</v>
      </c>
      <c r="R469" s="148">
        <f>Q469*H469</f>
        <v>0</v>
      </c>
      <c r="S469" s="148">
        <v>2.5</v>
      </c>
      <c r="T469" s="149">
        <f>S469*H469</f>
        <v>60.397499999999994</v>
      </c>
      <c r="AR469" s="150" t="s">
        <v>158</v>
      </c>
      <c r="AT469" s="150" t="s">
        <v>154</v>
      </c>
      <c r="AU469" s="150" t="s">
        <v>83</v>
      </c>
      <c r="AY469" s="17" t="s">
        <v>151</v>
      </c>
      <c r="BE469" s="151">
        <f>IF(N469="základní",J469,0)</f>
        <v>0</v>
      </c>
      <c r="BF469" s="151">
        <f>IF(N469="snížená",J469,0)</f>
        <v>0</v>
      </c>
      <c r="BG469" s="151">
        <f>IF(N469="zákl. přenesená",J469,0)</f>
        <v>0</v>
      </c>
      <c r="BH469" s="151">
        <f>IF(N469="sníž. přenesená",J469,0)</f>
        <v>0</v>
      </c>
      <c r="BI469" s="151">
        <f>IF(N469="nulová",J469,0)</f>
        <v>0</v>
      </c>
      <c r="BJ469" s="17" t="s">
        <v>81</v>
      </c>
      <c r="BK469" s="151">
        <f>ROUND(I469*H469,2)</f>
        <v>0</v>
      </c>
      <c r="BL469" s="17" t="s">
        <v>158</v>
      </c>
      <c r="BM469" s="150" t="s">
        <v>1663</v>
      </c>
    </row>
    <row r="470" spans="2:65" s="1" customFormat="1" ht="19.5" x14ac:dyDescent="0.2">
      <c r="B470" s="32"/>
      <c r="D470" s="152" t="s">
        <v>160</v>
      </c>
      <c r="F470" s="153" t="s">
        <v>1664</v>
      </c>
      <c r="I470" s="154"/>
      <c r="L470" s="32"/>
      <c r="M470" s="155"/>
      <c r="T470" s="56"/>
      <c r="AT470" s="17" t="s">
        <v>160</v>
      </c>
      <c r="AU470" s="17" t="s">
        <v>83</v>
      </c>
    </row>
    <row r="471" spans="2:65" s="14" customFormat="1" x14ac:dyDescent="0.2">
      <c r="B471" s="170"/>
      <c r="D471" s="152" t="s">
        <v>162</v>
      </c>
      <c r="E471" s="171" t="s">
        <v>1</v>
      </c>
      <c r="F471" s="172" t="s">
        <v>1300</v>
      </c>
      <c r="H471" s="171" t="s">
        <v>1</v>
      </c>
      <c r="I471" s="173"/>
      <c r="L471" s="170"/>
      <c r="M471" s="174"/>
      <c r="T471" s="175"/>
      <c r="AT471" s="171" t="s">
        <v>162</v>
      </c>
      <c r="AU471" s="171" t="s">
        <v>83</v>
      </c>
      <c r="AV471" s="14" t="s">
        <v>81</v>
      </c>
      <c r="AW471" s="14" t="s">
        <v>30</v>
      </c>
      <c r="AX471" s="14" t="s">
        <v>73</v>
      </c>
      <c r="AY471" s="171" t="s">
        <v>151</v>
      </c>
    </row>
    <row r="472" spans="2:65" s="12" customFormat="1" x14ac:dyDescent="0.2">
      <c r="B472" s="156"/>
      <c r="D472" s="152" t="s">
        <v>162</v>
      </c>
      <c r="E472" s="157" t="s">
        <v>1</v>
      </c>
      <c r="F472" s="158" t="s">
        <v>1665</v>
      </c>
      <c r="H472" s="159">
        <v>12.242000000000001</v>
      </c>
      <c r="I472" s="160"/>
      <c r="L472" s="156"/>
      <c r="M472" s="161"/>
      <c r="T472" s="162"/>
      <c r="AT472" s="157" t="s">
        <v>162</v>
      </c>
      <c r="AU472" s="157" t="s">
        <v>83</v>
      </c>
      <c r="AV472" s="12" t="s">
        <v>83</v>
      </c>
      <c r="AW472" s="12" t="s">
        <v>30</v>
      </c>
      <c r="AX472" s="12" t="s">
        <v>73</v>
      </c>
      <c r="AY472" s="157" t="s">
        <v>151</v>
      </c>
    </row>
    <row r="473" spans="2:65" s="12" customFormat="1" x14ac:dyDescent="0.2">
      <c r="B473" s="156"/>
      <c r="D473" s="152" t="s">
        <v>162</v>
      </c>
      <c r="E473" s="157" t="s">
        <v>1</v>
      </c>
      <c r="F473" s="158" t="s">
        <v>1666</v>
      </c>
      <c r="H473" s="159">
        <v>7.0170000000000003</v>
      </c>
      <c r="I473" s="160"/>
      <c r="L473" s="156"/>
      <c r="M473" s="161"/>
      <c r="T473" s="162"/>
      <c r="AT473" s="157" t="s">
        <v>162</v>
      </c>
      <c r="AU473" s="157" t="s">
        <v>83</v>
      </c>
      <c r="AV473" s="12" t="s">
        <v>83</v>
      </c>
      <c r="AW473" s="12" t="s">
        <v>30</v>
      </c>
      <c r="AX473" s="12" t="s">
        <v>73</v>
      </c>
      <c r="AY473" s="157" t="s">
        <v>151</v>
      </c>
    </row>
    <row r="474" spans="2:65" s="14" customFormat="1" x14ac:dyDescent="0.2">
      <c r="B474" s="170"/>
      <c r="D474" s="152" t="s">
        <v>162</v>
      </c>
      <c r="E474" s="171" t="s">
        <v>1</v>
      </c>
      <c r="F474" s="172" t="s">
        <v>1303</v>
      </c>
      <c r="H474" s="171" t="s">
        <v>1</v>
      </c>
      <c r="I474" s="173"/>
      <c r="L474" s="170"/>
      <c r="M474" s="174"/>
      <c r="T474" s="175"/>
      <c r="AT474" s="171" t="s">
        <v>162</v>
      </c>
      <c r="AU474" s="171" t="s">
        <v>83</v>
      </c>
      <c r="AV474" s="14" t="s">
        <v>81</v>
      </c>
      <c r="AW474" s="14" t="s">
        <v>30</v>
      </c>
      <c r="AX474" s="14" t="s">
        <v>73</v>
      </c>
      <c r="AY474" s="171" t="s">
        <v>151</v>
      </c>
    </row>
    <row r="475" spans="2:65" s="14" customFormat="1" x14ac:dyDescent="0.2">
      <c r="B475" s="170"/>
      <c r="D475" s="152" t="s">
        <v>162</v>
      </c>
      <c r="E475" s="171" t="s">
        <v>1</v>
      </c>
      <c r="F475" s="172" t="s">
        <v>1304</v>
      </c>
      <c r="H475" s="171" t="s">
        <v>1</v>
      </c>
      <c r="I475" s="173"/>
      <c r="L475" s="170"/>
      <c r="M475" s="174"/>
      <c r="T475" s="175"/>
      <c r="AT475" s="171" t="s">
        <v>162</v>
      </c>
      <c r="AU475" s="171" t="s">
        <v>83</v>
      </c>
      <c r="AV475" s="14" t="s">
        <v>81</v>
      </c>
      <c r="AW475" s="14" t="s">
        <v>30</v>
      </c>
      <c r="AX475" s="14" t="s">
        <v>73</v>
      </c>
      <c r="AY475" s="171" t="s">
        <v>151</v>
      </c>
    </row>
    <row r="476" spans="2:65" s="12" customFormat="1" x14ac:dyDescent="0.2">
      <c r="B476" s="156"/>
      <c r="D476" s="152" t="s">
        <v>162</v>
      </c>
      <c r="E476" s="157" t="s">
        <v>1</v>
      </c>
      <c r="F476" s="158" t="s">
        <v>1467</v>
      </c>
      <c r="H476" s="159">
        <v>2.4</v>
      </c>
      <c r="I476" s="160"/>
      <c r="L476" s="156"/>
      <c r="M476" s="161"/>
      <c r="T476" s="162"/>
      <c r="AT476" s="157" t="s">
        <v>162</v>
      </c>
      <c r="AU476" s="157" t="s">
        <v>83</v>
      </c>
      <c r="AV476" s="12" t="s">
        <v>83</v>
      </c>
      <c r="AW476" s="12" t="s">
        <v>30</v>
      </c>
      <c r="AX476" s="12" t="s">
        <v>73</v>
      </c>
      <c r="AY476" s="157" t="s">
        <v>151</v>
      </c>
    </row>
    <row r="477" spans="2:65" s="14" customFormat="1" x14ac:dyDescent="0.2">
      <c r="B477" s="170"/>
      <c r="D477" s="152" t="s">
        <v>162</v>
      </c>
      <c r="E477" s="171" t="s">
        <v>1</v>
      </c>
      <c r="F477" s="172" t="s">
        <v>1306</v>
      </c>
      <c r="H477" s="171" t="s">
        <v>1</v>
      </c>
      <c r="I477" s="173"/>
      <c r="L477" s="170"/>
      <c r="M477" s="174"/>
      <c r="T477" s="175"/>
      <c r="AT477" s="171" t="s">
        <v>162</v>
      </c>
      <c r="AU477" s="171" t="s">
        <v>83</v>
      </c>
      <c r="AV477" s="14" t="s">
        <v>81</v>
      </c>
      <c r="AW477" s="14" t="s">
        <v>30</v>
      </c>
      <c r="AX477" s="14" t="s">
        <v>73</v>
      </c>
      <c r="AY477" s="171" t="s">
        <v>151</v>
      </c>
    </row>
    <row r="478" spans="2:65" s="12" customFormat="1" x14ac:dyDescent="0.2">
      <c r="B478" s="156"/>
      <c r="D478" s="152" t="s">
        <v>162</v>
      </c>
      <c r="E478" s="157" t="s">
        <v>1</v>
      </c>
      <c r="F478" s="158" t="s">
        <v>1667</v>
      </c>
      <c r="H478" s="159">
        <v>2.5</v>
      </c>
      <c r="I478" s="160"/>
      <c r="L478" s="156"/>
      <c r="M478" s="161"/>
      <c r="T478" s="162"/>
      <c r="AT478" s="157" t="s">
        <v>162</v>
      </c>
      <c r="AU478" s="157" t="s">
        <v>83</v>
      </c>
      <c r="AV478" s="12" t="s">
        <v>83</v>
      </c>
      <c r="AW478" s="12" t="s">
        <v>30</v>
      </c>
      <c r="AX478" s="12" t="s">
        <v>73</v>
      </c>
      <c r="AY478" s="157" t="s">
        <v>151</v>
      </c>
    </row>
    <row r="479" spans="2:65" s="13" customFormat="1" x14ac:dyDescent="0.2">
      <c r="B479" s="163"/>
      <c r="D479" s="152" t="s">
        <v>162</v>
      </c>
      <c r="E479" s="164" t="s">
        <v>1</v>
      </c>
      <c r="F479" s="165" t="s">
        <v>164</v>
      </c>
      <c r="H479" s="166">
        <v>24.158999999999999</v>
      </c>
      <c r="I479" s="167"/>
      <c r="L479" s="163"/>
      <c r="M479" s="168"/>
      <c r="T479" s="169"/>
      <c r="AT479" s="164" t="s">
        <v>162</v>
      </c>
      <c r="AU479" s="164" t="s">
        <v>83</v>
      </c>
      <c r="AV479" s="13" t="s">
        <v>158</v>
      </c>
      <c r="AW479" s="13" t="s">
        <v>30</v>
      </c>
      <c r="AX479" s="13" t="s">
        <v>81</v>
      </c>
      <c r="AY479" s="164" t="s">
        <v>151</v>
      </c>
    </row>
    <row r="480" spans="2:65" s="1" customFormat="1" ht="24.2" customHeight="1" x14ac:dyDescent="0.2">
      <c r="B480" s="137"/>
      <c r="C480" s="138" t="s">
        <v>780</v>
      </c>
      <c r="D480" s="138" t="s">
        <v>154</v>
      </c>
      <c r="E480" s="139" t="s">
        <v>1668</v>
      </c>
      <c r="F480" s="140" t="s">
        <v>1669</v>
      </c>
      <c r="G480" s="141" t="s">
        <v>171</v>
      </c>
      <c r="H480" s="142">
        <v>16.108000000000001</v>
      </c>
      <c r="I480" s="143"/>
      <c r="J480" s="144">
        <f>ROUND(I480*H480,2)</f>
        <v>0</v>
      </c>
      <c r="K480" s="145"/>
      <c r="L480" s="32"/>
      <c r="M480" s="146" t="s">
        <v>1</v>
      </c>
      <c r="N480" s="147" t="s">
        <v>38</v>
      </c>
      <c r="P480" s="148">
        <f>O480*H480</f>
        <v>0</v>
      </c>
      <c r="Q480" s="148">
        <v>0.48818</v>
      </c>
      <c r="R480" s="148">
        <f>Q480*H480</f>
        <v>7.8636034400000003</v>
      </c>
      <c r="S480" s="148">
        <v>0</v>
      </c>
      <c r="T480" s="149">
        <f>S480*H480</f>
        <v>0</v>
      </c>
      <c r="AR480" s="150" t="s">
        <v>158</v>
      </c>
      <c r="AT480" s="150" t="s">
        <v>154</v>
      </c>
      <c r="AU480" s="150" t="s">
        <v>83</v>
      </c>
      <c r="AY480" s="17" t="s">
        <v>151</v>
      </c>
      <c r="BE480" s="151">
        <f>IF(N480="základní",J480,0)</f>
        <v>0</v>
      </c>
      <c r="BF480" s="151">
        <f>IF(N480="snížená",J480,0)</f>
        <v>0</v>
      </c>
      <c r="BG480" s="151">
        <f>IF(N480="zákl. přenesená",J480,0)</f>
        <v>0</v>
      </c>
      <c r="BH480" s="151">
        <f>IF(N480="sníž. přenesená",J480,0)</f>
        <v>0</v>
      </c>
      <c r="BI480" s="151">
        <f>IF(N480="nulová",J480,0)</f>
        <v>0</v>
      </c>
      <c r="BJ480" s="17" t="s">
        <v>81</v>
      </c>
      <c r="BK480" s="151">
        <f>ROUND(I480*H480,2)</f>
        <v>0</v>
      </c>
      <c r="BL480" s="17" t="s">
        <v>158</v>
      </c>
      <c r="BM480" s="150" t="s">
        <v>1670</v>
      </c>
    </row>
    <row r="481" spans="2:65" s="1" customFormat="1" ht="19.5" x14ac:dyDescent="0.2">
      <c r="B481" s="32"/>
      <c r="D481" s="152" t="s">
        <v>160</v>
      </c>
      <c r="F481" s="153" t="s">
        <v>1671</v>
      </c>
      <c r="I481" s="154"/>
      <c r="L481" s="32"/>
      <c r="M481" s="155"/>
      <c r="T481" s="56"/>
      <c r="AT481" s="17" t="s">
        <v>160</v>
      </c>
      <c r="AU481" s="17" t="s">
        <v>83</v>
      </c>
    </row>
    <row r="482" spans="2:65" s="14" customFormat="1" x14ac:dyDescent="0.2">
      <c r="B482" s="170"/>
      <c r="D482" s="152" t="s">
        <v>162</v>
      </c>
      <c r="E482" s="171" t="s">
        <v>1</v>
      </c>
      <c r="F482" s="172" t="s">
        <v>1672</v>
      </c>
      <c r="H482" s="171" t="s">
        <v>1</v>
      </c>
      <c r="I482" s="173"/>
      <c r="L482" s="170"/>
      <c r="M482" s="174"/>
      <c r="T482" s="175"/>
      <c r="AT482" s="171" t="s">
        <v>162</v>
      </c>
      <c r="AU482" s="171" t="s">
        <v>83</v>
      </c>
      <c r="AV482" s="14" t="s">
        <v>81</v>
      </c>
      <c r="AW482" s="14" t="s">
        <v>30</v>
      </c>
      <c r="AX482" s="14" t="s">
        <v>73</v>
      </c>
      <c r="AY482" s="171" t="s">
        <v>151</v>
      </c>
    </row>
    <row r="483" spans="2:65" s="14" customFormat="1" x14ac:dyDescent="0.2">
      <c r="B483" s="170"/>
      <c r="D483" s="152" t="s">
        <v>162</v>
      </c>
      <c r="E483" s="171" t="s">
        <v>1</v>
      </c>
      <c r="F483" s="172" t="s">
        <v>1477</v>
      </c>
      <c r="H483" s="171" t="s">
        <v>1</v>
      </c>
      <c r="I483" s="173"/>
      <c r="L483" s="170"/>
      <c r="M483" s="174"/>
      <c r="T483" s="175"/>
      <c r="AT483" s="171" t="s">
        <v>162</v>
      </c>
      <c r="AU483" s="171" t="s">
        <v>83</v>
      </c>
      <c r="AV483" s="14" t="s">
        <v>81</v>
      </c>
      <c r="AW483" s="14" t="s">
        <v>30</v>
      </c>
      <c r="AX483" s="14" t="s">
        <v>73</v>
      </c>
      <c r="AY483" s="171" t="s">
        <v>151</v>
      </c>
    </row>
    <row r="484" spans="2:65" s="12" customFormat="1" x14ac:dyDescent="0.2">
      <c r="B484" s="156"/>
      <c r="D484" s="152" t="s">
        <v>162</v>
      </c>
      <c r="E484" s="157" t="s">
        <v>1</v>
      </c>
      <c r="F484" s="158" t="s">
        <v>1673</v>
      </c>
      <c r="H484" s="159">
        <v>6.7569999999999997</v>
      </c>
      <c r="I484" s="160"/>
      <c r="L484" s="156"/>
      <c r="M484" s="161"/>
      <c r="T484" s="162"/>
      <c r="AT484" s="157" t="s">
        <v>162</v>
      </c>
      <c r="AU484" s="157" t="s">
        <v>83</v>
      </c>
      <c r="AV484" s="12" t="s">
        <v>83</v>
      </c>
      <c r="AW484" s="12" t="s">
        <v>30</v>
      </c>
      <c r="AX484" s="12" t="s">
        <v>73</v>
      </c>
      <c r="AY484" s="157" t="s">
        <v>151</v>
      </c>
    </row>
    <row r="485" spans="2:65" s="12" customFormat="1" x14ac:dyDescent="0.2">
      <c r="B485" s="156"/>
      <c r="D485" s="152" t="s">
        <v>162</v>
      </c>
      <c r="E485" s="157" t="s">
        <v>1</v>
      </c>
      <c r="F485" s="158" t="s">
        <v>1674</v>
      </c>
      <c r="H485" s="159">
        <v>4.4509999999999996</v>
      </c>
      <c r="I485" s="160"/>
      <c r="L485" s="156"/>
      <c r="M485" s="161"/>
      <c r="T485" s="162"/>
      <c r="AT485" s="157" t="s">
        <v>162</v>
      </c>
      <c r="AU485" s="157" t="s">
        <v>83</v>
      </c>
      <c r="AV485" s="12" t="s">
        <v>83</v>
      </c>
      <c r="AW485" s="12" t="s">
        <v>30</v>
      </c>
      <c r="AX485" s="12" t="s">
        <v>73</v>
      </c>
      <c r="AY485" s="157" t="s">
        <v>151</v>
      </c>
    </row>
    <row r="486" spans="2:65" s="14" customFormat="1" x14ac:dyDescent="0.2">
      <c r="B486" s="170"/>
      <c r="D486" s="152" t="s">
        <v>162</v>
      </c>
      <c r="E486" s="171" t="s">
        <v>1</v>
      </c>
      <c r="F486" s="172" t="s">
        <v>1303</v>
      </c>
      <c r="H486" s="171" t="s">
        <v>1</v>
      </c>
      <c r="I486" s="173"/>
      <c r="L486" s="170"/>
      <c r="M486" s="174"/>
      <c r="T486" s="175"/>
      <c r="AT486" s="171" t="s">
        <v>162</v>
      </c>
      <c r="AU486" s="171" t="s">
        <v>83</v>
      </c>
      <c r="AV486" s="14" t="s">
        <v>81</v>
      </c>
      <c r="AW486" s="14" t="s">
        <v>30</v>
      </c>
      <c r="AX486" s="14" t="s">
        <v>73</v>
      </c>
      <c r="AY486" s="171" t="s">
        <v>151</v>
      </c>
    </row>
    <row r="487" spans="2:65" s="14" customFormat="1" x14ac:dyDescent="0.2">
      <c r="B487" s="170"/>
      <c r="D487" s="152" t="s">
        <v>162</v>
      </c>
      <c r="E487" s="171" t="s">
        <v>1</v>
      </c>
      <c r="F487" s="172" t="s">
        <v>1304</v>
      </c>
      <c r="H487" s="171" t="s">
        <v>1</v>
      </c>
      <c r="I487" s="173"/>
      <c r="L487" s="170"/>
      <c r="M487" s="174"/>
      <c r="T487" s="175"/>
      <c r="AT487" s="171" t="s">
        <v>162</v>
      </c>
      <c r="AU487" s="171" t="s">
        <v>83</v>
      </c>
      <c r="AV487" s="14" t="s">
        <v>81</v>
      </c>
      <c r="AW487" s="14" t="s">
        <v>30</v>
      </c>
      <c r="AX487" s="14" t="s">
        <v>73</v>
      </c>
      <c r="AY487" s="171" t="s">
        <v>151</v>
      </c>
    </row>
    <row r="488" spans="2:65" s="12" customFormat="1" x14ac:dyDescent="0.2">
      <c r="B488" s="156"/>
      <c r="D488" s="152" t="s">
        <v>162</v>
      </c>
      <c r="E488" s="157" t="s">
        <v>1</v>
      </c>
      <c r="F488" s="158" t="s">
        <v>1467</v>
      </c>
      <c r="H488" s="159">
        <v>2.4</v>
      </c>
      <c r="I488" s="160"/>
      <c r="L488" s="156"/>
      <c r="M488" s="161"/>
      <c r="T488" s="162"/>
      <c r="AT488" s="157" t="s">
        <v>162</v>
      </c>
      <c r="AU488" s="157" t="s">
        <v>83</v>
      </c>
      <c r="AV488" s="12" t="s">
        <v>83</v>
      </c>
      <c r="AW488" s="12" t="s">
        <v>30</v>
      </c>
      <c r="AX488" s="12" t="s">
        <v>73</v>
      </c>
      <c r="AY488" s="157" t="s">
        <v>151</v>
      </c>
    </row>
    <row r="489" spans="2:65" s="14" customFormat="1" x14ac:dyDescent="0.2">
      <c r="B489" s="170"/>
      <c r="D489" s="152" t="s">
        <v>162</v>
      </c>
      <c r="E489" s="171" t="s">
        <v>1</v>
      </c>
      <c r="F489" s="172" t="s">
        <v>1306</v>
      </c>
      <c r="H489" s="171" t="s">
        <v>1</v>
      </c>
      <c r="I489" s="173"/>
      <c r="L489" s="170"/>
      <c r="M489" s="174"/>
      <c r="T489" s="175"/>
      <c r="AT489" s="171" t="s">
        <v>162</v>
      </c>
      <c r="AU489" s="171" t="s">
        <v>83</v>
      </c>
      <c r="AV489" s="14" t="s">
        <v>81</v>
      </c>
      <c r="AW489" s="14" t="s">
        <v>30</v>
      </c>
      <c r="AX489" s="14" t="s">
        <v>73</v>
      </c>
      <c r="AY489" s="171" t="s">
        <v>151</v>
      </c>
    </row>
    <row r="490" spans="2:65" s="12" customFormat="1" x14ac:dyDescent="0.2">
      <c r="B490" s="156"/>
      <c r="D490" s="152" t="s">
        <v>162</v>
      </c>
      <c r="E490" s="157" t="s">
        <v>1</v>
      </c>
      <c r="F490" s="158" t="s">
        <v>1667</v>
      </c>
      <c r="H490" s="159">
        <v>2.5</v>
      </c>
      <c r="I490" s="160"/>
      <c r="L490" s="156"/>
      <c r="M490" s="161"/>
      <c r="T490" s="162"/>
      <c r="AT490" s="157" t="s">
        <v>162</v>
      </c>
      <c r="AU490" s="157" t="s">
        <v>83</v>
      </c>
      <c r="AV490" s="12" t="s">
        <v>83</v>
      </c>
      <c r="AW490" s="12" t="s">
        <v>30</v>
      </c>
      <c r="AX490" s="12" t="s">
        <v>73</v>
      </c>
      <c r="AY490" s="157" t="s">
        <v>151</v>
      </c>
    </row>
    <row r="491" spans="2:65" s="13" customFormat="1" x14ac:dyDescent="0.2">
      <c r="B491" s="163"/>
      <c r="D491" s="152" t="s">
        <v>162</v>
      </c>
      <c r="E491" s="164" t="s">
        <v>1</v>
      </c>
      <c r="F491" s="165" t="s">
        <v>164</v>
      </c>
      <c r="H491" s="166">
        <v>16.108000000000001</v>
      </c>
      <c r="I491" s="167"/>
      <c r="L491" s="163"/>
      <c r="M491" s="168"/>
      <c r="T491" s="169"/>
      <c r="AT491" s="164" t="s">
        <v>162</v>
      </c>
      <c r="AU491" s="164" t="s">
        <v>83</v>
      </c>
      <c r="AV491" s="13" t="s">
        <v>158</v>
      </c>
      <c r="AW491" s="13" t="s">
        <v>30</v>
      </c>
      <c r="AX491" s="13" t="s">
        <v>81</v>
      </c>
      <c r="AY491" s="164" t="s">
        <v>151</v>
      </c>
    </row>
    <row r="492" spans="2:65" s="1" customFormat="1" ht="24.2" customHeight="1" x14ac:dyDescent="0.2">
      <c r="B492" s="137"/>
      <c r="C492" s="138" t="s">
        <v>786</v>
      </c>
      <c r="D492" s="138" t="s">
        <v>154</v>
      </c>
      <c r="E492" s="139" t="s">
        <v>1675</v>
      </c>
      <c r="F492" s="140" t="s">
        <v>1676</v>
      </c>
      <c r="G492" s="141" t="s">
        <v>157</v>
      </c>
      <c r="H492" s="142">
        <v>326.73099999999999</v>
      </c>
      <c r="I492" s="143"/>
      <c r="J492" s="144">
        <f>ROUND(I492*H492,2)</f>
        <v>0</v>
      </c>
      <c r="K492" s="145"/>
      <c r="L492" s="32"/>
      <c r="M492" s="146" t="s">
        <v>1</v>
      </c>
      <c r="N492" s="147" t="s">
        <v>38</v>
      </c>
      <c r="P492" s="148">
        <f>O492*H492</f>
        <v>0</v>
      </c>
      <c r="Q492" s="148">
        <v>3.9079999999999997E-2</v>
      </c>
      <c r="R492" s="148">
        <f>Q492*H492</f>
        <v>12.768647479999998</v>
      </c>
      <c r="S492" s="148">
        <v>0</v>
      </c>
      <c r="T492" s="149">
        <f>S492*H492</f>
        <v>0</v>
      </c>
      <c r="AR492" s="150" t="s">
        <v>158</v>
      </c>
      <c r="AT492" s="150" t="s">
        <v>154</v>
      </c>
      <c r="AU492" s="150" t="s">
        <v>83</v>
      </c>
      <c r="AY492" s="17" t="s">
        <v>151</v>
      </c>
      <c r="BE492" s="151">
        <f>IF(N492="základní",J492,0)</f>
        <v>0</v>
      </c>
      <c r="BF492" s="151">
        <f>IF(N492="snížená",J492,0)</f>
        <v>0</v>
      </c>
      <c r="BG492" s="151">
        <f>IF(N492="zákl. přenesená",J492,0)</f>
        <v>0</v>
      </c>
      <c r="BH492" s="151">
        <f>IF(N492="sníž. přenesená",J492,0)</f>
        <v>0</v>
      </c>
      <c r="BI492" s="151">
        <f>IF(N492="nulová",J492,0)</f>
        <v>0</v>
      </c>
      <c r="BJ492" s="17" t="s">
        <v>81</v>
      </c>
      <c r="BK492" s="151">
        <f>ROUND(I492*H492,2)</f>
        <v>0</v>
      </c>
      <c r="BL492" s="17" t="s">
        <v>158</v>
      </c>
      <c r="BM492" s="150" t="s">
        <v>1677</v>
      </c>
    </row>
    <row r="493" spans="2:65" s="1" customFormat="1" ht="19.5" x14ac:dyDescent="0.2">
      <c r="B493" s="32"/>
      <c r="D493" s="152" t="s">
        <v>160</v>
      </c>
      <c r="F493" s="153" t="s">
        <v>1678</v>
      </c>
      <c r="I493" s="154"/>
      <c r="L493" s="32"/>
      <c r="M493" s="155"/>
      <c r="T493" s="56"/>
      <c r="AT493" s="17" t="s">
        <v>160</v>
      </c>
      <c r="AU493" s="17" t="s">
        <v>83</v>
      </c>
    </row>
    <row r="494" spans="2:65" s="14" customFormat="1" x14ac:dyDescent="0.2">
      <c r="B494" s="170"/>
      <c r="D494" s="152" t="s">
        <v>162</v>
      </c>
      <c r="E494" s="171" t="s">
        <v>1</v>
      </c>
      <c r="F494" s="172" t="s">
        <v>1650</v>
      </c>
      <c r="H494" s="171" t="s">
        <v>1</v>
      </c>
      <c r="I494" s="173"/>
      <c r="L494" s="170"/>
      <c r="M494" s="174"/>
      <c r="T494" s="175"/>
      <c r="AT494" s="171" t="s">
        <v>162</v>
      </c>
      <c r="AU494" s="171" t="s">
        <v>83</v>
      </c>
      <c r="AV494" s="14" t="s">
        <v>81</v>
      </c>
      <c r="AW494" s="14" t="s">
        <v>30</v>
      </c>
      <c r="AX494" s="14" t="s">
        <v>73</v>
      </c>
      <c r="AY494" s="171" t="s">
        <v>151</v>
      </c>
    </row>
    <row r="495" spans="2:65" s="14" customFormat="1" x14ac:dyDescent="0.2">
      <c r="B495" s="170"/>
      <c r="D495" s="152" t="s">
        <v>162</v>
      </c>
      <c r="E495" s="171" t="s">
        <v>1</v>
      </c>
      <c r="F495" s="172" t="s">
        <v>1304</v>
      </c>
      <c r="H495" s="171" t="s">
        <v>1</v>
      </c>
      <c r="I495" s="173"/>
      <c r="L495" s="170"/>
      <c r="M495" s="174"/>
      <c r="T495" s="175"/>
      <c r="AT495" s="171" t="s">
        <v>162</v>
      </c>
      <c r="AU495" s="171" t="s">
        <v>83</v>
      </c>
      <c r="AV495" s="14" t="s">
        <v>81</v>
      </c>
      <c r="AW495" s="14" t="s">
        <v>30</v>
      </c>
      <c r="AX495" s="14" t="s">
        <v>73</v>
      </c>
      <c r="AY495" s="171" t="s">
        <v>151</v>
      </c>
    </row>
    <row r="496" spans="2:65" s="12" customFormat="1" x14ac:dyDescent="0.2">
      <c r="B496" s="156"/>
      <c r="D496" s="152" t="s">
        <v>162</v>
      </c>
      <c r="E496" s="157" t="s">
        <v>1</v>
      </c>
      <c r="F496" s="158" t="s">
        <v>1651</v>
      </c>
      <c r="H496" s="159">
        <v>155.767</v>
      </c>
      <c r="I496" s="160"/>
      <c r="L496" s="156"/>
      <c r="M496" s="161"/>
      <c r="T496" s="162"/>
      <c r="AT496" s="157" t="s">
        <v>162</v>
      </c>
      <c r="AU496" s="157" t="s">
        <v>83</v>
      </c>
      <c r="AV496" s="12" t="s">
        <v>83</v>
      </c>
      <c r="AW496" s="12" t="s">
        <v>30</v>
      </c>
      <c r="AX496" s="12" t="s">
        <v>73</v>
      </c>
      <c r="AY496" s="157" t="s">
        <v>151</v>
      </c>
    </row>
    <row r="497" spans="2:65" s="14" customFormat="1" x14ac:dyDescent="0.2">
      <c r="B497" s="170"/>
      <c r="D497" s="152" t="s">
        <v>162</v>
      </c>
      <c r="E497" s="171" t="s">
        <v>1</v>
      </c>
      <c r="F497" s="172" t="s">
        <v>1306</v>
      </c>
      <c r="H497" s="171" t="s">
        <v>1</v>
      </c>
      <c r="I497" s="173"/>
      <c r="L497" s="170"/>
      <c r="M497" s="174"/>
      <c r="T497" s="175"/>
      <c r="AT497" s="171" t="s">
        <v>162</v>
      </c>
      <c r="AU497" s="171" t="s">
        <v>83</v>
      </c>
      <c r="AV497" s="14" t="s">
        <v>81</v>
      </c>
      <c r="AW497" s="14" t="s">
        <v>30</v>
      </c>
      <c r="AX497" s="14" t="s">
        <v>73</v>
      </c>
      <c r="AY497" s="171" t="s">
        <v>151</v>
      </c>
    </row>
    <row r="498" spans="2:65" s="12" customFormat="1" x14ac:dyDescent="0.2">
      <c r="B498" s="156"/>
      <c r="D498" s="152" t="s">
        <v>162</v>
      </c>
      <c r="E498" s="157" t="s">
        <v>1</v>
      </c>
      <c r="F498" s="158" t="s">
        <v>1652</v>
      </c>
      <c r="H498" s="159">
        <v>170.964</v>
      </c>
      <c r="I498" s="160"/>
      <c r="L498" s="156"/>
      <c r="M498" s="161"/>
      <c r="T498" s="162"/>
      <c r="AT498" s="157" t="s">
        <v>162</v>
      </c>
      <c r="AU498" s="157" t="s">
        <v>83</v>
      </c>
      <c r="AV498" s="12" t="s">
        <v>83</v>
      </c>
      <c r="AW498" s="12" t="s">
        <v>30</v>
      </c>
      <c r="AX498" s="12" t="s">
        <v>73</v>
      </c>
      <c r="AY498" s="157" t="s">
        <v>151</v>
      </c>
    </row>
    <row r="499" spans="2:65" s="13" customFormat="1" x14ac:dyDescent="0.2">
      <c r="B499" s="163"/>
      <c r="D499" s="152" t="s">
        <v>162</v>
      </c>
      <c r="E499" s="164" t="s">
        <v>1</v>
      </c>
      <c r="F499" s="165" t="s">
        <v>164</v>
      </c>
      <c r="H499" s="166">
        <v>326.73099999999999</v>
      </c>
      <c r="I499" s="167"/>
      <c r="L499" s="163"/>
      <c r="M499" s="168"/>
      <c r="T499" s="169"/>
      <c r="AT499" s="164" t="s">
        <v>162</v>
      </c>
      <c r="AU499" s="164" t="s">
        <v>83</v>
      </c>
      <c r="AV499" s="13" t="s">
        <v>158</v>
      </c>
      <c r="AW499" s="13" t="s">
        <v>30</v>
      </c>
      <c r="AX499" s="13" t="s">
        <v>81</v>
      </c>
      <c r="AY499" s="164" t="s">
        <v>151</v>
      </c>
    </row>
    <row r="500" spans="2:65" s="1" customFormat="1" ht="24.2" customHeight="1" x14ac:dyDescent="0.2">
      <c r="B500" s="137"/>
      <c r="C500" s="138" t="s">
        <v>790</v>
      </c>
      <c r="D500" s="138" t="s">
        <v>154</v>
      </c>
      <c r="E500" s="139" t="s">
        <v>1679</v>
      </c>
      <c r="F500" s="140" t="s">
        <v>1680</v>
      </c>
      <c r="G500" s="141" t="s">
        <v>167</v>
      </c>
      <c r="H500" s="142">
        <v>189.96</v>
      </c>
      <c r="I500" s="143"/>
      <c r="J500" s="144">
        <f>ROUND(I500*H500,2)</f>
        <v>0</v>
      </c>
      <c r="K500" s="145"/>
      <c r="L500" s="32"/>
      <c r="M500" s="146" t="s">
        <v>1</v>
      </c>
      <c r="N500" s="147" t="s">
        <v>38</v>
      </c>
      <c r="P500" s="148">
        <f>O500*H500</f>
        <v>0</v>
      </c>
      <c r="Q500" s="148">
        <v>3.3E-4</v>
      </c>
      <c r="R500" s="148">
        <f>Q500*H500</f>
        <v>6.2686800000000001E-2</v>
      </c>
      <c r="S500" s="148">
        <v>0</v>
      </c>
      <c r="T500" s="149">
        <f>S500*H500</f>
        <v>0</v>
      </c>
      <c r="AR500" s="150" t="s">
        <v>158</v>
      </c>
      <c r="AT500" s="150" t="s">
        <v>154</v>
      </c>
      <c r="AU500" s="150" t="s">
        <v>83</v>
      </c>
      <c r="AY500" s="17" t="s">
        <v>151</v>
      </c>
      <c r="BE500" s="151">
        <f>IF(N500="základní",J500,0)</f>
        <v>0</v>
      </c>
      <c r="BF500" s="151">
        <f>IF(N500="snížená",J500,0)</f>
        <v>0</v>
      </c>
      <c r="BG500" s="151">
        <f>IF(N500="zákl. přenesená",J500,0)</f>
        <v>0</v>
      </c>
      <c r="BH500" s="151">
        <f>IF(N500="sníž. přenesená",J500,0)</f>
        <v>0</v>
      </c>
      <c r="BI500" s="151">
        <f>IF(N500="nulová",J500,0)</f>
        <v>0</v>
      </c>
      <c r="BJ500" s="17" t="s">
        <v>81</v>
      </c>
      <c r="BK500" s="151">
        <f>ROUND(I500*H500,2)</f>
        <v>0</v>
      </c>
      <c r="BL500" s="17" t="s">
        <v>158</v>
      </c>
      <c r="BM500" s="150" t="s">
        <v>1681</v>
      </c>
    </row>
    <row r="501" spans="2:65" s="1" customFormat="1" ht="19.5" x14ac:dyDescent="0.2">
      <c r="B501" s="32"/>
      <c r="D501" s="152" t="s">
        <v>160</v>
      </c>
      <c r="F501" s="153" t="s">
        <v>1682</v>
      </c>
      <c r="I501" s="154"/>
      <c r="L501" s="32"/>
      <c r="M501" s="155"/>
      <c r="T501" s="56"/>
      <c r="AT501" s="17" t="s">
        <v>160</v>
      </c>
      <c r="AU501" s="17" t="s">
        <v>83</v>
      </c>
    </row>
    <row r="502" spans="2:65" s="14" customFormat="1" x14ac:dyDescent="0.2">
      <c r="B502" s="170"/>
      <c r="D502" s="152" t="s">
        <v>162</v>
      </c>
      <c r="E502" s="171" t="s">
        <v>1</v>
      </c>
      <c r="F502" s="172" t="s">
        <v>1683</v>
      </c>
      <c r="H502" s="171" t="s">
        <v>1</v>
      </c>
      <c r="I502" s="173"/>
      <c r="L502" s="170"/>
      <c r="M502" s="174"/>
      <c r="T502" s="175"/>
      <c r="AT502" s="171" t="s">
        <v>162</v>
      </c>
      <c r="AU502" s="171" t="s">
        <v>83</v>
      </c>
      <c r="AV502" s="14" t="s">
        <v>81</v>
      </c>
      <c r="AW502" s="14" t="s">
        <v>30</v>
      </c>
      <c r="AX502" s="14" t="s">
        <v>73</v>
      </c>
      <c r="AY502" s="171" t="s">
        <v>151</v>
      </c>
    </row>
    <row r="503" spans="2:65" s="14" customFormat="1" x14ac:dyDescent="0.2">
      <c r="B503" s="170"/>
      <c r="D503" s="152" t="s">
        <v>162</v>
      </c>
      <c r="E503" s="171" t="s">
        <v>1</v>
      </c>
      <c r="F503" s="172" t="s">
        <v>1684</v>
      </c>
      <c r="H503" s="171" t="s">
        <v>1</v>
      </c>
      <c r="I503" s="173"/>
      <c r="L503" s="170"/>
      <c r="M503" s="174"/>
      <c r="T503" s="175"/>
      <c r="AT503" s="171" t="s">
        <v>162</v>
      </c>
      <c r="AU503" s="171" t="s">
        <v>83</v>
      </c>
      <c r="AV503" s="14" t="s">
        <v>81</v>
      </c>
      <c r="AW503" s="14" t="s">
        <v>30</v>
      </c>
      <c r="AX503" s="14" t="s">
        <v>73</v>
      </c>
      <c r="AY503" s="171" t="s">
        <v>151</v>
      </c>
    </row>
    <row r="504" spans="2:65" s="12" customFormat="1" x14ac:dyDescent="0.2">
      <c r="B504" s="156"/>
      <c r="D504" s="152" t="s">
        <v>162</v>
      </c>
      <c r="E504" s="157" t="s">
        <v>1</v>
      </c>
      <c r="F504" s="158" t="s">
        <v>1685</v>
      </c>
      <c r="H504" s="159">
        <v>189.96</v>
      </c>
      <c r="I504" s="160"/>
      <c r="L504" s="156"/>
      <c r="M504" s="161"/>
      <c r="T504" s="162"/>
      <c r="AT504" s="157" t="s">
        <v>162</v>
      </c>
      <c r="AU504" s="157" t="s">
        <v>83</v>
      </c>
      <c r="AV504" s="12" t="s">
        <v>83</v>
      </c>
      <c r="AW504" s="12" t="s">
        <v>30</v>
      </c>
      <c r="AX504" s="12" t="s">
        <v>73</v>
      </c>
      <c r="AY504" s="157" t="s">
        <v>151</v>
      </c>
    </row>
    <row r="505" spans="2:65" s="13" customFormat="1" x14ac:dyDescent="0.2">
      <c r="B505" s="163"/>
      <c r="D505" s="152" t="s">
        <v>162</v>
      </c>
      <c r="E505" s="164" t="s">
        <v>1</v>
      </c>
      <c r="F505" s="165" t="s">
        <v>164</v>
      </c>
      <c r="H505" s="166">
        <v>189.96</v>
      </c>
      <c r="I505" s="167"/>
      <c r="L505" s="163"/>
      <c r="M505" s="168"/>
      <c r="T505" s="169"/>
      <c r="AT505" s="164" t="s">
        <v>162</v>
      </c>
      <c r="AU505" s="164" t="s">
        <v>83</v>
      </c>
      <c r="AV505" s="13" t="s">
        <v>158</v>
      </c>
      <c r="AW505" s="13" t="s">
        <v>30</v>
      </c>
      <c r="AX505" s="13" t="s">
        <v>81</v>
      </c>
      <c r="AY505" s="164" t="s">
        <v>151</v>
      </c>
    </row>
    <row r="506" spans="2:65" s="11" customFormat="1" ht="22.9" customHeight="1" x14ac:dyDescent="0.2">
      <c r="B506" s="125"/>
      <c r="D506" s="126" t="s">
        <v>72</v>
      </c>
      <c r="E506" s="135" t="s">
        <v>177</v>
      </c>
      <c r="F506" s="135" t="s">
        <v>178</v>
      </c>
      <c r="I506" s="128"/>
      <c r="J506" s="136">
        <f>BK506</f>
        <v>0</v>
      </c>
      <c r="L506" s="125"/>
      <c r="M506" s="130"/>
      <c r="P506" s="131">
        <f>SUM(P507:P516)</f>
        <v>0</v>
      </c>
      <c r="R506" s="131">
        <f>SUM(R507:R516)</f>
        <v>0</v>
      </c>
      <c r="T506" s="132">
        <f>SUM(T507:T516)</f>
        <v>0</v>
      </c>
      <c r="AR506" s="126" t="s">
        <v>81</v>
      </c>
      <c r="AT506" s="133" t="s">
        <v>72</v>
      </c>
      <c r="AU506" s="133" t="s">
        <v>81</v>
      </c>
      <c r="AY506" s="126" t="s">
        <v>151</v>
      </c>
      <c r="BK506" s="134">
        <f>SUM(BK507:BK516)</f>
        <v>0</v>
      </c>
    </row>
    <row r="507" spans="2:65" s="1" customFormat="1" ht="16.5" customHeight="1" x14ac:dyDescent="0.2">
      <c r="B507" s="137"/>
      <c r="C507" s="138" t="s">
        <v>796</v>
      </c>
      <c r="D507" s="138" t="s">
        <v>154</v>
      </c>
      <c r="E507" s="139" t="s">
        <v>179</v>
      </c>
      <c r="F507" s="140" t="s">
        <v>180</v>
      </c>
      <c r="G507" s="141" t="s">
        <v>181</v>
      </c>
      <c r="H507" s="142">
        <v>117.596</v>
      </c>
      <c r="I507" s="143"/>
      <c r="J507" s="144">
        <f>ROUND(I507*H507,2)</f>
        <v>0</v>
      </c>
      <c r="K507" s="145"/>
      <c r="L507" s="32"/>
      <c r="M507" s="146" t="s">
        <v>1</v>
      </c>
      <c r="N507" s="147" t="s">
        <v>38</v>
      </c>
      <c r="P507" s="148">
        <f>O507*H507</f>
        <v>0</v>
      </c>
      <c r="Q507" s="148">
        <v>0</v>
      </c>
      <c r="R507" s="148">
        <f>Q507*H507</f>
        <v>0</v>
      </c>
      <c r="S507" s="148">
        <v>0</v>
      </c>
      <c r="T507" s="149">
        <f>S507*H507</f>
        <v>0</v>
      </c>
      <c r="AR507" s="150" t="s">
        <v>158</v>
      </c>
      <c r="AT507" s="150" t="s">
        <v>154</v>
      </c>
      <c r="AU507" s="150" t="s">
        <v>83</v>
      </c>
      <c r="AY507" s="17" t="s">
        <v>151</v>
      </c>
      <c r="BE507" s="151">
        <f>IF(N507="základní",J507,0)</f>
        <v>0</v>
      </c>
      <c r="BF507" s="151">
        <f>IF(N507="snížená",J507,0)</f>
        <v>0</v>
      </c>
      <c r="BG507" s="151">
        <f>IF(N507="zákl. přenesená",J507,0)</f>
        <v>0</v>
      </c>
      <c r="BH507" s="151">
        <f>IF(N507="sníž. přenesená",J507,0)</f>
        <v>0</v>
      </c>
      <c r="BI507" s="151">
        <f>IF(N507="nulová",J507,0)</f>
        <v>0</v>
      </c>
      <c r="BJ507" s="17" t="s">
        <v>81</v>
      </c>
      <c r="BK507" s="151">
        <f>ROUND(I507*H507,2)</f>
        <v>0</v>
      </c>
      <c r="BL507" s="17" t="s">
        <v>158</v>
      </c>
      <c r="BM507" s="150" t="s">
        <v>1686</v>
      </c>
    </row>
    <row r="508" spans="2:65" s="1" customFormat="1" ht="19.5" x14ac:dyDescent="0.2">
      <c r="B508" s="32"/>
      <c r="D508" s="152" t="s">
        <v>160</v>
      </c>
      <c r="F508" s="153" t="s">
        <v>183</v>
      </c>
      <c r="I508" s="154"/>
      <c r="L508" s="32"/>
      <c r="M508" s="155"/>
      <c r="T508" s="56"/>
      <c r="AT508" s="17" t="s">
        <v>160</v>
      </c>
      <c r="AU508" s="17" t="s">
        <v>83</v>
      </c>
    </row>
    <row r="509" spans="2:65" s="1" customFormat="1" ht="24.2" customHeight="1" x14ac:dyDescent="0.2">
      <c r="B509" s="137"/>
      <c r="C509" s="138" t="s">
        <v>802</v>
      </c>
      <c r="D509" s="138" t="s">
        <v>154</v>
      </c>
      <c r="E509" s="139" t="s">
        <v>185</v>
      </c>
      <c r="F509" s="140" t="s">
        <v>186</v>
      </c>
      <c r="G509" s="141" t="s">
        <v>181</v>
      </c>
      <c r="H509" s="142">
        <v>117.596</v>
      </c>
      <c r="I509" s="143"/>
      <c r="J509" s="144">
        <f>ROUND(I509*H509,2)</f>
        <v>0</v>
      </c>
      <c r="K509" s="145"/>
      <c r="L509" s="32"/>
      <c r="M509" s="146" t="s">
        <v>1</v>
      </c>
      <c r="N509" s="147" t="s">
        <v>38</v>
      </c>
      <c r="P509" s="148">
        <f>O509*H509</f>
        <v>0</v>
      </c>
      <c r="Q509" s="148">
        <v>0</v>
      </c>
      <c r="R509" s="148">
        <f>Q509*H509</f>
        <v>0</v>
      </c>
      <c r="S509" s="148">
        <v>0</v>
      </c>
      <c r="T509" s="149">
        <f>S509*H509</f>
        <v>0</v>
      </c>
      <c r="AR509" s="150" t="s">
        <v>158</v>
      </c>
      <c r="AT509" s="150" t="s">
        <v>154</v>
      </c>
      <c r="AU509" s="150" t="s">
        <v>83</v>
      </c>
      <c r="AY509" s="17" t="s">
        <v>151</v>
      </c>
      <c r="BE509" s="151">
        <f>IF(N509="základní",J509,0)</f>
        <v>0</v>
      </c>
      <c r="BF509" s="151">
        <f>IF(N509="snížená",J509,0)</f>
        <v>0</v>
      </c>
      <c r="BG509" s="151">
        <f>IF(N509="zákl. přenesená",J509,0)</f>
        <v>0</v>
      </c>
      <c r="BH509" s="151">
        <f>IF(N509="sníž. přenesená",J509,0)</f>
        <v>0</v>
      </c>
      <c r="BI509" s="151">
        <f>IF(N509="nulová",J509,0)</f>
        <v>0</v>
      </c>
      <c r="BJ509" s="17" t="s">
        <v>81</v>
      </c>
      <c r="BK509" s="151">
        <f>ROUND(I509*H509,2)</f>
        <v>0</v>
      </c>
      <c r="BL509" s="17" t="s">
        <v>158</v>
      </c>
      <c r="BM509" s="150" t="s">
        <v>1687</v>
      </c>
    </row>
    <row r="510" spans="2:65" s="1" customFormat="1" ht="19.5" x14ac:dyDescent="0.2">
      <c r="B510" s="32"/>
      <c r="D510" s="152" t="s">
        <v>160</v>
      </c>
      <c r="F510" s="153" t="s">
        <v>188</v>
      </c>
      <c r="I510" s="154"/>
      <c r="L510" s="32"/>
      <c r="M510" s="155"/>
      <c r="T510" s="56"/>
      <c r="AT510" s="17" t="s">
        <v>160</v>
      </c>
      <c r="AU510" s="17" t="s">
        <v>83</v>
      </c>
    </row>
    <row r="511" spans="2:65" s="1" customFormat="1" ht="24.2" customHeight="1" x14ac:dyDescent="0.2">
      <c r="B511" s="137"/>
      <c r="C511" s="138" t="s">
        <v>807</v>
      </c>
      <c r="D511" s="138" t="s">
        <v>154</v>
      </c>
      <c r="E511" s="139" t="s">
        <v>190</v>
      </c>
      <c r="F511" s="140" t="s">
        <v>191</v>
      </c>
      <c r="G511" s="141" t="s">
        <v>181</v>
      </c>
      <c r="H511" s="142">
        <v>2234.3240000000001</v>
      </c>
      <c r="I511" s="143"/>
      <c r="J511" s="144">
        <f>ROUND(I511*H511,2)</f>
        <v>0</v>
      </c>
      <c r="K511" s="145"/>
      <c r="L511" s="32"/>
      <c r="M511" s="146" t="s">
        <v>1</v>
      </c>
      <c r="N511" s="147" t="s">
        <v>38</v>
      </c>
      <c r="P511" s="148">
        <f>O511*H511</f>
        <v>0</v>
      </c>
      <c r="Q511" s="148">
        <v>0</v>
      </c>
      <c r="R511" s="148">
        <f>Q511*H511</f>
        <v>0</v>
      </c>
      <c r="S511" s="148">
        <v>0</v>
      </c>
      <c r="T511" s="149">
        <f>S511*H511</f>
        <v>0</v>
      </c>
      <c r="AR511" s="150" t="s">
        <v>158</v>
      </c>
      <c r="AT511" s="150" t="s">
        <v>154</v>
      </c>
      <c r="AU511" s="150" t="s">
        <v>83</v>
      </c>
      <c r="AY511" s="17" t="s">
        <v>151</v>
      </c>
      <c r="BE511" s="151">
        <f>IF(N511="základní",J511,0)</f>
        <v>0</v>
      </c>
      <c r="BF511" s="151">
        <f>IF(N511="snížená",J511,0)</f>
        <v>0</v>
      </c>
      <c r="BG511" s="151">
        <f>IF(N511="zákl. přenesená",J511,0)</f>
        <v>0</v>
      </c>
      <c r="BH511" s="151">
        <f>IF(N511="sníž. přenesená",J511,0)</f>
        <v>0</v>
      </c>
      <c r="BI511" s="151">
        <f>IF(N511="nulová",J511,0)</f>
        <v>0</v>
      </c>
      <c r="BJ511" s="17" t="s">
        <v>81</v>
      </c>
      <c r="BK511" s="151">
        <f>ROUND(I511*H511,2)</f>
        <v>0</v>
      </c>
      <c r="BL511" s="17" t="s">
        <v>158</v>
      </c>
      <c r="BM511" s="150" t="s">
        <v>1688</v>
      </c>
    </row>
    <row r="512" spans="2:65" s="1" customFormat="1" ht="29.25" x14ac:dyDescent="0.2">
      <c r="B512" s="32"/>
      <c r="D512" s="152" t="s">
        <v>160</v>
      </c>
      <c r="F512" s="153" t="s">
        <v>193</v>
      </c>
      <c r="I512" s="154"/>
      <c r="L512" s="32"/>
      <c r="M512" s="155"/>
      <c r="T512" s="56"/>
      <c r="AT512" s="17" t="s">
        <v>160</v>
      </c>
      <c r="AU512" s="17" t="s">
        <v>83</v>
      </c>
    </row>
    <row r="513" spans="2:65" s="12" customFormat="1" x14ac:dyDescent="0.2">
      <c r="B513" s="156"/>
      <c r="D513" s="152" t="s">
        <v>162</v>
      </c>
      <c r="E513" s="157" t="s">
        <v>1</v>
      </c>
      <c r="F513" s="158" t="s">
        <v>1689</v>
      </c>
      <c r="H513" s="159">
        <v>2234.3240000000001</v>
      </c>
      <c r="I513" s="160"/>
      <c r="L513" s="156"/>
      <c r="M513" s="161"/>
      <c r="T513" s="162"/>
      <c r="AT513" s="157" t="s">
        <v>162</v>
      </c>
      <c r="AU513" s="157" t="s">
        <v>83</v>
      </c>
      <c r="AV513" s="12" t="s">
        <v>83</v>
      </c>
      <c r="AW513" s="12" t="s">
        <v>30</v>
      </c>
      <c r="AX513" s="12" t="s">
        <v>73</v>
      </c>
      <c r="AY513" s="157" t="s">
        <v>151</v>
      </c>
    </row>
    <row r="514" spans="2:65" s="13" customFormat="1" x14ac:dyDescent="0.2">
      <c r="B514" s="163"/>
      <c r="D514" s="152" t="s">
        <v>162</v>
      </c>
      <c r="E514" s="164" t="s">
        <v>1</v>
      </c>
      <c r="F514" s="165" t="s">
        <v>164</v>
      </c>
      <c r="H514" s="166">
        <v>2234.3240000000001</v>
      </c>
      <c r="I514" s="167"/>
      <c r="L514" s="163"/>
      <c r="M514" s="168"/>
      <c r="T514" s="169"/>
      <c r="AT514" s="164" t="s">
        <v>162</v>
      </c>
      <c r="AU514" s="164" t="s">
        <v>83</v>
      </c>
      <c r="AV514" s="13" t="s">
        <v>158</v>
      </c>
      <c r="AW514" s="13" t="s">
        <v>30</v>
      </c>
      <c r="AX514" s="13" t="s">
        <v>81</v>
      </c>
      <c r="AY514" s="164" t="s">
        <v>151</v>
      </c>
    </row>
    <row r="515" spans="2:65" s="1" customFormat="1" ht="33" customHeight="1" x14ac:dyDescent="0.2">
      <c r="B515" s="137"/>
      <c r="C515" s="138" t="s">
        <v>813</v>
      </c>
      <c r="D515" s="138" t="s">
        <v>154</v>
      </c>
      <c r="E515" s="139" t="s">
        <v>196</v>
      </c>
      <c r="F515" s="140" t="s">
        <v>197</v>
      </c>
      <c r="G515" s="141" t="s">
        <v>181</v>
      </c>
      <c r="H515" s="142">
        <v>117.596</v>
      </c>
      <c r="I515" s="143"/>
      <c r="J515" s="144">
        <f>ROUND(I515*H515,2)</f>
        <v>0</v>
      </c>
      <c r="K515" s="145"/>
      <c r="L515" s="32"/>
      <c r="M515" s="146" t="s">
        <v>1</v>
      </c>
      <c r="N515" s="147" t="s">
        <v>38</v>
      </c>
      <c r="P515" s="148">
        <f>O515*H515</f>
        <v>0</v>
      </c>
      <c r="Q515" s="148">
        <v>0</v>
      </c>
      <c r="R515" s="148">
        <f>Q515*H515</f>
        <v>0</v>
      </c>
      <c r="S515" s="148">
        <v>0</v>
      </c>
      <c r="T515" s="149">
        <f>S515*H515</f>
        <v>0</v>
      </c>
      <c r="AR515" s="150" t="s">
        <v>158</v>
      </c>
      <c r="AT515" s="150" t="s">
        <v>154</v>
      </c>
      <c r="AU515" s="150" t="s">
        <v>83</v>
      </c>
      <c r="AY515" s="17" t="s">
        <v>151</v>
      </c>
      <c r="BE515" s="151">
        <f>IF(N515="základní",J515,0)</f>
        <v>0</v>
      </c>
      <c r="BF515" s="151">
        <f>IF(N515="snížená",J515,0)</f>
        <v>0</v>
      </c>
      <c r="BG515" s="151">
        <f>IF(N515="zákl. přenesená",J515,0)</f>
        <v>0</v>
      </c>
      <c r="BH515" s="151">
        <f>IF(N515="sníž. přenesená",J515,0)</f>
        <v>0</v>
      </c>
      <c r="BI515" s="151">
        <f>IF(N515="nulová",J515,0)</f>
        <v>0</v>
      </c>
      <c r="BJ515" s="17" t="s">
        <v>81</v>
      </c>
      <c r="BK515" s="151">
        <f>ROUND(I515*H515,2)</f>
        <v>0</v>
      </c>
      <c r="BL515" s="17" t="s">
        <v>158</v>
      </c>
      <c r="BM515" s="150" t="s">
        <v>1690</v>
      </c>
    </row>
    <row r="516" spans="2:65" s="1" customFormat="1" ht="29.25" x14ac:dyDescent="0.2">
      <c r="B516" s="32"/>
      <c r="D516" s="152" t="s">
        <v>160</v>
      </c>
      <c r="F516" s="153" t="s">
        <v>199</v>
      </c>
      <c r="I516" s="154"/>
      <c r="L516" s="32"/>
      <c r="M516" s="155"/>
      <c r="T516" s="56"/>
      <c r="AT516" s="17" t="s">
        <v>160</v>
      </c>
      <c r="AU516" s="17" t="s">
        <v>83</v>
      </c>
    </row>
    <row r="517" spans="2:65" s="11" customFormat="1" ht="22.9" customHeight="1" x14ac:dyDescent="0.2">
      <c r="B517" s="125"/>
      <c r="D517" s="126" t="s">
        <v>72</v>
      </c>
      <c r="E517" s="135" t="s">
        <v>1252</v>
      </c>
      <c r="F517" s="135" t="s">
        <v>1253</v>
      </c>
      <c r="I517" s="128"/>
      <c r="J517" s="136">
        <f>BK517</f>
        <v>0</v>
      </c>
      <c r="L517" s="125"/>
      <c r="M517" s="130"/>
      <c r="P517" s="131">
        <f>SUM(P518:P519)</f>
        <v>0</v>
      </c>
      <c r="R517" s="131">
        <f>SUM(R518:R519)</f>
        <v>0</v>
      </c>
      <c r="T517" s="132">
        <f>SUM(T518:T519)</f>
        <v>0</v>
      </c>
      <c r="AR517" s="126" t="s">
        <v>81</v>
      </c>
      <c r="AT517" s="133" t="s">
        <v>72</v>
      </c>
      <c r="AU517" s="133" t="s">
        <v>81</v>
      </c>
      <c r="AY517" s="126" t="s">
        <v>151</v>
      </c>
      <c r="BK517" s="134">
        <f>SUM(BK518:BK519)</f>
        <v>0</v>
      </c>
    </row>
    <row r="518" spans="2:65" s="1" customFormat="1" ht="16.5" customHeight="1" x14ac:dyDescent="0.2">
      <c r="B518" s="137"/>
      <c r="C518" s="138" t="s">
        <v>817</v>
      </c>
      <c r="D518" s="138" t="s">
        <v>154</v>
      </c>
      <c r="E518" s="139" t="s">
        <v>1691</v>
      </c>
      <c r="F518" s="140" t="s">
        <v>1692</v>
      </c>
      <c r="G518" s="141" t="s">
        <v>181</v>
      </c>
      <c r="H518" s="142">
        <v>387.78100000000001</v>
      </c>
      <c r="I518" s="143"/>
      <c r="J518" s="144">
        <f>ROUND(I518*H518,2)</f>
        <v>0</v>
      </c>
      <c r="K518" s="145"/>
      <c r="L518" s="32"/>
      <c r="M518" s="146" t="s">
        <v>1</v>
      </c>
      <c r="N518" s="147" t="s">
        <v>38</v>
      </c>
      <c r="P518" s="148">
        <f>O518*H518</f>
        <v>0</v>
      </c>
      <c r="Q518" s="148">
        <v>0</v>
      </c>
      <c r="R518" s="148">
        <f>Q518*H518</f>
        <v>0</v>
      </c>
      <c r="S518" s="148">
        <v>0</v>
      </c>
      <c r="T518" s="149">
        <f>S518*H518</f>
        <v>0</v>
      </c>
      <c r="AR518" s="150" t="s">
        <v>158</v>
      </c>
      <c r="AT518" s="150" t="s">
        <v>154</v>
      </c>
      <c r="AU518" s="150" t="s">
        <v>83</v>
      </c>
      <c r="AY518" s="17" t="s">
        <v>151</v>
      </c>
      <c r="BE518" s="151">
        <f>IF(N518="základní",J518,0)</f>
        <v>0</v>
      </c>
      <c r="BF518" s="151">
        <f>IF(N518="snížená",J518,0)</f>
        <v>0</v>
      </c>
      <c r="BG518" s="151">
        <f>IF(N518="zákl. přenesená",J518,0)</f>
        <v>0</v>
      </c>
      <c r="BH518" s="151">
        <f>IF(N518="sníž. přenesená",J518,0)</f>
        <v>0</v>
      </c>
      <c r="BI518" s="151">
        <f>IF(N518="nulová",J518,0)</f>
        <v>0</v>
      </c>
      <c r="BJ518" s="17" t="s">
        <v>81</v>
      </c>
      <c r="BK518" s="151">
        <f>ROUND(I518*H518,2)</f>
        <v>0</v>
      </c>
      <c r="BL518" s="17" t="s">
        <v>158</v>
      </c>
      <c r="BM518" s="150" t="s">
        <v>1693</v>
      </c>
    </row>
    <row r="519" spans="2:65" s="1" customFormat="1" ht="39" x14ac:dyDescent="0.2">
      <c r="B519" s="32"/>
      <c r="D519" s="152" t="s">
        <v>160</v>
      </c>
      <c r="F519" s="153" t="s">
        <v>1694</v>
      </c>
      <c r="I519" s="154"/>
      <c r="L519" s="32"/>
      <c r="M519" s="155"/>
      <c r="T519" s="56"/>
      <c r="AT519" s="17" t="s">
        <v>160</v>
      </c>
      <c r="AU519" s="17" t="s">
        <v>83</v>
      </c>
    </row>
    <row r="520" spans="2:65" s="11" customFormat="1" ht="25.9" customHeight="1" x14ac:dyDescent="0.2">
      <c r="B520" s="125"/>
      <c r="D520" s="126" t="s">
        <v>72</v>
      </c>
      <c r="E520" s="127" t="s">
        <v>200</v>
      </c>
      <c r="F520" s="127" t="s">
        <v>201</v>
      </c>
      <c r="I520" s="128"/>
      <c r="J520" s="129">
        <f>BK520</f>
        <v>0</v>
      </c>
      <c r="L520" s="125"/>
      <c r="M520" s="130"/>
      <c r="P520" s="131">
        <f>P521+P534+P539</f>
        <v>0</v>
      </c>
      <c r="R520" s="131">
        <f>R521+R534+R539</f>
        <v>0.52639053999999996</v>
      </c>
      <c r="T520" s="132">
        <f>T521+T534+T539</f>
        <v>0</v>
      </c>
      <c r="AR520" s="126" t="s">
        <v>83</v>
      </c>
      <c r="AT520" s="133" t="s">
        <v>72</v>
      </c>
      <c r="AU520" s="133" t="s">
        <v>73</v>
      </c>
      <c r="AY520" s="126" t="s">
        <v>151</v>
      </c>
      <c r="BK520" s="134">
        <f>BK521+BK534+BK539</f>
        <v>0</v>
      </c>
    </row>
    <row r="521" spans="2:65" s="11" customFormat="1" ht="22.9" customHeight="1" x14ac:dyDescent="0.2">
      <c r="B521" s="125"/>
      <c r="D521" s="126" t="s">
        <v>72</v>
      </c>
      <c r="E521" s="135" t="s">
        <v>1262</v>
      </c>
      <c r="F521" s="135" t="s">
        <v>1263</v>
      </c>
      <c r="I521" s="128"/>
      <c r="J521" s="136">
        <f>BK521</f>
        <v>0</v>
      </c>
      <c r="L521" s="125"/>
      <c r="M521" s="130"/>
      <c r="P521" s="131">
        <f>SUM(P522:P533)</f>
        <v>0</v>
      </c>
      <c r="R521" s="131">
        <f>SUM(R522:R533)</f>
        <v>0.49699904</v>
      </c>
      <c r="T521" s="132">
        <f>SUM(T522:T533)</f>
        <v>0</v>
      </c>
      <c r="AR521" s="126" t="s">
        <v>83</v>
      </c>
      <c r="AT521" s="133" t="s">
        <v>72</v>
      </c>
      <c r="AU521" s="133" t="s">
        <v>81</v>
      </c>
      <c r="AY521" s="126" t="s">
        <v>151</v>
      </c>
      <c r="BK521" s="134">
        <f>SUM(BK522:BK533)</f>
        <v>0</v>
      </c>
    </row>
    <row r="522" spans="2:65" s="1" customFormat="1" ht="24.2" customHeight="1" x14ac:dyDescent="0.2">
      <c r="B522" s="137"/>
      <c r="C522" s="138" t="s">
        <v>821</v>
      </c>
      <c r="D522" s="138" t="s">
        <v>154</v>
      </c>
      <c r="E522" s="139" t="s">
        <v>1695</v>
      </c>
      <c r="F522" s="140" t="s">
        <v>1696</v>
      </c>
      <c r="G522" s="141" t="s">
        <v>157</v>
      </c>
      <c r="H522" s="142">
        <v>382.8</v>
      </c>
      <c r="I522" s="143"/>
      <c r="J522" s="144">
        <f>ROUND(I522*H522,2)</f>
        <v>0</v>
      </c>
      <c r="K522" s="145"/>
      <c r="L522" s="32"/>
      <c r="M522" s="146" t="s">
        <v>1</v>
      </c>
      <c r="N522" s="147" t="s">
        <v>38</v>
      </c>
      <c r="P522" s="148">
        <f>O522*H522</f>
        <v>0</v>
      </c>
      <c r="Q522" s="148">
        <v>6.0000000000000002E-5</v>
      </c>
      <c r="R522" s="148">
        <f>Q522*H522</f>
        <v>2.2968000000000002E-2</v>
      </c>
      <c r="S522" s="148">
        <v>0</v>
      </c>
      <c r="T522" s="149">
        <f>S522*H522</f>
        <v>0</v>
      </c>
      <c r="AR522" s="150" t="s">
        <v>207</v>
      </c>
      <c r="AT522" s="150" t="s">
        <v>154</v>
      </c>
      <c r="AU522" s="150" t="s">
        <v>83</v>
      </c>
      <c r="AY522" s="17" t="s">
        <v>151</v>
      </c>
      <c r="BE522" s="151">
        <f>IF(N522="základní",J522,0)</f>
        <v>0</v>
      </c>
      <c r="BF522" s="151">
        <f>IF(N522="snížená",J522,0)</f>
        <v>0</v>
      </c>
      <c r="BG522" s="151">
        <f>IF(N522="zákl. přenesená",J522,0)</f>
        <v>0</v>
      </c>
      <c r="BH522" s="151">
        <f>IF(N522="sníž. přenesená",J522,0)</f>
        <v>0</v>
      </c>
      <c r="BI522" s="151">
        <f>IF(N522="nulová",J522,0)</f>
        <v>0</v>
      </c>
      <c r="BJ522" s="17" t="s">
        <v>81</v>
      </c>
      <c r="BK522" s="151">
        <f>ROUND(I522*H522,2)</f>
        <v>0</v>
      </c>
      <c r="BL522" s="17" t="s">
        <v>207</v>
      </c>
      <c r="BM522" s="150" t="s">
        <v>1697</v>
      </c>
    </row>
    <row r="523" spans="2:65" s="1" customFormat="1" ht="19.5" x14ac:dyDescent="0.2">
      <c r="B523" s="32"/>
      <c r="D523" s="152" t="s">
        <v>160</v>
      </c>
      <c r="F523" s="153" t="s">
        <v>1698</v>
      </c>
      <c r="I523" s="154"/>
      <c r="L523" s="32"/>
      <c r="M523" s="155"/>
      <c r="T523" s="56"/>
      <c r="AT523" s="17" t="s">
        <v>160</v>
      </c>
      <c r="AU523" s="17" t="s">
        <v>83</v>
      </c>
    </row>
    <row r="524" spans="2:65" s="14" customFormat="1" x14ac:dyDescent="0.2">
      <c r="B524" s="170"/>
      <c r="D524" s="152" t="s">
        <v>162</v>
      </c>
      <c r="E524" s="171" t="s">
        <v>1</v>
      </c>
      <c r="F524" s="172" t="s">
        <v>1350</v>
      </c>
      <c r="H524" s="171" t="s">
        <v>1</v>
      </c>
      <c r="I524" s="173"/>
      <c r="L524" s="170"/>
      <c r="M524" s="174"/>
      <c r="T524" s="175"/>
      <c r="AT524" s="171" t="s">
        <v>162</v>
      </c>
      <c r="AU524" s="171" t="s">
        <v>83</v>
      </c>
      <c r="AV524" s="14" t="s">
        <v>81</v>
      </c>
      <c r="AW524" s="14" t="s">
        <v>30</v>
      </c>
      <c r="AX524" s="14" t="s">
        <v>73</v>
      </c>
      <c r="AY524" s="171" t="s">
        <v>151</v>
      </c>
    </row>
    <row r="525" spans="2:65" s="12" customFormat="1" x14ac:dyDescent="0.2">
      <c r="B525" s="156"/>
      <c r="D525" s="152" t="s">
        <v>162</v>
      </c>
      <c r="E525" s="157" t="s">
        <v>1</v>
      </c>
      <c r="F525" s="158" t="s">
        <v>1699</v>
      </c>
      <c r="H525" s="159">
        <v>382.8</v>
      </c>
      <c r="I525" s="160"/>
      <c r="L525" s="156"/>
      <c r="M525" s="161"/>
      <c r="T525" s="162"/>
      <c r="AT525" s="157" t="s">
        <v>162</v>
      </c>
      <c r="AU525" s="157" t="s">
        <v>83</v>
      </c>
      <c r="AV525" s="12" t="s">
        <v>83</v>
      </c>
      <c r="AW525" s="12" t="s">
        <v>30</v>
      </c>
      <c r="AX525" s="12" t="s">
        <v>73</v>
      </c>
      <c r="AY525" s="157" t="s">
        <v>151</v>
      </c>
    </row>
    <row r="526" spans="2:65" s="13" customFormat="1" x14ac:dyDescent="0.2">
      <c r="B526" s="163"/>
      <c r="D526" s="152" t="s">
        <v>162</v>
      </c>
      <c r="E526" s="164" t="s">
        <v>1</v>
      </c>
      <c r="F526" s="165" t="s">
        <v>164</v>
      </c>
      <c r="H526" s="166">
        <v>382.8</v>
      </c>
      <c r="I526" s="167"/>
      <c r="L526" s="163"/>
      <c r="M526" s="168"/>
      <c r="T526" s="169"/>
      <c r="AT526" s="164" t="s">
        <v>162</v>
      </c>
      <c r="AU526" s="164" t="s">
        <v>83</v>
      </c>
      <c r="AV526" s="13" t="s">
        <v>158</v>
      </c>
      <c r="AW526" s="13" t="s">
        <v>30</v>
      </c>
      <c r="AX526" s="13" t="s">
        <v>81</v>
      </c>
      <c r="AY526" s="164" t="s">
        <v>151</v>
      </c>
    </row>
    <row r="527" spans="2:65" s="1" customFormat="1" ht="24.2" customHeight="1" x14ac:dyDescent="0.2">
      <c r="B527" s="137"/>
      <c r="C527" s="182" t="s">
        <v>825</v>
      </c>
      <c r="D527" s="182" t="s">
        <v>566</v>
      </c>
      <c r="E527" s="183" t="s">
        <v>1700</v>
      </c>
      <c r="F527" s="184" t="s">
        <v>1701</v>
      </c>
      <c r="G527" s="185" t="s">
        <v>157</v>
      </c>
      <c r="H527" s="186">
        <v>467.399</v>
      </c>
      <c r="I527" s="187"/>
      <c r="J527" s="188">
        <f>ROUND(I527*H527,2)</f>
        <v>0</v>
      </c>
      <c r="K527" s="189"/>
      <c r="L527" s="190"/>
      <c r="M527" s="191" t="s">
        <v>1</v>
      </c>
      <c r="N527" s="192" t="s">
        <v>38</v>
      </c>
      <c r="P527" s="148">
        <f>O527*H527</f>
        <v>0</v>
      </c>
      <c r="Q527" s="148">
        <v>9.6000000000000002E-4</v>
      </c>
      <c r="R527" s="148">
        <f>Q527*H527</f>
        <v>0.44870304</v>
      </c>
      <c r="S527" s="148">
        <v>0</v>
      </c>
      <c r="T527" s="149">
        <f>S527*H527</f>
        <v>0</v>
      </c>
      <c r="AR527" s="150" t="s">
        <v>292</v>
      </c>
      <c r="AT527" s="150" t="s">
        <v>566</v>
      </c>
      <c r="AU527" s="150" t="s">
        <v>83</v>
      </c>
      <c r="AY527" s="17" t="s">
        <v>151</v>
      </c>
      <c r="BE527" s="151">
        <f>IF(N527="základní",J527,0)</f>
        <v>0</v>
      </c>
      <c r="BF527" s="151">
        <f>IF(N527="snížená",J527,0)</f>
        <v>0</v>
      </c>
      <c r="BG527" s="151">
        <f>IF(N527="zákl. přenesená",J527,0)</f>
        <v>0</v>
      </c>
      <c r="BH527" s="151">
        <f>IF(N527="sníž. přenesená",J527,0)</f>
        <v>0</v>
      </c>
      <c r="BI527" s="151">
        <f>IF(N527="nulová",J527,0)</f>
        <v>0</v>
      </c>
      <c r="BJ527" s="17" t="s">
        <v>81</v>
      </c>
      <c r="BK527" s="151">
        <f>ROUND(I527*H527,2)</f>
        <v>0</v>
      </c>
      <c r="BL527" s="17" t="s">
        <v>207</v>
      </c>
      <c r="BM527" s="150" t="s">
        <v>1702</v>
      </c>
    </row>
    <row r="528" spans="2:65" s="1" customFormat="1" ht="19.5" x14ac:dyDescent="0.2">
      <c r="B528" s="32"/>
      <c r="D528" s="152" t="s">
        <v>160</v>
      </c>
      <c r="F528" s="153" t="s">
        <v>1701</v>
      </c>
      <c r="I528" s="154"/>
      <c r="L528" s="32"/>
      <c r="M528" s="155"/>
      <c r="T528" s="56"/>
      <c r="AT528" s="17" t="s">
        <v>160</v>
      </c>
      <c r="AU528" s="17" t="s">
        <v>83</v>
      </c>
    </row>
    <row r="529" spans="2:65" s="12" customFormat="1" x14ac:dyDescent="0.2">
      <c r="B529" s="156"/>
      <c r="D529" s="152" t="s">
        <v>162</v>
      </c>
      <c r="F529" s="158" t="s">
        <v>1703</v>
      </c>
      <c r="H529" s="159">
        <v>467.399</v>
      </c>
      <c r="I529" s="160"/>
      <c r="L529" s="156"/>
      <c r="M529" s="161"/>
      <c r="T529" s="162"/>
      <c r="AT529" s="157" t="s">
        <v>162</v>
      </c>
      <c r="AU529" s="157" t="s">
        <v>83</v>
      </c>
      <c r="AV529" s="12" t="s">
        <v>83</v>
      </c>
      <c r="AW529" s="12" t="s">
        <v>3</v>
      </c>
      <c r="AX529" s="12" t="s">
        <v>81</v>
      </c>
      <c r="AY529" s="157" t="s">
        <v>151</v>
      </c>
    </row>
    <row r="530" spans="2:65" s="1" customFormat="1" ht="24.2" customHeight="1" x14ac:dyDescent="0.2">
      <c r="B530" s="137"/>
      <c r="C530" s="138" t="s">
        <v>829</v>
      </c>
      <c r="D530" s="138" t="s">
        <v>154</v>
      </c>
      <c r="E530" s="139" t="s">
        <v>1704</v>
      </c>
      <c r="F530" s="140" t="s">
        <v>1705</v>
      </c>
      <c r="G530" s="141" t="s">
        <v>167</v>
      </c>
      <c r="H530" s="142">
        <v>158.30000000000001</v>
      </c>
      <c r="I530" s="143"/>
      <c r="J530" s="144">
        <f>ROUND(I530*H530,2)</f>
        <v>0</v>
      </c>
      <c r="K530" s="145"/>
      <c r="L530" s="32"/>
      <c r="M530" s="146" t="s">
        <v>1</v>
      </c>
      <c r="N530" s="147" t="s">
        <v>38</v>
      </c>
      <c r="P530" s="148">
        <f>O530*H530</f>
        <v>0</v>
      </c>
      <c r="Q530" s="148">
        <v>1.6000000000000001E-4</v>
      </c>
      <c r="R530" s="148">
        <f>Q530*H530</f>
        <v>2.5328000000000003E-2</v>
      </c>
      <c r="S530" s="148">
        <v>0</v>
      </c>
      <c r="T530" s="149">
        <f>S530*H530</f>
        <v>0</v>
      </c>
      <c r="AR530" s="150" t="s">
        <v>207</v>
      </c>
      <c r="AT530" s="150" t="s">
        <v>154</v>
      </c>
      <c r="AU530" s="150" t="s">
        <v>83</v>
      </c>
      <c r="AY530" s="17" t="s">
        <v>151</v>
      </c>
      <c r="BE530" s="151">
        <f>IF(N530="základní",J530,0)</f>
        <v>0</v>
      </c>
      <c r="BF530" s="151">
        <f>IF(N530="snížená",J530,0)</f>
        <v>0</v>
      </c>
      <c r="BG530" s="151">
        <f>IF(N530="zákl. přenesená",J530,0)</f>
        <v>0</v>
      </c>
      <c r="BH530" s="151">
        <f>IF(N530="sníž. přenesená",J530,0)</f>
        <v>0</v>
      </c>
      <c r="BI530" s="151">
        <f>IF(N530="nulová",J530,0)</f>
        <v>0</v>
      </c>
      <c r="BJ530" s="17" t="s">
        <v>81</v>
      </c>
      <c r="BK530" s="151">
        <f>ROUND(I530*H530,2)</f>
        <v>0</v>
      </c>
      <c r="BL530" s="17" t="s">
        <v>207</v>
      </c>
      <c r="BM530" s="150" t="s">
        <v>1706</v>
      </c>
    </row>
    <row r="531" spans="2:65" s="1" customFormat="1" ht="19.5" x14ac:dyDescent="0.2">
      <c r="B531" s="32"/>
      <c r="D531" s="152" t="s">
        <v>160</v>
      </c>
      <c r="F531" s="153" t="s">
        <v>1707</v>
      </c>
      <c r="I531" s="154"/>
      <c r="L531" s="32"/>
      <c r="M531" s="155"/>
      <c r="T531" s="56"/>
      <c r="AT531" s="17" t="s">
        <v>160</v>
      </c>
      <c r="AU531" s="17" t="s">
        <v>83</v>
      </c>
    </row>
    <row r="532" spans="2:65" s="1" customFormat="1" ht="24.2" customHeight="1" x14ac:dyDescent="0.2">
      <c r="B532" s="137"/>
      <c r="C532" s="138" t="s">
        <v>834</v>
      </c>
      <c r="D532" s="138" t="s">
        <v>154</v>
      </c>
      <c r="E532" s="139" t="s">
        <v>1708</v>
      </c>
      <c r="F532" s="140" t="s">
        <v>1709</v>
      </c>
      <c r="G532" s="141" t="s">
        <v>1710</v>
      </c>
      <c r="H532" s="193"/>
      <c r="I532" s="143"/>
      <c r="J532" s="144">
        <f>ROUND(I532*H532,2)</f>
        <v>0</v>
      </c>
      <c r="K532" s="145"/>
      <c r="L532" s="32"/>
      <c r="M532" s="146" t="s">
        <v>1</v>
      </c>
      <c r="N532" s="147" t="s">
        <v>38</v>
      </c>
      <c r="P532" s="148">
        <f>O532*H532</f>
        <v>0</v>
      </c>
      <c r="Q532" s="148">
        <v>0</v>
      </c>
      <c r="R532" s="148">
        <f>Q532*H532</f>
        <v>0</v>
      </c>
      <c r="S532" s="148">
        <v>0</v>
      </c>
      <c r="T532" s="149">
        <f>S532*H532</f>
        <v>0</v>
      </c>
      <c r="AR532" s="150" t="s">
        <v>207</v>
      </c>
      <c r="AT532" s="150" t="s">
        <v>154</v>
      </c>
      <c r="AU532" s="150" t="s">
        <v>83</v>
      </c>
      <c r="AY532" s="17" t="s">
        <v>151</v>
      </c>
      <c r="BE532" s="151">
        <f>IF(N532="základní",J532,0)</f>
        <v>0</v>
      </c>
      <c r="BF532" s="151">
        <f>IF(N532="snížená",J532,0)</f>
        <v>0</v>
      </c>
      <c r="BG532" s="151">
        <f>IF(N532="zákl. přenesená",J532,0)</f>
        <v>0</v>
      </c>
      <c r="BH532" s="151">
        <f>IF(N532="sníž. přenesená",J532,0)</f>
        <v>0</v>
      </c>
      <c r="BI532" s="151">
        <f>IF(N532="nulová",J532,0)</f>
        <v>0</v>
      </c>
      <c r="BJ532" s="17" t="s">
        <v>81</v>
      </c>
      <c r="BK532" s="151">
        <f>ROUND(I532*H532,2)</f>
        <v>0</v>
      </c>
      <c r="BL532" s="17" t="s">
        <v>207</v>
      </c>
      <c r="BM532" s="150" t="s">
        <v>1711</v>
      </c>
    </row>
    <row r="533" spans="2:65" s="1" customFormat="1" ht="29.25" x14ac:dyDescent="0.2">
      <c r="B533" s="32"/>
      <c r="D533" s="152" t="s">
        <v>160</v>
      </c>
      <c r="F533" s="153" t="s">
        <v>1712</v>
      </c>
      <c r="I533" s="154"/>
      <c r="L533" s="32"/>
      <c r="M533" s="155"/>
      <c r="T533" s="56"/>
      <c r="AT533" s="17" t="s">
        <v>160</v>
      </c>
      <c r="AU533" s="17" t="s">
        <v>83</v>
      </c>
    </row>
    <row r="534" spans="2:65" s="11" customFormat="1" ht="22.9" customHeight="1" x14ac:dyDescent="0.2">
      <c r="B534" s="125"/>
      <c r="D534" s="126" t="s">
        <v>72</v>
      </c>
      <c r="E534" s="135" t="s">
        <v>1713</v>
      </c>
      <c r="F534" s="135" t="s">
        <v>1714</v>
      </c>
      <c r="I534" s="128"/>
      <c r="J534" s="136">
        <f>BK534</f>
        <v>0</v>
      </c>
      <c r="L534" s="125"/>
      <c r="M534" s="130"/>
      <c r="P534" s="131">
        <f>SUM(P535:P538)</f>
        <v>0</v>
      </c>
      <c r="R534" s="131">
        <f>SUM(R535:R538)</f>
        <v>0</v>
      </c>
      <c r="T534" s="132">
        <f>SUM(T535:T538)</f>
        <v>0</v>
      </c>
      <c r="AR534" s="126" t="s">
        <v>83</v>
      </c>
      <c r="AT534" s="133" t="s">
        <v>72</v>
      </c>
      <c r="AU534" s="133" t="s">
        <v>81</v>
      </c>
      <c r="AY534" s="126" t="s">
        <v>151</v>
      </c>
      <c r="BK534" s="134">
        <f>SUM(BK535:BK538)</f>
        <v>0</v>
      </c>
    </row>
    <row r="535" spans="2:65" s="1" customFormat="1" ht="16.5" customHeight="1" x14ac:dyDescent="0.2">
      <c r="B535" s="137"/>
      <c r="C535" s="138" t="s">
        <v>838</v>
      </c>
      <c r="D535" s="138" t="s">
        <v>154</v>
      </c>
      <c r="E535" s="139" t="s">
        <v>1715</v>
      </c>
      <c r="F535" s="140" t="s">
        <v>1716</v>
      </c>
      <c r="G535" s="141" t="s">
        <v>372</v>
      </c>
      <c r="H535" s="142">
        <v>1</v>
      </c>
      <c r="I535" s="143"/>
      <c r="J535" s="144">
        <f>ROUND(I535*H535,2)</f>
        <v>0</v>
      </c>
      <c r="K535" s="145"/>
      <c r="L535" s="32"/>
      <c r="M535" s="146" t="s">
        <v>1</v>
      </c>
      <c r="N535" s="147" t="s">
        <v>38</v>
      </c>
      <c r="P535" s="148">
        <f>O535*H535</f>
        <v>0</v>
      </c>
      <c r="Q535" s="148">
        <v>0</v>
      </c>
      <c r="R535" s="148">
        <f>Q535*H535</f>
        <v>0</v>
      </c>
      <c r="S535" s="148">
        <v>0</v>
      </c>
      <c r="T535" s="149">
        <f>S535*H535</f>
        <v>0</v>
      </c>
      <c r="AR535" s="150" t="s">
        <v>207</v>
      </c>
      <c r="AT535" s="150" t="s">
        <v>154</v>
      </c>
      <c r="AU535" s="150" t="s">
        <v>83</v>
      </c>
      <c r="AY535" s="17" t="s">
        <v>151</v>
      </c>
      <c r="BE535" s="151">
        <f>IF(N535="základní",J535,0)</f>
        <v>0</v>
      </c>
      <c r="BF535" s="151">
        <f>IF(N535="snížená",J535,0)</f>
        <v>0</v>
      </c>
      <c r="BG535" s="151">
        <f>IF(N535="zákl. přenesená",J535,0)</f>
        <v>0</v>
      </c>
      <c r="BH535" s="151">
        <f>IF(N535="sníž. přenesená",J535,0)</f>
        <v>0</v>
      </c>
      <c r="BI535" s="151">
        <f>IF(N535="nulová",J535,0)</f>
        <v>0</v>
      </c>
      <c r="BJ535" s="17" t="s">
        <v>81</v>
      </c>
      <c r="BK535" s="151">
        <f>ROUND(I535*H535,2)</f>
        <v>0</v>
      </c>
      <c r="BL535" s="17" t="s">
        <v>207</v>
      </c>
      <c r="BM535" s="150" t="s">
        <v>1717</v>
      </c>
    </row>
    <row r="536" spans="2:65" s="1" customFormat="1" x14ac:dyDescent="0.2">
      <c r="B536" s="32"/>
      <c r="D536" s="152" t="s">
        <v>160</v>
      </c>
      <c r="F536" s="153" t="s">
        <v>1716</v>
      </c>
      <c r="I536" s="154"/>
      <c r="L536" s="32"/>
      <c r="M536" s="155"/>
      <c r="T536" s="56"/>
      <c r="AT536" s="17" t="s">
        <v>160</v>
      </c>
      <c r="AU536" s="17" t="s">
        <v>83</v>
      </c>
    </row>
    <row r="537" spans="2:65" s="1" customFormat="1" ht="24.2" customHeight="1" x14ac:dyDescent="0.2">
      <c r="B537" s="137"/>
      <c r="C537" s="138" t="s">
        <v>844</v>
      </c>
      <c r="D537" s="138" t="s">
        <v>154</v>
      </c>
      <c r="E537" s="139" t="s">
        <v>1718</v>
      </c>
      <c r="F537" s="140" t="s">
        <v>1719</v>
      </c>
      <c r="G537" s="141" t="s">
        <v>1710</v>
      </c>
      <c r="H537" s="193"/>
      <c r="I537" s="143"/>
      <c r="J537" s="144">
        <f>ROUND(I537*H537,2)</f>
        <v>0</v>
      </c>
      <c r="K537" s="145"/>
      <c r="L537" s="32"/>
      <c r="M537" s="146" t="s">
        <v>1</v>
      </c>
      <c r="N537" s="147" t="s">
        <v>38</v>
      </c>
      <c r="P537" s="148">
        <f>O537*H537</f>
        <v>0</v>
      </c>
      <c r="Q537" s="148">
        <v>0</v>
      </c>
      <c r="R537" s="148">
        <f>Q537*H537</f>
        <v>0</v>
      </c>
      <c r="S537" s="148">
        <v>0</v>
      </c>
      <c r="T537" s="149">
        <f>S537*H537</f>
        <v>0</v>
      </c>
      <c r="AR537" s="150" t="s">
        <v>207</v>
      </c>
      <c r="AT537" s="150" t="s">
        <v>154</v>
      </c>
      <c r="AU537" s="150" t="s">
        <v>83</v>
      </c>
      <c r="AY537" s="17" t="s">
        <v>151</v>
      </c>
      <c r="BE537" s="151">
        <f>IF(N537="základní",J537,0)</f>
        <v>0</v>
      </c>
      <c r="BF537" s="151">
        <f>IF(N537="snížená",J537,0)</f>
        <v>0</v>
      </c>
      <c r="BG537" s="151">
        <f>IF(N537="zákl. přenesená",J537,0)</f>
        <v>0</v>
      </c>
      <c r="BH537" s="151">
        <f>IF(N537="sníž. přenesená",J537,0)</f>
        <v>0</v>
      </c>
      <c r="BI537" s="151">
        <f>IF(N537="nulová",J537,0)</f>
        <v>0</v>
      </c>
      <c r="BJ537" s="17" t="s">
        <v>81</v>
      </c>
      <c r="BK537" s="151">
        <f>ROUND(I537*H537,2)</f>
        <v>0</v>
      </c>
      <c r="BL537" s="17" t="s">
        <v>207</v>
      </c>
      <c r="BM537" s="150" t="s">
        <v>1720</v>
      </c>
    </row>
    <row r="538" spans="2:65" s="1" customFormat="1" ht="29.25" x14ac:dyDescent="0.2">
      <c r="B538" s="32"/>
      <c r="D538" s="152" t="s">
        <v>160</v>
      </c>
      <c r="F538" s="153" t="s">
        <v>1721</v>
      </c>
      <c r="I538" s="154"/>
      <c r="L538" s="32"/>
      <c r="M538" s="155"/>
      <c r="T538" s="56"/>
      <c r="AT538" s="17" t="s">
        <v>160</v>
      </c>
      <c r="AU538" s="17" t="s">
        <v>83</v>
      </c>
    </row>
    <row r="539" spans="2:65" s="11" customFormat="1" ht="22.9" customHeight="1" x14ac:dyDescent="0.2">
      <c r="B539" s="125"/>
      <c r="D539" s="126" t="s">
        <v>72</v>
      </c>
      <c r="E539" s="135" t="s">
        <v>1722</v>
      </c>
      <c r="F539" s="135" t="s">
        <v>1723</v>
      </c>
      <c r="I539" s="128"/>
      <c r="J539" s="136">
        <f>BK539</f>
        <v>0</v>
      </c>
      <c r="L539" s="125"/>
      <c r="M539" s="130"/>
      <c r="P539" s="131">
        <f>SUM(P540:P546)</f>
        <v>0</v>
      </c>
      <c r="R539" s="131">
        <f>SUM(R540:R546)</f>
        <v>2.9391500000000004E-2</v>
      </c>
      <c r="T539" s="132">
        <f>SUM(T540:T546)</f>
        <v>0</v>
      </c>
      <c r="AR539" s="126" t="s">
        <v>83</v>
      </c>
      <c r="AT539" s="133" t="s">
        <v>72</v>
      </c>
      <c r="AU539" s="133" t="s">
        <v>81</v>
      </c>
      <c r="AY539" s="126" t="s">
        <v>151</v>
      </c>
      <c r="BK539" s="134">
        <f>SUM(BK540:BK546)</f>
        <v>0</v>
      </c>
    </row>
    <row r="540" spans="2:65" s="1" customFormat="1" ht="24.2" customHeight="1" x14ac:dyDescent="0.2">
      <c r="B540" s="137"/>
      <c r="C540" s="138" t="s">
        <v>848</v>
      </c>
      <c r="D540" s="138" t="s">
        <v>154</v>
      </c>
      <c r="E540" s="139" t="s">
        <v>1724</v>
      </c>
      <c r="F540" s="140" t="s">
        <v>1725</v>
      </c>
      <c r="G540" s="141" t="s">
        <v>157</v>
      </c>
      <c r="H540" s="142">
        <v>293.91500000000002</v>
      </c>
      <c r="I540" s="143"/>
      <c r="J540" s="144">
        <f>ROUND(I540*H540,2)</f>
        <v>0</v>
      </c>
      <c r="K540" s="145"/>
      <c r="L540" s="32"/>
      <c r="M540" s="146" t="s">
        <v>1</v>
      </c>
      <c r="N540" s="147" t="s">
        <v>38</v>
      </c>
      <c r="P540" s="148">
        <f>O540*H540</f>
        <v>0</v>
      </c>
      <c r="Q540" s="148">
        <v>1E-4</v>
      </c>
      <c r="R540" s="148">
        <f>Q540*H540</f>
        <v>2.9391500000000004E-2</v>
      </c>
      <c r="S540" s="148">
        <v>0</v>
      </c>
      <c r="T540" s="149">
        <f>S540*H540</f>
        <v>0</v>
      </c>
      <c r="AR540" s="150" t="s">
        <v>207</v>
      </c>
      <c r="AT540" s="150" t="s">
        <v>154</v>
      </c>
      <c r="AU540" s="150" t="s">
        <v>83</v>
      </c>
      <c r="AY540" s="17" t="s">
        <v>151</v>
      </c>
      <c r="BE540" s="151">
        <f>IF(N540="základní",J540,0)</f>
        <v>0</v>
      </c>
      <c r="BF540" s="151">
        <f>IF(N540="snížená",J540,0)</f>
        <v>0</v>
      </c>
      <c r="BG540" s="151">
        <f>IF(N540="zákl. přenesená",J540,0)</f>
        <v>0</v>
      </c>
      <c r="BH540" s="151">
        <f>IF(N540="sníž. přenesená",J540,0)</f>
        <v>0</v>
      </c>
      <c r="BI540" s="151">
        <f>IF(N540="nulová",J540,0)</f>
        <v>0</v>
      </c>
      <c r="BJ540" s="17" t="s">
        <v>81</v>
      </c>
      <c r="BK540" s="151">
        <f>ROUND(I540*H540,2)</f>
        <v>0</v>
      </c>
      <c r="BL540" s="17" t="s">
        <v>207</v>
      </c>
      <c r="BM540" s="150" t="s">
        <v>1726</v>
      </c>
    </row>
    <row r="541" spans="2:65" s="1" customFormat="1" ht="29.25" x14ac:dyDescent="0.2">
      <c r="B541" s="32"/>
      <c r="D541" s="152" t="s">
        <v>160</v>
      </c>
      <c r="F541" s="153" t="s">
        <v>1727</v>
      </c>
      <c r="I541" s="154"/>
      <c r="L541" s="32"/>
      <c r="M541" s="155"/>
      <c r="T541" s="56"/>
      <c r="AT541" s="17" t="s">
        <v>160</v>
      </c>
      <c r="AU541" s="17" t="s">
        <v>83</v>
      </c>
    </row>
    <row r="542" spans="2:65" s="14" customFormat="1" x14ac:dyDescent="0.2">
      <c r="B542" s="170"/>
      <c r="D542" s="152" t="s">
        <v>162</v>
      </c>
      <c r="E542" s="171" t="s">
        <v>1</v>
      </c>
      <c r="F542" s="172" t="s">
        <v>1728</v>
      </c>
      <c r="H542" s="171" t="s">
        <v>1</v>
      </c>
      <c r="I542" s="173"/>
      <c r="L542" s="170"/>
      <c r="M542" s="174"/>
      <c r="T542" s="175"/>
      <c r="AT542" s="171" t="s">
        <v>162</v>
      </c>
      <c r="AU542" s="171" t="s">
        <v>83</v>
      </c>
      <c r="AV542" s="14" t="s">
        <v>81</v>
      </c>
      <c r="AW542" s="14" t="s">
        <v>30</v>
      </c>
      <c r="AX542" s="14" t="s">
        <v>73</v>
      </c>
      <c r="AY542" s="171" t="s">
        <v>151</v>
      </c>
    </row>
    <row r="543" spans="2:65" s="12" customFormat="1" x14ac:dyDescent="0.2">
      <c r="B543" s="156"/>
      <c r="D543" s="152" t="s">
        <v>162</v>
      </c>
      <c r="E543" s="157" t="s">
        <v>1</v>
      </c>
      <c r="F543" s="158" t="s">
        <v>1729</v>
      </c>
      <c r="H543" s="159">
        <v>221.62</v>
      </c>
      <c r="I543" s="160"/>
      <c r="L543" s="156"/>
      <c r="M543" s="161"/>
      <c r="T543" s="162"/>
      <c r="AT543" s="157" t="s">
        <v>162</v>
      </c>
      <c r="AU543" s="157" t="s">
        <v>83</v>
      </c>
      <c r="AV543" s="12" t="s">
        <v>83</v>
      </c>
      <c r="AW543" s="12" t="s">
        <v>30</v>
      </c>
      <c r="AX543" s="12" t="s">
        <v>73</v>
      </c>
      <c r="AY543" s="157" t="s">
        <v>151</v>
      </c>
    </row>
    <row r="544" spans="2:65" s="14" customFormat="1" x14ac:dyDescent="0.2">
      <c r="B544" s="170"/>
      <c r="D544" s="152" t="s">
        <v>162</v>
      </c>
      <c r="E544" s="171" t="s">
        <v>1</v>
      </c>
      <c r="F544" s="172" t="s">
        <v>1730</v>
      </c>
      <c r="H544" s="171" t="s">
        <v>1</v>
      </c>
      <c r="I544" s="173"/>
      <c r="L544" s="170"/>
      <c r="M544" s="174"/>
      <c r="T544" s="175"/>
      <c r="AT544" s="171" t="s">
        <v>162</v>
      </c>
      <c r="AU544" s="171" t="s">
        <v>83</v>
      </c>
      <c r="AV544" s="14" t="s">
        <v>81</v>
      </c>
      <c r="AW544" s="14" t="s">
        <v>30</v>
      </c>
      <c r="AX544" s="14" t="s">
        <v>73</v>
      </c>
      <c r="AY544" s="171" t="s">
        <v>151</v>
      </c>
    </row>
    <row r="545" spans="2:51" s="12" customFormat="1" x14ac:dyDescent="0.2">
      <c r="B545" s="156"/>
      <c r="D545" s="152" t="s">
        <v>162</v>
      </c>
      <c r="E545" s="157" t="s">
        <v>1</v>
      </c>
      <c r="F545" s="158" t="s">
        <v>1731</v>
      </c>
      <c r="H545" s="159">
        <v>72.295000000000002</v>
      </c>
      <c r="I545" s="160"/>
      <c r="L545" s="156"/>
      <c r="M545" s="161"/>
      <c r="T545" s="162"/>
      <c r="AT545" s="157" t="s">
        <v>162</v>
      </c>
      <c r="AU545" s="157" t="s">
        <v>83</v>
      </c>
      <c r="AV545" s="12" t="s">
        <v>83</v>
      </c>
      <c r="AW545" s="12" t="s">
        <v>30</v>
      </c>
      <c r="AX545" s="12" t="s">
        <v>73</v>
      </c>
      <c r="AY545" s="157" t="s">
        <v>151</v>
      </c>
    </row>
    <row r="546" spans="2:51" s="13" customFormat="1" x14ac:dyDescent="0.2">
      <c r="B546" s="163"/>
      <c r="D546" s="152" t="s">
        <v>162</v>
      </c>
      <c r="E546" s="164" t="s">
        <v>1</v>
      </c>
      <c r="F546" s="165" t="s">
        <v>164</v>
      </c>
      <c r="H546" s="166">
        <v>293.91500000000002</v>
      </c>
      <c r="I546" s="167"/>
      <c r="L546" s="163"/>
      <c r="M546" s="179"/>
      <c r="N546" s="180"/>
      <c r="O546" s="180"/>
      <c r="P546" s="180"/>
      <c r="Q546" s="180"/>
      <c r="R546" s="180"/>
      <c r="S546" s="180"/>
      <c r="T546" s="181"/>
      <c r="AT546" s="164" t="s">
        <v>162</v>
      </c>
      <c r="AU546" s="164" t="s">
        <v>83</v>
      </c>
      <c r="AV546" s="13" t="s">
        <v>158</v>
      </c>
      <c r="AW546" s="13" t="s">
        <v>30</v>
      </c>
      <c r="AX546" s="13" t="s">
        <v>81</v>
      </c>
      <c r="AY546" s="164" t="s">
        <v>151</v>
      </c>
    </row>
    <row r="547" spans="2:51" s="1" customFormat="1" ht="6.95" customHeight="1" x14ac:dyDescent="0.2">
      <c r="B547" s="44"/>
      <c r="C547" s="45"/>
      <c r="D547" s="45"/>
      <c r="E547" s="45"/>
      <c r="F547" s="45"/>
      <c r="G547" s="45"/>
      <c r="H547" s="45"/>
      <c r="I547" s="45"/>
      <c r="J547" s="45"/>
      <c r="K547" s="45"/>
      <c r="L547" s="32"/>
    </row>
  </sheetData>
  <autoFilter ref="C128:K546" xr:uid="{00000000-0009-0000-0000-000004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05"/>
  <sheetViews>
    <sheetView showGridLines="0" workbookViewId="0">
      <selection activeCell="V116" sqref="V11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103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 x14ac:dyDescent="0.2">
      <c r="B4" s="20"/>
      <c r="D4" s="21" t="s">
        <v>122</v>
      </c>
      <c r="L4" s="20"/>
      <c r="M4" s="93" t="s">
        <v>10</v>
      </c>
      <c r="AT4" s="17" t="s">
        <v>3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0" t="str">
        <f>'Rekapitulace stavby'!K6</f>
        <v>Revitalizace veřejného prostranství s parkovištěm u Kláštera, ul. Dobrovského, Vrchlabí</v>
      </c>
      <c r="F7" s="251"/>
      <c r="G7" s="251"/>
      <c r="H7" s="251"/>
      <c r="L7" s="20"/>
    </row>
    <row r="8" spans="2:46" s="1" customFormat="1" ht="12" customHeight="1" x14ac:dyDescent="0.2">
      <c r="B8" s="32"/>
      <c r="D8" s="27" t="s">
        <v>123</v>
      </c>
      <c r="L8" s="32"/>
    </row>
    <row r="9" spans="2:46" s="1" customFormat="1" ht="16.5" customHeight="1" x14ac:dyDescent="0.2">
      <c r="B9" s="32"/>
      <c r="E9" s="246" t="s">
        <v>1732</v>
      </c>
      <c r="F9" s="249"/>
      <c r="G9" s="249"/>
      <c r="H9" s="249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45944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22</v>
      </c>
      <c r="I14" s="27" t="s">
        <v>23</v>
      </c>
      <c r="J14" s="25" t="str">
        <f>IF('Rekapitulace stavby'!AN10="","",'Rekapitulace stavby'!AN10)</f>
        <v/>
      </c>
      <c r="L14" s="32"/>
    </row>
    <row r="15" spans="2:46" s="1" customFormat="1" ht="18" customHeight="1" x14ac:dyDescent="0.2">
      <c r="B15" s="32"/>
      <c r="E15" s="25" t="str">
        <f>IF('Rekapitulace stavby'!E11="","",'Rekapitulace stavby'!E11)</f>
        <v>Město Vrchlabí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23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52" t="str">
        <f>'Rekapitulace stavby'!E14</f>
        <v>Vyplň údaj</v>
      </c>
      <c r="F18" s="236"/>
      <c r="G18" s="236"/>
      <c r="H18" s="23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23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>Ing. Jan Chalupský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31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32</v>
      </c>
      <c r="L26" s="32"/>
    </row>
    <row r="27" spans="2:12" s="7" customFormat="1" ht="16.5" customHeight="1" x14ac:dyDescent="0.2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33</v>
      </c>
      <c r="J30" s="66">
        <f>ROUND(J123,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5" t="s">
        <v>37</v>
      </c>
      <c r="E33" s="27" t="s">
        <v>38</v>
      </c>
      <c r="F33" s="86">
        <f>ROUND((SUM(BE123:BE304)),  2)</f>
        <v>0</v>
      </c>
      <c r="I33" s="96">
        <v>0.21</v>
      </c>
      <c r="J33" s="86">
        <f>ROUND(((SUM(BE123:BE304))*I33),  2)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6">
        <f>ROUND((SUM(BF123:BF304)),  2)</f>
        <v>0</v>
      </c>
      <c r="I34" s="96">
        <v>0.12</v>
      </c>
      <c r="J34" s="86">
        <f>ROUND(((SUM(BF123:BF304))*I34),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6">
        <f>ROUND((SUM(BG123:BG304)),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6">
        <f>ROUND((SUM(BH123:BH304)),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6">
        <f>ROUND((SUM(BI123:BI304)),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125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50" t="str">
        <f>E7</f>
        <v>Revitalizace veřejného prostranství s parkovištěm u Kláštera, ul. Dobrovského, Vrchlabí</v>
      </c>
      <c r="F85" s="251"/>
      <c r="G85" s="251"/>
      <c r="H85" s="251"/>
      <c r="L85" s="32"/>
    </row>
    <row r="86" spans="2:47" s="1" customFormat="1" ht="12" customHeight="1" x14ac:dyDescent="0.2">
      <c r="B86" s="32"/>
      <c r="C86" s="27" t="s">
        <v>123</v>
      </c>
      <c r="L86" s="32"/>
    </row>
    <row r="87" spans="2:47" s="1" customFormat="1" ht="16.5" customHeight="1" x14ac:dyDescent="0.2">
      <c r="B87" s="32"/>
      <c r="E87" s="246" t="str">
        <f>E9</f>
        <v>SO 310 - Vodovod</v>
      </c>
      <c r="F87" s="249"/>
      <c r="G87" s="249"/>
      <c r="H87" s="249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45944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22</v>
      </c>
      <c r="F91" s="25" t="str">
        <f>E15</f>
        <v>Město Vrchlabí</v>
      </c>
      <c r="I91" s="27" t="s">
        <v>28</v>
      </c>
      <c r="J91" s="30" t="str">
        <f>E21</f>
        <v>Ing. Jan Chalupský</v>
      </c>
      <c r="L91" s="32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126</v>
      </c>
      <c r="D94" s="97"/>
      <c r="E94" s="97"/>
      <c r="F94" s="97"/>
      <c r="G94" s="97"/>
      <c r="H94" s="97"/>
      <c r="I94" s="97"/>
      <c r="J94" s="106" t="s">
        <v>127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128</v>
      </c>
      <c r="J96" s="66">
        <f>J123</f>
        <v>0</v>
      </c>
      <c r="L96" s="32"/>
      <c r="AU96" s="17" t="s">
        <v>129</v>
      </c>
    </row>
    <row r="97" spans="2:12" s="8" customFormat="1" ht="24.95" customHeight="1" x14ac:dyDescent="0.2">
      <c r="B97" s="108"/>
      <c r="D97" s="109" t="s">
        <v>1733</v>
      </c>
      <c r="E97" s="110"/>
      <c r="F97" s="110"/>
      <c r="G97" s="110"/>
      <c r="H97" s="110"/>
      <c r="I97" s="110"/>
      <c r="J97" s="111">
        <f>J124</f>
        <v>0</v>
      </c>
      <c r="L97" s="108"/>
    </row>
    <row r="98" spans="2:12" s="8" customFormat="1" ht="24.95" customHeight="1" x14ac:dyDescent="0.2">
      <c r="B98" s="108"/>
      <c r="D98" s="109" t="s">
        <v>1734</v>
      </c>
      <c r="E98" s="110"/>
      <c r="F98" s="110"/>
      <c r="G98" s="110"/>
      <c r="H98" s="110"/>
      <c r="I98" s="110"/>
      <c r="J98" s="111">
        <f>J150</f>
        <v>0</v>
      </c>
      <c r="L98" s="108"/>
    </row>
    <row r="99" spans="2:12" s="8" customFormat="1" ht="24.95" customHeight="1" x14ac:dyDescent="0.2">
      <c r="B99" s="108"/>
      <c r="D99" s="109" t="s">
        <v>1735</v>
      </c>
      <c r="E99" s="110"/>
      <c r="F99" s="110"/>
      <c r="G99" s="110"/>
      <c r="H99" s="110"/>
      <c r="I99" s="110"/>
      <c r="J99" s="111">
        <f>J157</f>
        <v>0</v>
      </c>
      <c r="L99" s="108"/>
    </row>
    <row r="100" spans="2:12" s="8" customFormat="1" ht="24.95" customHeight="1" x14ac:dyDescent="0.2">
      <c r="B100" s="108"/>
      <c r="D100" s="109" t="s">
        <v>1736</v>
      </c>
      <c r="E100" s="110"/>
      <c r="F100" s="110"/>
      <c r="G100" s="110"/>
      <c r="H100" s="110"/>
      <c r="I100" s="110"/>
      <c r="J100" s="111">
        <f>J284</f>
        <v>0</v>
      </c>
      <c r="L100" s="108"/>
    </row>
    <row r="101" spans="2:12" s="8" customFormat="1" ht="24.95" customHeight="1" x14ac:dyDescent="0.2">
      <c r="B101" s="108"/>
      <c r="D101" s="109" t="s">
        <v>1737</v>
      </c>
      <c r="E101" s="110"/>
      <c r="F101" s="110"/>
      <c r="G101" s="110"/>
      <c r="H101" s="110"/>
      <c r="I101" s="110"/>
      <c r="J101" s="111">
        <f>J289</f>
        <v>0</v>
      </c>
      <c r="L101" s="108"/>
    </row>
    <row r="102" spans="2:12" s="8" customFormat="1" ht="24.95" customHeight="1" x14ac:dyDescent="0.2">
      <c r="B102" s="108"/>
      <c r="D102" s="109" t="s">
        <v>1738</v>
      </c>
      <c r="E102" s="110"/>
      <c r="F102" s="110"/>
      <c r="G102" s="110"/>
      <c r="H102" s="110"/>
      <c r="I102" s="110"/>
      <c r="J102" s="111">
        <f>J294</f>
        <v>0</v>
      </c>
      <c r="L102" s="108"/>
    </row>
    <row r="103" spans="2:12" s="8" customFormat="1" ht="24.95" customHeight="1" x14ac:dyDescent="0.2">
      <c r="B103" s="108"/>
      <c r="D103" s="109" t="s">
        <v>1739</v>
      </c>
      <c r="E103" s="110"/>
      <c r="F103" s="110"/>
      <c r="G103" s="110"/>
      <c r="H103" s="110"/>
      <c r="I103" s="110"/>
      <c r="J103" s="111">
        <f>J298</f>
        <v>0</v>
      </c>
      <c r="L103" s="108"/>
    </row>
    <row r="104" spans="2:12" s="1" customFormat="1" ht="21.75" customHeight="1" x14ac:dyDescent="0.2">
      <c r="B104" s="32"/>
      <c r="L104" s="32"/>
    </row>
    <row r="105" spans="2:12" s="1" customFormat="1" ht="6.95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 x14ac:dyDescent="0.2">
      <c r="B110" s="32"/>
      <c r="C110" s="21" t="s">
        <v>136</v>
      </c>
      <c r="L110" s="32"/>
    </row>
    <row r="111" spans="2:12" s="1" customFormat="1" ht="6.95" customHeight="1" x14ac:dyDescent="0.2">
      <c r="B111" s="32"/>
      <c r="L111" s="32"/>
    </row>
    <row r="112" spans="2:12" s="1" customFormat="1" ht="12" customHeight="1" x14ac:dyDescent="0.2">
      <c r="B112" s="32"/>
      <c r="C112" s="27" t="s">
        <v>15</v>
      </c>
      <c r="L112" s="32"/>
    </row>
    <row r="113" spans="2:65" s="1" customFormat="1" ht="26.25" customHeight="1" x14ac:dyDescent="0.2">
      <c r="B113" s="32"/>
      <c r="E113" s="250" t="str">
        <f>E7</f>
        <v>Revitalizace veřejného prostranství s parkovištěm u Kláštera, ul. Dobrovského, Vrchlabí</v>
      </c>
      <c r="F113" s="251"/>
      <c r="G113" s="251"/>
      <c r="H113" s="251"/>
      <c r="L113" s="32"/>
    </row>
    <row r="114" spans="2:65" s="1" customFormat="1" ht="12" customHeight="1" x14ac:dyDescent="0.2">
      <c r="B114" s="32"/>
      <c r="C114" s="27" t="s">
        <v>123</v>
      </c>
      <c r="L114" s="32"/>
    </row>
    <row r="115" spans="2:65" s="1" customFormat="1" ht="16.5" customHeight="1" x14ac:dyDescent="0.2">
      <c r="B115" s="32"/>
      <c r="E115" s="246" t="str">
        <f>E9</f>
        <v>SO 310 - Vodovod</v>
      </c>
      <c r="F115" s="249"/>
      <c r="G115" s="249"/>
      <c r="H115" s="249"/>
      <c r="L115" s="32"/>
    </row>
    <row r="116" spans="2:65" s="1" customFormat="1" ht="6.95" customHeight="1" x14ac:dyDescent="0.2">
      <c r="B116" s="32"/>
      <c r="L116" s="32"/>
    </row>
    <row r="117" spans="2:65" s="1" customFormat="1" ht="12" customHeight="1" x14ac:dyDescent="0.2">
      <c r="B117" s="32"/>
      <c r="C117" s="27" t="s">
        <v>19</v>
      </c>
      <c r="F117" s="25" t="str">
        <f>F12</f>
        <v xml:space="preserve"> </v>
      </c>
      <c r="I117" s="27" t="s">
        <v>21</v>
      </c>
      <c r="J117" s="52">
        <f>IF(J12="","",J12)</f>
        <v>45944</v>
      </c>
      <c r="L117" s="32"/>
    </row>
    <row r="118" spans="2:65" s="1" customFormat="1" ht="6.95" customHeight="1" x14ac:dyDescent="0.2">
      <c r="B118" s="32"/>
      <c r="L118" s="32"/>
    </row>
    <row r="119" spans="2:65" s="1" customFormat="1" ht="15.2" customHeight="1" x14ac:dyDescent="0.2">
      <c r="B119" s="32"/>
      <c r="C119" s="27" t="s">
        <v>22</v>
      </c>
      <c r="F119" s="25" t="str">
        <f>E15</f>
        <v>Město Vrchlabí</v>
      </c>
      <c r="I119" s="27" t="s">
        <v>28</v>
      </c>
      <c r="J119" s="30" t="str">
        <f>E21</f>
        <v>Ing. Jan Chalupský</v>
      </c>
      <c r="L119" s="32"/>
    </row>
    <row r="120" spans="2:65" s="1" customFormat="1" ht="15.2" customHeight="1" x14ac:dyDescent="0.2">
      <c r="B120" s="32"/>
      <c r="C120" s="27" t="s">
        <v>26</v>
      </c>
      <c r="F120" s="25" t="str">
        <f>IF(E18="","",E18)</f>
        <v>Vyplň údaj</v>
      </c>
      <c r="I120" s="27" t="s">
        <v>31</v>
      </c>
      <c r="J120" s="30" t="str">
        <f>E24</f>
        <v xml:space="preserve"> 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6"/>
      <c r="C122" s="117" t="s">
        <v>137</v>
      </c>
      <c r="D122" s="118" t="s">
        <v>58</v>
      </c>
      <c r="E122" s="118" t="s">
        <v>54</v>
      </c>
      <c r="F122" s="118" t="s">
        <v>55</v>
      </c>
      <c r="G122" s="118" t="s">
        <v>138</v>
      </c>
      <c r="H122" s="118" t="s">
        <v>139</v>
      </c>
      <c r="I122" s="118" t="s">
        <v>140</v>
      </c>
      <c r="J122" s="119" t="s">
        <v>127</v>
      </c>
      <c r="K122" s="120" t="s">
        <v>141</v>
      </c>
      <c r="L122" s="116"/>
      <c r="M122" s="59" t="s">
        <v>1</v>
      </c>
      <c r="N122" s="60" t="s">
        <v>37</v>
      </c>
      <c r="O122" s="60" t="s">
        <v>142</v>
      </c>
      <c r="P122" s="60" t="s">
        <v>143</v>
      </c>
      <c r="Q122" s="60" t="s">
        <v>144</v>
      </c>
      <c r="R122" s="60" t="s">
        <v>145</v>
      </c>
      <c r="S122" s="60" t="s">
        <v>146</v>
      </c>
      <c r="T122" s="61" t="s">
        <v>147</v>
      </c>
    </row>
    <row r="123" spans="2:65" s="1" customFormat="1" ht="22.9" customHeight="1" x14ac:dyDescent="0.25">
      <c r="B123" s="32"/>
      <c r="C123" s="64" t="s">
        <v>148</v>
      </c>
      <c r="J123" s="121">
        <f>BK123</f>
        <v>0</v>
      </c>
      <c r="L123" s="32"/>
      <c r="M123" s="62"/>
      <c r="N123" s="53"/>
      <c r="O123" s="53"/>
      <c r="P123" s="122">
        <f>P124+P150+P157+P284+P289+P294+P298</f>
        <v>0</v>
      </c>
      <c r="Q123" s="53"/>
      <c r="R123" s="122">
        <f>R124+R150+R157+R284+R289+R294+R298</f>
        <v>0</v>
      </c>
      <c r="S123" s="53"/>
      <c r="T123" s="123">
        <f>T124+T150+T157+T284+T289+T294+T298</f>
        <v>0</v>
      </c>
      <c r="AT123" s="17" t="s">
        <v>72</v>
      </c>
      <c r="AU123" s="17" t="s">
        <v>129</v>
      </c>
      <c r="BK123" s="124">
        <f>BK124+BK150+BK157+BK284+BK289+BK294+BK298</f>
        <v>0</v>
      </c>
    </row>
    <row r="124" spans="2:65" s="11" customFormat="1" ht="25.9" customHeight="1" x14ac:dyDescent="0.2">
      <c r="B124" s="125"/>
      <c r="D124" s="126" t="s">
        <v>72</v>
      </c>
      <c r="E124" s="127" t="s">
        <v>81</v>
      </c>
      <c r="F124" s="127" t="s">
        <v>232</v>
      </c>
      <c r="I124" s="128"/>
      <c r="J124" s="129">
        <f>BK124</f>
        <v>0</v>
      </c>
      <c r="L124" s="125"/>
      <c r="M124" s="130"/>
      <c r="P124" s="131">
        <f>SUM(P125:P149)</f>
        <v>0</v>
      </c>
      <c r="R124" s="131">
        <f>SUM(R125:R149)</f>
        <v>0</v>
      </c>
      <c r="T124" s="132">
        <f>SUM(T125:T149)</f>
        <v>0</v>
      </c>
      <c r="AR124" s="126" t="s">
        <v>81</v>
      </c>
      <c r="AT124" s="133" t="s">
        <v>72</v>
      </c>
      <c r="AU124" s="133" t="s">
        <v>73</v>
      </c>
      <c r="AY124" s="126" t="s">
        <v>151</v>
      </c>
      <c r="BK124" s="134">
        <f>SUM(BK125:BK149)</f>
        <v>0</v>
      </c>
    </row>
    <row r="125" spans="2:65" s="1" customFormat="1" ht="21.75" customHeight="1" x14ac:dyDescent="0.2">
      <c r="B125" s="137"/>
      <c r="C125" s="138" t="s">
        <v>81</v>
      </c>
      <c r="D125" s="138" t="s">
        <v>154</v>
      </c>
      <c r="E125" s="139" t="s">
        <v>1740</v>
      </c>
      <c r="F125" s="140" t="s">
        <v>1741</v>
      </c>
      <c r="G125" s="141" t="s">
        <v>171</v>
      </c>
      <c r="H125" s="142">
        <v>381.49599999999998</v>
      </c>
      <c r="I125" s="143"/>
      <c r="J125" s="144">
        <f>ROUND(I125*H125,2)</f>
        <v>0</v>
      </c>
      <c r="K125" s="145"/>
      <c r="L125" s="32"/>
      <c r="M125" s="146" t="s">
        <v>1</v>
      </c>
      <c r="N125" s="147" t="s">
        <v>38</v>
      </c>
      <c r="P125" s="148">
        <f>O125*H125</f>
        <v>0</v>
      </c>
      <c r="Q125" s="148">
        <v>0</v>
      </c>
      <c r="R125" s="148">
        <f>Q125*H125</f>
        <v>0</v>
      </c>
      <c r="S125" s="148">
        <v>0</v>
      </c>
      <c r="T125" s="149">
        <f>S125*H125</f>
        <v>0</v>
      </c>
      <c r="AR125" s="150" t="s">
        <v>158</v>
      </c>
      <c r="AT125" s="150" t="s">
        <v>154</v>
      </c>
      <c r="AU125" s="150" t="s">
        <v>81</v>
      </c>
      <c r="AY125" s="17" t="s">
        <v>151</v>
      </c>
      <c r="BE125" s="151">
        <f>IF(N125="základní",J125,0)</f>
        <v>0</v>
      </c>
      <c r="BF125" s="151">
        <f>IF(N125="snížená",J125,0)</f>
        <v>0</v>
      </c>
      <c r="BG125" s="151">
        <f>IF(N125="zákl. přenesená",J125,0)</f>
        <v>0</v>
      </c>
      <c r="BH125" s="151">
        <f>IF(N125="sníž. přenesená",J125,0)</f>
        <v>0</v>
      </c>
      <c r="BI125" s="151">
        <f>IF(N125="nulová",J125,0)</f>
        <v>0</v>
      </c>
      <c r="BJ125" s="17" t="s">
        <v>81</v>
      </c>
      <c r="BK125" s="151">
        <f>ROUND(I125*H125,2)</f>
        <v>0</v>
      </c>
      <c r="BL125" s="17" t="s">
        <v>158</v>
      </c>
      <c r="BM125" s="150" t="s">
        <v>403</v>
      </c>
    </row>
    <row r="126" spans="2:65" s="1" customFormat="1" x14ac:dyDescent="0.2">
      <c r="B126" s="32"/>
      <c r="D126" s="152" t="s">
        <v>160</v>
      </c>
      <c r="F126" s="153" t="s">
        <v>1741</v>
      </c>
      <c r="I126" s="154"/>
      <c r="L126" s="32"/>
      <c r="M126" s="155"/>
      <c r="T126" s="56"/>
      <c r="AT126" s="17" t="s">
        <v>160</v>
      </c>
      <c r="AU126" s="17" t="s">
        <v>81</v>
      </c>
    </row>
    <row r="127" spans="2:65" s="1" customFormat="1" ht="21.75" customHeight="1" x14ac:dyDescent="0.2">
      <c r="B127" s="137"/>
      <c r="C127" s="138" t="s">
        <v>83</v>
      </c>
      <c r="D127" s="138" t="s">
        <v>154</v>
      </c>
      <c r="E127" s="139" t="s">
        <v>1742</v>
      </c>
      <c r="F127" s="140" t="s">
        <v>1743</v>
      </c>
      <c r="G127" s="141" t="s">
        <v>171</v>
      </c>
      <c r="H127" s="142">
        <v>381.49599999999998</v>
      </c>
      <c r="I127" s="143"/>
      <c r="J127" s="144">
        <f>ROUND(I127*H127,2)</f>
        <v>0</v>
      </c>
      <c r="K127" s="145"/>
      <c r="L127" s="32"/>
      <c r="M127" s="146" t="s">
        <v>1</v>
      </c>
      <c r="N127" s="147" t="s">
        <v>38</v>
      </c>
      <c r="P127" s="148">
        <f>O127*H127</f>
        <v>0</v>
      </c>
      <c r="Q127" s="148">
        <v>0</v>
      </c>
      <c r="R127" s="148">
        <f>Q127*H127</f>
        <v>0</v>
      </c>
      <c r="S127" s="148">
        <v>0</v>
      </c>
      <c r="T127" s="149">
        <f>S127*H127</f>
        <v>0</v>
      </c>
      <c r="AR127" s="150" t="s">
        <v>158</v>
      </c>
      <c r="AT127" s="150" t="s">
        <v>154</v>
      </c>
      <c r="AU127" s="150" t="s">
        <v>81</v>
      </c>
      <c r="AY127" s="17" t="s">
        <v>151</v>
      </c>
      <c r="BE127" s="151">
        <f>IF(N127="základní",J127,0)</f>
        <v>0</v>
      </c>
      <c r="BF127" s="151">
        <f>IF(N127="snížená",J127,0)</f>
        <v>0</v>
      </c>
      <c r="BG127" s="151">
        <f>IF(N127="zákl. přenesená",J127,0)</f>
        <v>0</v>
      </c>
      <c r="BH127" s="151">
        <f>IF(N127="sníž. přenesená",J127,0)</f>
        <v>0</v>
      </c>
      <c r="BI127" s="151">
        <f>IF(N127="nulová",J127,0)</f>
        <v>0</v>
      </c>
      <c r="BJ127" s="17" t="s">
        <v>81</v>
      </c>
      <c r="BK127" s="151">
        <f>ROUND(I127*H127,2)</f>
        <v>0</v>
      </c>
      <c r="BL127" s="17" t="s">
        <v>158</v>
      </c>
      <c r="BM127" s="150" t="s">
        <v>413</v>
      </c>
    </row>
    <row r="128" spans="2:65" s="1" customFormat="1" x14ac:dyDescent="0.2">
      <c r="B128" s="32"/>
      <c r="D128" s="152" t="s">
        <v>160</v>
      </c>
      <c r="F128" s="153" t="s">
        <v>1743</v>
      </c>
      <c r="I128" s="154"/>
      <c r="L128" s="32"/>
      <c r="M128" s="155"/>
      <c r="T128" s="56"/>
      <c r="AT128" s="17" t="s">
        <v>160</v>
      </c>
      <c r="AU128" s="17" t="s">
        <v>81</v>
      </c>
    </row>
    <row r="129" spans="2:65" s="1" customFormat="1" ht="16.5" customHeight="1" x14ac:dyDescent="0.2">
      <c r="B129" s="137"/>
      <c r="C129" s="138" t="s">
        <v>93</v>
      </c>
      <c r="D129" s="138" t="s">
        <v>154</v>
      </c>
      <c r="E129" s="139" t="s">
        <v>1744</v>
      </c>
      <c r="F129" s="140" t="s">
        <v>1745</v>
      </c>
      <c r="G129" s="141" t="s">
        <v>171</v>
      </c>
      <c r="H129" s="142">
        <v>5</v>
      </c>
      <c r="I129" s="143"/>
      <c r="J129" s="144">
        <f>ROUND(I129*H129,2)</f>
        <v>0</v>
      </c>
      <c r="K129" s="145"/>
      <c r="L129" s="32"/>
      <c r="M129" s="146" t="s">
        <v>1</v>
      </c>
      <c r="N129" s="147" t="s">
        <v>38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AR129" s="150" t="s">
        <v>158</v>
      </c>
      <c r="AT129" s="150" t="s">
        <v>154</v>
      </c>
      <c r="AU129" s="150" t="s">
        <v>81</v>
      </c>
      <c r="AY129" s="17" t="s">
        <v>151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7" t="s">
        <v>81</v>
      </c>
      <c r="BK129" s="151">
        <f>ROUND(I129*H129,2)</f>
        <v>0</v>
      </c>
      <c r="BL129" s="17" t="s">
        <v>158</v>
      </c>
      <c r="BM129" s="150" t="s">
        <v>423</v>
      </c>
    </row>
    <row r="130" spans="2:65" s="1" customFormat="1" x14ac:dyDescent="0.2">
      <c r="B130" s="32"/>
      <c r="D130" s="152" t="s">
        <v>160</v>
      </c>
      <c r="F130" s="153" t="s">
        <v>1745</v>
      </c>
      <c r="I130" s="154"/>
      <c r="L130" s="32"/>
      <c r="M130" s="155"/>
      <c r="T130" s="56"/>
      <c r="AT130" s="17" t="s">
        <v>160</v>
      </c>
      <c r="AU130" s="17" t="s">
        <v>81</v>
      </c>
    </row>
    <row r="131" spans="2:65" s="1" customFormat="1" ht="21.75" customHeight="1" x14ac:dyDescent="0.2">
      <c r="B131" s="137"/>
      <c r="C131" s="138" t="s">
        <v>158</v>
      </c>
      <c r="D131" s="138" t="s">
        <v>154</v>
      </c>
      <c r="E131" s="139" t="s">
        <v>1746</v>
      </c>
      <c r="F131" s="140" t="s">
        <v>1747</v>
      </c>
      <c r="G131" s="141" t="s">
        <v>372</v>
      </c>
      <c r="H131" s="142">
        <v>70</v>
      </c>
      <c r="I131" s="143"/>
      <c r="J131" s="144">
        <f>ROUND(I131*H131,2)</f>
        <v>0</v>
      </c>
      <c r="K131" s="145"/>
      <c r="L131" s="32"/>
      <c r="M131" s="146" t="s">
        <v>1</v>
      </c>
      <c r="N131" s="147" t="s">
        <v>38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AR131" s="150" t="s">
        <v>158</v>
      </c>
      <c r="AT131" s="150" t="s">
        <v>154</v>
      </c>
      <c r="AU131" s="150" t="s">
        <v>81</v>
      </c>
      <c r="AY131" s="17" t="s">
        <v>151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7" t="s">
        <v>81</v>
      </c>
      <c r="BK131" s="151">
        <f>ROUND(I131*H131,2)</f>
        <v>0</v>
      </c>
      <c r="BL131" s="17" t="s">
        <v>158</v>
      </c>
      <c r="BM131" s="150" t="s">
        <v>435</v>
      </c>
    </row>
    <row r="132" spans="2:65" s="1" customFormat="1" x14ac:dyDescent="0.2">
      <c r="B132" s="32"/>
      <c r="D132" s="152" t="s">
        <v>160</v>
      </c>
      <c r="F132" s="153" t="s">
        <v>1747</v>
      </c>
      <c r="I132" s="154"/>
      <c r="L132" s="32"/>
      <c r="M132" s="155"/>
      <c r="T132" s="56"/>
      <c r="AT132" s="17" t="s">
        <v>160</v>
      </c>
      <c r="AU132" s="17" t="s">
        <v>81</v>
      </c>
    </row>
    <row r="133" spans="2:65" s="12" customFormat="1" x14ac:dyDescent="0.2">
      <c r="B133" s="156"/>
      <c r="D133" s="152" t="s">
        <v>162</v>
      </c>
      <c r="E133" s="157" t="s">
        <v>1</v>
      </c>
      <c r="F133" s="158" t="s">
        <v>770</v>
      </c>
      <c r="H133" s="159">
        <v>70</v>
      </c>
      <c r="I133" s="160"/>
      <c r="L133" s="156"/>
      <c r="M133" s="161"/>
      <c r="T133" s="162"/>
      <c r="AT133" s="157" t="s">
        <v>162</v>
      </c>
      <c r="AU133" s="157" t="s">
        <v>81</v>
      </c>
      <c r="AV133" s="12" t="s">
        <v>83</v>
      </c>
      <c r="AW133" s="12" t="s">
        <v>30</v>
      </c>
      <c r="AX133" s="12" t="s">
        <v>73</v>
      </c>
      <c r="AY133" s="157" t="s">
        <v>151</v>
      </c>
    </row>
    <row r="134" spans="2:65" s="13" customFormat="1" x14ac:dyDescent="0.2">
      <c r="B134" s="163"/>
      <c r="D134" s="152" t="s">
        <v>162</v>
      </c>
      <c r="E134" s="164" t="s">
        <v>1</v>
      </c>
      <c r="F134" s="165" t="s">
        <v>164</v>
      </c>
      <c r="H134" s="166">
        <v>70</v>
      </c>
      <c r="I134" s="167"/>
      <c r="L134" s="163"/>
      <c r="M134" s="168"/>
      <c r="T134" s="169"/>
      <c r="AT134" s="164" t="s">
        <v>162</v>
      </c>
      <c r="AU134" s="164" t="s">
        <v>81</v>
      </c>
      <c r="AV134" s="13" t="s">
        <v>158</v>
      </c>
      <c r="AW134" s="13" t="s">
        <v>30</v>
      </c>
      <c r="AX134" s="13" t="s">
        <v>81</v>
      </c>
      <c r="AY134" s="164" t="s">
        <v>151</v>
      </c>
    </row>
    <row r="135" spans="2:65" s="1" customFormat="1" ht="21.75" customHeight="1" x14ac:dyDescent="0.2">
      <c r="B135" s="137"/>
      <c r="C135" s="138" t="s">
        <v>184</v>
      </c>
      <c r="D135" s="138" t="s">
        <v>154</v>
      </c>
      <c r="E135" s="139" t="s">
        <v>1748</v>
      </c>
      <c r="F135" s="140" t="s">
        <v>1749</v>
      </c>
      <c r="G135" s="141" t="s">
        <v>1750</v>
      </c>
      <c r="H135" s="142">
        <v>125</v>
      </c>
      <c r="I135" s="143"/>
      <c r="J135" s="144">
        <f>ROUND(I135*H135,2)</f>
        <v>0</v>
      </c>
      <c r="K135" s="145"/>
      <c r="L135" s="32"/>
      <c r="M135" s="146" t="s">
        <v>1</v>
      </c>
      <c r="N135" s="147" t="s">
        <v>38</v>
      </c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AR135" s="150" t="s">
        <v>158</v>
      </c>
      <c r="AT135" s="150" t="s">
        <v>154</v>
      </c>
      <c r="AU135" s="150" t="s">
        <v>81</v>
      </c>
      <c r="AY135" s="17" t="s">
        <v>151</v>
      </c>
      <c r="BE135" s="151">
        <f>IF(N135="základní",J135,0)</f>
        <v>0</v>
      </c>
      <c r="BF135" s="151">
        <f>IF(N135="snížená",J135,0)</f>
        <v>0</v>
      </c>
      <c r="BG135" s="151">
        <f>IF(N135="zákl. přenesená",J135,0)</f>
        <v>0</v>
      </c>
      <c r="BH135" s="151">
        <f>IF(N135="sníž. přenesená",J135,0)</f>
        <v>0</v>
      </c>
      <c r="BI135" s="151">
        <f>IF(N135="nulová",J135,0)</f>
        <v>0</v>
      </c>
      <c r="BJ135" s="17" t="s">
        <v>81</v>
      </c>
      <c r="BK135" s="151">
        <f>ROUND(I135*H135,2)</f>
        <v>0</v>
      </c>
      <c r="BL135" s="17" t="s">
        <v>158</v>
      </c>
      <c r="BM135" s="150" t="s">
        <v>441</v>
      </c>
    </row>
    <row r="136" spans="2:65" s="1" customFormat="1" x14ac:dyDescent="0.2">
      <c r="B136" s="32"/>
      <c r="D136" s="152" t="s">
        <v>160</v>
      </c>
      <c r="F136" s="153" t="s">
        <v>1749</v>
      </c>
      <c r="I136" s="154"/>
      <c r="L136" s="32"/>
      <c r="M136" s="155"/>
      <c r="T136" s="56"/>
      <c r="AT136" s="17" t="s">
        <v>160</v>
      </c>
      <c r="AU136" s="17" t="s">
        <v>81</v>
      </c>
    </row>
    <row r="137" spans="2:65" s="1" customFormat="1" ht="24.2" customHeight="1" x14ac:dyDescent="0.2">
      <c r="B137" s="137"/>
      <c r="C137" s="138" t="s">
        <v>189</v>
      </c>
      <c r="D137" s="138" t="s">
        <v>154</v>
      </c>
      <c r="E137" s="139" t="s">
        <v>1751</v>
      </c>
      <c r="F137" s="140" t="s">
        <v>1752</v>
      </c>
      <c r="G137" s="141" t="s">
        <v>372</v>
      </c>
      <c r="H137" s="142">
        <v>70</v>
      </c>
      <c r="I137" s="143"/>
      <c r="J137" s="144">
        <f>ROUND(I137*H137,2)</f>
        <v>0</v>
      </c>
      <c r="K137" s="145"/>
      <c r="L137" s="32"/>
      <c r="M137" s="146" t="s">
        <v>1</v>
      </c>
      <c r="N137" s="147" t="s">
        <v>38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AR137" s="150" t="s">
        <v>158</v>
      </c>
      <c r="AT137" s="150" t="s">
        <v>154</v>
      </c>
      <c r="AU137" s="150" t="s">
        <v>81</v>
      </c>
      <c r="AY137" s="17" t="s">
        <v>151</v>
      </c>
      <c r="BE137" s="151">
        <f>IF(N137="základní",J137,0)</f>
        <v>0</v>
      </c>
      <c r="BF137" s="151">
        <f>IF(N137="snížená",J137,0)</f>
        <v>0</v>
      </c>
      <c r="BG137" s="151">
        <f>IF(N137="zákl. přenesená",J137,0)</f>
        <v>0</v>
      </c>
      <c r="BH137" s="151">
        <f>IF(N137="sníž. přenesená",J137,0)</f>
        <v>0</v>
      </c>
      <c r="BI137" s="151">
        <f>IF(N137="nulová",J137,0)</f>
        <v>0</v>
      </c>
      <c r="BJ137" s="17" t="s">
        <v>81</v>
      </c>
      <c r="BK137" s="151">
        <f>ROUND(I137*H137,2)</f>
        <v>0</v>
      </c>
      <c r="BL137" s="17" t="s">
        <v>158</v>
      </c>
      <c r="BM137" s="150" t="s">
        <v>451</v>
      </c>
    </row>
    <row r="138" spans="2:65" s="1" customFormat="1" x14ac:dyDescent="0.2">
      <c r="B138" s="32"/>
      <c r="D138" s="152" t="s">
        <v>160</v>
      </c>
      <c r="F138" s="153" t="s">
        <v>1752</v>
      </c>
      <c r="I138" s="154"/>
      <c r="L138" s="32"/>
      <c r="M138" s="155"/>
      <c r="T138" s="56"/>
      <c r="AT138" s="17" t="s">
        <v>160</v>
      </c>
      <c r="AU138" s="17" t="s">
        <v>81</v>
      </c>
    </row>
    <row r="139" spans="2:65" s="1" customFormat="1" ht="16.5" customHeight="1" x14ac:dyDescent="0.2">
      <c r="B139" s="137"/>
      <c r="C139" s="138" t="s">
        <v>195</v>
      </c>
      <c r="D139" s="138" t="s">
        <v>154</v>
      </c>
      <c r="E139" s="139" t="s">
        <v>1753</v>
      </c>
      <c r="F139" s="140" t="s">
        <v>1754</v>
      </c>
      <c r="G139" s="141" t="s">
        <v>171</v>
      </c>
      <c r="H139" s="142">
        <v>315.68400000000003</v>
      </c>
      <c r="I139" s="143"/>
      <c r="J139" s="144">
        <f>ROUND(I139*H139,2)</f>
        <v>0</v>
      </c>
      <c r="K139" s="145"/>
      <c r="L139" s="32"/>
      <c r="M139" s="146" t="s">
        <v>1</v>
      </c>
      <c r="N139" s="147" t="s">
        <v>38</v>
      </c>
      <c r="P139" s="148">
        <f>O139*H139</f>
        <v>0</v>
      </c>
      <c r="Q139" s="148">
        <v>0</v>
      </c>
      <c r="R139" s="148">
        <f>Q139*H139</f>
        <v>0</v>
      </c>
      <c r="S139" s="148">
        <v>0</v>
      </c>
      <c r="T139" s="149">
        <f>S139*H139</f>
        <v>0</v>
      </c>
      <c r="AR139" s="150" t="s">
        <v>158</v>
      </c>
      <c r="AT139" s="150" t="s">
        <v>154</v>
      </c>
      <c r="AU139" s="150" t="s">
        <v>81</v>
      </c>
      <c r="AY139" s="17" t="s">
        <v>151</v>
      </c>
      <c r="BE139" s="151">
        <f>IF(N139="základní",J139,0)</f>
        <v>0</v>
      </c>
      <c r="BF139" s="151">
        <f>IF(N139="snížená",J139,0)</f>
        <v>0</v>
      </c>
      <c r="BG139" s="151">
        <f>IF(N139="zákl. přenesená",J139,0)</f>
        <v>0</v>
      </c>
      <c r="BH139" s="151">
        <f>IF(N139="sníž. přenesená",J139,0)</f>
        <v>0</v>
      </c>
      <c r="BI139" s="151">
        <f>IF(N139="nulová",J139,0)</f>
        <v>0</v>
      </c>
      <c r="BJ139" s="17" t="s">
        <v>81</v>
      </c>
      <c r="BK139" s="151">
        <f>ROUND(I139*H139,2)</f>
        <v>0</v>
      </c>
      <c r="BL139" s="17" t="s">
        <v>158</v>
      </c>
      <c r="BM139" s="150" t="s">
        <v>461</v>
      </c>
    </row>
    <row r="140" spans="2:65" s="1" customFormat="1" x14ac:dyDescent="0.2">
      <c r="B140" s="32"/>
      <c r="D140" s="152" t="s">
        <v>160</v>
      </c>
      <c r="F140" s="153" t="s">
        <v>1754</v>
      </c>
      <c r="I140" s="154"/>
      <c r="L140" s="32"/>
      <c r="M140" s="155"/>
      <c r="T140" s="56"/>
      <c r="AT140" s="17" t="s">
        <v>160</v>
      </c>
      <c r="AU140" s="17" t="s">
        <v>81</v>
      </c>
    </row>
    <row r="141" spans="2:65" s="1" customFormat="1" ht="29.25" x14ac:dyDescent="0.2">
      <c r="B141" s="32"/>
      <c r="D141" s="152" t="s">
        <v>1755</v>
      </c>
      <c r="F141" s="194" t="s">
        <v>1756</v>
      </c>
      <c r="I141" s="154"/>
      <c r="L141" s="32"/>
      <c r="M141" s="155"/>
      <c r="T141" s="56"/>
      <c r="AT141" s="17" t="s">
        <v>1755</v>
      </c>
      <c r="AU141" s="17" t="s">
        <v>81</v>
      </c>
    </row>
    <row r="142" spans="2:65" s="1" customFormat="1" ht="24.2" customHeight="1" x14ac:dyDescent="0.2">
      <c r="B142" s="137"/>
      <c r="C142" s="138" t="s">
        <v>204</v>
      </c>
      <c r="D142" s="138" t="s">
        <v>154</v>
      </c>
      <c r="E142" s="139" t="s">
        <v>1757</v>
      </c>
      <c r="F142" s="140" t="s">
        <v>1758</v>
      </c>
      <c r="G142" s="141" t="s">
        <v>171</v>
      </c>
      <c r="H142" s="142">
        <v>65.811999999999998</v>
      </c>
      <c r="I142" s="143"/>
      <c r="J142" s="144">
        <f>ROUND(I142*H142,2)</f>
        <v>0</v>
      </c>
      <c r="K142" s="145"/>
      <c r="L142" s="32"/>
      <c r="M142" s="146" t="s">
        <v>1</v>
      </c>
      <c r="N142" s="147" t="s">
        <v>38</v>
      </c>
      <c r="P142" s="148">
        <f>O142*H142</f>
        <v>0</v>
      </c>
      <c r="Q142" s="148">
        <v>0</v>
      </c>
      <c r="R142" s="148">
        <f>Q142*H142</f>
        <v>0</v>
      </c>
      <c r="S142" s="148">
        <v>0</v>
      </c>
      <c r="T142" s="149">
        <f>S142*H142</f>
        <v>0</v>
      </c>
      <c r="AR142" s="150" t="s">
        <v>158</v>
      </c>
      <c r="AT142" s="150" t="s">
        <v>154</v>
      </c>
      <c r="AU142" s="150" t="s">
        <v>81</v>
      </c>
      <c r="AY142" s="17" t="s">
        <v>151</v>
      </c>
      <c r="BE142" s="151">
        <f>IF(N142="základní",J142,0)</f>
        <v>0</v>
      </c>
      <c r="BF142" s="151">
        <f>IF(N142="snížená",J142,0)</f>
        <v>0</v>
      </c>
      <c r="BG142" s="151">
        <f>IF(N142="zákl. přenesená",J142,0)</f>
        <v>0</v>
      </c>
      <c r="BH142" s="151">
        <f>IF(N142="sníž. přenesená",J142,0)</f>
        <v>0</v>
      </c>
      <c r="BI142" s="151">
        <f>IF(N142="nulová",J142,0)</f>
        <v>0</v>
      </c>
      <c r="BJ142" s="17" t="s">
        <v>81</v>
      </c>
      <c r="BK142" s="151">
        <f>ROUND(I142*H142,2)</f>
        <v>0</v>
      </c>
      <c r="BL142" s="17" t="s">
        <v>158</v>
      </c>
      <c r="BM142" s="150" t="s">
        <v>471</v>
      </c>
    </row>
    <row r="143" spans="2:65" s="1" customFormat="1" ht="19.5" x14ac:dyDescent="0.2">
      <c r="B143" s="32"/>
      <c r="D143" s="152" t="s">
        <v>160</v>
      </c>
      <c r="F143" s="153" t="s">
        <v>1758</v>
      </c>
      <c r="I143" s="154"/>
      <c r="L143" s="32"/>
      <c r="M143" s="155"/>
      <c r="T143" s="56"/>
      <c r="AT143" s="17" t="s">
        <v>160</v>
      </c>
      <c r="AU143" s="17" t="s">
        <v>81</v>
      </c>
    </row>
    <row r="144" spans="2:65" s="1" customFormat="1" ht="21.75" customHeight="1" x14ac:dyDescent="0.2">
      <c r="B144" s="137"/>
      <c r="C144" s="138" t="s">
        <v>152</v>
      </c>
      <c r="D144" s="138" t="s">
        <v>154</v>
      </c>
      <c r="E144" s="139" t="s">
        <v>1759</v>
      </c>
      <c r="F144" s="140" t="s">
        <v>1760</v>
      </c>
      <c r="G144" s="141" t="s">
        <v>171</v>
      </c>
      <c r="H144" s="142">
        <v>65.811999999999998</v>
      </c>
      <c r="I144" s="143"/>
      <c r="J144" s="144">
        <f>ROUND(I144*H144,2)</f>
        <v>0</v>
      </c>
      <c r="K144" s="145"/>
      <c r="L144" s="32"/>
      <c r="M144" s="146" t="s">
        <v>1</v>
      </c>
      <c r="N144" s="147" t="s">
        <v>38</v>
      </c>
      <c r="P144" s="148">
        <f>O144*H144</f>
        <v>0</v>
      </c>
      <c r="Q144" s="148">
        <v>0</v>
      </c>
      <c r="R144" s="148">
        <f>Q144*H144</f>
        <v>0</v>
      </c>
      <c r="S144" s="148">
        <v>0</v>
      </c>
      <c r="T144" s="149">
        <f>S144*H144</f>
        <v>0</v>
      </c>
      <c r="AR144" s="150" t="s">
        <v>158</v>
      </c>
      <c r="AT144" s="150" t="s">
        <v>154</v>
      </c>
      <c r="AU144" s="150" t="s">
        <v>81</v>
      </c>
      <c r="AY144" s="17" t="s">
        <v>151</v>
      </c>
      <c r="BE144" s="151">
        <f>IF(N144="základní",J144,0)</f>
        <v>0</v>
      </c>
      <c r="BF144" s="151">
        <f>IF(N144="snížená",J144,0)</f>
        <v>0</v>
      </c>
      <c r="BG144" s="151">
        <f>IF(N144="zákl. přenesená",J144,0)</f>
        <v>0</v>
      </c>
      <c r="BH144" s="151">
        <f>IF(N144="sníž. přenesená",J144,0)</f>
        <v>0</v>
      </c>
      <c r="BI144" s="151">
        <f>IF(N144="nulová",J144,0)</f>
        <v>0</v>
      </c>
      <c r="BJ144" s="17" t="s">
        <v>81</v>
      </c>
      <c r="BK144" s="151">
        <f>ROUND(I144*H144,2)</f>
        <v>0</v>
      </c>
      <c r="BL144" s="17" t="s">
        <v>158</v>
      </c>
      <c r="BM144" s="150" t="s">
        <v>481</v>
      </c>
    </row>
    <row r="145" spans="2:65" s="1" customFormat="1" x14ac:dyDescent="0.2">
      <c r="B145" s="32"/>
      <c r="D145" s="152" t="s">
        <v>160</v>
      </c>
      <c r="F145" s="153" t="s">
        <v>1760</v>
      </c>
      <c r="I145" s="154"/>
      <c r="L145" s="32"/>
      <c r="M145" s="155"/>
      <c r="T145" s="56"/>
      <c r="AT145" s="17" t="s">
        <v>160</v>
      </c>
      <c r="AU145" s="17" t="s">
        <v>81</v>
      </c>
    </row>
    <row r="146" spans="2:65" s="1" customFormat="1" ht="21.75" customHeight="1" x14ac:dyDescent="0.2">
      <c r="B146" s="137"/>
      <c r="C146" s="138" t="s">
        <v>217</v>
      </c>
      <c r="D146" s="138" t="s">
        <v>154</v>
      </c>
      <c r="E146" s="139" t="s">
        <v>1761</v>
      </c>
      <c r="F146" s="140" t="s">
        <v>1762</v>
      </c>
      <c r="G146" s="141" t="s">
        <v>171</v>
      </c>
      <c r="H146" s="142">
        <v>65.811999999999998</v>
      </c>
      <c r="I146" s="143"/>
      <c r="J146" s="144">
        <f>ROUND(I146*H146,2)</f>
        <v>0</v>
      </c>
      <c r="K146" s="145"/>
      <c r="L146" s="32"/>
      <c r="M146" s="146" t="s">
        <v>1</v>
      </c>
      <c r="N146" s="147" t="s">
        <v>38</v>
      </c>
      <c r="P146" s="148">
        <f>O146*H146</f>
        <v>0</v>
      </c>
      <c r="Q146" s="148">
        <v>0</v>
      </c>
      <c r="R146" s="148">
        <f>Q146*H146</f>
        <v>0</v>
      </c>
      <c r="S146" s="148">
        <v>0</v>
      </c>
      <c r="T146" s="149">
        <f>S146*H146</f>
        <v>0</v>
      </c>
      <c r="AR146" s="150" t="s">
        <v>158</v>
      </c>
      <c r="AT146" s="150" t="s">
        <v>154</v>
      </c>
      <c r="AU146" s="150" t="s">
        <v>81</v>
      </c>
      <c r="AY146" s="17" t="s">
        <v>151</v>
      </c>
      <c r="BE146" s="151">
        <f>IF(N146="základní",J146,0)</f>
        <v>0</v>
      </c>
      <c r="BF146" s="151">
        <f>IF(N146="snížená",J146,0)</f>
        <v>0</v>
      </c>
      <c r="BG146" s="151">
        <f>IF(N146="zákl. přenesená",J146,0)</f>
        <v>0</v>
      </c>
      <c r="BH146" s="151">
        <f>IF(N146="sníž. přenesená",J146,0)</f>
        <v>0</v>
      </c>
      <c r="BI146" s="151">
        <f>IF(N146="nulová",J146,0)</f>
        <v>0</v>
      </c>
      <c r="BJ146" s="17" t="s">
        <v>81</v>
      </c>
      <c r="BK146" s="151">
        <f>ROUND(I146*H146,2)</f>
        <v>0</v>
      </c>
      <c r="BL146" s="17" t="s">
        <v>158</v>
      </c>
      <c r="BM146" s="150" t="s">
        <v>493</v>
      </c>
    </row>
    <row r="147" spans="2:65" s="1" customFormat="1" x14ac:dyDescent="0.2">
      <c r="B147" s="32"/>
      <c r="D147" s="152" t="s">
        <v>160</v>
      </c>
      <c r="F147" s="153" t="s">
        <v>1762</v>
      </c>
      <c r="I147" s="154"/>
      <c r="L147" s="32"/>
      <c r="M147" s="155"/>
      <c r="T147" s="56"/>
      <c r="AT147" s="17" t="s">
        <v>160</v>
      </c>
      <c r="AU147" s="17" t="s">
        <v>81</v>
      </c>
    </row>
    <row r="148" spans="2:65" s="1" customFormat="1" ht="16.5" customHeight="1" x14ac:dyDescent="0.2">
      <c r="B148" s="137"/>
      <c r="C148" s="138" t="s">
        <v>279</v>
      </c>
      <c r="D148" s="138" t="s">
        <v>154</v>
      </c>
      <c r="E148" s="139" t="s">
        <v>1763</v>
      </c>
      <c r="F148" s="140" t="s">
        <v>1764</v>
      </c>
      <c r="G148" s="141" t="s">
        <v>171</v>
      </c>
      <c r="H148" s="142">
        <v>65.811999999999998</v>
      </c>
      <c r="I148" s="143"/>
      <c r="J148" s="144">
        <f>ROUND(I148*H148,2)</f>
        <v>0</v>
      </c>
      <c r="K148" s="145"/>
      <c r="L148" s="32"/>
      <c r="M148" s="146" t="s">
        <v>1</v>
      </c>
      <c r="N148" s="147" t="s">
        <v>38</v>
      </c>
      <c r="P148" s="148">
        <f>O148*H148</f>
        <v>0</v>
      </c>
      <c r="Q148" s="148">
        <v>0</v>
      </c>
      <c r="R148" s="148">
        <f>Q148*H148</f>
        <v>0</v>
      </c>
      <c r="S148" s="148">
        <v>0</v>
      </c>
      <c r="T148" s="149">
        <f>S148*H148</f>
        <v>0</v>
      </c>
      <c r="AR148" s="150" t="s">
        <v>158</v>
      </c>
      <c r="AT148" s="150" t="s">
        <v>154</v>
      </c>
      <c r="AU148" s="150" t="s">
        <v>81</v>
      </c>
      <c r="AY148" s="17" t="s">
        <v>151</v>
      </c>
      <c r="BE148" s="151">
        <f>IF(N148="základní",J148,0)</f>
        <v>0</v>
      </c>
      <c r="BF148" s="151">
        <f>IF(N148="snížená",J148,0)</f>
        <v>0</v>
      </c>
      <c r="BG148" s="151">
        <f>IF(N148="zákl. přenesená",J148,0)</f>
        <v>0</v>
      </c>
      <c r="BH148" s="151">
        <f>IF(N148="sníž. přenesená",J148,0)</f>
        <v>0</v>
      </c>
      <c r="BI148" s="151">
        <f>IF(N148="nulová",J148,0)</f>
        <v>0</v>
      </c>
      <c r="BJ148" s="17" t="s">
        <v>81</v>
      </c>
      <c r="BK148" s="151">
        <f>ROUND(I148*H148,2)</f>
        <v>0</v>
      </c>
      <c r="BL148" s="17" t="s">
        <v>158</v>
      </c>
      <c r="BM148" s="150" t="s">
        <v>711</v>
      </c>
    </row>
    <row r="149" spans="2:65" s="1" customFormat="1" x14ac:dyDescent="0.2">
      <c r="B149" s="32"/>
      <c r="D149" s="152" t="s">
        <v>160</v>
      </c>
      <c r="F149" s="153" t="s">
        <v>1764</v>
      </c>
      <c r="I149" s="154"/>
      <c r="L149" s="32"/>
      <c r="M149" s="155"/>
      <c r="T149" s="56"/>
      <c r="AT149" s="17" t="s">
        <v>160</v>
      </c>
      <c r="AU149" s="17" t="s">
        <v>81</v>
      </c>
    </row>
    <row r="150" spans="2:65" s="11" customFormat="1" ht="25.9" customHeight="1" x14ac:dyDescent="0.2">
      <c r="B150" s="125"/>
      <c r="D150" s="126" t="s">
        <v>72</v>
      </c>
      <c r="E150" s="127" t="s">
        <v>158</v>
      </c>
      <c r="F150" s="127" t="s">
        <v>625</v>
      </c>
      <c r="I150" s="128"/>
      <c r="J150" s="129">
        <f>BK150</f>
        <v>0</v>
      </c>
      <c r="L150" s="125"/>
      <c r="M150" s="130"/>
      <c r="P150" s="131">
        <f>SUM(P151:P156)</f>
        <v>0</v>
      </c>
      <c r="R150" s="131">
        <f>SUM(R151:R156)</f>
        <v>0</v>
      </c>
      <c r="T150" s="132">
        <f>SUM(T151:T156)</f>
        <v>0</v>
      </c>
      <c r="AR150" s="126" t="s">
        <v>81</v>
      </c>
      <c r="AT150" s="133" t="s">
        <v>72</v>
      </c>
      <c r="AU150" s="133" t="s">
        <v>73</v>
      </c>
      <c r="AY150" s="126" t="s">
        <v>151</v>
      </c>
      <c r="BK150" s="134">
        <f>SUM(BK151:BK156)</f>
        <v>0</v>
      </c>
    </row>
    <row r="151" spans="2:65" s="1" customFormat="1" ht="16.5" customHeight="1" x14ac:dyDescent="0.2">
      <c r="B151" s="137"/>
      <c r="C151" s="138" t="s">
        <v>8</v>
      </c>
      <c r="D151" s="138" t="s">
        <v>154</v>
      </c>
      <c r="E151" s="139" t="s">
        <v>1765</v>
      </c>
      <c r="F151" s="140" t="s">
        <v>1766</v>
      </c>
      <c r="G151" s="141" t="s">
        <v>171</v>
      </c>
      <c r="H151" s="142">
        <v>0.97499999999999998</v>
      </c>
      <c r="I151" s="143"/>
      <c r="J151" s="144">
        <f>ROUND(I151*H151,2)</f>
        <v>0</v>
      </c>
      <c r="K151" s="145"/>
      <c r="L151" s="32"/>
      <c r="M151" s="146" t="s">
        <v>1</v>
      </c>
      <c r="N151" s="147" t="s">
        <v>38</v>
      </c>
      <c r="P151" s="148">
        <f>O151*H151</f>
        <v>0</v>
      </c>
      <c r="Q151" s="148">
        <v>0</v>
      </c>
      <c r="R151" s="148">
        <f>Q151*H151</f>
        <v>0</v>
      </c>
      <c r="S151" s="148">
        <v>0</v>
      </c>
      <c r="T151" s="149">
        <f>S151*H151</f>
        <v>0</v>
      </c>
      <c r="AR151" s="150" t="s">
        <v>158</v>
      </c>
      <c r="AT151" s="150" t="s">
        <v>154</v>
      </c>
      <c r="AU151" s="150" t="s">
        <v>81</v>
      </c>
      <c r="AY151" s="17" t="s">
        <v>151</v>
      </c>
      <c r="BE151" s="151">
        <f>IF(N151="základní",J151,0)</f>
        <v>0</v>
      </c>
      <c r="BF151" s="151">
        <f>IF(N151="snížená",J151,0)</f>
        <v>0</v>
      </c>
      <c r="BG151" s="151">
        <f>IF(N151="zákl. přenesená",J151,0)</f>
        <v>0</v>
      </c>
      <c r="BH151" s="151">
        <f>IF(N151="sníž. přenesená",J151,0)</f>
        <v>0</v>
      </c>
      <c r="BI151" s="151">
        <f>IF(N151="nulová",J151,0)</f>
        <v>0</v>
      </c>
      <c r="BJ151" s="17" t="s">
        <v>81</v>
      </c>
      <c r="BK151" s="151">
        <f>ROUND(I151*H151,2)</f>
        <v>0</v>
      </c>
      <c r="BL151" s="17" t="s">
        <v>158</v>
      </c>
      <c r="BM151" s="150" t="s">
        <v>721</v>
      </c>
    </row>
    <row r="152" spans="2:65" s="1" customFormat="1" x14ac:dyDescent="0.2">
      <c r="B152" s="32"/>
      <c r="D152" s="152" t="s">
        <v>160</v>
      </c>
      <c r="F152" s="153" t="s">
        <v>1766</v>
      </c>
      <c r="I152" s="154"/>
      <c r="L152" s="32"/>
      <c r="M152" s="155"/>
      <c r="T152" s="56"/>
      <c r="AT152" s="17" t="s">
        <v>160</v>
      </c>
      <c r="AU152" s="17" t="s">
        <v>81</v>
      </c>
    </row>
    <row r="153" spans="2:65" s="12" customFormat="1" x14ac:dyDescent="0.2">
      <c r="B153" s="156"/>
      <c r="D153" s="152" t="s">
        <v>162</v>
      </c>
      <c r="E153" s="157" t="s">
        <v>1</v>
      </c>
      <c r="F153" s="158" t="s">
        <v>1767</v>
      </c>
      <c r="H153" s="159">
        <v>0.97499999999999998</v>
      </c>
      <c r="I153" s="160"/>
      <c r="L153" s="156"/>
      <c r="M153" s="161"/>
      <c r="T153" s="162"/>
      <c r="AT153" s="157" t="s">
        <v>162</v>
      </c>
      <c r="AU153" s="157" t="s">
        <v>81</v>
      </c>
      <c r="AV153" s="12" t="s">
        <v>83</v>
      </c>
      <c r="AW153" s="12" t="s">
        <v>30</v>
      </c>
      <c r="AX153" s="12" t="s">
        <v>73</v>
      </c>
      <c r="AY153" s="157" t="s">
        <v>151</v>
      </c>
    </row>
    <row r="154" spans="2:65" s="13" customFormat="1" x14ac:dyDescent="0.2">
      <c r="B154" s="163"/>
      <c r="D154" s="152" t="s">
        <v>162</v>
      </c>
      <c r="E154" s="164" t="s">
        <v>1</v>
      </c>
      <c r="F154" s="165" t="s">
        <v>164</v>
      </c>
      <c r="H154" s="166">
        <v>0.97499999999999998</v>
      </c>
      <c r="I154" s="167"/>
      <c r="L154" s="163"/>
      <c r="M154" s="168"/>
      <c r="T154" s="169"/>
      <c r="AT154" s="164" t="s">
        <v>162</v>
      </c>
      <c r="AU154" s="164" t="s">
        <v>81</v>
      </c>
      <c r="AV154" s="13" t="s">
        <v>158</v>
      </c>
      <c r="AW154" s="13" t="s">
        <v>30</v>
      </c>
      <c r="AX154" s="13" t="s">
        <v>81</v>
      </c>
      <c r="AY154" s="164" t="s">
        <v>151</v>
      </c>
    </row>
    <row r="155" spans="2:65" s="1" customFormat="1" ht="21.75" customHeight="1" x14ac:dyDescent="0.2">
      <c r="B155" s="137"/>
      <c r="C155" s="138" t="s">
        <v>287</v>
      </c>
      <c r="D155" s="138" t="s">
        <v>154</v>
      </c>
      <c r="E155" s="139" t="s">
        <v>1768</v>
      </c>
      <c r="F155" s="140" t="s">
        <v>1769</v>
      </c>
      <c r="G155" s="141" t="s">
        <v>171</v>
      </c>
      <c r="H155" s="142">
        <v>25.047999999999998</v>
      </c>
      <c r="I155" s="143"/>
      <c r="J155" s="144">
        <f>ROUND(I155*H155,2)</f>
        <v>0</v>
      </c>
      <c r="K155" s="145"/>
      <c r="L155" s="32"/>
      <c r="M155" s="146" t="s">
        <v>1</v>
      </c>
      <c r="N155" s="147" t="s">
        <v>38</v>
      </c>
      <c r="P155" s="148">
        <f>O155*H155</f>
        <v>0</v>
      </c>
      <c r="Q155" s="148">
        <v>0</v>
      </c>
      <c r="R155" s="148">
        <f>Q155*H155</f>
        <v>0</v>
      </c>
      <c r="S155" s="148">
        <v>0</v>
      </c>
      <c r="T155" s="149">
        <f>S155*H155</f>
        <v>0</v>
      </c>
      <c r="AR155" s="150" t="s">
        <v>158</v>
      </c>
      <c r="AT155" s="150" t="s">
        <v>154</v>
      </c>
      <c r="AU155" s="150" t="s">
        <v>81</v>
      </c>
      <c r="AY155" s="17" t="s">
        <v>151</v>
      </c>
      <c r="BE155" s="151">
        <f>IF(N155="základní",J155,0)</f>
        <v>0</v>
      </c>
      <c r="BF155" s="151">
        <f>IF(N155="snížená",J155,0)</f>
        <v>0</v>
      </c>
      <c r="BG155" s="151">
        <f>IF(N155="zákl. přenesená",J155,0)</f>
        <v>0</v>
      </c>
      <c r="BH155" s="151">
        <f>IF(N155="sníž. přenesená",J155,0)</f>
        <v>0</v>
      </c>
      <c r="BI155" s="151">
        <f>IF(N155="nulová",J155,0)</f>
        <v>0</v>
      </c>
      <c r="BJ155" s="17" t="s">
        <v>81</v>
      </c>
      <c r="BK155" s="151">
        <f>ROUND(I155*H155,2)</f>
        <v>0</v>
      </c>
      <c r="BL155" s="17" t="s">
        <v>158</v>
      </c>
      <c r="BM155" s="150" t="s">
        <v>258</v>
      </c>
    </row>
    <row r="156" spans="2:65" s="1" customFormat="1" x14ac:dyDescent="0.2">
      <c r="B156" s="32"/>
      <c r="D156" s="152" t="s">
        <v>160</v>
      </c>
      <c r="F156" s="153" t="s">
        <v>1769</v>
      </c>
      <c r="I156" s="154"/>
      <c r="L156" s="32"/>
      <c r="M156" s="155"/>
      <c r="T156" s="56"/>
      <c r="AT156" s="17" t="s">
        <v>160</v>
      </c>
      <c r="AU156" s="17" t="s">
        <v>81</v>
      </c>
    </row>
    <row r="157" spans="2:65" s="11" customFormat="1" ht="25.9" customHeight="1" x14ac:dyDescent="0.2">
      <c r="B157" s="125"/>
      <c r="D157" s="126" t="s">
        <v>72</v>
      </c>
      <c r="E157" s="127" t="s">
        <v>204</v>
      </c>
      <c r="F157" s="127" t="s">
        <v>1770</v>
      </c>
      <c r="I157" s="128"/>
      <c r="J157" s="129">
        <f>BK157</f>
        <v>0</v>
      </c>
      <c r="L157" s="125"/>
      <c r="M157" s="130"/>
      <c r="P157" s="131">
        <f>SUM(P158:P283)</f>
        <v>0</v>
      </c>
      <c r="R157" s="131">
        <f>SUM(R158:R283)</f>
        <v>0</v>
      </c>
      <c r="T157" s="132">
        <f>SUM(T158:T283)</f>
        <v>0</v>
      </c>
      <c r="AR157" s="126" t="s">
        <v>81</v>
      </c>
      <c r="AT157" s="133" t="s">
        <v>72</v>
      </c>
      <c r="AU157" s="133" t="s">
        <v>73</v>
      </c>
      <c r="AY157" s="126" t="s">
        <v>151</v>
      </c>
      <c r="BK157" s="134">
        <f>SUM(BK158:BK283)</f>
        <v>0</v>
      </c>
    </row>
    <row r="158" spans="2:65" s="1" customFormat="1" ht="24.2" customHeight="1" x14ac:dyDescent="0.2">
      <c r="B158" s="137"/>
      <c r="C158" s="138" t="s">
        <v>293</v>
      </c>
      <c r="D158" s="138" t="s">
        <v>154</v>
      </c>
      <c r="E158" s="139" t="s">
        <v>1771</v>
      </c>
      <c r="F158" s="140" t="s">
        <v>1772</v>
      </c>
      <c r="G158" s="141" t="s">
        <v>167</v>
      </c>
      <c r="H158" s="142">
        <v>7.75</v>
      </c>
      <c r="I158" s="143"/>
      <c r="J158" s="144">
        <f>ROUND(I158*H158,2)</f>
        <v>0</v>
      </c>
      <c r="K158" s="145"/>
      <c r="L158" s="32"/>
      <c r="M158" s="146" t="s">
        <v>1</v>
      </c>
      <c r="N158" s="147" t="s">
        <v>38</v>
      </c>
      <c r="P158" s="148">
        <f>O158*H158</f>
        <v>0</v>
      </c>
      <c r="Q158" s="148">
        <v>0</v>
      </c>
      <c r="R158" s="148">
        <f>Q158*H158</f>
        <v>0</v>
      </c>
      <c r="S158" s="148">
        <v>0</v>
      </c>
      <c r="T158" s="149">
        <f>S158*H158</f>
        <v>0</v>
      </c>
      <c r="AR158" s="150" t="s">
        <v>158</v>
      </c>
      <c r="AT158" s="150" t="s">
        <v>154</v>
      </c>
      <c r="AU158" s="150" t="s">
        <v>81</v>
      </c>
      <c r="AY158" s="17" t="s">
        <v>151</v>
      </c>
      <c r="BE158" s="151">
        <f>IF(N158="základní",J158,0)</f>
        <v>0</v>
      </c>
      <c r="BF158" s="151">
        <f>IF(N158="snížená",J158,0)</f>
        <v>0</v>
      </c>
      <c r="BG158" s="151">
        <f>IF(N158="zákl. přenesená",J158,0)</f>
        <v>0</v>
      </c>
      <c r="BH158" s="151">
        <f>IF(N158="sníž. přenesená",J158,0)</f>
        <v>0</v>
      </c>
      <c r="BI158" s="151">
        <f>IF(N158="nulová",J158,0)</f>
        <v>0</v>
      </c>
      <c r="BJ158" s="17" t="s">
        <v>81</v>
      </c>
      <c r="BK158" s="151">
        <f>ROUND(I158*H158,2)</f>
        <v>0</v>
      </c>
      <c r="BL158" s="17" t="s">
        <v>158</v>
      </c>
      <c r="BM158" s="150" t="s">
        <v>754</v>
      </c>
    </row>
    <row r="159" spans="2:65" s="1" customFormat="1" ht="19.5" x14ac:dyDescent="0.2">
      <c r="B159" s="32"/>
      <c r="D159" s="152" t="s">
        <v>160</v>
      </c>
      <c r="F159" s="153" t="s">
        <v>1772</v>
      </c>
      <c r="I159" s="154"/>
      <c r="L159" s="32"/>
      <c r="M159" s="155"/>
      <c r="T159" s="56"/>
      <c r="AT159" s="17" t="s">
        <v>160</v>
      </c>
      <c r="AU159" s="17" t="s">
        <v>81</v>
      </c>
    </row>
    <row r="160" spans="2:65" s="1" customFormat="1" ht="21.75" customHeight="1" x14ac:dyDescent="0.2">
      <c r="B160" s="137"/>
      <c r="C160" s="138" t="s">
        <v>298</v>
      </c>
      <c r="D160" s="138" t="s">
        <v>154</v>
      </c>
      <c r="E160" s="139" t="s">
        <v>1773</v>
      </c>
      <c r="F160" s="140" t="s">
        <v>1774</v>
      </c>
      <c r="G160" s="141" t="s">
        <v>167</v>
      </c>
      <c r="H160" s="142">
        <v>2</v>
      </c>
      <c r="I160" s="143"/>
      <c r="J160" s="144">
        <f>ROUND(I160*H160,2)</f>
        <v>0</v>
      </c>
      <c r="K160" s="145"/>
      <c r="L160" s="32"/>
      <c r="M160" s="146" t="s">
        <v>1</v>
      </c>
      <c r="N160" s="147" t="s">
        <v>38</v>
      </c>
      <c r="P160" s="148">
        <f>O160*H160</f>
        <v>0</v>
      </c>
      <c r="Q160" s="148">
        <v>0</v>
      </c>
      <c r="R160" s="148">
        <f>Q160*H160</f>
        <v>0</v>
      </c>
      <c r="S160" s="148">
        <v>0</v>
      </c>
      <c r="T160" s="149">
        <f>S160*H160</f>
        <v>0</v>
      </c>
      <c r="AR160" s="150" t="s">
        <v>158</v>
      </c>
      <c r="AT160" s="150" t="s">
        <v>154</v>
      </c>
      <c r="AU160" s="150" t="s">
        <v>81</v>
      </c>
      <c r="AY160" s="17" t="s">
        <v>151</v>
      </c>
      <c r="BE160" s="151">
        <f>IF(N160="základní",J160,0)</f>
        <v>0</v>
      </c>
      <c r="BF160" s="151">
        <f>IF(N160="snížená",J160,0)</f>
        <v>0</v>
      </c>
      <c r="BG160" s="151">
        <f>IF(N160="zákl. přenesená",J160,0)</f>
        <v>0</v>
      </c>
      <c r="BH160" s="151">
        <f>IF(N160="sníž. přenesená",J160,0)</f>
        <v>0</v>
      </c>
      <c r="BI160" s="151">
        <f>IF(N160="nulová",J160,0)</f>
        <v>0</v>
      </c>
      <c r="BJ160" s="17" t="s">
        <v>81</v>
      </c>
      <c r="BK160" s="151">
        <f>ROUND(I160*H160,2)</f>
        <v>0</v>
      </c>
      <c r="BL160" s="17" t="s">
        <v>158</v>
      </c>
      <c r="BM160" s="150" t="s">
        <v>761</v>
      </c>
    </row>
    <row r="161" spans="2:65" s="1" customFormat="1" x14ac:dyDescent="0.2">
      <c r="B161" s="32"/>
      <c r="D161" s="152" t="s">
        <v>160</v>
      </c>
      <c r="F161" s="153" t="s">
        <v>1774</v>
      </c>
      <c r="I161" s="154"/>
      <c r="L161" s="32"/>
      <c r="M161" s="155"/>
      <c r="T161" s="56"/>
      <c r="AT161" s="17" t="s">
        <v>160</v>
      </c>
      <c r="AU161" s="17" t="s">
        <v>81</v>
      </c>
    </row>
    <row r="162" spans="2:65" s="1" customFormat="1" ht="24.2" customHeight="1" x14ac:dyDescent="0.2">
      <c r="B162" s="137"/>
      <c r="C162" s="138" t="s">
        <v>207</v>
      </c>
      <c r="D162" s="138" t="s">
        <v>154</v>
      </c>
      <c r="E162" s="139" t="s">
        <v>1775</v>
      </c>
      <c r="F162" s="140" t="s">
        <v>1776</v>
      </c>
      <c r="G162" s="141" t="s">
        <v>167</v>
      </c>
      <c r="H162" s="142">
        <v>5.76</v>
      </c>
      <c r="I162" s="143"/>
      <c r="J162" s="144">
        <f>ROUND(I162*H162,2)</f>
        <v>0</v>
      </c>
      <c r="K162" s="145"/>
      <c r="L162" s="32"/>
      <c r="M162" s="146" t="s">
        <v>1</v>
      </c>
      <c r="N162" s="147" t="s">
        <v>38</v>
      </c>
      <c r="P162" s="148">
        <f>O162*H162</f>
        <v>0</v>
      </c>
      <c r="Q162" s="148">
        <v>0</v>
      </c>
      <c r="R162" s="148">
        <f>Q162*H162</f>
        <v>0</v>
      </c>
      <c r="S162" s="148">
        <v>0</v>
      </c>
      <c r="T162" s="149">
        <f>S162*H162</f>
        <v>0</v>
      </c>
      <c r="AR162" s="150" t="s">
        <v>158</v>
      </c>
      <c r="AT162" s="150" t="s">
        <v>154</v>
      </c>
      <c r="AU162" s="150" t="s">
        <v>81</v>
      </c>
      <c r="AY162" s="17" t="s">
        <v>151</v>
      </c>
      <c r="BE162" s="151">
        <f>IF(N162="základní",J162,0)</f>
        <v>0</v>
      </c>
      <c r="BF162" s="151">
        <f>IF(N162="snížená",J162,0)</f>
        <v>0</v>
      </c>
      <c r="BG162" s="151">
        <f>IF(N162="zákl. přenesená",J162,0)</f>
        <v>0</v>
      </c>
      <c r="BH162" s="151">
        <f>IF(N162="sníž. přenesená",J162,0)</f>
        <v>0</v>
      </c>
      <c r="BI162" s="151">
        <f>IF(N162="nulová",J162,0)</f>
        <v>0</v>
      </c>
      <c r="BJ162" s="17" t="s">
        <v>81</v>
      </c>
      <c r="BK162" s="151">
        <f>ROUND(I162*H162,2)</f>
        <v>0</v>
      </c>
      <c r="BL162" s="17" t="s">
        <v>158</v>
      </c>
      <c r="BM162" s="150" t="s">
        <v>770</v>
      </c>
    </row>
    <row r="163" spans="2:65" s="1" customFormat="1" ht="19.5" x14ac:dyDescent="0.2">
      <c r="B163" s="32"/>
      <c r="D163" s="152" t="s">
        <v>160</v>
      </c>
      <c r="F163" s="153" t="s">
        <v>1776</v>
      </c>
      <c r="I163" s="154"/>
      <c r="L163" s="32"/>
      <c r="M163" s="155"/>
      <c r="T163" s="56"/>
      <c r="AT163" s="17" t="s">
        <v>160</v>
      </c>
      <c r="AU163" s="17" t="s">
        <v>81</v>
      </c>
    </row>
    <row r="164" spans="2:65" s="1" customFormat="1" ht="21.75" customHeight="1" x14ac:dyDescent="0.2">
      <c r="B164" s="137"/>
      <c r="C164" s="138" t="s">
        <v>305</v>
      </c>
      <c r="D164" s="138" t="s">
        <v>154</v>
      </c>
      <c r="E164" s="139" t="s">
        <v>1777</v>
      </c>
      <c r="F164" s="140" t="s">
        <v>1778</v>
      </c>
      <c r="G164" s="141" t="s">
        <v>167</v>
      </c>
      <c r="H164" s="142">
        <v>6</v>
      </c>
      <c r="I164" s="143"/>
      <c r="J164" s="144">
        <f>ROUND(I164*H164,2)</f>
        <v>0</v>
      </c>
      <c r="K164" s="145"/>
      <c r="L164" s="32"/>
      <c r="M164" s="146" t="s">
        <v>1</v>
      </c>
      <c r="N164" s="147" t="s">
        <v>38</v>
      </c>
      <c r="P164" s="148">
        <f>O164*H164</f>
        <v>0</v>
      </c>
      <c r="Q164" s="148">
        <v>0</v>
      </c>
      <c r="R164" s="148">
        <f>Q164*H164</f>
        <v>0</v>
      </c>
      <c r="S164" s="148">
        <v>0</v>
      </c>
      <c r="T164" s="149">
        <f>S164*H164</f>
        <v>0</v>
      </c>
      <c r="AR164" s="150" t="s">
        <v>158</v>
      </c>
      <c r="AT164" s="150" t="s">
        <v>154</v>
      </c>
      <c r="AU164" s="150" t="s">
        <v>81</v>
      </c>
      <c r="AY164" s="17" t="s">
        <v>151</v>
      </c>
      <c r="BE164" s="151">
        <f>IF(N164="základní",J164,0)</f>
        <v>0</v>
      </c>
      <c r="BF164" s="151">
        <f>IF(N164="snížená",J164,0)</f>
        <v>0</v>
      </c>
      <c r="BG164" s="151">
        <f>IF(N164="zákl. přenesená",J164,0)</f>
        <v>0</v>
      </c>
      <c r="BH164" s="151">
        <f>IF(N164="sníž. přenesená",J164,0)</f>
        <v>0</v>
      </c>
      <c r="BI164" s="151">
        <f>IF(N164="nulová",J164,0)</f>
        <v>0</v>
      </c>
      <c r="BJ164" s="17" t="s">
        <v>81</v>
      </c>
      <c r="BK164" s="151">
        <f>ROUND(I164*H164,2)</f>
        <v>0</v>
      </c>
      <c r="BL164" s="17" t="s">
        <v>158</v>
      </c>
      <c r="BM164" s="150" t="s">
        <v>780</v>
      </c>
    </row>
    <row r="165" spans="2:65" s="1" customFormat="1" x14ac:dyDescent="0.2">
      <c r="B165" s="32"/>
      <c r="D165" s="152" t="s">
        <v>160</v>
      </c>
      <c r="F165" s="153" t="s">
        <v>1778</v>
      </c>
      <c r="I165" s="154"/>
      <c r="L165" s="32"/>
      <c r="M165" s="155"/>
      <c r="T165" s="56"/>
      <c r="AT165" s="17" t="s">
        <v>160</v>
      </c>
      <c r="AU165" s="17" t="s">
        <v>81</v>
      </c>
    </row>
    <row r="166" spans="2:65" s="1" customFormat="1" ht="24.2" customHeight="1" x14ac:dyDescent="0.2">
      <c r="B166" s="137"/>
      <c r="C166" s="138" t="s">
        <v>248</v>
      </c>
      <c r="D166" s="138" t="s">
        <v>154</v>
      </c>
      <c r="E166" s="139" t="s">
        <v>1779</v>
      </c>
      <c r="F166" s="140" t="s">
        <v>1780</v>
      </c>
      <c r="G166" s="141" t="s">
        <v>167</v>
      </c>
      <c r="H166" s="142">
        <v>190.2</v>
      </c>
      <c r="I166" s="143"/>
      <c r="J166" s="144">
        <f>ROUND(I166*H166,2)</f>
        <v>0</v>
      </c>
      <c r="K166" s="145"/>
      <c r="L166" s="32"/>
      <c r="M166" s="146" t="s">
        <v>1</v>
      </c>
      <c r="N166" s="147" t="s">
        <v>38</v>
      </c>
      <c r="P166" s="148">
        <f>O166*H166</f>
        <v>0</v>
      </c>
      <c r="Q166" s="148">
        <v>0</v>
      </c>
      <c r="R166" s="148">
        <f>Q166*H166</f>
        <v>0</v>
      </c>
      <c r="S166" s="148">
        <v>0</v>
      </c>
      <c r="T166" s="149">
        <f>S166*H166</f>
        <v>0</v>
      </c>
      <c r="AR166" s="150" t="s">
        <v>158</v>
      </c>
      <c r="AT166" s="150" t="s">
        <v>154</v>
      </c>
      <c r="AU166" s="150" t="s">
        <v>81</v>
      </c>
      <c r="AY166" s="17" t="s">
        <v>151</v>
      </c>
      <c r="BE166" s="151">
        <f>IF(N166="základní",J166,0)</f>
        <v>0</v>
      </c>
      <c r="BF166" s="151">
        <f>IF(N166="snížená",J166,0)</f>
        <v>0</v>
      </c>
      <c r="BG166" s="151">
        <f>IF(N166="zákl. přenesená",J166,0)</f>
        <v>0</v>
      </c>
      <c r="BH166" s="151">
        <f>IF(N166="sníž. přenesená",J166,0)</f>
        <v>0</v>
      </c>
      <c r="BI166" s="151">
        <f>IF(N166="nulová",J166,0)</f>
        <v>0</v>
      </c>
      <c r="BJ166" s="17" t="s">
        <v>81</v>
      </c>
      <c r="BK166" s="151">
        <f>ROUND(I166*H166,2)</f>
        <v>0</v>
      </c>
      <c r="BL166" s="17" t="s">
        <v>158</v>
      </c>
      <c r="BM166" s="150" t="s">
        <v>790</v>
      </c>
    </row>
    <row r="167" spans="2:65" s="1" customFormat="1" ht="19.5" x14ac:dyDescent="0.2">
      <c r="B167" s="32"/>
      <c r="D167" s="152" t="s">
        <v>160</v>
      </c>
      <c r="F167" s="153" t="s">
        <v>1780</v>
      </c>
      <c r="I167" s="154"/>
      <c r="L167" s="32"/>
      <c r="M167" s="155"/>
      <c r="T167" s="56"/>
      <c r="AT167" s="17" t="s">
        <v>160</v>
      </c>
      <c r="AU167" s="17" t="s">
        <v>81</v>
      </c>
    </row>
    <row r="168" spans="2:65" s="1" customFormat="1" ht="21.75" customHeight="1" x14ac:dyDescent="0.2">
      <c r="B168" s="137"/>
      <c r="C168" s="138" t="s">
        <v>315</v>
      </c>
      <c r="D168" s="138" t="s">
        <v>154</v>
      </c>
      <c r="E168" s="139" t="s">
        <v>1781</v>
      </c>
      <c r="F168" s="140" t="s">
        <v>1782</v>
      </c>
      <c r="G168" s="141" t="s">
        <v>167</v>
      </c>
      <c r="H168" s="142">
        <v>204</v>
      </c>
      <c r="I168" s="143"/>
      <c r="J168" s="144">
        <f>ROUND(I168*H168,2)</f>
        <v>0</v>
      </c>
      <c r="K168" s="145"/>
      <c r="L168" s="32"/>
      <c r="M168" s="146" t="s">
        <v>1</v>
      </c>
      <c r="N168" s="147" t="s">
        <v>38</v>
      </c>
      <c r="P168" s="148">
        <f>O168*H168</f>
        <v>0</v>
      </c>
      <c r="Q168" s="148">
        <v>0</v>
      </c>
      <c r="R168" s="148">
        <f>Q168*H168</f>
        <v>0</v>
      </c>
      <c r="S168" s="148">
        <v>0</v>
      </c>
      <c r="T168" s="149">
        <f>S168*H168</f>
        <v>0</v>
      </c>
      <c r="AR168" s="150" t="s">
        <v>158</v>
      </c>
      <c r="AT168" s="150" t="s">
        <v>154</v>
      </c>
      <c r="AU168" s="150" t="s">
        <v>81</v>
      </c>
      <c r="AY168" s="17" t="s">
        <v>151</v>
      </c>
      <c r="BE168" s="151">
        <f>IF(N168="základní",J168,0)</f>
        <v>0</v>
      </c>
      <c r="BF168" s="151">
        <f>IF(N168="snížená",J168,0)</f>
        <v>0</v>
      </c>
      <c r="BG168" s="151">
        <f>IF(N168="zákl. přenesená",J168,0)</f>
        <v>0</v>
      </c>
      <c r="BH168" s="151">
        <f>IF(N168="sníž. přenesená",J168,0)</f>
        <v>0</v>
      </c>
      <c r="BI168" s="151">
        <f>IF(N168="nulová",J168,0)</f>
        <v>0</v>
      </c>
      <c r="BJ168" s="17" t="s">
        <v>81</v>
      </c>
      <c r="BK168" s="151">
        <f>ROUND(I168*H168,2)</f>
        <v>0</v>
      </c>
      <c r="BL168" s="17" t="s">
        <v>158</v>
      </c>
      <c r="BM168" s="150" t="s">
        <v>802</v>
      </c>
    </row>
    <row r="169" spans="2:65" s="1" customFormat="1" x14ac:dyDescent="0.2">
      <c r="B169" s="32"/>
      <c r="D169" s="152" t="s">
        <v>160</v>
      </c>
      <c r="F169" s="153" t="s">
        <v>1782</v>
      </c>
      <c r="I169" s="154"/>
      <c r="L169" s="32"/>
      <c r="M169" s="155"/>
      <c r="T169" s="56"/>
      <c r="AT169" s="17" t="s">
        <v>160</v>
      </c>
      <c r="AU169" s="17" t="s">
        <v>81</v>
      </c>
    </row>
    <row r="170" spans="2:65" s="12" customFormat="1" x14ac:dyDescent="0.2">
      <c r="B170" s="156"/>
      <c r="D170" s="152" t="s">
        <v>162</v>
      </c>
      <c r="E170" s="157" t="s">
        <v>1</v>
      </c>
      <c r="F170" s="158" t="s">
        <v>1783</v>
      </c>
      <c r="H170" s="159">
        <v>204</v>
      </c>
      <c r="I170" s="160"/>
      <c r="L170" s="156"/>
      <c r="M170" s="161"/>
      <c r="T170" s="162"/>
      <c r="AT170" s="157" t="s">
        <v>162</v>
      </c>
      <c r="AU170" s="157" t="s">
        <v>81</v>
      </c>
      <c r="AV170" s="12" t="s">
        <v>83</v>
      </c>
      <c r="AW170" s="12" t="s">
        <v>30</v>
      </c>
      <c r="AX170" s="12" t="s">
        <v>73</v>
      </c>
      <c r="AY170" s="157" t="s">
        <v>151</v>
      </c>
    </row>
    <row r="171" spans="2:65" s="13" customFormat="1" x14ac:dyDescent="0.2">
      <c r="B171" s="163"/>
      <c r="D171" s="152" t="s">
        <v>162</v>
      </c>
      <c r="E171" s="164" t="s">
        <v>1</v>
      </c>
      <c r="F171" s="165" t="s">
        <v>164</v>
      </c>
      <c r="H171" s="166">
        <v>204</v>
      </c>
      <c r="I171" s="167"/>
      <c r="L171" s="163"/>
      <c r="M171" s="168"/>
      <c r="T171" s="169"/>
      <c r="AT171" s="164" t="s">
        <v>162</v>
      </c>
      <c r="AU171" s="164" t="s">
        <v>81</v>
      </c>
      <c r="AV171" s="13" t="s">
        <v>158</v>
      </c>
      <c r="AW171" s="13" t="s">
        <v>30</v>
      </c>
      <c r="AX171" s="13" t="s">
        <v>81</v>
      </c>
      <c r="AY171" s="164" t="s">
        <v>151</v>
      </c>
    </row>
    <row r="172" spans="2:65" s="1" customFormat="1" ht="21.75" customHeight="1" x14ac:dyDescent="0.2">
      <c r="B172" s="137"/>
      <c r="C172" s="138" t="s">
        <v>321</v>
      </c>
      <c r="D172" s="138" t="s">
        <v>154</v>
      </c>
      <c r="E172" s="139" t="s">
        <v>1784</v>
      </c>
      <c r="F172" s="140" t="s">
        <v>1785</v>
      </c>
      <c r="G172" s="141" t="s">
        <v>167</v>
      </c>
      <c r="H172" s="142">
        <v>9</v>
      </c>
      <c r="I172" s="143"/>
      <c r="J172" s="144">
        <f>ROUND(I172*H172,2)</f>
        <v>0</v>
      </c>
      <c r="K172" s="145"/>
      <c r="L172" s="32"/>
      <c r="M172" s="146" t="s">
        <v>1</v>
      </c>
      <c r="N172" s="147" t="s">
        <v>38</v>
      </c>
      <c r="P172" s="148">
        <f>O172*H172</f>
        <v>0</v>
      </c>
      <c r="Q172" s="148">
        <v>0</v>
      </c>
      <c r="R172" s="148">
        <f>Q172*H172</f>
        <v>0</v>
      </c>
      <c r="S172" s="148">
        <v>0</v>
      </c>
      <c r="T172" s="149">
        <f>S172*H172</f>
        <v>0</v>
      </c>
      <c r="AR172" s="150" t="s">
        <v>158</v>
      </c>
      <c r="AT172" s="150" t="s">
        <v>154</v>
      </c>
      <c r="AU172" s="150" t="s">
        <v>81</v>
      </c>
      <c r="AY172" s="17" t="s">
        <v>151</v>
      </c>
      <c r="BE172" s="151">
        <f>IF(N172="základní",J172,0)</f>
        <v>0</v>
      </c>
      <c r="BF172" s="151">
        <f>IF(N172="snížená",J172,0)</f>
        <v>0</v>
      </c>
      <c r="BG172" s="151">
        <f>IF(N172="zákl. přenesená",J172,0)</f>
        <v>0</v>
      </c>
      <c r="BH172" s="151">
        <f>IF(N172="sníž. přenesená",J172,0)</f>
        <v>0</v>
      </c>
      <c r="BI172" s="151">
        <f>IF(N172="nulová",J172,0)</f>
        <v>0</v>
      </c>
      <c r="BJ172" s="17" t="s">
        <v>81</v>
      </c>
      <c r="BK172" s="151">
        <f>ROUND(I172*H172,2)</f>
        <v>0</v>
      </c>
      <c r="BL172" s="17" t="s">
        <v>158</v>
      </c>
      <c r="BM172" s="150" t="s">
        <v>813</v>
      </c>
    </row>
    <row r="173" spans="2:65" s="1" customFormat="1" x14ac:dyDescent="0.2">
      <c r="B173" s="32"/>
      <c r="D173" s="152" t="s">
        <v>160</v>
      </c>
      <c r="F173" s="153" t="s">
        <v>1785</v>
      </c>
      <c r="I173" s="154"/>
      <c r="L173" s="32"/>
      <c r="M173" s="155"/>
      <c r="T173" s="56"/>
      <c r="AT173" s="17" t="s">
        <v>160</v>
      </c>
      <c r="AU173" s="17" t="s">
        <v>81</v>
      </c>
    </row>
    <row r="174" spans="2:65" s="1" customFormat="1" ht="24.2" customHeight="1" x14ac:dyDescent="0.2">
      <c r="B174" s="137"/>
      <c r="C174" s="138" t="s">
        <v>7</v>
      </c>
      <c r="D174" s="138" t="s">
        <v>154</v>
      </c>
      <c r="E174" s="139" t="s">
        <v>1786</v>
      </c>
      <c r="F174" s="140" t="s">
        <v>1787</v>
      </c>
      <c r="G174" s="141" t="s">
        <v>167</v>
      </c>
      <c r="H174" s="142">
        <v>10</v>
      </c>
      <c r="I174" s="143"/>
      <c r="J174" s="144">
        <f>ROUND(I174*H174,2)</f>
        <v>0</v>
      </c>
      <c r="K174" s="145"/>
      <c r="L174" s="32"/>
      <c r="M174" s="146" t="s">
        <v>1</v>
      </c>
      <c r="N174" s="147" t="s">
        <v>38</v>
      </c>
      <c r="P174" s="148">
        <f>O174*H174</f>
        <v>0</v>
      </c>
      <c r="Q174" s="148">
        <v>0</v>
      </c>
      <c r="R174" s="148">
        <f>Q174*H174</f>
        <v>0</v>
      </c>
      <c r="S174" s="148">
        <v>0</v>
      </c>
      <c r="T174" s="149">
        <f>S174*H174</f>
        <v>0</v>
      </c>
      <c r="AR174" s="150" t="s">
        <v>158</v>
      </c>
      <c r="AT174" s="150" t="s">
        <v>154</v>
      </c>
      <c r="AU174" s="150" t="s">
        <v>81</v>
      </c>
      <c r="AY174" s="17" t="s">
        <v>151</v>
      </c>
      <c r="BE174" s="151">
        <f>IF(N174="základní",J174,0)</f>
        <v>0</v>
      </c>
      <c r="BF174" s="151">
        <f>IF(N174="snížená",J174,0)</f>
        <v>0</v>
      </c>
      <c r="BG174" s="151">
        <f>IF(N174="zákl. přenesená",J174,0)</f>
        <v>0</v>
      </c>
      <c r="BH174" s="151">
        <f>IF(N174="sníž. přenesená",J174,0)</f>
        <v>0</v>
      </c>
      <c r="BI174" s="151">
        <f>IF(N174="nulová",J174,0)</f>
        <v>0</v>
      </c>
      <c r="BJ174" s="17" t="s">
        <v>81</v>
      </c>
      <c r="BK174" s="151">
        <f>ROUND(I174*H174,2)</f>
        <v>0</v>
      </c>
      <c r="BL174" s="17" t="s">
        <v>158</v>
      </c>
      <c r="BM174" s="150" t="s">
        <v>821</v>
      </c>
    </row>
    <row r="175" spans="2:65" s="1" customFormat="1" x14ac:dyDescent="0.2">
      <c r="B175" s="32"/>
      <c r="D175" s="152" t="s">
        <v>160</v>
      </c>
      <c r="F175" s="153" t="s">
        <v>1787</v>
      </c>
      <c r="I175" s="154"/>
      <c r="L175" s="32"/>
      <c r="M175" s="155"/>
      <c r="T175" s="56"/>
      <c r="AT175" s="17" t="s">
        <v>160</v>
      </c>
      <c r="AU175" s="17" t="s">
        <v>81</v>
      </c>
    </row>
    <row r="176" spans="2:65" s="1" customFormat="1" ht="16.5" customHeight="1" x14ac:dyDescent="0.2">
      <c r="B176" s="137"/>
      <c r="C176" s="138" t="s">
        <v>329</v>
      </c>
      <c r="D176" s="138" t="s">
        <v>154</v>
      </c>
      <c r="E176" s="139" t="s">
        <v>1788</v>
      </c>
      <c r="F176" s="140" t="s">
        <v>1789</v>
      </c>
      <c r="G176" s="141" t="s">
        <v>372</v>
      </c>
      <c r="H176" s="142">
        <v>9</v>
      </c>
      <c r="I176" s="143"/>
      <c r="J176" s="144">
        <f>ROUND(I176*H176,2)</f>
        <v>0</v>
      </c>
      <c r="K176" s="145"/>
      <c r="L176" s="32"/>
      <c r="M176" s="146" t="s">
        <v>1</v>
      </c>
      <c r="N176" s="147" t="s">
        <v>38</v>
      </c>
      <c r="P176" s="148">
        <f>O176*H176</f>
        <v>0</v>
      </c>
      <c r="Q176" s="148">
        <v>0</v>
      </c>
      <c r="R176" s="148">
        <f>Q176*H176</f>
        <v>0</v>
      </c>
      <c r="S176" s="148">
        <v>0</v>
      </c>
      <c r="T176" s="149">
        <f>S176*H176</f>
        <v>0</v>
      </c>
      <c r="AR176" s="150" t="s">
        <v>158</v>
      </c>
      <c r="AT176" s="150" t="s">
        <v>154</v>
      </c>
      <c r="AU176" s="150" t="s">
        <v>81</v>
      </c>
      <c r="AY176" s="17" t="s">
        <v>151</v>
      </c>
      <c r="BE176" s="151">
        <f>IF(N176="základní",J176,0)</f>
        <v>0</v>
      </c>
      <c r="BF176" s="151">
        <f>IF(N176="snížená",J176,0)</f>
        <v>0</v>
      </c>
      <c r="BG176" s="151">
        <f>IF(N176="zákl. přenesená",J176,0)</f>
        <v>0</v>
      </c>
      <c r="BH176" s="151">
        <f>IF(N176="sníž. přenesená",J176,0)</f>
        <v>0</v>
      </c>
      <c r="BI176" s="151">
        <f>IF(N176="nulová",J176,0)</f>
        <v>0</v>
      </c>
      <c r="BJ176" s="17" t="s">
        <v>81</v>
      </c>
      <c r="BK176" s="151">
        <f>ROUND(I176*H176,2)</f>
        <v>0</v>
      </c>
      <c r="BL176" s="17" t="s">
        <v>158</v>
      </c>
      <c r="BM176" s="150" t="s">
        <v>829</v>
      </c>
    </row>
    <row r="177" spans="2:65" s="1" customFormat="1" x14ac:dyDescent="0.2">
      <c r="B177" s="32"/>
      <c r="D177" s="152" t="s">
        <v>160</v>
      </c>
      <c r="F177" s="153" t="s">
        <v>1789</v>
      </c>
      <c r="I177" s="154"/>
      <c r="L177" s="32"/>
      <c r="M177" s="155"/>
      <c r="T177" s="56"/>
      <c r="AT177" s="17" t="s">
        <v>160</v>
      </c>
      <c r="AU177" s="17" t="s">
        <v>81</v>
      </c>
    </row>
    <row r="178" spans="2:65" s="1" customFormat="1" ht="21.75" customHeight="1" x14ac:dyDescent="0.2">
      <c r="B178" s="137"/>
      <c r="C178" s="138" t="s">
        <v>335</v>
      </c>
      <c r="D178" s="138" t="s">
        <v>154</v>
      </c>
      <c r="E178" s="139" t="s">
        <v>1790</v>
      </c>
      <c r="F178" s="140" t="s">
        <v>1791</v>
      </c>
      <c r="G178" s="141" t="s">
        <v>372</v>
      </c>
      <c r="H178" s="142">
        <v>4</v>
      </c>
      <c r="I178" s="143"/>
      <c r="J178" s="144">
        <f>ROUND(I178*H178,2)</f>
        <v>0</v>
      </c>
      <c r="K178" s="145"/>
      <c r="L178" s="32"/>
      <c r="M178" s="146" t="s">
        <v>1</v>
      </c>
      <c r="N178" s="147" t="s">
        <v>38</v>
      </c>
      <c r="P178" s="148">
        <f>O178*H178</f>
        <v>0</v>
      </c>
      <c r="Q178" s="148">
        <v>0</v>
      </c>
      <c r="R178" s="148">
        <f>Q178*H178</f>
        <v>0</v>
      </c>
      <c r="S178" s="148">
        <v>0</v>
      </c>
      <c r="T178" s="149">
        <f>S178*H178</f>
        <v>0</v>
      </c>
      <c r="AR178" s="150" t="s">
        <v>158</v>
      </c>
      <c r="AT178" s="150" t="s">
        <v>154</v>
      </c>
      <c r="AU178" s="150" t="s">
        <v>81</v>
      </c>
      <c r="AY178" s="17" t="s">
        <v>151</v>
      </c>
      <c r="BE178" s="151">
        <f>IF(N178="základní",J178,0)</f>
        <v>0</v>
      </c>
      <c r="BF178" s="151">
        <f>IF(N178="snížená",J178,0)</f>
        <v>0</v>
      </c>
      <c r="BG178" s="151">
        <f>IF(N178="zákl. přenesená",J178,0)</f>
        <v>0</v>
      </c>
      <c r="BH178" s="151">
        <f>IF(N178="sníž. přenesená",J178,0)</f>
        <v>0</v>
      </c>
      <c r="BI178" s="151">
        <f>IF(N178="nulová",J178,0)</f>
        <v>0</v>
      </c>
      <c r="BJ178" s="17" t="s">
        <v>81</v>
      </c>
      <c r="BK178" s="151">
        <f>ROUND(I178*H178,2)</f>
        <v>0</v>
      </c>
      <c r="BL178" s="17" t="s">
        <v>158</v>
      </c>
      <c r="BM178" s="150" t="s">
        <v>838</v>
      </c>
    </row>
    <row r="179" spans="2:65" s="1" customFormat="1" x14ac:dyDescent="0.2">
      <c r="B179" s="32"/>
      <c r="D179" s="152" t="s">
        <v>160</v>
      </c>
      <c r="F179" s="153" t="s">
        <v>1791</v>
      </c>
      <c r="I179" s="154"/>
      <c r="L179" s="32"/>
      <c r="M179" s="155"/>
      <c r="T179" s="56"/>
      <c r="AT179" s="17" t="s">
        <v>160</v>
      </c>
      <c r="AU179" s="17" t="s">
        <v>81</v>
      </c>
    </row>
    <row r="180" spans="2:65" s="1" customFormat="1" ht="21.75" customHeight="1" x14ac:dyDescent="0.2">
      <c r="B180" s="137"/>
      <c r="C180" s="138" t="s">
        <v>341</v>
      </c>
      <c r="D180" s="138" t="s">
        <v>154</v>
      </c>
      <c r="E180" s="139" t="s">
        <v>1792</v>
      </c>
      <c r="F180" s="140" t="s">
        <v>1793</v>
      </c>
      <c r="G180" s="141" t="s">
        <v>372</v>
      </c>
      <c r="H180" s="142">
        <v>2</v>
      </c>
      <c r="I180" s="143"/>
      <c r="J180" s="144">
        <f>ROUND(I180*H180,2)</f>
        <v>0</v>
      </c>
      <c r="K180" s="145"/>
      <c r="L180" s="32"/>
      <c r="M180" s="146" t="s">
        <v>1</v>
      </c>
      <c r="N180" s="147" t="s">
        <v>38</v>
      </c>
      <c r="P180" s="148">
        <f>O180*H180</f>
        <v>0</v>
      </c>
      <c r="Q180" s="148">
        <v>0</v>
      </c>
      <c r="R180" s="148">
        <f>Q180*H180</f>
        <v>0</v>
      </c>
      <c r="S180" s="148">
        <v>0</v>
      </c>
      <c r="T180" s="149">
        <f>S180*H180</f>
        <v>0</v>
      </c>
      <c r="AR180" s="150" t="s">
        <v>158</v>
      </c>
      <c r="AT180" s="150" t="s">
        <v>154</v>
      </c>
      <c r="AU180" s="150" t="s">
        <v>81</v>
      </c>
      <c r="AY180" s="17" t="s">
        <v>151</v>
      </c>
      <c r="BE180" s="151">
        <f>IF(N180="základní",J180,0)</f>
        <v>0</v>
      </c>
      <c r="BF180" s="151">
        <f>IF(N180="snížená",J180,0)</f>
        <v>0</v>
      </c>
      <c r="BG180" s="151">
        <f>IF(N180="zákl. přenesená",J180,0)</f>
        <v>0</v>
      </c>
      <c r="BH180" s="151">
        <f>IF(N180="sníž. přenesená",J180,0)</f>
        <v>0</v>
      </c>
      <c r="BI180" s="151">
        <f>IF(N180="nulová",J180,0)</f>
        <v>0</v>
      </c>
      <c r="BJ180" s="17" t="s">
        <v>81</v>
      </c>
      <c r="BK180" s="151">
        <f>ROUND(I180*H180,2)</f>
        <v>0</v>
      </c>
      <c r="BL180" s="17" t="s">
        <v>158</v>
      </c>
      <c r="BM180" s="150" t="s">
        <v>848</v>
      </c>
    </row>
    <row r="181" spans="2:65" s="1" customFormat="1" x14ac:dyDescent="0.2">
      <c r="B181" s="32"/>
      <c r="D181" s="152" t="s">
        <v>160</v>
      </c>
      <c r="F181" s="153" t="s">
        <v>1793</v>
      </c>
      <c r="I181" s="154"/>
      <c r="L181" s="32"/>
      <c r="M181" s="155"/>
      <c r="T181" s="56"/>
      <c r="AT181" s="17" t="s">
        <v>160</v>
      </c>
      <c r="AU181" s="17" t="s">
        <v>81</v>
      </c>
    </row>
    <row r="182" spans="2:65" s="1" customFormat="1" ht="21.75" customHeight="1" x14ac:dyDescent="0.2">
      <c r="B182" s="137"/>
      <c r="C182" s="138" t="s">
        <v>347</v>
      </c>
      <c r="D182" s="138" t="s">
        <v>154</v>
      </c>
      <c r="E182" s="139" t="s">
        <v>1794</v>
      </c>
      <c r="F182" s="140" t="s">
        <v>1795</v>
      </c>
      <c r="G182" s="141" t="s">
        <v>372</v>
      </c>
      <c r="H182" s="142">
        <v>3</v>
      </c>
      <c r="I182" s="143"/>
      <c r="J182" s="144">
        <f>ROUND(I182*H182,2)</f>
        <v>0</v>
      </c>
      <c r="K182" s="145"/>
      <c r="L182" s="32"/>
      <c r="M182" s="146" t="s">
        <v>1</v>
      </c>
      <c r="N182" s="147" t="s">
        <v>38</v>
      </c>
      <c r="P182" s="148">
        <f>O182*H182</f>
        <v>0</v>
      </c>
      <c r="Q182" s="148">
        <v>0</v>
      </c>
      <c r="R182" s="148">
        <f>Q182*H182</f>
        <v>0</v>
      </c>
      <c r="S182" s="148">
        <v>0</v>
      </c>
      <c r="T182" s="149">
        <f>S182*H182</f>
        <v>0</v>
      </c>
      <c r="AR182" s="150" t="s">
        <v>158</v>
      </c>
      <c r="AT182" s="150" t="s">
        <v>154</v>
      </c>
      <c r="AU182" s="150" t="s">
        <v>81</v>
      </c>
      <c r="AY182" s="17" t="s">
        <v>151</v>
      </c>
      <c r="BE182" s="151">
        <f>IF(N182="základní",J182,0)</f>
        <v>0</v>
      </c>
      <c r="BF182" s="151">
        <f>IF(N182="snížená",J182,0)</f>
        <v>0</v>
      </c>
      <c r="BG182" s="151">
        <f>IF(N182="zákl. přenesená",J182,0)</f>
        <v>0</v>
      </c>
      <c r="BH182" s="151">
        <f>IF(N182="sníž. přenesená",J182,0)</f>
        <v>0</v>
      </c>
      <c r="BI182" s="151">
        <f>IF(N182="nulová",J182,0)</f>
        <v>0</v>
      </c>
      <c r="BJ182" s="17" t="s">
        <v>81</v>
      </c>
      <c r="BK182" s="151">
        <f>ROUND(I182*H182,2)</f>
        <v>0</v>
      </c>
      <c r="BL182" s="17" t="s">
        <v>158</v>
      </c>
      <c r="BM182" s="150" t="s">
        <v>860</v>
      </c>
    </row>
    <row r="183" spans="2:65" s="1" customFormat="1" x14ac:dyDescent="0.2">
      <c r="B183" s="32"/>
      <c r="D183" s="152" t="s">
        <v>160</v>
      </c>
      <c r="F183" s="153" t="s">
        <v>1795</v>
      </c>
      <c r="I183" s="154"/>
      <c r="L183" s="32"/>
      <c r="M183" s="155"/>
      <c r="T183" s="56"/>
      <c r="AT183" s="17" t="s">
        <v>160</v>
      </c>
      <c r="AU183" s="17" t="s">
        <v>81</v>
      </c>
    </row>
    <row r="184" spans="2:65" s="1" customFormat="1" ht="21.75" customHeight="1" x14ac:dyDescent="0.2">
      <c r="B184" s="137"/>
      <c r="C184" s="138" t="s">
        <v>352</v>
      </c>
      <c r="D184" s="138" t="s">
        <v>154</v>
      </c>
      <c r="E184" s="139" t="s">
        <v>1796</v>
      </c>
      <c r="F184" s="140" t="s">
        <v>1797</v>
      </c>
      <c r="G184" s="141" t="s">
        <v>372</v>
      </c>
      <c r="H184" s="142">
        <v>3</v>
      </c>
      <c r="I184" s="143"/>
      <c r="J184" s="144">
        <f>ROUND(I184*H184,2)</f>
        <v>0</v>
      </c>
      <c r="K184" s="145"/>
      <c r="L184" s="32"/>
      <c r="M184" s="146" t="s">
        <v>1</v>
      </c>
      <c r="N184" s="147" t="s">
        <v>38</v>
      </c>
      <c r="P184" s="148">
        <f>O184*H184</f>
        <v>0</v>
      </c>
      <c r="Q184" s="148">
        <v>0</v>
      </c>
      <c r="R184" s="148">
        <f>Q184*H184</f>
        <v>0</v>
      </c>
      <c r="S184" s="148">
        <v>0</v>
      </c>
      <c r="T184" s="149">
        <f>S184*H184</f>
        <v>0</v>
      </c>
      <c r="AR184" s="150" t="s">
        <v>158</v>
      </c>
      <c r="AT184" s="150" t="s">
        <v>154</v>
      </c>
      <c r="AU184" s="150" t="s">
        <v>81</v>
      </c>
      <c r="AY184" s="17" t="s">
        <v>151</v>
      </c>
      <c r="BE184" s="151">
        <f>IF(N184="základní",J184,0)</f>
        <v>0</v>
      </c>
      <c r="BF184" s="151">
        <f>IF(N184="snížená",J184,0)</f>
        <v>0</v>
      </c>
      <c r="BG184" s="151">
        <f>IF(N184="zákl. přenesená",J184,0)</f>
        <v>0</v>
      </c>
      <c r="BH184" s="151">
        <f>IF(N184="sníž. přenesená",J184,0)</f>
        <v>0</v>
      </c>
      <c r="BI184" s="151">
        <f>IF(N184="nulová",J184,0)</f>
        <v>0</v>
      </c>
      <c r="BJ184" s="17" t="s">
        <v>81</v>
      </c>
      <c r="BK184" s="151">
        <f>ROUND(I184*H184,2)</f>
        <v>0</v>
      </c>
      <c r="BL184" s="17" t="s">
        <v>158</v>
      </c>
      <c r="BM184" s="150" t="s">
        <v>872</v>
      </c>
    </row>
    <row r="185" spans="2:65" s="1" customFormat="1" x14ac:dyDescent="0.2">
      <c r="B185" s="32"/>
      <c r="D185" s="152" t="s">
        <v>160</v>
      </c>
      <c r="F185" s="153" t="s">
        <v>1797</v>
      </c>
      <c r="I185" s="154"/>
      <c r="L185" s="32"/>
      <c r="M185" s="155"/>
      <c r="T185" s="56"/>
      <c r="AT185" s="17" t="s">
        <v>160</v>
      </c>
      <c r="AU185" s="17" t="s">
        <v>81</v>
      </c>
    </row>
    <row r="186" spans="2:65" s="1" customFormat="1" ht="16.5" customHeight="1" x14ac:dyDescent="0.2">
      <c r="B186" s="137"/>
      <c r="C186" s="138" t="s">
        <v>358</v>
      </c>
      <c r="D186" s="138" t="s">
        <v>154</v>
      </c>
      <c r="E186" s="139" t="s">
        <v>1798</v>
      </c>
      <c r="F186" s="140" t="s">
        <v>1799</v>
      </c>
      <c r="G186" s="141" t="s">
        <v>372</v>
      </c>
      <c r="H186" s="142">
        <v>2</v>
      </c>
      <c r="I186" s="143"/>
      <c r="J186" s="144">
        <f>ROUND(I186*H186,2)</f>
        <v>0</v>
      </c>
      <c r="K186" s="145"/>
      <c r="L186" s="32"/>
      <c r="M186" s="146" t="s">
        <v>1</v>
      </c>
      <c r="N186" s="147" t="s">
        <v>38</v>
      </c>
      <c r="P186" s="148">
        <f>O186*H186</f>
        <v>0</v>
      </c>
      <c r="Q186" s="148">
        <v>0</v>
      </c>
      <c r="R186" s="148">
        <f>Q186*H186</f>
        <v>0</v>
      </c>
      <c r="S186" s="148">
        <v>0</v>
      </c>
      <c r="T186" s="149">
        <f>S186*H186</f>
        <v>0</v>
      </c>
      <c r="AR186" s="150" t="s">
        <v>158</v>
      </c>
      <c r="AT186" s="150" t="s">
        <v>154</v>
      </c>
      <c r="AU186" s="150" t="s">
        <v>81</v>
      </c>
      <c r="AY186" s="17" t="s">
        <v>151</v>
      </c>
      <c r="BE186" s="151">
        <f>IF(N186="základní",J186,0)</f>
        <v>0</v>
      </c>
      <c r="BF186" s="151">
        <f>IF(N186="snížená",J186,0)</f>
        <v>0</v>
      </c>
      <c r="BG186" s="151">
        <f>IF(N186="zákl. přenesená",J186,0)</f>
        <v>0</v>
      </c>
      <c r="BH186" s="151">
        <f>IF(N186="sníž. přenesená",J186,0)</f>
        <v>0</v>
      </c>
      <c r="BI186" s="151">
        <f>IF(N186="nulová",J186,0)</f>
        <v>0</v>
      </c>
      <c r="BJ186" s="17" t="s">
        <v>81</v>
      </c>
      <c r="BK186" s="151">
        <f>ROUND(I186*H186,2)</f>
        <v>0</v>
      </c>
      <c r="BL186" s="17" t="s">
        <v>158</v>
      </c>
      <c r="BM186" s="150" t="s">
        <v>882</v>
      </c>
    </row>
    <row r="187" spans="2:65" s="1" customFormat="1" x14ac:dyDescent="0.2">
      <c r="B187" s="32"/>
      <c r="D187" s="152" t="s">
        <v>160</v>
      </c>
      <c r="F187" s="153" t="s">
        <v>1799</v>
      </c>
      <c r="I187" s="154"/>
      <c r="L187" s="32"/>
      <c r="M187" s="155"/>
      <c r="T187" s="56"/>
      <c r="AT187" s="17" t="s">
        <v>160</v>
      </c>
      <c r="AU187" s="17" t="s">
        <v>81</v>
      </c>
    </row>
    <row r="188" spans="2:65" s="1" customFormat="1" ht="21.75" customHeight="1" x14ac:dyDescent="0.2">
      <c r="B188" s="137"/>
      <c r="C188" s="138" t="s">
        <v>364</v>
      </c>
      <c r="D188" s="138" t="s">
        <v>154</v>
      </c>
      <c r="E188" s="139" t="s">
        <v>1800</v>
      </c>
      <c r="F188" s="140" t="s">
        <v>1801</v>
      </c>
      <c r="G188" s="141" t="s">
        <v>372</v>
      </c>
      <c r="H188" s="142">
        <v>1</v>
      </c>
      <c r="I188" s="143"/>
      <c r="J188" s="144">
        <f>ROUND(I188*H188,2)</f>
        <v>0</v>
      </c>
      <c r="K188" s="145"/>
      <c r="L188" s="32"/>
      <c r="M188" s="146" t="s">
        <v>1</v>
      </c>
      <c r="N188" s="147" t="s">
        <v>38</v>
      </c>
      <c r="P188" s="148">
        <f>O188*H188</f>
        <v>0</v>
      </c>
      <c r="Q188" s="148">
        <v>0</v>
      </c>
      <c r="R188" s="148">
        <f>Q188*H188</f>
        <v>0</v>
      </c>
      <c r="S188" s="148">
        <v>0</v>
      </c>
      <c r="T188" s="149">
        <f>S188*H188</f>
        <v>0</v>
      </c>
      <c r="AR188" s="150" t="s">
        <v>158</v>
      </c>
      <c r="AT188" s="150" t="s">
        <v>154</v>
      </c>
      <c r="AU188" s="150" t="s">
        <v>81</v>
      </c>
      <c r="AY188" s="17" t="s">
        <v>151</v>
      </c>
      <c r="BE188" s="151">
        <f>IF(N188="základní",J188,0)</f>
        <v>0</v>
      </c>
      <c r="BF188" s="151">
        <f>IF(N188="snížená",J188,0)</f>
        <v>0</v>
      </c>
      <c r="BG188" s="151">
        <f>IF(N188="zákl. přenesená",J188,0)</f>
        <v>0</v>
      </c>
      <c r="BH188" s="151">
        <f>IF(N188="sníž. přenesená",J188,0)</f>
        <v>0</v>
      </c>
      <c r="BI188" s="151">
        <f>IF(N188="nulová",J188,0)</f>
        <v>0</v>
      </c>
      <c r="BJ188" s="17" t="s">
        <v>81</v>
      </c>
      <c r="BK188" s="151">
        <f>ROUND(I188*H188,2)</f>
        <v>0</v>
      </c>
      <c r="BL188" s="17" t="s">
        <v>158</v>
      </c>
      <c r="BM188" s="150" t="s">
        <v>891</v>
      </c>
    </row>
    <row r="189" spans="2:65" s="1" customFormat="1" x14ac:dyDescent="0.2">
      <c r="B189" s="32"/>
      <c r="D189" s="152" t="s">
        <v>160</v>
      </c>
      <c r="F189" s="153" t="s">
        <v>1801</v>
      </c>
      <c r="I189" s="154"/>
      <c r="L189" s="32"/>
      <c r="M189" s="155"/>
      <c r="T189" s="56"/>
      <c r="AT189" s="17" t="s">
        <v>160</v>
      </c>
      <c r="AU189" s="17" t="s">
        <v>81</v>
      </c>
    </row>
    <row r="190" spans="2:65" s="1" customFormat="1" ht="16.5" customHeight="1" x14ac:dyDescent="0.2">
      <c r="B190" s="137"/>
      <c r="C190" s="138" t="s">
        <v>369</v>
      </c>
      <c r="D190" s="138" t="s">
        <v>154</v>
      </c>
      <c r="E190" s="139" t="s">
        <v>1802</v>
      </c>
      <c r="F190" s="140" t="s">
        <v>1803</v>
      </c>
      <c r="G190" s="141" t="s">
        <v>372</v>
      </c>
      <c r="H190" s="142">
        <v>2</v>
      </c>
      <c r="I190" s="143"/>
      <c r="J190" s="144">
        <f>ROUND(I190*H190,2)</f>
        <v>0</v>
      </c>
      <c r="K190" s="145"/>
      <c r="L190" s="32"/>
      <c r="M190" s="146" t="s">
        <v>1</v>
      </c>
      <c r="N190" s="147" t="s">
        <v>38</v>
      </c>
      <c r="P190" s="148">
        <f>O190*H190</f>
        <v>0</v>
      </c>
      <c r="Q190" s="148">
        <v>0</v>
      </c>
      <c r="R190" s="148">
        <f>Q190*H190</f>
        <v>0</v>
      </c>
      <c r="S190" s="148">
        <v>0</v>
      </c>
      <c r="T190" s="149">
        <f>S190*H190</f>
        <v>0</v>
      </c>
      <c r="AR190" s="150" t="s">
        <v>158</v>
      </c>
      <c r="AT190" s="150" t="s">
        <v>154</v>
      </c>
      <c r="AU190" s="150" t="s">
        <v>81</v>
      </c>
      <c r="AY190" s="17" t="s">
        <v>151</v>
      </c>
      <c r="BE190" s="151">
        <f>IF(N190="základní",J190,0)</f>
        <v>0</v>
      </c>
      <c r="BF190" s="151">
        <f>IF(N190="snížená",J190,0)</f>
        <v>0</v>
      </c>
      <c r="BG190" s="151">
        <f>IF(N190="zákl. přenesená",J190,0)</f>
        <v>0</v>
      </c>
      <c r="BH190" s="151">
        <f>IF(N190="sníž. přenesená",J190,0)</f>
        <v>0</v>
      </c>
      <c r="BI190" s="151">
        <f>IF(N190="nulová",J190,0)</f>
        <v>0</v>
      </c>
      <c r="BJ190" s="17" t="s">
        <v>81</v>
      </c>
      <c r="BK190" s="151">
        <f>ROUND(I190*H190,2)</f>
        <v>0</v>
      </c>
      <c r="BL190" s="17" t="s">
        <v>158</v>
      </c>
      <c r="BM190" s="150" t="s">
        <v>901</v>
      </c>
    </row>
    <row r="191" spans="2:65" s="1" customFormat="1" x14ac:dyDescent="0.2">
      <c r="B191" s="32"/>
      <c r="D191" s="152" t="s">
        <v>160</v>
      </c>
      <c r="F191" s="153" t="s">
        <v>1803</v>
      </c>
      <c r="I191" s="154"/>
      <c r="L191" s="32"/>
      <c r="M191" s="155"/>
      <c r="T191" s="56"/>
      <c r="AT191" s="17" t="s">
        <v>160</v>
      </c>
      <c r="AU191" s="17" t="s">
        <v>81</v>
      </c>
    </row>
    <row r="192" spans="2:65" s="1" customFormat="1" ht="21.75" customHeight="1" x14ac:dyDescent="0.2">
      <c r="B192" s="137"/>
      <c r="C192" s="138" t="s">
        <v>375</v>
      </c>
      <c r="D192" s="138" t="s">
        <v>154</v>
      </c>
      <c r="E192" s="139" t="s">
        <v>1804</v>
      </c>
      <c r="F192" s="140" t="s">
        <v>1805</v>
      </c>
      <c r="G192" s="141" t="s">
        <v>372</v>
      </c>
      <c r="H192" s="142">
        <v>1</v>
      </c>
      <c r="I192" s="143"/>
      <c r="J192" s="144">
        <f>ROUND(I192*H192,2)</f>
        <v>0</v>
      </c>
      <c r="K192" s="145"/>
      <c r="L192" s="32"/>
      <c r="M192" s="146" t="s">
        <v>1</v>
      </c>
      <c r="N192" s="147" t="s">
        <v>38</v>
      </c>
      <c r="P192" s="148">
        <f>O192*H192</f>
        <v>0</v>
      </c>
      <c r="Q192" s="148">
        <v>0</v>
      </c>
      <c r="R192" s="148">
        <f>Q192*H192</f>
        <v>0</v>
      </c>
      <c r="S192" s="148">
        <v>0</v>
      </c>
      <c r="T192" s="149">
        <f>S192*H192</f>
        <v>0</v>
      </c>
      <c r="AR192" s="150" t="s">
        <v>158</v>
      </c>
      <c r="AT192" s="150" t="s">
        <v>154</v>
      </c>
      <c r="AU192" s="150" t="s">
        <v>81</v>
      </c>
      <c r="AY192" s="17" t="s">
        <v>151</v>
      </c>
      <c r="BE192" s="151">
        <f>IF(N192="základní",J192,0)</f>
        <v>0</v>
      </c>
      <c r="BF192" s="151">
        <f>IF(N192="snížená",J192,0)</f>
        <v>0</v>
      </c>
      <c r="BG192" s="151">
        <f>IF(N192="zákl. přenesená",J192,0)</f>
        <v>0</v>
      </c>
      <c r="BH192" s="151">
        <f>IF(N192="sníž. přenesená",J192,0)</f>
        <v>0</v>
      </c>
      <c r="BI192" s="151">
        <f>IF(N192="nulová",J192,0)</f>
        <v>0</v>
      </c>
      <c r="BJ192" s="17" t="s">
        <v>81</v>
      </c>
      <c r="BK192" s="151">
        <f>ROUND(I192*H192,2)</f>
        <v>0</v>
      </c>
      <c r="BL192" s="17" t="s">
        <v>158</v>
      </c>
      <c r="BM192" s="150" t="s">
        <v>910</v>
      </c>
    </row>
    <row r="193" spans="2:65" s="1" customFormat="1" x14ac:dyDescent="0.2">
      <c r="B193" s="32"/>
      <c r="D193" s="152" t="s">
        <v>160</v>
      </c>
      <c r="F193" s="153" t="s">
        <v>1805</v>
      </c>
      <c r="I193" s="154"/>
      <c r="L193" s="32"/>
      <c r="M193" s="155"/>
      <c r="T193" s="56"/>
      <c r="AT193" s="17" t="s">
        <v>160</v>
      </c>
      <c r="AU193" s="17" t="s">
        <v>81</v>
      </c>
    </row>
    <row r="194" spans="2:65" s="1" customFormat="1" ht="16.5" customHeight="1" x14ac:dyDescent="0.2">
      <c r="B194" s="137"/>
      <c r="C194" s="138" t="s">
        <v>381</v>
      </c>
      <c r="D194" s="138" t="s">
        <v>154</v>
      </c>
      <c r="E194" s="139" t="s">
        <v>1806</v>
      </c>
      <c r="F194" s="140" t="s">
        <v>1807</v>
      </c>
      <c r="G194" s="141" t="s">
        <v>372</v>
      </c>
      <c r="H194" s="142">
        <v>1</v>
      </c>
      <c r="I194" s="143"/>
      <c r="J194" s="144">
        <f>ROUND(I194*H194,2)</f>
        <v>0</v>
      </c>
      <c r="K194" s="145"/>
      <c r="L194" s="32"/>
      <c r="M194" s="146" t="s">
        <v>1</v>
      </c>
      <c r="N194" s="147" t="s">
        <v>38</v>
      </c>
      <c r="P194" s="148">
        <f>O194*H194</f>
        <v>0</v>
      </c>
      <c r="Q194" s="148">
        <v>0</v>
      </c>
      <c r="R194" s="148">
        <f>Q194*H194</f>
        <v>0</v>
      </c>
      <c r="S194" s="148">
        <v>0</v>
      </c>
      <c r="T194" s="149">
        <f>S194*H194</f>
        <v>0</v>
      </c>
      <c r="AR194" s="150" t="s">
        <v>158</v>
      </c>
      <c r="AT194" s="150" t="s">
        <v>154</v>
      </c>
      <c r="AU194" s="150" t="s">
        <v>81</v>
      </c>
      <c r="AY194" s="17" t="s">
        <v>151</v>
      </c>
      <c r="BE194" s="151">
        <f>IF(N194="základní",J194,0)</f>
        <v>0</v>
      </c>
      <c r="BF194" s="151">
        <f>IF(N194="snížená",J194,0)</f>
        <v>0</v>
      </c>
      <c r="BG194" s="151">
        <f>IF(N194="zákl. přenesená",J194,0)</f>
        <v>0</v>
      </c>
      <c r="BH194" s="151">
        <f>IF(N194="sníž. přenesená",J194,0)</f>
        <v>0</v>
      </c>
      <c r="BI194" s="151">
        <f>IF(N194="nulová",J194,0)</f>
        <v>0</v>
      </c>
      <c r="BJ194" s="17" t="s">
        <v>81</v>
      </c>
      <c r="BK194" s="151">
        <f>ROUND(I194*H194,2)</f>
        <v>0</v>
      </c>
      <c r="BL194" s="17" t="s">
        <v>158</v>
      </c>
      <c r="BM194" s="150" t="s">
        <v>918</v>
      </c>
    </row>
    <row r="195" spans="2:65" s="1" customFormat="1" x14ac:dyDescent="0.2">
      <c r="B195" s="32"/>
      <c r="D195" s="152" t="s">
        <v>160</v>
      </c>
      <c r="F195" s="153" t="s">
        <v>1807</v>
      </c>
      <c r="I195" s="154"/>
      <c r="L195" s="32"/>
      <c r="M195" s="155"/>
      <c r="T195" s="56"/>
      <c r="AT195" s="17" t="s">
        <v>160</v>
      </c>
      <c r="AU195" s="17" t="s">
        <v>81</v>
      </c>
    </row>
    <row r="196" spans="2:65" s="1" customFormat="1" ht="16.5" customHeight="1" x14ac:dyDescent="0.2">
      <c r="B196" s="137"/>
      <c r="C196" s="138" t="s">
        <v>292</v>
      </c>
      <c r="D196" s="138" t="s">
        <v>154</v>
      </c>
      <c r="E196" s="139" t="s">
        <v>1808</v>
      </c>
      <c r="F196" s="140" t="s">
        <v>1809</v>
      </c>
      <c r="G196" s="141" t="s">
        <v>372</v>
      </c>
      <c r="H196" s="142">
        <v>1</v>
      </c>
      <c r="I196" s="143"/>
      <c r="J196" s="144">
        <f>ROUND(I196*H196,2)</f>
        <v>0</v>
      </c>
      <c r="K196" s="145"/>
      <c r="L196" s="32"/>
      <c r="M196" s="146" t="s">
        <v>1</v>
      </c>
      <c r="N196" s="147" t="s">
        <v>38</v>
      </c>
      <c r="P196" s="148">
        <f>O196*H196</f>
        <v>0</v>
      </c>
      <c r="Q196" s="148">
        <v>0</v>
      </c>
      <c r="R196" s="148">
        <f>Q196*H196</f>
        <v>0</v>
      </c>
      <c r="S196" s="148">
        <v>0</v>
      </c>
      <c r="T196" s="149">
        <f>S196*H196</f>
        <v>0</v>
      </c>
      <c r="AR196" s="150" t="s">
        <v>158</v>
      </c>
      <c r="AT196" s="150" t="s">
        <v>154</v>
      </c>
      <c r="AU196" s="150" t="s">
        <v>81</v>
      </c>
      <c r="AY196" s="17" t="s">
        <v>151</v>
      </c>
      <c r="BE196" s="151">
        <f>IF(N196="základní",J196,0)</f>
        <v>0</v>
      </c>
      <c r="BF196" s="151">
        <f>IF(N196="snížená",J196,0)</f>
        <v>0</v>
      </c>
      <c r="BG196" s="151">
        <f>IF(N196="zákl. přenesená",J196,0)</f>
        <v>0</v>
      </c>
      <c r="BH196" s="151">
        <f>IF(N196="sníž. přenesená",J196,0)</f>
        <v>0</v>
      </c>
      <c r="BI196" s="151">
        <f>IF(N196="nulová",J196,0)</f>
        <v>0</v>
      </c>
      <c r="BJ196" s="17" t="s">
        <v>81</v>
      </c>
      <c r="BK196" s="151">
        <f>ROUND(I196*H196,2)</f>
        <v>0</v>
      </c>
      <c r="BL196" s="17" t="s">
        <v>158</v>
      </c>
      <c r="BM196" s="150" t="s">
        <v>924</v>
      </c>
    </row>
    <row r="197" spans="2:65" s="1" customFormat="1" x14ac:dyDescent="0.2">
      <c r="B197" s="32"/>
      <c r="D197" s="152" t="s">
        <v>160</v>
      </c>
      <c r="F197" s="153" t="s">
        <v>1809</v>
      </c>
      <c r="I197" s="154"/>
      <c r="L197" s="32"/>
      <c r="M197" s="155"/>
      <c r="T197" s="56"/>
      <c r="AT197" s="17" t="s">
        <v>160</v>
      </c>
      <c r="AU197" s="17" t="s">
        <v>81</v>
      </c>
    </row>
    <row r="198" spans="2:65" s="1" customFormat="1" ht="16.5" customHeight="1" x14ac:dyDescent="0.2">
      <c r="B198" s="137"/>
      <c r="C198" s="138" t="s">
        <v>389</v>
      </c>
      <c r="D198" s="138" t="s">
        <v>154</v>
      </c>
      <c r="E198" s="139" t="s">
        <v>1810</v>
      </c>
      <c r="F198" s="140" t="s">
        <v>1811</v>
      </c>
      <c r="G198" s="141" t="s">
        <v>372</v>
      </c>
      <c r="H198" s="142">
        <v>1</v>
      </c>
      <c r="I198" s="143"/>
      <c r="J198" s="144">
        <f>ROUND(I198*H198,2)</f>
        <v>0</v>
      </c>
      <c r="K198" s="145"/>
      <c r="L198" s="32"/>
      <c r="M198" s="146" t="s">
        <v>1</v>
      </c>
      <c r="N198" s="147" t="s">
        <v>38</v>
      </c>
      <c r="P198" s="148">
        <f>O198*H198</f>
        <v>0</v>
      </c>
      <c r="Q198" s="148">
        <v>0</v>
      </c>
      <c r="R198" s="148">
        <f>Q198*H198</f>
        <v>0</v>
      </c>
      <c r="S198" s="148">
        <v>0</v>
      </c>
      <c r="T198" s="149">
        <f>S198*H198</f>
        <v>0</v>
      </c>
      <c r="AR198" s="150" t="s">
        <v>158</v>
      </c>
      <c r="AT198" s="150" t="s">
        <v>154</v>
      </c>
      <c r="AU198" s="150" t="s">
        <v>81</v>
      </c>
      <c r="AY198" s="17" t="s">
        <v>151</v>
      </c>
      <c r="BE198" s="151">
        <f>IF(N198="základní",J198,0)</f>
        <v>0</v>
      </c>
      <c r="BF198" s="151">
        <f>IF(N198="snížená",J198,0)</f>
        <v>0</v>
      </c>
      <c r="BG198" s="151">
        <f>IF(N198="zákl. přenesená",J198,0)</f>
        <v>0</v>
      </c>
      <c r="BH198" s="151">
        <f>IF(N198="sníž. přenesená",J198,0)</f>
        <v>0</v>
      </c>
      <c r="BI198" s="151">
        <f>IF(N198="nulová",J198,0)</f>
        <v>0</v>
      </c>
      <c r="BJ198" s="17" t="s">
        <v>81</v>
      </c>
      <c r="BK198" s="151">
        <f>ROUND(I198*H198,2)</f>
        <v>0</v>
      </c>
      <c r="BL198" s="17" t="s">
        <v>158</v>
      </c>
      <c r="BM198" s="150" t="s">
        <v>931</v>
      </c>
    </row>
    <row r="199" spans="2:65" s="1" customFormat="1" x14ac:dyDescent="0.2">
      <c r="B199" s="32"/>
      <c r="D199" s="152" t="s">
        <v>160</v>
      </c>
      <c r="F199" s="153" t="s">
        <v>1811</v>
      </c>
      <c r="I199" s="154"/>
      <c r="L199" s="32"/>
      <c r="M199" s="155"/>
      <c r="T199" s="56"/>
      <c r="AT199" s="17" t="s">
        <v>160</v>
      </c>
      <c r="AU199" s="17" t="s">
        <v>81</v>
      </c>
    </row>
    <row r="200" spans="2:65" s="1" customFormat="1" ht="16.5" customHeight="1" x14ac:dyDescent="0.2">
      <c r="B200" s="137"/>
      <c r="C200" s="138" t="s">
        <v>392</v>
      </c>
      <c r="D200" s="138" t="s">
        <v>154</v>
      </c>
      <c r="E200" s="139" t="s">
        <v>1812</v>
      </c>
      <c r="F200" s="140" t="s">
        <v>1813</v>
      </c>
      <c r="G200" s="141" t="s">
        <v>372</v>
      </c>
      <c r="H200" s="142">
        <v>3</v>
      </c>
      <c r="I200" s="143"/>
      <c r="J200" s="144">
        <f>ROUND(I200*H200,2)</f>
        <v>0</v>
      </c>
      <c r="K200" s="145"/>
      <c r="L200" s="32"/>
      <c r="M200" s="146" t="s">
        <v>1</v>
      </c>
      <c r="N200" s="147" t="s">
        <v>38</v>
      </c>
      <c r="P200" s="148">
        <f>O200*H200</f>
        <v>0</v>
      </c>
      <c r="Q200" s="148">
        <v>0</v>
      </c>
      <c r="R200" s="148">
        <f>Q200*H200</f>
        <v>0</v>
      </c>
      <c r="S200" s="148">
        <v>0</v>
      </c>
      <c r="T200" s="149">
        <f>S200*H200</f>
        <v>0</v>
      </c>
      <c r="AR200" s="150" t="s">
        <v>158</v>
      </c>
      <c r="AT200" s="150" t="s">
        <v>154</v>
      </c>
      <c r="AU200" s="150" t="s">
        <v>81</v>
      </c>
      <c r="AY200" s="17" t="s">
        <v>151</v>
      </c>
      <c r="BE200" s="151">
        <f>IF(N200="základní",J200,0)</f>
        <v>0</v>
      </c>
      <c r="BF200" s="151">
        <f>IF(N200="snížená",J200,0)</f>
        <v>0</v>
      </c>
      <c r="BG200" s="151">
        <f>IF(N200="zákl. přenesená",J200,0)</f>
        <v>0</v>
      </c>
      <c r="BH200" s="151">
        <f>IF(N200="sníž. přenesená",J200,0)</f>
        <v>0</v>
      </c>
      <c r="BI200" s="151">
        <f>IF(N200="nulová",J200,0)</f>
        <v>0</v>
      </c>
      <c r="BJ200" s="17" t="s">
        <v>81</v>
      </c>
      <c r="BK200" s="151">
        <f>ROUND(I200*H200,2)</f>
        <v>0</v>
      </c>
      <c r="BL200" s="17" t="s">
        <v>158</v>
      </c>
      <c r="BM200" s="150" t="s">
        <v>939</v>
      </c>
    </row>
    <row r="201" spans="2:65" s="1" customFormat="1" x14ac:dyDescent="0.2">
      <c r="B201" s="32"/>
      <c r="D201" s="152" t="s">
        <v>160</v>
      </c>
      <c r="F201" s="153" t="s">
        <v>1813</v>
      </c>
      <c r="I201" s="154"/>
      <c r="L201" s="32"/>
      <c r="M201" s="155"/>
      <c r="T201" s="56"/>
      <c r="AT201" s="17" t="s">
        <v>160</v>
      </c>
      <c r="AU201" s="17" t="s">
        <v>81</v>
      </c>
    </row>
    <row r="202" spans="2:65" s="1" customFormat="1" ht="24.2" customHeight="1" x14ac:dyDescent="0.2">
      <c r="B202" s="137"/>
      <c r="C202" s="138" t="s">
        <v>398</v>
      </c>
      <c r="D202" s="138" t="s">
        <v>154</v>
      </c>
      <c r="E202" s="139" t="s">
        <v>1814</v>
      </c>
      <c r="F202" s="140" t="s">
        <v>1815</v>
      </c>
      <c r="G202" s="141" t="s">
        <v>372</v>
      </c>
      <c r="H202" s="142">
        <v>2</v>
      </c>
      <c r="I202" s="143"/>
      <c r="J202" s="144">
        <f>ROUND(I202*H202,2)</f>
        <v>0</v>
      </c>
      <c r="K202" s="145"/>
      <c r="L202" s="32"/>
      <c r="M202" s="146" t="s">
        <v>1</v>
      </c>
      <c r="N202" s="147" t="s">
        <v>38</v>
      </c>
      <c r="P202" s="148">
        <f>O202*H202</f>
        <v>0</v>
      </c>
      <c r="Q202" s="148">
        <v>0</v>
      </c>
      <c r="R202" s="148">
        <f>Q202*H202</f>
        <v>0</v>
      </c>
      <c r="S202" s="148">
        <v>0</v>
      </c>
      <c r="T202" s="149">
        <f>S202*H202</f>
        <v>0</v>
      </c>
      <c r="AR202" s="150" t="s">
        <v>158</v>
      </c>
      <c r="AT202" s="150" t="s">
        <v>154</v>
      </c>
      <c r="AU202" s="150" t="s">
        <v>81</v>
      </c>
      <c r="AY202" s="17" t="s">
        <v>151</v>
      </c>
      <c r="BE202" s="151">
        <f>IF(N202="základní",J202,0)</f>
        <v>0</v>
      </c>
      <c r="BF202" s="151">
        <f>IF(N202="snížená",J202,0)</f>
        <v>0</v>
      </c>
      <c r="BG202" s="151">
        <f>IF(N202="zákl. přenesená",J202,0)</f>
        <v>0</v>
      </c>
      <c r="BH202" s="151">
        <f>IF(N202="sníž. přenesená",J202,0)</f>
        <v>0</v>
      </c>
      <c r="BI202" s="151">
        <f>IF(N202="nulová",J202,0)</f>
        <v>0</v>
      </c>
      <c r="BJ202" s="17" t="s">
        <v>81</v>
      </c>
      <c r="BK202" s="151">
        <f>ROUND(I202*H202,2)</f>
        <v>0</v>
      </c>
      <c r="BL202" s="17" t="s">
        <v>158</v>
      </c>
      <c r="BM202" s="150" t="s">
        <v>950</v>
      </c>
    </row>
    <row r="203" spans="2:65" s="1" customFormat="1" ht="19.5" x14ac:dyDescent="0.2">
      <c r="B203" s="32"/>
      <c r="D203" s="152" t="s">
        <v>160</v>
      </c>
      <c r="F203" s="153" t="s">
        <v>1815</v>
      </c>
      <c r="I203" s="154"/>
      <c r="L203" s="32"/>
      <c r="M203" s="155"/>
      <c r="T203" s="56"/>
      <c r="AT203" s="17" t="s">
        <v>160</v>
      </c>
      <c r="AU203" s="17" t="s">
        <v>81</v>
      </c>
    </row>
    <row r="204" spans="2:65" s="1" customFormat="1" ht="24.2" customHeight="1" x14ac:dyDescent="0.2">
      <c r="B204" s="137"/>
      <c r="C204" s="138" t="s">
        <v>403</v>
      </c>
      <c r="D204" s="138" t="s">
        <v>154</v>
      </c>
      <c r="E204" s="139" t="s">
        <v>1816</v>
      </c>
      <c r="F204" s="140" t="s">
        <v>1817</v>
      </c>
      <c r="G204" s="141" t="s">
        <v>372</v>
      </c>
      <c r="H204" s="142">
        <v>1</v>
      </c>
      <c r="I204" s="143"/>
      <c r="J204" s="144">
        <f>ROUND(I204*H204,2)</f>
        <v>0</v>
      </c>
      <c r="K204" s="145"/>
      <c r="L204" s="32"/>
      <c r="M204" s="146" t="s">
        <v>1</v>
      </c>
      <c r="N204" s="147" t="s">
        <v>38</v>
      </c>
      <c r="P204" s="148">
        <f>O204*H204</f>
        <v>0</v>
      </c>
      <c r="Q204" s="148">
        <v>0</v>
      </c>
      <c r="R204" s="148">
        <f>Q204*H204</f>
        <v>0</v>
      </c>
      <c r="S204" s="148">
        <v>0</v>
      </c>
      <c r="T204" s="149">
        <f>S204*H204</f>
        <v>0</v>
      </c>
      <c r="AR204" s="150" t="s">
        <v>158</v>
      </c>
      <c r="AT204" s="150" t="s">
        <v>154</v>
      </c>
      <c r="AU204" s="150" t="s">
        <v>81</v>
      </c>
      <c r="AY204" s="17" t="s">
        <v>151</v>
      </c>
      <c r="BE204" s="151">
        <f>IF(N204="základní",J204,0)</f>
        <v>0</v>
      </c>
      <c r="BF204" s="151">
        <f>IF(N204="snížená",J204,0)</f>
        <v>0</v>
      </c>
      <c r="BG204" s="151">
        <f>IF(N204="zákl. přenesená",J204,0)</f>
        <v>0</v>
      </c>
      <c r="BH204" s="151">
        <f>IF(N204="sníž. přenesená",J204,0)</f>
        <v>0</v>
      </c>
      <c r="BI204" s="151">
        <f>IF(N204="nulová",J204,0)</f>
        <v>0</v>
      </c>
      <c r="BJ204" s="17" t="s">
        <v>81</v>
      </c>
      <c r="BK204" s="151">
        <f>ROUND(I204*H204,2)</f>
        <v>0</v>
      </c>
      <c r="BL204" s="17" t="s">
        <v>158</v>
      </c>
      <c r="BM204" s="150" t="s">
        <v>958</v>
      </c>
    </row>
    <row r="205" spans="2:65" s="1" customFormat="1" ht="19.5" x14ac:dyDescent="0.2">
      <c r="B205" s="32"/>
      <c r="D205" s="152" t="s">
        <v>160</v>
      </c>
      <c r="F205" s="153" t="s">
        <v>1817</v>
      </c>
      <c r="I205" s="154"/>
      <c r="L205" s="32"/>
      <c r="M205" s="155"/>
      <c r="T205" s="56"/>
      <c r="AT205" s="17" t="s">
        <v>160</v>
      </c>
      <c r="AU205" s="17" t="s">
        <v>81</v>
      </c>
    </row>
    <row r="206" spans="2:65" s="1" customFormat="1" ht="16.5" customHeight="1" x14ac:dyDescent="0.2">
      <c r="B206" s="137"/>
      <c r="C206" s="138" t="s">
        <v>409</v>
      </c>
      <c r="D206" s="138" t="s">
        <v>154</v>
      </c>
      <c r="E206" s="139" t="s">
        <v>1818</v>
      </c>
      <c r="F206" s="140" t="s">
        <v>1819</v>
      </c>
      <c r="G206" s="141" t="s">
        <v>372</v>
      </c>
      <c r="H206" s="142">
        <v>2</v>
      </c>
      <c r="I206" s="143"/>
      <c r="J206" s="144">
        <f>ROUND(I206*H206,2)</f>
        <v>0</v>
      </c>
      <c r="K206" s="145"/>
      <c r="L206" s="32"/>
      <c r="M206" s="146" t="s">
        <v>1</v>
      </c>
      <c r="N206" s="147" t="s">
        <v>38</v>
      </c>
      <c r="P206" s="148">
        <f>O206*H206</f>
        <v>0</v>
      </c>
      <c r="Q206" s="148">
        <v>0</v>
      </c>
      <c r="R206" s="148">
        <f>Q206*H206</f>
        <v>0</v>
      </c>
      <c r="S206" s="148">
        <v>0</v>
      </c>
      <c r="T206" s="149">
        <f>S206*H206</f>
        <v>0</v>
      </c>
      <c r="AR206" s="150" t="s">
        <v>158</v>
      </c>
      <c r="AT206" s="150" t="s">
        <v>154</v>
      </c>
      <c r="AU206" s="150" t="s">
        <v>81</v>
      </c>
      <c r="AY206" s="17" t="s">
        <v>151</v>
      </c>
      <c r="BE206" s="151">
        <f>IF(N206="základní",J206,0)</f>
        <v>0</v>
      </c>
      <c r="BF206" s="151">
        <f>IF(N206="snížená",J206,0)</f>
        <v>0</v>
      </c>
      <c r="BG206" s="151">
        <f>IF(N206="zákl. přenesená",J206,0)</f>
        <v>0</v>
      </c>
      <c r="BH206" s="151">
        <f>IF(N206="sníž. přenesená",J206,0)</f>
        <v>0</v>
      </c>
      <c r="BI206" s="151">
        <f>IF(N206="nulová",J206,0)</f>
        <v>0</v>
      </c>
      <c r="BJ206" s="17" t="s">
        <v>81</v>
      </c>
      <c r="BK206" s="151">
        <f>ROUND(I206*H206,2)</f>
        <v>0</v>
      </c>
      <c r="BL206" s="17" t="s">
        <v>158</v>
      </c>
      <c r="BM206" s="150" t="s">
        <v>968</v>
      </c>
    </row>
    <row r="207" spans="2:65" s="1" customFormat="1" x14ac:dyDescent="0.2">
      <c r="B207" s="32"/>
      <c r="D207" s="152" t="s">
        <v>160</v>
      </c>
      <c r="F207" s="153" t="s">
        <v>1819</v>
      </c>
      <c r="I207" s="154"/>
      <c r="L207" s="32"/>
      <c r="M207" s="155"/>
      <c r="T207" s="56"/>
      <c r="AT207" s="17" t="s">
        <v>160</v>
      </c>
      <c r="AU207" s="17" t="s">
        <v>81</v>
      </c>
    </row>
    <row r="208" spans="2:65" s="1" customFormat="1" ht="21.75" customHeight="1" x14ac:dyDescent="0.2">
      <c r="B208" s="137"/>
      <c r="C208" s="138" t="s">
        <v>413</v>
      </c>
      <c r="D208" s="138" t="s">
        <v>154</v>
      </c>
      <c r="E208" s="139" t="s">
        <v>1820</v>
      </c>
      <c r="F208" s="140" t="s">
        <v>1821</v>
      </c>
      <c r="G208" s="141" t="s">
        <v>372</v>
      </c>
      <c r="H208" s="142">
        <v>2</v>
      </c>
      <c r="I208" s="143"/>
      <c r="J208" s="144">
        <f>ROUND(I208*H208,2)</f>
        <v>0</v>
      </c>
      <c r="K208" s="145"/>
      <c r="L208" s="32"/>
      <c r="M208" s="146" t="s">
        <v>1</v>
      </c>
      <c r="N208" s="147" t="s">
        <v>38</v>
      </c>
      <c r="P208" s="148">
        <f>O208*H208</f>
        <v>0</v>
      </c>
      <c r="Q208" s="148">
        <v>0</v>
      </c>
      <c r="R208" s="148">
        <f>Q208*H208</f>
        <v>0</v>
      </c>
      <c r="S208" s="148">
        <v>0</v>
      </c>
      <c r="T208" s="149">
        <f>S208*H208</f>
        <v>0</v>
      </c>
      <c r="AR208" s="150" t="s">
        <v>158</v>
      </c>
      <c r="AT208" s="150" t="s">
        <v>154</v>
      </c>
      <c r="AU208" s="150" t="s">
        <v>81</v>
      </c>
      <c r="AY208" s="17" t="s">
        <v>151</v>
      </c>
      <c r="BE208" s="151">
        <f>IF(N208="základní",J208,0)</f>
        <v>0</v>
      </c>
      <c r="BF208" s="151">
        <f>IF(N208="snížená",J208,0)</f>
        <v>0</v>
      </c>
      <c r="BG208" s="151">
        <f>IF(N208="zákl. přenesená",J208,0)</f>
        <v>0</v>
      </c>
      <c r="BH208" s="151">
        <f>IF(N208="sníž. přenesená",J208,0)</f>
        <v>0</v>
      </c>
      <c r="BI208" s="151">
        <f>IF(N208="nulová",J208,0)</f>
        <v>0</v>
      </c>
      <c r="BJ208" s="17" t="s">
        <v>81</v>
      </c>
      <c r="BK208" s="151">
        <f>ROUND(I208*H208,2)</f>
        <v>0</v>
      </c>
      <c r="BL208" s="17" t="s">
        <v>158</v>
      </c>
      <c r="BM208" s="150" t="s">
        <v>979</v>
      </c>
    </row>
    <row r="209" spans="2:65" s="1" customFormat="1" x14ac:dyDescent="0.2">
      <c r="B209" s="32"/>
      <c r="D209" s="152" t="s">
        <v>160</v>
      </c>
      <c r="F209" s="153" t="s">
        <v>1821</v>
      </c>
      <c r="I209" s="154"/>
      <c r="L209" s="32"/>
      <c r="M209" s="155"/>
      <c r="T209" s="56"/>
      <c r="AT209" s="17" t="s">
        <v>160</v>
      </c>
      <c r="AU209" s="17" t="s">
        <v>81</v>
      </c>
    </row>
    <row r="210" spans="2:65" s="1" customFormat="1" ht="16.5" customHeight="1" x14ac:dyDescent="0.2">
      <c r="B210" s="137"/>
      <c r="C210" s="138" t="s">
        <v>419</v>
      </c>
      <c r="D210" s="138" t="s">
        <v>154</v>
      </c>
      <c r="E210" s="139" t="s">
        <v>1822</v>
      </c>
      <c r="F210" s="140" t="s">
        <v>1823</v>
      </c>
      <c r="G210" s="141" t="s">
        <v>372</v>
      </c>
      <c r="H210" s="142">
        <v>3</v>
      </c>
      <c r="I210" s="143"/>
      <c r="J210" s="144">
        <f>ROUND(I210*H210,2)</f>
        <v>0</v>
      </c>
      <c r="K210" s="145"/>
      <c r="L210" s="32"/>
      <c r="M210" s="146" t="s">
        <v>1</v>
      </c>
      <c r="N210" s="147" t="s">
        <v>38</v>
      </c>
      <c r="P210" s="148">
        <f>O210*H210</f>
        <v>0</v>
      </c>
      <c r="Q210" s="148">
        <v>0</v>
      </c>
      <c r="R210" s="148">
        <f>Q210*H210</f>
        <v>0</v>
      </c>
      <c r="S210" s="148">
        <v>0</v>
      </c>
      <c r="T210" s="149">
        <f>S210*H210</f>
        <v>0</v>
      </c>
      <c r="AR210" s="150" t="s">
        <v>158</v>
      </c>
      <c r="AT210" s="150" t="s">
        <v>154</v>
      </c>
      <c r="AU210" s="150" t="s">
        <v>81</v>
      </c>
      <c r="AY210" s="17" t="s">
        <v>151</v>
      </c>
      <c r="BE210" s="151">
        <f>IF(N210="základní",J210,0)</f>
        <v>0</v>
      </c>
      <c r="BF210" s="151">
        <f>IF(N210="snížená",J210,0)</f>
        <v>0</v>
      </c>
      <c r="BG210" s="151">
        <f>IF(N210="zákl. přenesená",J210,0)</f>
        <v>0</v>
      </c>
      <c r="BH210" s="151">
        <f>IF(N210="sníž. přenesená",J210,0)</f>
        <v>0</v>
      </c>
      <c r="BI210" s="151">
        <f>IF(N210="nulová",J210,0)</f>
        <v>0</v>
      </c>
      <c r="BJ210" s="17" t="s">
        <v>81</v>
      </c>
      <c r="BK210" s="151">
        <f>ROUND(I210*H210,2)</f>
        <v>0</v>
      </c>
      <c r="BL210" s="17" t="s">
        <v>158</v>
      </c>
      <c r="BM210" s="150" t="s">
        <v>985</v>
      </c>
    </row>
    <row r="211" spans="2:65" s="1" customFormat="1" x14ac:dyDescent="0.2">
      <c r="B211" s="32"/>
      <c r="D211" s="152" t="s">
        <v>160</v>
      </c>
      <c r="F211" s="153" t="s">
        <v>1823</v>
      </c>
      <c r="I211" s="154"/>
      <c r="L211" s="32"/>
      <c r="M211" s="155"/>
      <c r="T211" s="56"/>
      <c r="AT211" s="17" t="s">
        <v>160</v>
      </c>
      <c r="AU211" s="17" t="s">
        <v>81</v>
      </c>
    </row>
    <row r="212" spans="2:65" s="1" customFormat="1" ht="16.5" customHeight="1" x14ac:dyDescent="0.2">
      <c r="B212" s="137"/>
      <c r="C212" s="138" t="s">
        <v>423</v>
      </c>
      <c r="D212" s="138" t="s">
        <v>154</v>
      </c>
      <c r="E212" s="139" t="s">
        <v>1824</v>
      </c>
      <c r="F212" s="140" t="s">
        <v>1825</v>
      </c>
      <c r="G212" s="141" t="s">
        <v>372</v>
      </c>
      <c r="H212" s="142">
        <v>3</v>
      </c>
      <c r="I212" s="143"/>
      <c r="J212" s="144">
        <f>ROUND(I212*H212,2)</f>
        <v>0</v>
      </c>
      <c r="K212" s="145"/>
      <c r="L212" s="32"/>
      <c r="M212" s="146" t="s">
        <v>1</v>
      </c>
      <c r="N212" s="147" t="s">
        <v>38</v>
      </c>
      <c r="P212" s="148">
        <f>O212*H212</f>
        <v>0</v>
      </c>
      <c r="Q212" s="148">
        <v>0</v>
      </c>
      <c r="R212" s="148">
        <f>Q212*H212</f>
        <v>0</v>
      </c>
      <c r="S212" s="148">
        <v>0</v>
      </c>
      <c r="T212" s="149">
        <f>S212*H212</f>
        <v>0</v>
      </c>
      <c r="AR212" s="150" t="s">
        <v>158</v>
      </c>
      <c r="AT212" s="150" t="s">
        <v>154</v>
      </c>
      <c r="AU212" s="150" t="s">
        <v>81</v>
      </c>
      <c r="AY212" s="17" t="s">
        <v>151</v>
      </c>
      <c r="BE212" s="151">
        <f>IF(N212="základní",J212,0)</f>
        <v>0</v>
      </c>
      <c r="BF212" s="151">
        <f>IF(N212="snížená",J212,0)</f>
        <v>0</v>
      </c>
      <c r="BG212" s="151">
        <f>IF(N212="zákl. přenesená",J212,0)</f>
        <v>0</v>
      </c>
      <c r="BH212" s="151">
        <f>IF(N212="sníž. přenesená",J212,0)</f>
        <v>0</v>
      </c>
      <c r="BI212" s="151">
        <f>IF(N212="nulová",J212,0)</f>
        <v>0</v>
      </c>
      <c r="BJ212" s="17" t="s">
        <v>81</v>
      </c>
      <c r="BK212" s="151">
        <f>ROUND(I212*H212,2)</f>
        <v>0</v>
      </c>
      <c r="BL212" s="17" t="s">
        <v>158</v>
      </c>
      <c r="BM212" s="150" t="s">
        <v>991</v>
      </c>
    </row>
    <row r="213" spans="2:65" s="1" customFormat="1" x14ac:dyDescent="0.2">
      <c r="B213" s="32"/>
      <c r="D213" s="152" t="s">
        <v>160</v>
      </c>
      <c r="F213" s="153" t="s">
        <v>1825</v>
      </c>
      <c r="I213" s="154"/>
      <c r="L213" s="32"/>
      <c r="M213" s="155"/>
      <c r="T213" s="56"/>
      <c r="AT213" s="17" t="s">
        <v>160</v>
      </c>
      <c r="AU213" s="17" t="s">
        <v>81</v>
      </c>
    </row>
    <row r="214" spans="2:65" s="1" customFormat="1" ht="21.75" customHeight="1" x14ac:dyDescent="0.2">
      <c r="B214" s="137"/>
      <c r="C214" s="138" t="s">
        <v>429</v>
      </c>
      <c r="D214" s="138" t="s">
        <v>154</v>
      </c>
      <c r="E214" s="139" t="s">
        <v>1826</v>
      </c>
      <c r="F214" s="140" t="s">
        <v>1827</v>
      </c>
      <c r="G214" s="141" t="s">
        <v>372</v>
      </c>
      <c r="H214" s="142">
        <v>3</v>
      </c>
      <c r="I214" s="143"/>
      <c r="J214" s="144">
        <f>ROUND(I214*H214,2)</f>
        <v>0</v>
      </c>
      <c r="K214" s="145"/>
      <c r="L214" s="32"/>
      <c r="M214" s="146" t="s">
        <v>1</v>
      </c>
      <c r="N214" s="147" t="s">
        <v>38</v>
      </c>
      <c r="P214" s="148">
        <f>O214*H214</f>
        <v>0</v>
      </c>
      <c r="Q214" s="148">
        <v>0</v>
      </c>
      <c r="R214" s="148">
        <f>Q214*H214</f>
        <v>0</v>
      </c>
      <c r="S214" s="148">
        <v>0</v>
      </c>
      <c r="T214" s="149">
        <f>S214*H214</f>
        <v>0</v>
      </c>
      <c r="AR214" s="150" t="s">
        <v>158</v>
      </c>
      <c r="AT214" s="150" t="s">
        <v>154</v>
      </c>
      <c r="AU214" s="150" t="s">
        <v>81</v>
      </c>
      <c r="AY214" s="17" t="s">
        <v>151</v>
      </c>
      <c r="BE214" s="151">
        <f>IF(N214="základní",J214,0)</f>
        <v>0</v>
      </c>
      <c r="BF214" s="151">
        <f>IF(N214="snížená",J214,0)</f>
        <v>0</v>
      </c>
      <c r="BG214" s="151">
        <f>IF(N214="zákl. přenesená",J214,0)</f>
        <v>0</v>
      </c>
      <c r="BH214" s="151">
        <f>IF(N214="sníž. přenesená",J214,0)</f>
        <v>0</v>
      </c>
      <c r="BI214" s="151">
        <f>IF(N214="nulová",J214,0)</f>
        <v>0</v>
      </c>
      <c r="BJ214" s="17" t="s">
        <v>81</v>
      </c>
      <c r="BK214" s="151">
        <f>ROUND(I214*H214,2)</f>
        <v>0</v>
      </c>
      <c r="BL214" s="17" t="s">
        <v>158</v>
      </c>
      <c r="BM214" s="150" t="s">
        <v>1001</v>
      </c>
    </row>
    <row r="215" spans="2:65" s="1" customFormat="1" x14ac:dyDescent="0.2">
      <c r="B215" s="32"/>
      <c r="D215" s="152" t="s">
        <v>160</v>
      </c>
      <c r="F215" s="153" t="s">
        <v>1827</v>
      </c>
      <c r="I215" s="154"/>
      <c r="L215" s="32"/>
      <c r="M215" s="155"/>
      <c r="T215" s="56"/>
      <c r="AT215" s="17" t="s">
        <v>160</v>
      </c>
      <c r="AU215" s="17" t="s">
        <v>81</v>
      </c>
    </row>
    <row r="216" spans="2:65" s="1" customFormat="1" ht="21.75" customHeight="1" x14ac:dyDescent="0.2">
      <c r="B216" s="137"/>
      <c r="C216" s="138" t="s">
        <v>435</v>
      </c>
      <c r="D216" s="138" t="s">
        <v>154</v>
      </c>
      <c r="E216" s="139" t="s">
        <v>1828</v>
      </c>
      <c r="F216" s="140" t="s">
        <v>1829</v>
      </c>
      <c r="G216" s="141" t="s">
        <v>372</v>
      </c>
      <c r="H216" s="142">
        <v>4</v>
      </c>
      <c r="I216" s="143"/>
      <c r="J216" s="144">
        <f>ROUND(I216*H216,2)</f>
        <v>0</v>
      </c>
      <c r="K216" s="145"/>
      <c r="L216" s="32"/>
      <c r="M216" s="146" t="s">
        <v>1</v>
      </c>
      <c r="N216" s="147" t="s">
        <v>38</v>
      </c>
      <c r="P216" s="148">
        <f>O216*H216</f>
        <v>0</v>
      </c>
      <c r="Q216" s="148">
        <v>0</v>
      </c>
      <c r="R216" s="148">
        <f>Q216*H216</f>
        <v>0</v>
      </c>
      <c r="S216" s="148">
        <v>0</v>
      </c>
      <c r="T216" s="149">
        <f>S216*H216</f>
        <v>0</v>
      </c>
      <c r="AR216" s="150" t="s">
        <v>158</v>
      </c>
      <c r="AT216" s="150" t="s">
        <v>154</v>
      </c>
      <c r="AU216" s="150" t="s">
        <v>81</v>
      </c>
      <c r="AY216" s="17" t="s">
        <v>151</v>
      </c>
      <c r="BE216" s="151">
        <f>IF(N216="základní",J216,0)</f>
        <v>0</v>
      </c>
      <c r="BF216" s="151">
        <f>IF(N216="snížená",J216,0)</f>
        <v>0</v>
      </c>
      <c r="BG216" s="151">
        <f>IF(N216="zákl. přenesená",J216,0)</f>
        <v>0</v>
      </c>
      <c r="BH216" s="151">
        <f>IF(N216="sníž. přenesená",J216,0)</f>
        <v>0</v>
      </c>
      <c r="BI216" s="151">
        <f>IF(N216="nulová",J216,0)</f>
        <v>0</v>
      </c>
      <c r="BJ216" s="17" t="s">
        <v>81</v>
      </c>
      <c r="BK216" s="151">
        <f>ROUND(I216*H216,2)</f>
        <v>0</v>
      </c>
      <c r="BL216" s="17" t="s">
        <v>158</v>
      </c>
      <c r="BM216" s="150" t="s">
        <v>1011</v>
      </c>
    </row>
    <row r="217" spans="2:65" s="1" customFormat="1" x14ac:dyDescent="0.2">
      <c r="B217" s="32"/>
      <c r="D217" s="152" t="s">
        <v>160</v>
      </c>
      <c r="F217" s="153" t="s">
        <v>1829</v>
      </c>
      <c r="I217" s="154"/>
      <c r="L217" s="32"/>
      <c r="M217" s="155"/>
      <c r="T217" s="56"/>
      <c r="AT217" s="17" t="s">
        <v>160</v>
      </c>
      <c r="AU217" s="17" t="s">
        <v>81</v>
      </c>
    </row>
    <row r="218" spans="2:65" s="1" customFormat="1" ht="24.2" customHeight="1" x14ac:dyDescent="0.2">
      <c r="B218" s="137"/>
      <c r="C218" s="138" t="s">
        <v>439</v>
      </c>
      <c r="D218" s="138" t="s">
        <v>154</v>
      </c>
      <c r="E218" s="139" t="s">
        <v>1830</v>
      </c>
      <c r="F218" s="140" t="s">
        <v>1831</v>
      </c>
      <c r="G218" s="141" t="s">
        <v>372</v>
      </c>
      <c r="H218" s="142">
        <v>2</v>
      </c>
      <c r="I218" s="143"/>
      <c r="J218" s="144">
        <f>ROUND(I218*H218,2)</f>
        <v>0</v>
      </c>
      <c r="K218" s="145"/>
      <c r="L218" s="32"/>
      <c r="M218" s="146" t="s">
        <v>1</v>
      </c>
      <c r="N218" s="147" t="s">
        <v>38</v>
      </c>
      <c r="P218" s="148">
        <f>O218*H218</f>
        <v>0</v>
      </c>
      <c r="Q218" s="148">
        <v>0</v>
      </c>
      <c r="R218" s="148">
        <f>Q218*H218</f>
        <v>0</v>
      </c>
      <c r="S218" s="148">
        <v>0</v>
      </c>
      <c r="T218" s="149">
        <f>S218*H218</f>
        <v>0</v>
      </c>
      <c r="AR218" s="150" t="s">
        <v>158</v>
      </c>
      <c r="AT218" s="150" t="s">
        <v>154</v>
      </c>
      <c r="AU218" s="150" t="s">
        <v>81</v>
      </c>
      <c r="AY218" s="17" t="s">
        <v>151</v>
      </c>
      <c r="BE218" s="151">
        <f>IF(N218="základní",J218,0)</f>
        <v>0</v>
      </c>
      <c r="BF218" s="151">
        <f>IF(N218="snížená",J218,0)</f>
        <v>0</v>
      </c>
      <c r="BG218" s="151">
        <f>IF(N218="zákl. přenesená",J218,0)</f>
        <v>0</v>
      </c>
      <c r="BH218" s="151">
        <f>IF(N218="sníž. přenesená",J218,0)</f>
        <v>0</v>
      </c>
      <c r="BI218" s="151">
        <f>IF(N218="nulová",J218,0)</f>
        <v>0</v>
      </c>
      <c r="BJ218" s="17" t="s">
        <v>81</v>
      </c>
      <c r="BK218" s="151">
        <f>ROUND(I218*H218,2)</f>
        <v>0</v>
      </c>
      <c r="BL218" s="17" t="s">
        <v>158</v>
      </c>
      <c r="BM218" s="150" t="s">
        <v>1019</v>
      </c>
    </row>
    <row r="219" spans="2:65" s="1" customFormat="1" x14ac:dyDescent="0.2">
      <c r="B219" s="32"/>
      <c r="D219" s="152" t="s">
        <v>160</v>
      </c>
      <c r="F219" s="153" t="s">
        <v>1831</v>
      </c>
      <c r="I219" s="154"/>
      <c r="L219" s="32"/>
      <c r="M219" s="155"/>
      <c r="T219" s="56"/>
      <c r="AT219" s="17" t="s">
        <v>160</v>
      </c>
      <c r="AU219" s="17" t="s">
        <v>81</v>
      </c>
    </row>
    <row r="220" spans="2:65" s="1" customFormat="1" ht="24.2" customHeight="1" x14ac:dyDescent="0.2">
      <c r="B220" s="137"/>
      <c r="C220" s="138" t="s">
        <v>441</v>
      </c>
      <c r="D220" s="138" t="s">
        <v>154</v>
      </c>
      <c r="E220" s="139" t="s">
        <v>1832</v>
      </c>
      <c r="F220" s="140" t="s">
        <v>1833</v>
      </c>
      <c r="G220" s="141" t="s">
        <v>372</v>
      </c>
      <c r="H220" s="142">
        <v>2</v>
      </c>
      <c r="I220" s="143"/>
      <c r="J220" s="144">
        <f>ROUND(I220*H220,2)</f>
        <v>0</v>
      </c>
      <c r="K220" s="145"/>
      <c r="L220" s="32"/>
      <c r="M220" s="146" t="s">
        <v>1</v>
      </c>
      <c r="N220" s="147" t="s">
        <v>38</v>
      </c>
      <c r="P220" s="148">
        <f>O220*H220</f>
        <v>0</v>
      </c>
      <c r="Q220" s="148">
        <v>0</v>
      </c>
      <c r="R220" s="148">
        <f>Q220*H220</f>
        <v>0</v>
      </c>
      <c r="S220" s="148">
        <v>0</v>
      </c>
      <c r="T220" s="149">
        <f>S220*H220</f>
        <v>0</v>
      </c>
      <c r="AR220" s="150" t="s">
        <v>158</v>
      </c>
      <c r="AT220" s="150" t="s">
        <v>154</v>
      </c>
      <c r="AU220" s="150" t="s">
        <v>81</v>
      </c>
      <c r="AY220" s="17" t="s">
        <v>151</v>
      </c>
      <c r="BE220" s="151">
        <f>IF(N220="základní",J220,0)</f>
        <v>0</v>
      </c>
      <c r="BF220" s="151">
        <f>IF(N220="snížená",J220,0)</f>
        <v>0</v>
      </c>
      <c r="BG220" s="151">
        <f>IF(N220="zákl. přenesená",J220,0)</f>
        <v>0</v>
      </c>
      <c r="BH220" s="151">
        <f>IF(N220="sníž. přenesená",J220,0)</f>
        <v>0</v>
      </c>
      <c r="BI220" s="151">
        <f>IF(N220="nulová",J220,0)</f>
        <v>0</v>
      </c>
      <c r="BJ220" s="17" t="s">
        <v>81</v>
      </c>
      <c r="BK220" s="151">
        <f>ROUND(I220*H220,2)</f>
        <v>0</v>
      </c>
      <c r="BL220" s="17" t="s">
        <v>158</v>
      </c>
      <c r="BM220" s="150" t="s">
        <v>1025</v>
      </c>
    </row>
    <row r="221" spans="2:65" s="1" customFormat="1" x14ac:dyDescent="0.2">
      <c r="B221" s="32"/>
      <c r="D221" s="152" t="s">
        <v>160</v>
      </c>
      <c r="F221" s="153" t="s">
        <v>1833</v>
      </c>
      <c r="I221" s="154"/>
      <c r="L221" s="32"/>
      <c r="M221" s="155"/>
      <c r="T221" s="56"/>
      <c r="AT221" s="17" t="s">
        <v>160</v>
      </c>
      <c r="AU221" s="17" t="s">
        <v>81</v>
      </c>
    </row>
    <row r="222" spans="2:65" s="1" customFormat="1" ht="16.5" customHeight="1" x14ac:dyDescent="0.2">
      <c r="B222" s="137"/>
      <c r="C222" s="138" t="s">
        <v>445</v>
      </c>
      <c r="D222" s="138" t="s">
        <v>154</v>
      </c>
      <c r="E222" s="139" t="s">
        <v>1834</v>
      </c>
      <c r="F222" s="140" t="s">
        <v>1835</v>
      </c>
      <c r="G222" s="141" t="s">
        <v>372</v>
      </c>
      <c r="H222" s="142">
        <v>2</v>
      </c>
      <c r="I222" s="143"/>
      <c r="J222" s="144">
        <f>ROUND(I222*H222,2)</f>
        <v>0</v>
      </c>
      <c r="K222" s="145"/>
      <c r="L222" s="32"/>
      <c r="M222" s="146" t="s">
        <v>1</v>
      </c>
      <c r="N222" s="147" t="s">
        <v>38</v>
      </c>
      <c r="P222" s="148">
        <f>O222*H222</f>
        <v>0</v>
      </c>
      <c r="Q222" s="148">
        <v>0</v>
      </c>
      <c r="R222" s="148">
        <f>Q222*H222</f>
        <v>0</v>
      </c>
      <c r="S222" s="148">
        <v>0</v>
      </c>
      <c r="T222" s="149">
        <f>S222*H222</f>
        <v>0</v>
      </c>
      <c r="AR222" s="150" t="s">
        <v>158</v>
      </c>
      <c r="AT222" s="150" t="s">
        <v>154</v>
      </c>
      <c r="AU222" s="150" t="s">
        <v>81</v>
      </c>
      <c r="AY222" s="17" t="s">
        <v>151</v>
      </c>
      <c r="BE222" s="151">
        <f>IF(N222="základní",J222,0)</f>
        <v>0</v>
      </c>
      <c r="BF222" s="151">
        <f>IF(N222="snížená",J222,0)</f>
        <v>0</v>
      </c>
      <c r="BG222" s="151">
        <f>IF(N222="zákl. přenesená",J222,0)</f>
        <v>0</v>
      </c>
      <c r="BH222" s="151">
        <f>IF(N222="sníž. přenesená",J222,0)</f>
        <v>0</v>
      </c>
      <c r="BI222" s="151">
        <f>IF(N222="nulová",J222,0)</f>
        <v>0</v>
      </c>
      <c r="BJ222" s="17" t="s">
        <v>81</v>
      </c>
      <c r="BK222" s="151">
        <f>ROUND(I222*H222,2)</f>
        <v>0</v>
      </c>
      <c r="BL222" s="17" t="s">
        <v>158</v>
      </c>
      <c r="BM222" s="150" t="s">
        <v>1033</v>
      </c>
    </row>
    <row r="223" spans="2:65" s="1" customFormat="1" x14ac:dyDescent="0.2">
      <c r="B223" s="32"/>
      <c r="D223" s="152" t="s">
        <v>160</v>
      </c>
      <c r="F223" s="153" t="s">
        <v>1835</v>
      </c>
      <c r="I223" s="154"/>
      <c r="L223" s="32"/>
      <c r="M223" s="155"/>
      <c r="T223" s="56"/>
      <c r="AT223" s="17" t="s">
        <v>160</v>
      </c>
      <c r="AU223" s="17" t="s">
        <v>81</v>
      </c>
    </row>
    <row r="224" spans="2:65" s="1" customFormat="1" ht="16.5" customHeight="1" x14ac:dyDescent="0.2">
      <c r="B224" s="137"/>
      <c r="C224" s="138" t="s">
        <v>451</v>
      </c>
      <c r="D224" s="138" t="s">
        <v>154</v>
      </c>
      <c r="E224" s="139" t="s">
        <v>1836</v>
      </c>
      <c r="F224" s="140" t="s">
        <v>1837</v>
      </c>
      <c r="G224" s="141" t="s">
        <v>372</v>
      </c>
      <c r="H224" s="142">
        <v>2</v>
      </c>
      <c r="I224" s="143"/>
      <c r="J224" s="144">
        <f>ROUND(I224*H224,2)</f>
        <v>0</v>
      </c>
      <c r="K224" s="145"/>
      <c r="L224" s="32"/>
      <c r="M224" s="146" t="s">
        <v>1</v>
      </c>
      <c r="N224" s="147" t="s">
        <v>38</v>
      </c>
      <c r="P224" s="148">
        <f>O224*H224</f>
        <v>0</v>
      </c>
      <c r="Q224" s="148">
        <v>0</v>
      </c>
      <c r="R224" s="148">
        <f>Q224*H224</f>
        <v>0</v>
      </c>
      <c r="S224" s="148">
        <v>0</v>
      </c>
      <c r="T224" s="149">
        <f>S224*H224</f>
        <v>0</v>
      </c>
      <c r="AR224" s="150" t="s">
        <v>158</v>
      </c>
      <c r="AT224" s="150" t="s">
        <v>154</v>
      </c>
      <c r="AU224" s="150" t="s">
        <v>81</v>
      </c>
      <c r="AY224" s="17" t="s">
        <v>151</v>
      </c>
      <c r="BE224" s="151">
        <f>IF(N224="základní",J224,0)</f>
        <v>0</v>
      </c>
      <c r="BF224" s="151">
        <f>IF(N224="snížená",J224,0)</f>
        <v>0</v>
      </c>
      <c r="BG224" s="151">
        <f>IF(N224="zákl. přenesená",J224,0)</f>
        <v>0</v>
      </c>
      <c r="BH224" s="151">
        <f>IF(N224="sníž. přenesená",J224,0)</f>
        <v>0</v>
      </c>
      <c r="BI224" s="151">
        <f>IF(N224="nulová",J224,0)</f>
        <v>0</v>
      </c>
      <c r="BJ224" s="17" t="s">
        <v>81</v>
      </c>
      <c r="BK224" s="151">
        <f>ROUND(I224*H224,2)</f>
        <v>0</v>
      </c>
      <c r="BL224" s="17" t="s">
        <v>158</v>
      </c>
      <c r="BM224" s="150" t="s">
        <v>1041</v>
      </c>
    </row>
    <row r="225" spans="2:65" s="1" customFormat="1" x14ac:dyDescent="0.2">
      <c r="B225" s="32"/>
      <c r="D225" s="152" t="s">
        <v>160</v>
      </c>
      <c r="F225" s="153" t="s">
        <v>1837</v>
      </c>
      <c r="I225" s="154"/>
      <c r="L225" s="32"/>
      <c r="M225" s="155"/>
      <c r="T225" s="56"/>
      <c r="AT225" s="17" t="s">
        <v>160</v>
      </c>
      <c r="AU225" s="17" t="s">
        <v>81</v>
      </c>
    </row>
    <row r="226" spans="2:65" s="1" customFormat="1" ht="16.5" customHeight="1" x14ac:dyDescent="0.2">
      <c r="B226" s="137"/>
      <c r="C226" s="138" t="s">
        <v>455</v>
      </c>
      <c r="D226" s="138" t="s">
        <v>154</v>
      </c>
      <c r="E226" s="139" t="s">
        <v>1838</v>
      </c>
      <c r="F226" s="140" t="s">
        <v>1839</v>
      </c>
      <c r="G226" s="141" t="s">
        <v>372</v>
      </c>
      <c r="H226" s="142">
        <v>2</v>
      </c>
      <c r="I226" s="143"/>
      <c r="J226" s="144">
        <f>ROUND(I226*H226,2)</f>
        <v>0</v>
      </c>
      <c r="K226" s="145"/>
      <c r="L226" s="32"/>
      <c r="M226" s="146" t="s">
        <v>1</v>
      </c>
      <c r="N226" s="147" t="s">
        <v>38</v>
      </c>
      <c r="P226" s="148">
        <f>O226*H226</f>
        <v>0</v>
      </c>
      <c r="Q226" s="148">
        <v>0</v>
      </c>
      <c r="R226" s="148">
        <f>Q226*H226</f>
        <v>0</v>
      </c>
      <c r="S226" s="148">
        <v>0</v>
      </c>
      <c r="T226" s="149">
        <f>S226*H226</f>
        <v>0</v>
      </c>
      <c r="AR226" s="150" t="s">
        <v>158</v>
      </c>
      <c r="AT226" s="150" t="s">
        <v>154</v>
      </c>
      <c r="AU226" s="150" t="s">
        <v>81</v>
      </c>
      <c r="AY226" s="17" t="s">
        <v>151</v>
      </c>
      <c r="BE226" s="151">
        <f>IF(N226="základní",J226,0)</f>
        <v>0</v>
      </c>
      <c r="BF226" s="151">
        <f>IF(N226="snížená",J226,0)</f>
        <v>0</v>
      </c>
      <c r="BG226" s="151">
        <f>IF(N226="zákl. přenesená",J226,0)</f>
        <v>0</v>
      </c>
      <c r="BH226" s="151">
        <f>IF(N226="sníž. přenesená",J226,0)</f>
        <v>0</v>
      </c>
      <c r="BI226" s="151">
        <f>IF(N226="nulová",J226,0)</f>
        <v>0</v>
      </c>
      <c r="BJ226" s="17" t="s">
        <v>81</v>
      </c>
      <c r="BK226" s="151">
        <f>ROUND(I226*H226,2)</f>
        <v>0</v>
      </c>
      <c r="BL226" s="17" t="s">
        <v>158</v>
      </c>
      <c r="BM226" s="150" t="s">
        <v>1051</v>
      </c>
    </row>
    <row r="227" spans="2:65" s="1" customFormat="1" x14ac:dyDescent="0.2">
      <c r="B227" s="32"/>
      <c r="D227" s="152" t="s">
        <v>160</v>
      </c>
      <c r="F227" s="153" t="s">
        <v>1839</v>
      </c>
      <c r="I227" s="154"/>
      <c r="L227" s="32"/>
      <c r="M227" s="155"/>
      <c r="T227" s="56"/>
      <c r="AT227" s="17" t="s">
        <v>160</v>
      </c>
      <c r="AU227" s="17" t="s">
        <v>81</v>
      </c>
    </row>
    <row r="228" spans="2:65" s="1" customFormat="1" ht="16.5" customHeight="1" x14ac:dyDescent="0.2">
      <c r="B228" s="137"/>
      <c r="C228" s="138" t="s">
        <v>461</v>
      </c>
      <c r="D228" s="138" t="s">
        <v>154</v>
      </c>
      <c r="E228" s="139" t="s">
        <v>1840</v>
      </c>
      <c r="F228" s="140" t="s">
        <v>1841</v>
      </c>
      <c r="G228" s="141" t="s">
        <v>372</v>
      </c>
      <c r="H228" s="142">
        <v>2</v>
      </c>
      <c r="I228" s="143"/>
      <c r="J228" s="144">
        <f>ROUND(I228*H228,2)</f>
        <v>0</v>
      </c>
      <c r="K228" s="145"/>
      <c r="L228" s="32"/>
      <c r="M228" s="146" t="s">
        <v>1</v>
      </c>
      <c r="N228" s="147" t="s">
        <v>38</v>
      </c>
      <c r="P228" s="148">
        <f>O228*H228</f>
        <v>0</v>
      </c>
      <c r="Q228" s="148">
        <v>0</v>
      </c>
      <c r="R228" s="148">
        <f>Q228*H228</f>
        <v>0</v>
      </c>
      <c r="S228" s="148">
        <v>0</v>
      </c>
      <c r="T228" s="149">
        <f>S228*H228</f>
        <v>0</v>
      </c>
      <c r="AR228" s="150" t="s">
        <v>158</v>
      </c>
      <c r="AT228" s="150" t="s">
        <v>154</v>
      </c>
      <c r="AU228" s="150" t="s">
        <v>81</v>
      </c>
      <c r="AY228" s="17" t="s">
        <v>151</v>
      </c>
      <c r="BE228" s="151">
        <f>IF(N228="základní",J228,0)</f>
        <v>0</v>
      </c>
      <c r="BF228" s="151">
        <f>IF(N228="snížená",J228,0)</f>
        <v>0</v>
      </c>
      <c r="BG228" s="151">
        <f>IF(N228="zákl. přenesená",J228,0)</f>
        <v>0</v>
      </c>
      <c r="BH228" s="151">
        <f>IF(N228="sníž. přenesená",J228,0)</f>
        <v>0</v>
      </c>
      <c r="BI228" s="151">
        <f>IF(N228="nulová",J228,0)</f>
        <v>0</v>
      </c>
      <c r="BJ228" s="17" t="s">
        <v>81</v>
      </c>
      <c r="BK228" s="151">
        <f>ROUND(I228*H228,2)</f>
        <v>0</v>
      </c>
      <c r="BL228" s="17" t="s">
        <v>158</v>
      </c>
      <c r="BM228" s="150" t="s">
        <v>1060</v>
      </c>
    </row>
    <row r="229" spans="2:65" s="1" customFormat="1" x14ac:dyDescent="0.2">
      <c r="B229" s="32"/>
      <c r="D229" s="152" t="s">
        <v>160</v>
      </c>
      <c r="F229" s="153" t="s">
        <v>1841</v>
      </c>
      <c r="I229" s="154"/>
      <c r="L229" s="32"/>
      <c r="M229" s="155"/>
      <c r="T229" s="56"/>
      <c r="AT229" s="17" t="s">
        <v>160</v>
      </c>
      <c r="AU229" s="17" t="s">
        <v>81</v>
      </c>
    </row>
    <row r="230" spans="2:65" s="1" customFormat="1" ht="16.5" customHeight="1" x14ac:dyDescent="0.2">
      <c r="B230" s="137"/>
      <c r="C230" s="138" t="s">
        <v>467</v>
      </c>
      <c r="D230" s="138" t="s">
        <v>154</v>
      </c>
      <c r="E230" s="139" t="s">
        <v>1842</v>
      </c>
      <c r="F230" s="140" t="s">
        <v>1843</v>
      </c>
      <c r="G230" s="141" t="s">
        <v>372</v>
      </c>
      <c r="H230" s="142">
        <v>2</v>
      </c>
      <c r="I230" s="143"/>
      <c r="J230" s="144">
        <f>ROUND(I230*H230,2)</f>
        <v>0</v>
      </c>
      <c r="K230" s="145"/>
      <c r="L230" s="32"/>
      <c r="M230" s="146" t="s">
        <v>1</v>
      </c>
      <c r="N230" s="147" t="s">
        <v>38</v>
      </c>
      <c r="P230" s="148">
        <f>O230*H230</f>
        <v>0</v>
      </c>
      <c r="Q230" s="148">
        <v>0</v>
      </c>
      <c r="R230" s="148">
        <f>Q230*H230</f>
        <v>0</v>
      </c>
      <c r="S230" s="148">
        <v>0</v>
      </c>
      <c r="T230" s="149">
        <f>S230*H230</f>
        <v>0</v>
      </c>
      <c r="AR230" s="150" t="s">
        <v>158</v>
      </c>
      <c r="AT230" s="150" t="s">
        <v>154</v>
      </c>
      <c r="AU230" s="150" t="s">
        <v>81</v>
      </c>
      <c r="AY230" s="17" t="s">
        <v>151</v>
      </c>
      <c r="BE230" s="151">
        <f>IF(N230="základní",J230,0)</f>
        <v>0</v>
      </c>
      <c r="BF230" s="151">
        <f>IF(N230="snížená",J230,0)</f>
        <v>0</v>
      </c>
      <c r="BG230" s="151">
        <f>IF(N230="zákl. přenesená",J230,0)</f>
        <v>0</v>
      </c>
      <c r="BH230" s="151">
        <f>IF(N230="sníž. přenesená",J230,0)</f>
        <v>0</v>
      </c>
      <c r="BI230" s="151">
        <f>IF(N230="nulová",J230,0)</f>
        <v>0</v>
      </c>
      <c r="BJ230" s="17" t="s">
        <v>81</v>
      </c>
      <c r="BK230" s="151">
        <f>ROUND(I230*H230,2)</f>
        <v>0</v>
      </c>
      <c r="BL230" s="17" t="s">
        <v>158</v>
      </c>
      <c r="BM230" s="150" t="s">
        <v>1069</v>
      </c>
    </row>
    <row r="231" spans="2:65" s="1" customFormat="1" x14ac:dyDescent="0.2">
      <c r="B231" s="32"/>
      <c r="D231" s="152" t="s">
        <v>160</v>
      </c>
      <c r="F231" s="153" t="s">
        <v>1843</v>
      </c>
      <c r="I231" s="154"/>
      <c r="L231" s="32"/>
      <c r="M231" s="155"/>
      <c r="T231" s="56"/>
      <c r="AT231" s="17" t="s">
        <v>160</v>
      </c>
      <c r="AU231" s="17" t="s">
        <v>81</v>
      </c>
    </row>
    <row r="232" spans="2:65" s="1" customFormat="1" ht="16.5" customHeight="1" x14ac:dyDescent="0.2">
      <c r="B232" s="137"/>
      <c r="C232" s="138" t="s">
        <v>471</v>
      </c>
      <c r="D232" s="138" t="s">
        <v>154</v>
      </c>
      <c r="E232" s="139" t="s">
        <v>1844</v>
      </c>
      <c r="F232" s="140" t="s">
        <v>1845</v>
      </c>
      <c r="G232" s="141" t="s">
        <v>372</v>
      </c>
      <c r="H232" s="142">
        <v>1</v>
      </c>
      <c r="I232" s="143"/>
      <c r="J232" s="144">
        <f>ROUND(I232*H232,2)</f>
        <v>0</v>
      </c>
      <c r="K232" s="145"/>
      <c r="L232" s="32"/>
      <c r="M232" s="146" t="s">
        <v>1</v>
      </c>
      <c r="N232" s="147" t="s">
        <v>38</v>
      </c>
      <c r="P232" s="148">
        <f>O232*H232</f>
        <v>0</v>
      </c>
      <c r="Q232" s="148">
        <v>0</v>
      </c>
      <c r="R232" s="148">
        <f>Q232*H232</f>
        <v>0</v>
      </c>
      <c r="S232" s="148">
        <v>0</v>
      </c>
      <c r="T232" s="149">
        <f>S232*H232</f>
        <v>0</v>
      </c>
      <c r="AR232" s="150" t="s">
        <v>158</v>
      </c>
      <c r="AT232" s="150" t="s">
        <v>154</v>
      </c>
      <c r="AU232" s="150" t="s">
        <v>81</v>
      </c>
      <c r="AY232" s="17" t="s">
        <v>151</v>
      </c>
      <c r="BE232" s="151">
        <f>IF(N232="základní",J232,0)</f>
        <v>0</v>
      </c>
      <c r="BF232" s="151">
        <f>IF(N232="snížená",J232,0)</f>
        <v>0</v>
      </c>
      <c r="BG232" s="151">
        <f>IF(N232="zákl. přenesená",J232,0)</f>
        <v>0</v>
      </c>
      <c r="BH232" s="151">
        <f>IF(N232="sníž. přenesená",J232,0)</f>
        <v>0</v>
      </c>
      <c r="BI232" s="151">
        <f>IF(N232="nulová",J232,0)</f>
        <v>0</v>
      </c>
      <c r="BJ232" s="17" t="s">
        <v>81</v>
      </c>
      <c r="BK232" s="151">
        <f>ROUND(I232*H232,2)</f>
        <v>0</v>
      </c>
      <c r="BL232" s="17" t="s">
        <v>158</v>
      </c>
      <c r="BM232" s="150" t="s">
        <v>1081</v>
      </c>
    </row>
    <row r="233" spans="2:65" s="1" customFormat="1" x14ac:dyDescent="0.2">
      <c r="B233" s="32"/>
      <c r="D233" s="152" t="s">
        <v>160</v>
      </c>
      <c r="F233" s="153" t="s">
        <v>1845</v>
      </c>
      <c r="I233" s="154"/>
      <c r="L233" s="32"/>
      <c r="M233" s="155"/>
      <c r="T233" s="56"/>
      <c r="AT233" s="17" t="s">
        <v>160</v>
      </c>
      <c r="AU233" s="17" t="s">
        <v>81</v>
      </c>
    </row>
    <row r="234" spans="2:65" s="1" customFormat="1" ht="21.75" customHeight="1" x14ac:dyDescent="0.2">
      <c r="B234" s="137"/>
      <c r="C234" s="138" t="s">
        <v>477</v>
      </c>
      <c r="D234" s="138" t="s">
        <v>154</v>
      </c>
      <c r="E234" s="139" t="s">
        <v>1846</v>
      </c>
      <c r="F234" s="140" t="s">
        <v>1847</v>
      </c>
      <c r="G234" s="141" t="s">
        <v>372</v>
      </c>
      <c r="H234" s="142">
        <v>1</v>
      </c>
      <c r="I234" s="143"/>
      <c r="J234" s="144">
        <f>ROUND(I234*H234,2)</f>
        <v>0</v>
      </c>
      <c r="K234" s="145"/>
      <c r="L234" s="32"/>
      <c r="M234" s="146" t="s">
        <v>1</v>
      </c>
      <c r="N234" s="147" t="s">
        <v>38</v>
      </c>
      <c r="P234" s="148">
        <f>O234*H234</f>
        <v>0</v>
      </c>
      <c r="Q234" s="148">
        <v>0</v>
      </c>
      <c r="R234" s="148">
        <f>Q234*H234</f>
        <v>0</v>
      </c>
      <c r="S234" s="148">
        <v>0</v>
      </c>
      <c r="T234" s="149">
        <f>S234*H234</f>
        <v>0</v>
      </c>
      <c r="AR234" s="150" t="s">
        <v>158</v>
      </c>
      <c r="AT234" s="150" t="s">
        <v>154</v>
      </c>
      <c r="AU234" s="150" t="s">
        <v>81</v>
      </c>
      <c r="AY234" s="17" t="s">
        <v>151</v>
      </c>
      <c r="BE234" s="151">
        <f>IF(N234="základní",J234,0)</f>
        <v>0</v>
      </c>
      <c r="BF234" s="151">
        <f>IF(N234="snížená",J234,0)</f>
        <v>0</v>
      </c>
      <c r="BG234" s="151">
        <f>IF(N234="zákl. přenesená",J234,0)</f>
        <v>0</v>
      </c>
      <c r="BH234" s="151">
        <f>IF(N234="sníž. přenesená",J234,0)</f>
        <v>0</v>
      </c>
      <c r="BI234" s="151">
        <f>IF(N234="nulová",J234,0)</f>
        <v>0</v>
      </c>
      <c r="BJ234" s="17" t="s">
        <v>81</v>
      </c>
      <c r="BK234" s="151">
        <f>ROUND(I234*H234,2)</f>
        <v>0</v>
      </c>
      <c r="BL234" s="17" t="s">
        <v>158</v>
      </c>
      <c r="BM234" s="150" t="s">
        <v>1093</v>
      </c>
    </row>
    <row r="235" spans="2:65" s="1" customFormat="1" x14ac:dyDescent="0.2">
      <c r="B235" s="32"/>
      <c r="D235" s="152" t="s">
        <v>160</v>
      </c>
      <c r="F235" s="153" t="s">
        <v>1847</v>
      </c>
      <c r="I235" s="154"/>
      <c r="L235" s="32"/>
      <c r="M235" s="155"/>
      <c r="T235" s="56"/>
      <c r="AT235" s="17" t="s">
        <v>160</v>
      </c>
      <c r="AU235" s="17" t="s">
        <v>81</v>
      </c>
    </row>
    <row r="236" spans="2:65" s="1" customFormat="1" ht="16.5" customHeight="1" x14ac:dyDescent="0.2">
      <c r="B236" s="137"/>
      <c r="C236" s="138" t="s">
        <v>481</v>
      </c>
      <c r="D236" s="138" t="s">
        <v>154</v>
      </c>
      <c r="E236" s="139" t="s">
        <v>1848</v>
      </c>
      <c r="F236" s="140" t="s">
        <v>1849</v>
      </c>
      <c r="G236" s="141" t="s">
        <v>372</v>
      </c>
      <c r="H236" s="142">
        <v>1</v>
      </c>
      <c r="I236" s="143"/>
      <c r="J236" s="144">
        <f>ROUND(I236*H236,2)</f>
        <v>0</v>
      </c>
      <c r="K236" s="145"/>
      <c r="L236" s="32"/>
      <c r="M236" s="146" t="s">
        <v>1</v>
      </c>
      <c r="N236" s="147" t="s">
        <v>38</v>
      </c>
      <c r="P236" s="148">
        <f>O236*H236</f>
        <v>0</v>
      </c>
      <c r="Q236" s="148">
        <v>0</v>
      </c>
      <c r="R236" s="148">
        <f>Q236*H236</f>
        <v>0</v>
      </c>
      <c r="S236" s="148">
        <v>0</v>
      </c>
      <c r="T236" s="149">
        <f>S236*H236</f>
        <v>0</v>
      </c>
      <c r="AR236" s="150" t="s">
        <v>158</v>
      </c>
      <c r="AT236" s="150" t="s">
        <v>154</v>
      </c>
      <c r="AU236" s="150" t="s">
        <v>81</v>
      </c>
      <c r="AY236" s="17" t="s">
        <v>151</v>
      </c>
      <c r="BE236" s="151">
        <f>IF(N236="základní",J236,0)</f>
        <v>0</v>
      </c>
      <c r="BF236" s="151">
        <f>IF(N236="snížená",J236,0)</f>
        <v>0</v>
      </c>
      <c r="BG236" s="151">
        <f>IF(N236="zákl. přenesená",J236,0)</f>
        <v>0</v>
      </c>
      <c r="BH236" s="151">
        <f>IF(N236="sníž. přenesená",J236,0)</f>
        <v>0</v>
      </c>
      <c r="BI236" s="151">
        <f>IF(N236="nulová",J236,0)</f>
        <v>0</v>
      </c>
      <c r="BJ236" s="17" t="s">
        <v>81</v>
      </c>
      <c r="BK236" s="151">
        <f>ROUND(I236*H236,2)</f>
        <v>0</v>
      </c>
      <c r="BL236" s="17" t="s">
        <v>158</v>
      </c>
      <c r="BM236" s="150" t="s">
        <v>1105</v>
      </c>
    </row>
    <row r="237" spans="2:65" s="1" customFormat="1" x14ac:dyDescent="0.2">
      <c r="B237" s="32"/>
      <c r="D237" s="152" t="s">
        <v>160</v>
      </c>
      <c r="F237" s="153" t="s">
        <v>1849</v>
      </c>
      <c r="I237" s="154"/>
      <c r="L237" s="32"/>
      <c r="M237" s="155"/>
      <c r="T237" s="56"/>
      <c r="AT237" s="17" t="s">
        <v>160</v>
      </c>
      <c r="AU237" s="17" t="s">
        <v>81</v>
      </c>
    </row>
    <row r="238" spans="2:65" s="1" customFormat="1" ht="16.5" customHeight="1" x14ac:dyDescent="0.2">
      <c r="B238" s="137"/>
      <c r="C238" s="138" t="s">
        <v>487</v>
      </c>
      <c r="D238" s="138" t="s">
        <v>154</v>
      </c>
      <c r="E238" s="139" t="s">
        <v>1850</v>
      </c>
      <c r="F238" s="140" t="s">
        <v>1851</v>
      </c>
      <c r="G238" s="141" t="s">
        <v>372</v>
      </c>
      <c r="H238" s="142">
        <v>1</v>
      </c>
      <c r="I238" s="143"/>
      <c r="J238" s="144">
        <f>ROUND(I238*H238,2)</f>
        <v>0</v>
      </c>
      <c r="K238" s="145"/>
      <c r="L238" s="32"/>
      <c r="M238" s="146" t="s">
        <v>1</v>
      </c>
      <c r="N238" s="147" t="s">
        <v>38</v>
      </c>
      <c r="P238" s="148">
        <f>O238*H238</f>
        <v>0</v>
      </c>
      <c r="Q238" s="148">
        <v>0</v>
      </c>
      <c r="R238" s="148">
        <f>Q238*H238</f>
        <v>0</v>
      </c>
      <c r="S238" s="148">
        <v>0</v>
      </c>
      <c r="T238" s="149">
        <f>S238*H238</f>
        <v>0</v>
      </c>
      <c r="AR238" s="150" t="s">
        <v>158</v>
      </c>
      <c r="AT238" s="150" t="s">
        <v>154</v>
      </c>
      <c r="AU238" s="150" t="s">
        <v>81</v>
      </c>
      <c r="AY238" s="17" t="s">
        <v>151</v>
      </c>
      <c r="BE238" s="151">
        <f>IF(N238="základní",J238,0)</f>
        <v>0</v>
      </c>
      <c r="BF238" s="151">
        <f>IF(N238="snížená",J238,0)</f>
        <v>0</v>
      </c>
      <c r="BG238" s="151">
        <f>IF(N238="zákl. přenesená",J238,0)</f>
        <v>0</v>
      </c>
      <c r="BH238" s="151">
        <f>IF(N238="sníž. přenesená",J238,0)</f>
        <v>0</v>
      </c>
      <c r="BI238" s="151">
        <f>IF(N238="nulová",J238,0)</f>
        <v>0</v>
      </c>
      <c r="BJ238" s="17" t="s">
        <v>81</v>
      </c>
      <c r="BK238" s="151">
        <f>ROUND(I238*H238,2)</f>
        <v>0</v>
      </c>
      <c r="BL238" s="17" t="s">
        <v>158</v>
      </c>
      <c r="BM238" s="150" t="s">
        <v>1114</v>
      </c>
    </row>
    <row r="239" spans="2:65" s="1" customFormat="1" x14ac:dyDescent="0.2">
      <c r="B239" s="32"/>
      <c r="D239" s="152" t="s">
        <v>160</v>
      </c>
      <c r="F239" s="153" t="s">
        <v>1851</v>
      </c>
      <c r="I239" s="154"/>
      <c r="L239" s="32"/>
      <c r="M239" s="155"/>
      <c r="T239" s="56"/>
      <c r="AT239" s="17" t="s">
        <v>160</v>
      </c>
      <c r="AU239" s="17" t="s">
        <v>81</v>
      </c>
    </row>
    <row r="240" spans="2:65" s="1" customFormat="1" ht="16.5" customHeight="1" x14ac:dyDescent="0.2">
      <c r="B240" s="137"/>
      <c r="C240" s="138" t="s">
        <v>493</v>
      </c>
      <c r="D240" s="138" t="s">
        <v>154</v>
      </c>
      <c r="E240" s="139" t="s">
        <v>1852</v>
      </c>
      <c r="F240" s="140" t="s">
        <v>1853</v>
      </c>
      <c r="G240" s="141" t="s">
        <v>372</v>
      </c>
      <c r="H240" s="142">
        <v>1</v>
      </c>
      <c r="I240" s="143"/>
      <c r="J240" s="144">
        <f>ROUND(I240*H240,2)</f>
        <v>0</v>
      </c>
      <c r="K240" s="145"/>
      <c r="L240" s="32"/>
      <c r="M240" s="146" t="s">
        <v>1</v>
      </c>
      <c r="N240" s="147" t="s">
        <v>38</v>
      </c>
      <c r="P240" s="148">
        <f>O240*H240</f>
        <v>0</v>
      </c>
      <c r="Q240" s="148">
        <v>0</v>
      </c>
      <c r="R240" s="148">
        <f>Q240*H240</f>
        <v>0</v>
      </c>
      <c r="S240" s="148">
        <v>0</v>
      </c>
      <c r="T240" s="149">
        <f>S240*H240</f>
        <v>0</v>
      </c>
      <c r="AR240" s="150" t="s">
        <v>158</v>
      </c>
      <c r="AT240" s="150" t="s">
        <v>154</v>
      </c>
      <c r="AU240" s="150" t="s">
        <v>81</v>
      </c>
      <c r="AY240" s="17" t="s">
        <v>151</v>
      </c>
      <c r="BE240" s="151">
        <f>IF(N240="základní",J240,0)</f>
        <v>0</v>
      </c>
      <c r="BF240" s="151">
        <f>IF(N240="snížená",J240,0)</f>
        <v>0</v>
      </c>
      <c r="BG240" s="151">
        <f>IF(N240="zákl. přenesená",J240,0)</f>
        <v>0</v>
      </c>
      <c r="BH240" s="151">
        <f>IF(N240="sníž. přenesená",J240,0)</f>
        <v>0</v>
      </c>
      <c r="BI240" s="151">
        <f>IF(N240="nulová",J240,0)</f>
        <v>0</v>
      </c>
      <c r="BJ240" s="17" t="s">
        <v>81</v>
      </c>
      <c r="BK240" s="151">
        <f>ROUND(I240*H240,2)</f>
        <v>0</v>
      </c>
      <c r="BL240" s="17" t="s">
        <v>158</v>
      </c>
      <c r="BM240" s="150" t="s">
        <v>1126</v>
      </c>
    </row>
    <row r="241" spans="2:65" s="1" customFormat="1" x14ac:dyDescent="0.2">
      <c r="B241" s="32"/>
      <c r="D241" s="152" t="s">
        <v>160</v>
      </c>
      <c r="F241" s="153" t="s">
        <v>1853</v>
      </c>
      <c r="I241" s="154"/>
      <c r="L241" s="32"/>
      <c r="M241" s="155"/>
      <c r="T241" s="56"/>
      <c r="AT241" s="17" t="s">
        <v>160</v>
      </c>
      <c r="AU241" s="17" t="s">
        <v>81</v>
      </c>
    </row>
    <row r="242" spans="2:65" s="1" customFormat="1" ht="16.5" customHeight="1" x14ac:dyDescent="0.2">
      <c r="B242" s="137"/>
      <c r="C242" s="138" t="s">
        <v>176</v>
      </c>
      <c r="D242" s="138" t="s">
        <v>154</v>
      </c>
      <c r="E242" s="139" t="s">
        <v>1854</v>
      </c>
      <c r="F242" s="140" t="s">
        <v>1855</v>
      </c>
      <c r="G242" s="141" t="s">
        <v>372</v>
      </c>
      <c r="H242" s="142">
        <v>1</v>
      </c>
      <c r="I242" s="143"/>
      <c r="J242" s="144">
        <f>ROUND(I242*H242,2)</f>
        <v>0</v>
      </c>
      <c r="K242" s="145"/>
      <c r="L242" s="32"/>
      <c r="M242" s="146" t="s">
        <v>1</v>
      </c>
      <c r="N242" s="147" t="s">
        <v>38</v>
      </c>
      <c r="P242" s="148">
        <f>O242*H242</f>
        <v>0</v>
      </c>
      <c r="Q242" s="148">
        <v>0</v>
      </c>
      <c r="R242" s="148">
        <f>Q242*H242</f>
        <v>0</v>
      </c>
      <c r="S242" s="148">
        <v>0</v>
      </c>
      <c r="T242" s="149">
        <f>S242*H242</f>
        <v>0</v>
      </c>
      <c r="AR242" s="150" t="s">
        <v>158</v>
      </c>
      <c r="AT242" s="150" t="s">
        <v>154</v>
      </c>
      <c r="AU242" s="150" t="s">
        <v>81</v>
      </c>
      <c r="AY242" s="17" t="s">
        <v>151</v>
      </c>
      <c r="BE242" s="151">
        <f>IF(N242="základní",J242,0)</f>
        <v>0</v>
      </c>
      <c r="BF242" s="151">
        <f>IF(N242="snížená",J242,0)</f>
        <v>0</v>
      </c>
      <c r="BG242" s="151">
        <f>IF(N242="zákl. přenesená",J242,0)</f>
        <v>0</v>
      </c>
      <c r="BH242" s="151">
        <f>IF(N242="sníž. přenesená",J242,0)</f>
        <v>0</v>
      </c>
      <c r="BI242" s="151">
        <f>IF(N242="nulová",J242,0)</f>
        <v>0</v>
      </c>
      <c r="BJ242" s="17" t="s">
        <v>81</v>
      </c>
      <c r="BK242" s="151">
        <f>ROUND(I242*H242,2)</f>
        <v>0</v>
      </c>
      <c r="BL242" s="17" t="s">
        <v>158</v>
      </c>
      <c r="BM242" s="150" t="s">
        <v>1136</v>
      </c>
    </row>
    <row r="243" spans="2:65" s="1" customFormat="1" x14ac:dyDescent="0.2">
      <c r="B243" s="32"/>
      <c r="D243" s="152" t="s">
        <v>160</v>
      </c>
      <c r="F243" s="153" t="s">
        <v>1855</v>
      </c>
      <c r="I243" s="154"/>
      <c r="L243" s="32"/>
      <c r="M243" s="155"/>
      <c r="T243" s="56"/>
      <c r="AT243" s="17" t="s">
        <v>160</v>
      </c>
      <c r="AU243" s="17" t="s">
        <v>81</v>
      </c>
    </row>
    <row r="244" spans="2:65" s="1" customFormat="1" ht="16.5" customHeight="1" x14ac:dyDescent="0.2">
      <c r="B244" s="137"/>
      <c r="C244" s="138" t="s">
        <v>711</v>
      </c>
      <c r="D244" s="138" t="s">
        <v>154</v>
      </c>
      <c r="E244" s="139" t="s">
        <v>1856</v>
      </c>
      <c r="F244" s="140" t="s">
        <v>1857</v>
      </c>
      <c r="G244" s="141" t="s">
        <v>372</v>
      </c>
      <c r="H244" s="142">
        <v>1</v>
      </c>
      <c r="I244" s="143"/>
      <c r="J244" s="144">
        <f>ROUND(I244*H244,2)</f>
        <v>0</v>
      </c>
      <c r="K244" s="145"/>
      <c r="L244" s="32"/>
      <c r="M244" s="146" t="s">
        <v>1</v>
      </c>
      <c r="N244" s="147" t="s">
        <v>38</v>
      </c>
      <c r="P244" s="148">
        <f>O244*H244</f>
        <v>0</v>
      </c>
      <c r="Q244" s="148">
        <v>0</v>
      </c>
      <c r="R244" s="148">
        <f>Q244*H244</f>
        <v>0</v>
      </c>
      <c r="S244" s="148">
        <v>0</v>
      </c>
      <c r="T244" s="149">
        <f>S244*H244</f>
        <v>0</v>
      </c>
      <c r="AR244" s="150" t="s">
        <v>158</v>
      </c>
      <c r="AT244" s="150" t="s">
        <v>154</v>
      </c>
      <c r="AU244" s="150" t="s">
        <v>81</v>
      </c>
      <c r="AY244" s="17" t="s">
        <v>151</v>
      </c>
      <c r="BE244" s="151">
        <f>IF(N244="základní",J244,0)</f>
        <v>0</v>
      </c>
      <c r="BF244" s="151">
        <f>IF(N244="snížená",J244,0)</f>
        <v>0</v>
      </c>
      <c r="BG244" s="151">
        <f>IF(N244="zákl. přenesená",J244,0)</f>
        <v>0</v>
      </c>
      <c r="BH244" s="151">
        <f>IF(N244="sníž. přenesená",J244,0)</f>
        <v>0</v>
      </c>
      <c r="BI244" s="151">
        <f>IF(N244="nulová",J244,0)</f>
        <v>0</v>
      </c>
      <c r="BJ244" s="17" t="s">
        <v>81</v>
      </c>
      <c r="BK244" s="151">
        <f>ROUND(I244*H244,2)</f>
        <v>0</v>
      </c>
      <c r="BL244" s="17" t="s">
        <v>158</v>
      </c>
      <c r="BM244" s="150" t="s">
        <v>1145</v>
      </c>
    </row>
    <row r="245" spans="2:65" s="1" customFormat="1" x14ac:dyDescent="0.2">
      <c r="B245" s="32"/>
      <c r="D245" s="152" t="s">
        <v>160</v>
      </c>
      <c r="F245" s="153" t="s">
        <v>1857</v>
      </c>
      <c r="I245" s="154"/>
      <c r="L245" s="32"/>
      <c r="M245" s="155"/>
      <c r="T245" s="56"/>
      <c r="AT245" s="17" t="s">
        <v>160</v>
      </c>
      <c r="AU245" s="17" t="s">
        <v>81</v>
      </c>
    </row>
    <row r="246" spans="2:65" s="1" customFormat="1" ht="24.2" customHeight="1" x14ac:dyDescent="0.2">
      <c r="B246" s="137"/>
      <c r="C246" s="138" t="s">
        <v>716</v>
      </c>
      <c r="D246" s="138" t="s">
        <v>154</v>
      </c>
      <c r="E246" s="139" t="s">
        <v>1858</v>
      </c>
      <c r="F246" s="140" t="s">
        <v>1859</v>
      </c>
      <c r="G246" s="141" t="s">
        <v>372</v>
      </c>
      <c r="H246" s="142">
        <v>4</v>
      </c>
      <c r="I246" s="143"/>
      <c r="J246" s="144">
        <f>ROUND(I246*H246,2)</f>
        <v>0</v>
      </c>
      <c r="K246" s="145"/>
      <c r="L246" s="32"/>
      <c r="M246" s="146" t="s">
        <v>1</v>
      </c>
      <c r="N246" s="147" t="s">
        <v>38</v>
      </c>
      <c r="P246" s="148">
        <f>O246*H246</f>
        <v>0</v>
      </c>
      <c r="Q246" s="148">
        <v>0</v>
      </c>
      <c r="R246" s="148">
        <f>Q246*H246</f>
        <v>0</v>
      </c>
      <c r="S246" s="148">
        <v>0</v>
      </c>
      <c r="T246" s="149">
        <f>S246*H246</f>
        <v>0</v>
      </c>
      <c r="AR246" s="150" t="s">
        <v>158</v>
      </c>
      <c r="AT246" s="150" t="s">
        <v>154</v>
      </c>
      <c r="AU246" s="150" t="s">
        <v>81</v>
      </c>
      <c r="AY246" s="17" t="s">
        <v>151</v>
      </c>
      <c r="BE246" s="151">
        <f>IF(N246="základní",J246,0)</f>
        <v>0</v>
      </c>
      <c r="BF246" s="151">
        <f>IF(N246="snížená",J246,0)</f>
        <v>0</v>
      </c>
      <c r="BG246" s="151">
        <f>IF(N246="zákl. přenesená",J246,0)</f>
        <v>0</v>
      </c>
      <c r="BH246" s="151">
        <f>IF(N246="sníž. přenesená",J246,0)</f>
        <v>0</v>
      </c>
      <c r="BI246" s="151">
        <f>IF(N246="nulová",J246,0)</f>
        <v>0</v>
      </c>
      <c r="BJ246" s="17" t="s">
        <v>81</v>
      </c>
      <c r="BK246" s="151">
        <f>ROUND(I246*H246,2)</f>
        <v>0</v>
      </c>
      <c r="BL246" s="17" t="s">
        <v>158</v>
      </c>
      <c r="BM246" s="150" t="s">
        <v>1156</v>
      </c>
    </row>
    <row r="247" spans="2:65" s="1" customFormat="1" ht="19.5" x14ac:dyDescent="0.2">
      <c r="B247" s="32"/>
      <c r="D247" s="152" t="s">
        <v>160</v>
      </c>
      <c r="F247" s="153" t="s">
        <v>1859</v>
      </c>
      <c r="I247" s="154"/>
      <c r="L247" s="32"/>
      <c r="M247" s="155"/>
      <c r="T247" s="56"/>
      <c r="AT247" s="17" t="s">
        <v>160</v>
      </c>
      <c r="AU247" s="17" t="s">
        <v>81</v>
      </c>
    </row>
    <row r="248" spans="2:65" s="1" customFormat="1" ht="21.75" customHeight="1" x14ac:dyDescent="0.2">
      <c r="B248" s="137"/>
      <c r="C248" s="138" t="s">
        <v>721</v>
      </c>
      <c r="D248" s="138" t="s">
        <v>154</v>
      </c>
      <c r="E248" s="139" t="s">
        <v>1860</v>
      </c>
      <c r="F248" s="140" t="s">
        <v>1861</v>
      </c>
      <c r="G248" s="141" t="s">
        <v>372</v>
      </c>
      <c r="H248" s="142">
        <v>1</v>
      </c>
      <c r="I248" s="143"/>
      <c r="J248" s="144">
        <f>ROUND(I248*H248,2)</f>
        <v>0</v>
      </c>
      <c r="K248" s="145"/>
      <c r="L248" s="32"/>
      <c r="M248" s="146" t="s">
        <v>1</v>
      </c>
      <c r="N248" s="147" t="s">
        <v>38</v>
      </c>
      <c r="P248" s="148">
        <f>O248*H248</f>
        <v>0</v>
      </c>
      <c r="Q248" s="148">
        <v>0</v>
      </c>
      <c r="R248" s="148">
        <f>Q248*H248</f>
        <v>0</v>
      </c>
      <c r="S248" s="148">
        <v>0</v>
      </c>
      <c r="T248" s="149">
        <f>S248*H248</f>
        <v>0</v>
      </c>
      <c r="AR248" s="150" t="s">
        <v>158</v>
      </c>
      <c r="AT248" s="150" t="s">
        <v>154</v>
      </c>
      <c r="AU248" s="150" t="s">
        <v>81</v>
      </c>
      <c r="AY248" s="17" t="s">
        <v>151</v>
      </c>
      <c r="BE248" s="151">
        <f>IF(N248="základní",J248,0)</f>
        <v>0</v>
      </c>
      <c r="BF248" s="151">
        <f>IF(N248="snížená",J248,0)</f>
        <v>0</v>
      </c>
      <c r="BG248" s="151">
        <f>IF(N248="zákl. přenesená",J248,0)</f>
        <v>0</v>
      </c>
      <c r="BH248" s="151">
        <f>IF(N248="sníž. přenesená",J248,0)</f>
        <v>0</v>
      </c>
      <c r="BI248" s="151">
        <f>IF(N248="nulová",J248,0)</f>
        <v>0</v>
      </c>
      <c r="BJ248" s="17" t="s">
        <v>81</v>
      </c>
      <c r="BK248" s="151">
        <f>ROUND(I248*H248,2)</f>
        <v>0</v>
      </c>
      <c r="BL248" s="17" t="s">
        <v>158</v>
      </c>
      <c r="BM248" s="150" t="s">
        <v>1167</v>
      </c>
    </row>
    <row r="249" spans="2:65" s="1" customFormat="1" x14ac:dyDescent="0.2">
      <c r="B249" s="32"/>
      <c r="D249" s="152" t="s">
        <v>160</v>
      </c>
      <c r="F249" s="153" t="s">
        <v>1861</v>
      </c>
      <c r="I249" s="154"/>
      <c r="L249" s="32"/>
      <c r="M249" s="155"/>
      <c r="T249" s="56"/>
      <c r="AT249" s="17" t="s">
        <v>160</v>
      </c>
      <c r="AU249" s="17" t="s">
        <v>81</v>
      </c>
    </row>
    <row r="250" spans="2:65" s="1" customFormat="1" ht="16.5" customHeight="1" x14ac:dyDescent="0.2">
      <c r="B250" s="137"/>
      <c r="C250" s="138" t="s">
        <v>726</v>
      </c>
      <c r="D250" s="138" t="s">
        <v>154</v>
      </c>
      <c r="E250" s="139" t="s">
        <v>1862</v>
      </c>
      <c r="F250" s="140" t="s">
        <v>1863</v>
      </c>
      <c r="G250" s="141" t="s">
        <v>372</v>
      </c>
      <c r="H250" s="142">
        <v>1</v>
      </c>
      <c r="I250" s="143"/>
      <c r="J250" s="144">
        <f>ROUND(I250*H250,2)</f>
        <v>0</v>
      </c>
      <c r="K250" s="145"/>
      <c r="L250" s="32"/>
      <c r="M250" s="146" t="s">
        <v>1</v>
      </c>
      <c r="N250" s="147" t="s">
        <v>38</v>
      </c>
      <c r="P250" s="148">
        <f>O250*H250</f>
        <v>0</v>
      </c>
      <c r="Q250" s="148">
        <v>0</v>
      </c>
      <c r="R250" s="148">
        <f>Q250*H250</f>
        <v>0</v>
      </c>
      <c r="S250" s="148">
        <v>0</v>
      </c>
      <c r="T250" s="149">
        <f>S250*H250</f>
        <v>0</v>
      </c>
      <c r="AR250" s="150" t="s">
        <v>158</v>
      </c>
      <c r="AT250" s="150" t="s">
        <v>154</v>
      </c>
      <c r="AU250" s="150" t="s">
        <v>81</v>
      </c>
      <c r="AY250" s="17" t="s">
        <v>151</v>
      </c>
      <c r="BE250" s="151">
        <f>IF(N250="základní",J250,0)</f>
        <v>0</v>
      </c>
      <c r="BF250" s="151">
        <f>IF(N250="snížená",J250,0)</f>
        <v>0</v>
      </c>
      <c r="BG250" s="151">
        <f>IF(N250="zákl. přenesená",J250,0)</f>
        <v>0</v>
      </c>
      <c r="BH250" s="151">
        <f>IF(N250="sníž. přenesená",J250,0)</f>
        <v>0</v>
      </c>
      <c r="BI250" s="151">
        <f>IF(N250="nulová",J250,0)</f>
        <v>0</v>
      </c>
      <c r="BJ250" s="17" t="s">
        <v>81</v>
      </c>
      <c r="BK250" s="151">
        <f>ROUND(I250*H250,2)</f>
        <v>0</v>
      </c>
      <c r="BL250" s="17" t="s">
        <v>158</v>
      </c>
      <c r="BM250" s="150" t="s">
        <v>1178</v>
      </c>
    </row>
    <row r="251" spans="2:65" s="1" customFormat="1" x14ac:dyDescent="0.2">
      <c r="B251" s="32"/>
      <c r="D251" s="152" t="s">
        <v>160</v>
      </c>
      <c r="F251" s="153" t="s">
        <v>1863</v>
      </c>
      <c r="I251" s="154"/>
      <c r="L251" s="32"/>
      <c r="M251" s="155"/>
      <c r="T251" s="56"/>
      <c r="AT251" s="17" t="s">
        <v>160</v>
      </c>
      <c r="AU251" s="17" t="s">
        <v>81</v>
      </c>
    </row>
    <row r="252" spans="2:65" s="1" customFormat="1" ht="21.75" customHeight="1" x14ac:dyDescent="0.2">
      <c r="B252" s="137"/>
      <c r="C252" s="138" t="s">
        <v>258</v>
      </c>
      <c r="D252" s="138" t="s">
        <v>154</v>
      </c>
      <c r="E252" s="139" t="s">
        <v>1864</v>
      </c>
      <c r="F252" s="140" t="s">
        <v>1865</v>
      </c>
      <c r="G252" s="141" t="s">
        <v>372</v>
      </c>
      <c r="H252" s="142">
        <v>1</v>
      </c>
      <c r="I252" s="143"/>
      <c r="J252" s="144">
        <f>ROUND(I252*H252,2)</f>
        <v>0</v>
      </c>
      <c r="K252" s="145"/>
      <c r="L252" s="32"/>
      <c r="M252" s="146" t="s">
        <v>1</v>
      </c>
      <c r="N252" s="147" t="s">
        <v>38</v>
      </c>
      <c r="P252" s="148">
        <f>O252*H252</f>
        <v>0</v>
      </c>
      <c r="Q252" s="148">
        <v>0</v>
      </c>
      <c r="R252" s="148">
        <f>Q252*H252</f>
        <v>0</v>
      </c>
      <c r="S252" s="148">
        <v>0</v>
      </c>
      <c r="T252" s="149">
        <f>S252*H252</f>
        <v>0</v>
      </c>
      <c r="AR252" s="150" t="s">
        <v>158</v>
      </c>
      <c r="AT252" s="150" t="s">
        <v>154</v>
      </c>
      <c r="AU252" s="150" t="s">
        <v>81</v>
      </c>
      <c r="AY252" s="17" t="s">
        <v>151</v>
      </c>
      <c r="BE252" s="151">
        <f>IF(N252="základní",J252,0)</f>
        <v>0</v>
      </c>
      <c r="BF252" s="151">
        <f>IF(N252="snížená",J252,0)</f>
        <v>0</v>
      </c>
      <c r="BG252" s="151">
        <f>IF(N252="zákl. přenesená",J252,0)</f>
        <v>0</v>
      </c>
      <c r="BH252" s="151">
        <f>IF(N252="sníž. přenesená",J252,0)</f>
        <v>0</v>
      </c>
      <c r="BI252" s="151">
        <f>IF(N252="nulová",J252,0)</f>
        <v>0</v>
      </c>
      <c r="BJ252" s="17" t="s">
        <v>81</v>
      </c>
      <c r="BK252" s="151">
        <f>ROUND(I252*H252,2)</f>
        <v>0</v>
      </c>
      <c r="BL252" s="17" t="s">
        <v>158</v>
      </c>
      <c r="BM252" s="150" t="s">
        <v>1191</v>
      </c>
    </row>
    <row r="253" spans="2:65" s="1" customFormat="1" x14ac:dyDescent="0.2">
      <c r="B253" s="32"/>
      <c r="D253" s="152" t="s">
        <v>160</v>
      </c>
      <c r="F253" s="153" t="s">
        <v>1865</v>
      </c>
      <c r="I253" s="154"/>
      <c r="L253" s="32"/>
      <c r="M253" s="155"/>
      <c r="T253" s="56"/>
      <c r="AT253" s="17" t="s">
        <v>160</v>
      </c>
      <c r="AU253" s="17" t="s">
        <v>81</v>
      </c>
    </row>
    <row r="254" spans="2:65" s="1" customFormat="1" ht="16.5" customHeight="1" x14ac:dyDescent="0.2">
      <c r="B254" s="137"/>
      <c r="C254" s="138" t="s">
        <v>733</v>
      </c>
      <c r="D254" s="138" t="s">
        <v>154</v>
      </c>
      <c r="E254" s="139" t="s">
        <v>1866</v>
      </c>
      <c r="F254" s="140" t="s">
        <v>1867</v>
      </c>
      <c r="G254" s="141" t="s">
        <v>372</v>
      </c>
      <c r="H254" s="142">
        <v>1</v>
      </c>
      <c r="I254" s="143"/>
      <c r="J254" s="144">
        <f>ROUND(I254*H254,2)</f>
        <v>0</v>
      </c>
      <c r="K254" s="145"/>
      <c r="L254" s="32"/>
      <c r="M254" s="146" t="s">
        <v>1</v>
      </c>
      <c r="N254" s="147" t="s">
        <v>38</v>
      </c>
      <c r="P254" s="148">
        <f>O254*H254</f>
        <v>0</v>
      </c>
      <c r="Q254" s="148">
        <v>0</v>
      </c>
      <c r="R254" s="148">
        <f>Q254*H254</f>
        <v>0</v>
      </c>
      <c r="S254" s="148">
        <v>0</v>
      </c>
      <c r="T254" s="149">
        <f>S254*H254</f>
        <v>0</v>
      </c>
      <c r="AR254" s="150" t="s">
        <v>158</v>
      </c>
      <c r="AT254" s="150" t="s">
        <v>154</v>
      </c>
      <c r="AU254" s="150" t="s">
        <v>81</v>
      </c>
      <c r="AY254" s="17" t="s">
        <v>151</v>
      </c>
      <c r="BE254" s="151">
        <f>IF(N254="základní",J254,0)</f>
        <v>0</v>
      </c>
      <c r="BF254" s="151">
        <f>IF(N254="snížená",J254,0)</f>
        <v>0</v>
      </c>
      <c r="BG254" s="151">
        <f>IF(N254="zákl. přenesená",J254,0)</f>
        <v>0</v>
      </c>
      <c r="BH254" s="151">
        <f>IF(N254="sníž. přenesená",J254,0)</f>
        <v>0</v>
      </c>
      <c r="BI254" s="151">
        <f>IF(N254="nulová",J254,0)</f>
        <v>0</v>
      </c>
      <c r="BJ254" s="17" t="s">
        <v>81</v>
      </c>
      <c r="BK254" s="151">
        <f>ROUND(I254*H254,2)</f>
        <v>0</v>
      </c>
      <c r="BL254" s="17" t="s">
        <v>158</v>
      </c>
      <c r="BM254" s="150" t="s">
        <v>1202</v>
      </c>
    </row>
    <row r="255" spans="2:65" s="1" customFormat="1" x14ac:dyDescent="0.2">
      <c r="B255" s="32"/>
      <c r="D255" s="152" t="s">
        <v>160</v>
      </c>
      <c r="F255" s="153" t="s">
        <v>1867</v>
      </c>
      <c r="I255" s="154"/>
      <c r="L255" s="32"/>
      <c r="M255" s="155"/>
      <c r="T255" s="56"/>
      <c r="AT255" s="17" t="s">
        <v>160</v>
      </c>
      <c r="AU255" s="17" t="s">
        <v>81</v>
      </c>
    </row>
    <row r="256" spans="2:65" s="1" customFormat="1" ht="16.5" customHeight="1" x14ac:dyDescent="0.2">
      <c r="B256" s="137"/>
      <c r="C256" s="138" t="s">
        <v>736</v>
      </c>
      <c r="D256" s="138" t="s">
        <v>154</v>
      </c>
      <c r="E256" s="139" t="s">
        <v>1868</v>
      </c>
      <c r="F256" s="140" t="s">
        <v>1869</v>
      </c>
      <c r="G256" s="141" t="s">
        <v>372</v>
      </c>
      <c r="H256" s="142">
        <v>1</v>
      </c>
      <c r="I256" s="143"/>
      <c r="J256" s="144">
        <f>ROUND(I256*H256,2)</f>
        <v>0</v>
      </c>
      <c r="K256" s="145"/>
      <c r="L256" s="32"/>
      <c r="M256" s="146" t="s">
        <v>1</v>
      </c>
      <c r="N256" s="147" t="s">
        <v>38</v>
      </c>
      <c r="P256" s="148">
        <f>O256*H256</f>
        <v>0</v>
      </c>
      <c r="Q256" s="148">
        <v>0</v>
      </c>
      <c r="R256" s="148">
        <f>Q256*H256</f>
        <v>0</v>
      </c>
      <c r="S256" s="148">
        <v>0</v>
      </c>
      <c r="T256" s="149">
        <f>S256*H256</f>
        <v>0</v>
      </c>
      <c r="AR256" s="150" t="s">
        <v>158</v>
      </c>
      <c r="AT256" s="150" t="s">
        <v>154</v>
      </c>
      <c r="AU256" s="150" t="s">
        <v>81</v>
      </c>
      <c r="AY256" s="17" t="s">
        <v>151</v>
      </c>
      <c r="BE256" s="151">
        <f>IF(N256="základní",J256,0)</f>
        <v>0</v>
      </c>
      <c r="BF256" s="151">
        <f>IF(N256="snížená",J256,0)</f>
        <v>0</v>
      </c>
      <c r="BG256" s="151">
        <f>IF(N256="zákl. přenesená",J256,0)</f>
        <v>0</v>
      </c>
      <c r="BH256" s="151">
        <f>IF(N256="sníž. přenesená",J256,0)</f>
        <v>0</v>
      </c>
      <c r="BI256" s="151">
        <f>IF(N256="nulová",J256,0)</f>
        <v>0</v>
      </c>
      <c r="BJ256" s="17" t="s">
        <v>81</v>
      </c>
      <c r="BK256" s="151">
        <f>ROUND(I256*H256,2)</f>
        <v>0</v>
      </c>
      <c r="BL256" s="17" t="s">
        <v>158</v>
      </c>
      <c r="BM256" s="150" t="s">
        <v>1212</v>
      </c>
    </row>
    <row r="257" spans="2:65" s="1" customFormat="1" x14ac:dyDescent="0.2">
      <c r="B257" s="32"/>
      <c r="D257" s="152" t="s">
        <v>160</v>
      </c>
      <c r="F257" s="153" t="s">
        <v>1869</v>
      </c>
      <c r="I257" s="154"/>
      <c r="L257" s="32"/>
      <c r="M257" s="155"/>
      <c r="T257" s="56"/>
      <c r="AT257" s="17" t="s">
        <v>160</v>
      </c>
      <c r="AU257" s="17" t="s">
        <v>81</v>
      </c>
    </row>
    <row r="258" spans="2:65" s="1" customFormat="1" ht="16.5" customHeight="1" x14ac:dyDescent="0.2">
      <c r="B258" s="137"/>
      <c r="C258" s="138" t="s">
        <v>739</v>
      </c>
      <c r="D258" s="138" t="s">
        <v>154</v>
      </c>
      <c r="E258" s="139" t="s">
        <v>1870</v>
      </c>
      <c r="F258" s="140" t="s">
        <v>1871</v>
      </c>
      <c r="G258" s="141" t="s">
        <v>372</v>
      </c>
      <c r="H258" s="142">
        <v>1</v>
      </c>
      <c r="I258" s="143"/>
      <c r="J258" s="144">
        <f>ROUND(I258*H258,2)</f>
        <v>0</v>
      </c>
      <c r="K258" s="145"/>
      <c r="L258" s="32"/>
      <c r="M258" s="146" t="s">
        <v>1</v>
      </c>
      <c r="N258" s="147" t="s">
        <v>38</v>
      </c>
      <c r="P258" s="148">
        <f>O258*H258</f>
        <v>0</v>
      </c>
      <c r="Q258" s="148">
        <v>0</v>
      </c>
      <c r="R258" s="148">
        <f>Q258*H258</f>
        <v>0</v>
      </c>
      <c r="S258" s="148">
        <v>0</v>
      </c>
      <c r="T258" s="149">
        <f>S258*H258</f>
        <v>0</v>
      </c>
      <c r="AR258" s="150" t="s">
        <v>158</v>
      </c>
      <c r="AT258" s="150" t="s">
        <v>154</v>
      </c>
      <c r="AU258" s="150" t="s">
        <v>81</v>
      </c>
      <c r="AY258" s="17" t="s">
        <v>151</v>
      </c>
      <c r="BE258" s="151">
        <f>IF(N258="základní",J258,0)</f>
        <v>0</v>
      </c>
      <c r="BF258" s="151">
        <f>IF(N258="snížená",J258,0)</f>
        <v>0</v>
      </c>
      <c r="BG258" s="151">
        <f>IF(N258="zákl. přenesená",J258,0)</f>
        <v>0</v>
      </c>
      <c r="BH258" s="151">
        <f>IF(N258="sníž. přenesená",J258,0)</f>
        <v>0</v>
      </c>
      <c r="BI258" s="151">
        <f>IF(N258="nulová",J258,0)</f>
        <v>0</v>
      </c>
      <c r="BJ258" s="17" t="s">
        <v>81</v>
      </c>
      <c r="BK258" s="151">
        <f>ROUND(I258*H258,2)</f>
        <v>0</v>
      </c>
      <c r="BL258" s="17" t="s">
        <v>158</v>
      </c>
      <c r="BM258" s="150" t="s">
        <v>1223</v>
      </c>
    </row>
    <row r="259" spans="2:65" s="1" customFormat="1" x14ac:dyDescent="0.2">
      <c r="B259" s="32"/>
      <c r="D259" s="152" t="s">
        <v>160</v>
      </c>
      <c r="F259" s="153" t="s">
        <v>1871</v>
      </c>
      <c r="I259" s="154"/>
      <c r="L259" s="32"/>
      <c r="M259" s="155"/>
      <c r="T259" s="56"/>
      <c r="AT259" s="17" t="s">
        <v>160</v>
      </c>
      <c r="AU259" s="17" t="s">
        <v>81</v>
      </c>
    </row>
    <row r="260" spans="2:65" s="1" customFormat="1" ht="24.2" customHeight="1" x14ac:dyDescent="0.2">
      <c r="B260" s="137"/>
      <c r="C260" s="138" t="s">
        <v>745</v>
      </c>
      <c r="D260" s="138" t="s">
        <v>154</v>
      </c>
      <c r="E260" s="139" t="s">
        <v>1872</v>
      </c>
      <c r="F260" s="140" t="s">
        <v>1873</v>
      </c>
      <c r="G260" s="141" t="s">
        <v>167</v>
      </c>
      <c r="H260" s="142">
        <v>200</v>
      </c>
      <c r="I260" s="143"/>
      <c r="J260" s="144">
        <f>ROUND(I260*H260,2)</f>
        <v>0</v>
      </c>
      <c r="K260" s="145"/>
      <c r="L260" s="32"/>
      <c r="M260" s="146" t="s">
        <v>1</v>
      </c>
      <c r="N260" s="147" t="s">
        <v>38</v>
      </c>
      <c r="P260" s="148">
        <f>O260*H260</f>
        <v>0</v>
      </c>
      <c r="Q260" s="148">
        <v>0</v>
      </c>
      <c r="R260" s="148">
        <f>Q260*H260</f>
        <v>0</v>
      </c>
      <c r="S260" s="148">
        <v>0</v>
      </c>
      <c r="T260" s="149">
        <f>S260*H260</f>
        <v>0</v>
      </c>
      <c r="AR260" s="150" t="s">
        <v>158</v>
      </c>
      <c r="AT260" s="150" t="s">
        <v>154</v>
      </c>
      <c r="AU260" s="150" t="s">
        <v>81</v>
      </c>
      <c r="AY260" s="17" t="s">
        <v>151</v>
      </c>
      <c r="BE260" s="151">
        <f>IF(N260="základní",J260,0)</f>
        <v>0</v>
      </c>
      <c r="BF260" s="151">
        <f>IF(N260="snížená",J260,0)</f>
        <v>0</v>
      </c>
      <c r="BG260" s="151">
        <f>IF(N260="zákl. přenesená",J260,0)</f>
        <v>0</v>
      </c>
      <c r="BH260" s="151">
        <f>IF(N260="sníž. přenesená",J260,0)</f>
        <v>0</v>
      </c>
      <c r="BI260" s="151">
        <f>IF(N260="nulová",J260,0)</f>
        <v>0</v>
      </c>
      <c r="BJ260" s="17" t="s">
        <v>81</v>
      </c>
      <c r="BK260" s="151">
        <f>ROUND(I260*H260,2)</f>
        <v>0</v>
      </c>
      <c r="BL260" s="17" t="s">
        <v>158</v>
      </c>
      <c r="BM260" s="150" t="s">
        <v>1233</v>
      </c>
    </row>
    <row r="261" spans="2:65" s="1" customFormat="1" ht="19.5" x14ac:dyDescent="0.2">
      <c r="B261" s="32"/>
      <c r="D261" s="152" t="s">
        <v>160</v>
      </c>
      <c r="F261" s="153" t="s">
        <v>1873</v>
      </c>
      <c r="I261" s="154"/>
      <c r="L261" s="32"/>
      <c r="M261" s="155"/>
      <c r="T261" s="56"/>
      <c r="AT261" s="17" t="s">
        <v>160</v>
      </c>
      <c r="AU261" s="17" t="s">
        <v>81</v>
      </c>
    </row>
    <row r="262" spans="2:65" s="1" customFormat="1" ht="24.2" customHeight="1" x14ac:dyDescent="0.2">
      <c r="B262" s="137"/>
      <c r="C262" s="138" t="s">
        <v>749</v>
      </c>
      <c r="D262" s="138" t="s">
        <v>154</v>
      </c>
      <c r="E262" s="139" t="s">
        <v>1874</v>
      </c>
      <c r="F262" s="140" t="s">
        <v>1875</v>
      </c>
      <c r="G262" s="141" t="s">
        <v>167</v>
      </c>
      <c r="H262" s="142">
        <v>210</v>
      </c>
      <c r="I262" s="143"/>
      <c r="J262" s="144">
        <f>ROUND(I262*H262,2)</f>
        <v>0</v>
      </c>
      <c r="K262" s="145"/>
      <c r="L262" s="32"/>
      <c r="M262" s="146" t="s">
        <v>1</v>
      </c>
      <c r="N262" s="147" t="s">
        <v>38</v>
      </c>
      <c r="P262" s="148">
        <f>O262*H262</f>
        <v>0</v>
      </c>
      <c r="Q262" s="148">
        <v>0</v>
      </c>
      <c r="R262" s="148">
        <f>Q262*H262</f>
        <v>0</v>
      </c>
      <c r="S262" s="148">
        <v>0</v>
      </c>
      <c r="T262" s="149">
        <f>S262*H262</f>
        <v>0</v>
      </c>
      <c r="AR262" s="150" t="s">
        <v>158</v>
      </c>
      <c r="AT262" s="150" t="s">
        <v>154</v>
      </c>
      <c r="AU262" s="150" t="s">
        <v>81</v>
      </c>
      <c r="AY262" s="17" t="s">
        <v>151</v>
      </c>
      <c r="BE262" s="151">
        <f>IF(N262="základní",J262,0)</f>
        <v>0</v>
      </c>
      <c r="BF262" s="151">
        <f>IF(N262="snížená",J262,0)</f>
        <v>0</v>
      </c>
      <c r="BG262" s="151">
        <f>IF(N262="zákl. přenesená",J262,0)</f>
        <v>0</v>
      </c>
      <c r="BH262" s="151">
        <f>IF(N262="sníž. přenesená",J262,0)</f>
        <v>0</v>
      </c>
      <c r="BI262" s="151">
        <f>IF(N262="nulová",J262,0)</f>
        <v>0</v>
      </c>
      <c r="BJ262" s="17" t="s">
        <v>81</v>
      </c>
      <c r="BK262" s="151">
        <f>ROUND(I262*H262,2)</f>
        <v>0</v>
      </c>
      <c r="BL262" s="17" t="s">
        <v>158</v>
      </c>
      <c r="BM262" s="150" t="s">
        <v>1244</v>
      </c>
    </row>
    <row r="263" spans="2:65" s="1" customFormat="1" x14ac:dyDescent="0.2">
      <c r="B263" s="32"/>
      <c r="D263" s="152" t="s">
        <v>160</v>
      </c>
      <c r="F263" s="153" t="s">
        <v>1875</v>
      </c>
      <c r="I263" s="154"/>
      <c r="L263" s="32"/>
      <c r="M263" s="155"/>
      <c r="T263" s="56"/>
      <c r="AT263" s="17" t="s">
        <v>160</v>
      </c>
      <c r="AU263" s="17" t="s">
        <v>81</v>
      </c>
    </row>
    <row r="264" spans="2:65" s="1" customFormat="1" ht="16.5" customHeight="1" x14ac:dyDescent="0.2">
      <c r="B264" s="137"/>
      <c r="C264" s="138" t="s">
        <v>754</v>
      </c>
      <c r="D264" s="138" t="s">
        <v>154</v>
      </c>
      <c r="E264" s="139" t="s">
        <v>1876</v>
      </c>
      <c r="F264" s="140" t="s">
        <v>1877</v>
      </c>
      <c r="G264" s="141" t="s">
        <v>1562</v>
      </c>
      <c r="H264" s="142">
        <v>1</v>
      </c>
      <c r="I264" s="143"/>
      <c r="J264" s="144">
        <f>ROUND(I264*H264,2)</f>
        <v>0</v>
      </c>
      <c r="K264" s="145"/>
      <c r="L264" s="32"/>
      <c r="M264" s="146" t="s">
        <v>1</v>
      </c>
      <c r="N264" s="147" t="s">
        <v>38</v>
      </c>
      <c r="P264" s="148">
        <f>O264*H264</f>
        <v>0</v>
      </c>
      <c r="Q264" s="148">
        <v>0</v>
      </c>
      <c r="R264" s="148">
        <f>Q264*H264</f>
        <v>0</v>
      </c>
      <c r="S264" s="148">
        <v>0</v>
      </c>
      <c r="T264" s="149">
        <f>S264*H264</f>
        <v>0</v>
      </c>
      <c r="AR264" s="150" t="s">
        <v>158</v>
      </c>
      <c r="AT264" s="150" t="s">
        <v>154</v>
      </c>
      <c r="AU264" s="150" t="s">
        <v>81</v>
      </c>
      <c r="AY264" s="17" t="s">
        <v>151</v>
      </c>
      <c r="BE264" s="151">
        <f>IF(N264="základní",J264,0)</f>
        <v>0</v>
      </c>
      <c r="BF264" s="151">
        <f>IF(N264="snížená",J264,0)</f>
        <v>0</v>
      </c>
      <c r="BG264" s="151">
        <f>IF(N264="zákl. přenesená",J264,0)</f>
        <v>0</v>
      </c>
      <c r="BH264" s="151">
        <f>IF(N264="sníž. přenesená",J264,0)</f>
        <v>0</v>
      </c>
      <c r="BI264" s="151">
        <f>IF(N264="nulová",J264,0)</f>
        <v>0</v>
      </c>
      <c r="BJ264" s="17" t="s">
        <v>81</v>
      </c>
      <c r="BK264" s="151">
        <f>ROUND(I264*H264,2)</f>
        <v>0</v>
      </c>
      <c r="BL264" s="17" t="s">
        <v>158</v>
      </c>
      <c r="BM264" s="150" t="s">
        <v>1254</v>
      </c>
    </row>
    <row r="265" spans="2:65" s="1" customFormat="1" x14ac:dyDescent="0.2">
      <c r="B265" s="32"/>
      <c r="D265" s="152" t="s">
        <v>160</v>
      </c>
      <c r="F265" s="153" t="s">
        <v>1877</v>
      </c>
      <c r="I265" s="154"/>
      <c r="L265" s="32"/>
      <c r="M265" s="155"/>
      <c r="T265" s="56"/>
      <c r="AT265" s="17" t="s">
        <v>160</v>
      </c>
      <c r="AU265" s="17" t="s">
        <v>81</v>
      </c>
    </row>
    <row r="266" spans="2:65" s="1" customFormat="1" ht="16.5" customHeight="1" x14ac:dyDescent="0.2">
      <c r="B266" s="137"/>
      <c r="C266" s="138" t="s">
        <v>758</v>
      </c>
      <c r="D266" s="138" t="s">
        <v>154</v>
      </c>
      <c r="E266" s="139" t="s">
        <v>1878</v>
      </c>
      <c r="F266" s="140" t="s">
        <v>1879</v>
      </c>
      <c r="G266" s="141" t="s">
        <v>167</v>
      </c>
      <c r="H266" s="142">
        <v>203.7</v>
      </c>
      <c r="I266" s="143"/>
      <c r="J266" s="144">
        <f>ROUND(I266*H266,2)</f>
        <v>0</v>
      </c>
      <c r="K266" s="145"/>
      <c r="L266" s="32"/>
      <c r="M266" s="146" t="s">
        <v>1</v>
      </c>
      <c r="N266" s="147" t="s">
        <v>38</v>
      </c>
      <c r="P266" s="148">
        <f>O266*H266</f>
        <v>0</v>
      </c>
      <c r="Q266" s="148">
        <v>0</v>
      </c>
      <c r="R266" s="148">
        <f>Q266*H266</f>
        <v>0</v>
      </c>
      <c r="S266" s="148">
        <v>0</v>
      </c>
      <c r="T266" s="149">
        <f>S266*H266</f>
        <v>0</v>
      </c>
      <c r="AR266" s="150" t="s">
        <v>158</v>
      </c>
      <c r="AT266" s="150" t="s">
        <v>154</v>
      </c>
      <c r="AU266" s="150" t="s">
        <v>81</v>
      </c>
      <c r="AY266" s="17" t="s">
        <v>151</v>
      </c>
      <c r="BE266" s="151">
        <f>IF(N266="základní",J266,0)</f>
        <v>0</v>
      </c>
      <c r="BF266" s="151">
        <f>IF(N266="snížená",J266,0)</f>
        <v>0</v>
      </c>
      <c r="BG266" s="151">
        <f>IF(N266="zákl. přenesená",J266,0)</f>
        <v>0</v>
      </c>
      <c r="BH266" s="151">
        <f>IF(N266="sníž. přenesená",J266,0)</f>
        <v>0</v>
      </c>
      <c r="BI266" s="151">
        <f>IF(N266="nulová",J266,0)</f>
        <v>0</v>
      </c>
      <c r="BJ266" s="17" t="s">
        <v>81</v>
      </c>
      <c r="BK266" s="151">
        <f>ROUND(I266*H266,2)</f>
        <v>0</v>
      </c>
      <c r="BL266" s="17" t="s">
        <v>158</v>
      </c>
      <c r="BM266" s="150" t="s">
        <v>1264</v>
      </c>
    </row>
    <row r="267" spans="2:65" s="1" customFormat="1" x14ac:dyDescent="0.2">
      <c r="B267" s="32"/>
      <c r="D267" s="152" t="s">
        <v>160</v>
      </c>
      <c r="F267" s="153" t="s">
        <v>1879</v>
      </c>
      <c r="I267" s="154"/>
      <c r="L267" s="32"/>
      <c r="M267" s="155"/>
      <c r="T267" s="56"/>
      <c r="AT267" s="17" t="s">
        <v>160</v>
      </c>
      <c r="AU267" s="17" t="s">
        <v>81</v>
      </c>
    </row>
    <row r="268" spans="2:65" s="12" customFormat="1" x14ac:dyDescent="0.2">
      <c r="B268" s="156"/>
      <c r="D268" s="152" t="s">
        <v>162</v>
      </c>
      <c r="E268" s="157" t="s">
        <v>1</v>
      </c>
      <c r="F268" s="158" t="s">
        <v>1880</v>
      </c>
      <c r="H268" s="159">
        <v>203.7</v>
      </c>
      <c r="I268" s="160"/>
      <c r="L268" s="156"/>
      <c r="M268" s="161"/>
      <c r="T268" s="162"/>
      <c r="AT268" s="157" t="s">
        <v>162</v>
      </c>
      <c r="AU268" s="157" t="s">
        <v>81</v>
      </c>
      <c r="AV268" s="12" t="s">
        <v>83</v>
      </c>
      <c r="AW268" s="12" t="s">
        <v>30</v>
      </c>
      <c r="AX268" s="12" t="s">
        <v>73</v>
      </c>
      <c r="AY268" s="157" t="s">
        <v>151</v>
      </c>
    </row>
    <row r="269" spans="2:65" s="13" customFormat="1" x14ac:dyDescent="0.2">
      <c r="B269" s="163"/>
      <c r="D269" s="152" t="s">
        <v>162</v>
      </c>
      <c r="E269" s="164" t="s">
        <v>1</v>
      </c>
      <c r="F269" s="165" t="s">
        <v>164</v>
      </c>
      <c r="H269" s="166">
        <v>203.7</v>
      </c>
      <c r="I269" s="167"/>
      <c r="L269" s="163"/>
      <c r="M269" s="168"/>
      <c r="T269" s="169"/>
      <c r="AT269" s="164" t="s">
        <v>162</v>
      </c>
      <c r="AU269" s="164" t="s">
        <v>81</v>
      </c>
      <c r="AV269" s="13" t="s">
        <v>158</v>
      </c>
      <c r="AW269" s="13" t="s">
        <v>30</v>
      </c>
      <c r="AX269" s="13" t="s">
        <v>81</v>
      </c>
      <c r="AY269" s="164" t="s">
        <v>151</v>
      </c>
    </row>
    <row r="270" spans="2:65" s="1" customFormat="1" ht="16.5" customHeight="1" x14ac:dyDescent="0.2">
      <c r="B270" s="137"/>
      <c r="C270" s="138" t="s">
        <v>761</v>
      </c>
      <c r="D270" s="138" t="s">
        <v>154</v>
      </c>
      <c r="E270" s="139" t="s">
        <v>1881</v>
      </c>
      <c r="F270" s="140" t="s">
        <v>1882</v>
      </c>
      <c r="G270" s="141" t="s">
        <v>1883</v>
      </c>
      <c r="H270" s="142">
        <v>1</v>
      </c>
      <c r="I270" s="143"/>
      <c r="J270" s="144">
        <f>ROUND(I270*H270,2)</f>
        <v>0</v>
      </c>
      <c r="K270" s="145"/>
      <c r="L270" s="32"/>
      <c r="M270" s="146" t="s">
        <v>1</v>
      </c>
      <c r="N270" s="147" t="s">
        <v>38</v>
      </c>
      <c r="P270" s="148">
        <f>O270*H270</f>
        <v>0</v>
      </c>
      <c r="Q270" s="148">
        <v>0</v>
      </c>
      <c r="R270" s="148">
        <f>Q270*H270</f>
        <v>0</v>
      </c>
      <c r="S270" s="148">
        <v>0</v>
      </c>
      <c r="T270" s="149">
        <f>S270*H270</f>
        <v>0</v>
      </c>
      <c r="AR270" s="150" t="s">
        <v>158</v>
      </c>
      <c r="AT270" s="150" t="s">
        <v>154</v>
      </c>
      <c r="AU270" s="150" t="s">
        <v>81</v>
      </c>
      <c r="AY270" s="17" t="s">
        <v>151</v>
      </c>
      <c r="BE270" s="151">
        <f>IF(N270="základní",J270,0)</f>
        <v>0</v>
      </c>
      <c r="BF270" s="151">
        <f>IF(N270="snížená",J270,0)</f>
        <v>0</v>
      </c>
      <c r="BG270" s="151">
        <f>IF(N270="zákl. přenesená",J270,0)</f>
        <v>0</v>
      </c>
      <c r="BH270" s="151">
        <f>IF(N270="sníž. přenesená",J270,0)</f>
        <v>0</v>
      </c>
      <c r="BI270" s="151">
        <f>IF(N270="nulová",J270,0)</f>
        <v>0</v>
      </c>
      <c r="BJ270" s="17" t="s">
        <v>81</v>
      </c>
      <c r="BK270" s="151">
        <f>ROUND(I270*H270,2)</f>
        <v>0</v>
      </c>
      <c r="BL270" s="17" t="s">
        <v>158</v>
      </c>
      <c r="BM270" s="150" t="s">
        <v>1277</v>
      </c>
    </row>
    <row r="271" spans="2:65" s="1" customFormat="1" x14ac:dyDescent="0.2">
      <c r="B271" s="32"/>
      <c r="D271" s="152" t="s">
        <v>160</v>
      </c>
      <c r="F271" s="153" t="s">
        <v>1882</v>
      </c>
      <c r="I271" s="154"/>
      <c r="L271" s="32"/>
      <c r="M271" s="155"/>
      <c r="T271" s="56"/>
      <c r="AT271" s="17" t="s">
        <v>160</v>
      </c>
      <c r="AU271" s="17" t="s">
        <v>81</v>
      </c>
    </row>
    <row r="272" spans="2:65" s="1" customFormat="1" ht="16.5" customHeight="1" x14ac:dyDescent="0.2">
      <c r="B272" s="137"/>
      <c r="C272" s="138" t="s">
        <v>765</v>
      </c>
      <c r="D272" s="138" t="s">
        <v>154</v>
      </c>
      <c r="E272" s="139" t="s">
        <v>1884</v>
      </c>
      <c r="F272" s="140" t="s">
        <v>1885</v>
      </c>
      <c r="G272" s="141" t="s">
        <v>167</v>
      </c>
      <c r="H272" s="142">
        <v>203.7</v>
      </c>
      <c r="I272" s="143"/>
      <c r="J272" s="144">
        <f>ROUND(I272*H272,2)</f>
        <v>0</v>
      </c>
      <c r="K272" s="145"/>
      <c r="L272" s="32"/>
      <c r="M272" s="146" t="s">
        <v>1</v>
      </c>
      <c r="N272" s="147" t="s">
        <v>38</v>
      </c>
      <c r="P272" s="148">
        <f>O272*H272</f>
        <v>0</v>
      </c>
      <c r="Q272" s="148">
        <v>0</v>
      </c>
      <c r="R272" s="148">
        <f>Q272*H272</f>
        <v>0</v>
      </c>
      <c r="S272" s="148">
        <v>0</v>
      </c>
      <c r="T272" s="149">
        <f>S272*H272</f>
        <v>0</v>
      </c>
      <c r="AR272" s="150" t="s">
        <v>158</v>
      </c>
      <c r="AT272" s="150" t="s">
        <v>154</v>
      </c>
      <c r="AU272" s="150" t="s">
        <v>81</v>
      </c>
      <c r="AY272" s="17" t="s">
        <v>151</v>
      </c>
      <c r="BE272" s="151">
        <f>IF(N272="základní",J272,0)</f>
        <v>0</v>
      </c>
      <c r="BF272" s="151">
        <f>IF(N272="snížená",J272,0)</f>
        <v>0</v>
      </c>
      <c r="BG272" s="151">
        <f>IF(N272="zákl. přenesená",J272,0)</f>
        <v>0</v>
      </c>
      <c r="BH272" s="151">
        <f>IF(N272="sníž. přenesená",J272,0)</f>
        <v>0</v>
      </c>
      <c r="BI272" s="151">
        <f>IF(N272="nulová",J272,0)</f>
        <v>0</v>
      </c>
      <c r="BJ272" s="17" t="s">
        <v>81</v>
      </c>
      <c r="BK272" s="151">
        <f>ROUND(I272*H272,2)</f>
        <v>0</v>
      </c>
      <c r="BL272" s="17" t="s">
        <v>158</v>
      </c>
      <c r="BM272" s="150" t="s">
        <v>1886</v>
      </c>
    </row>
    <row r="273" spans="2:65" s="1" customFormat="1" x14ac:dyDescent="0.2">
      <c r="B273" s="32"/>
      <c r="D273" s="152" t="s">
        <v>160</v>
      </c>
      <c r="F273" s="153" t="s">
        <v>1885</v>
      </c>
      <c r="I273" s="154"/>
      <c r="L273" s="32"/>
      <c r="M273" s="155"/>
      <c r="T273" s="56"/>
      <c r="AT273" s="17" t="s">
        <v>160</v>
      </c>
      <c r="AU273" s="17" t="s">
        <v>81</v>
      </c>
    </row>
    <row r="274" spans="2:65" s="1" customFormat="1" ht="16.5" customHeight="1" x14ac:dyDescent="0.2">
      <c r="B274" s="137"/>
      <c r="C274" s="138" t="s">
        <v>770</v>
      </c>
      <c r="D274" s="138" t="s">
        <v>154</v>
      </c>
      <c r="E274" s="139" t="s">
        <v>1887</v>
      </c>
      <c r="F274" s="140" t="s">
        <v>1888</v>
      </c>
      <c r="G274" s="141" t="s">
        <v>167</v>
      </c>
      <c r="H274" s="142">
        <v>190.2</v>
      </c>
      <c r="I274" s="143"/>
      <c r="J274" s="144">
        <f>ROUND(I274*H274,2)</f>
        <v>0</v>
      </c>
      <c r="K274" s="145"/>
      <c r="L274" s="32"/>
      <c r="M274" s="146" t="s">
        <v>1</v>
      </c>
      <c r="N274" s="147" t="s">
        <v>38</v>
      </c>
      <c r="P274" s="148">
        <f>O274*H274</f>
        <v>0</v>
      </c>
      <c r="Q274" s="148">
        <v>0</v>
      </c>
      <c r="R274" s="148">
        <f>Q274*H274</f>
        <v>0</v>
      </c>
      <c r="S274" s="148">
        <v>0</v>
      </c>
      <c r="T274" s="149">
        <f>S274*H274</f>
        <v>0</v>
      </c>
      <c r="AR274" s="150" t="s">
        <v>158</v>
      </c>
      <c r="AT274" s="150" t="s">
        <v>154</v>
      </c>
      <c r="AU274" s="150" t="s">
        <v>81</v>
      </c>
      <c r="AY274" s="17" t="s">
        <v>151</v>
      </c>
      <c r="BE274" s="151">
        <f>IF(N274="základní",J274,0)</f>
        <v>0</v>
      </c>
      <c r="BF274" s="151">
        <f>IF(N274="snížená",J274,0)</f>
        <v>0</v>
      </c>
      <c r="BG274" s="151">
        <f>IF(N274="zákl. přenesená",J274,0)</f>
        <v>0</v>
      </c>
      <c r="BH274" s="151">
        <f>IF(N274="sníž. přenesená",J274,0)</f>
        <v>0</v>
      </c>
      <c r="BI274" s="151">
        <f>IF(N274="nulová",J274,0)</f>
        <v>0</v>
      </c>
      <c r="BJ274" s="17" t="s">
        <v>81</v>
      </c>
      <c r="BK274" s="151">
        <f>ROUND(I274*H274,2)</f>
        <v>0</v>
      </c>
      <c r="BL274" s="17" t="s">
        <v>158</v>
      </c>
      <c r="BM274" s="150" t="s">
        <v>1889</v>
      </c>
    </row>
    <row r="275" spans="2:65" s="1" customFormat="1" x14ac:dyDescent="0.2">
      <c r="B275" s="32"/>
      <c r="D275" s="152" t="s">
        <v>160</v>
      </c>
      <c r="F275" s="153" t="s">
        <v>1888</v>
      </c>
      <c r="I275" s="154"/>
      <c r="L275" s="32"/>
      <c r="M275" s="155"/>
      <c r="T275" s="56"/>
      <c r="AT275" s="17" t="s">
        <v>160</v>
      </c>
      <c r="AU275" s="17" t="s">
        <v>81</v>
      </c>
    </row>
    <row r="276" spans="2:65" s="1" customFormat="1" ht="16.5" customHeight="1" x14ac:dyDescent="0.2">
      <c r="B276" s="137"/>
      <c r="C276" s="138" t="s">
        <v>775</v>
      </c>
      <c r="D276" s="138" t="s">
        <v>154</v>
      </c>
      <c r="E276" s="139" t="s">
        <v>1890</v>
      </c>
      <c r="F276" s="140" t="s">
        <v>1891</v>
      </c>
      <c r="G276" s="141" t="s">
        <v>167</v>
      </c>
      <c r="H276" s="142">
        <v>193</v>
      </c>
      <c r="I276" s="143"/>
      <c r="J276" s="144">
        <f>ROUND(I276*H276,2)</f>
        <v>0</v>
      </c>
      <c r="K276" s="145"/>
      <c r="L276" s="32"/>
      <c r="M276" s="146" t="s">
        <v>1</v>
      </c>
      <c r="N276" s="147" t="s">
        <v>38</v>
      </c>
      <c r="P276" s="148">
        <f>O276*H276</f>
        <v>0</v>
      </c>
      <c r="Q276" s="148">
        <v>0</v>
      </c>
      <c r="R276" s="148">
        <f>Q276*H276</f>
        <v>0</v>
      </c>
      <c r="S276" s="148">
        <v>0</v>
      </c>
      <c r="T276" s="149">
        <f>S276*H276</f>
        <v>0</v>
      </c>
      <c r="AR276" s="150" t="s">
        <v>158</v>
      </c>
      <c r="AT276" s="150" t="s">
        <v>154</v>
      </c>
      <c r="AU276" s="150" t="s">
        <v>81</v>
      </c>
      <c r="AY276" s="17" t="s">
        <v>151</v>
      </c>
      <c r="BE276" s="151">
        <f>IF(N276="základní",J276,0)</f>
        <v>0</v>
      </c>
      <c r="BF276" s="151">
        <f>IF(N276="snížená",J276,0)</f>
        <v>0</v>
      </c>
      <c r="BG276" s="151">
        <f>IF(N276="zákl. přenesená",J276,0)</f>
        <v>0</v>
      </c>
      <c r="BH276" s="151">
        <f>IF(N276="sníž. přenesená",J276,0)</f>
        <v>0</v>
      </c>
      <c r="BI276" s="151">
        <f>IF(N276="nulová",J276,0)</f>
        <v>0</v>
      </c>
      <c r="BJ276" s="17" t="s">
        <v>81</v>
      </c>
      <c r="BK276" s="151">
        <f>ROUND(I276*H276,2)</f>
        <v>0</v>
      </c>
      <c r="BL276" s="17" t="s">
        <v>158</v>
      </c>
      <c r="BM276" s="150" t="s">
        <v>1406</v>
      </c>
    </row>
    <row r="277" spans="2:65" s="1" customFormat="1" x14ac:dyDescent="0.2">
      <c r="B277" s="32"/>
      <c r="D277" s="152" t="s">
        <v>160</v>
      </c>
      <c r="F277" s="153" t="s">
        <v>1891</v>
      </c>
      <c r="I277" s="154"/>
      <c r="L277" s="32"/>
      <c r="M277" s="155"/>
      <c r="T277" s="56"/>
      <c r="AT277" s="17" t="s">
        <v>160</v>
      </c>
      <c r="AU277" s="17" t="s">
        <v>81</v>
      </c>
    </row>
    <row r="278" spans="2:65" s="1" customFormat="1" ht="16.5" customHeight="1" x14ac:dyDescent="0.2">
      <c r="B278" s="137"/>
      <c r="C278" s="138" t="s">
        <v>780</v>
      </c>
      <c r="D278" s="138" t="s">
        <v>154</v>
      </c>
      <c r="E278" s="139" t="s">
        <v>1892</v>
      </c>
      <c r="F278" s="140" t="s">
        <v>1893</v>
      </c>
      <c r="G278" s="141" t="s">
        <v>167</v>
      </c>
      <c r="H278" s="142">
        <v>208</v>
      </c>
      <c r="I278" s="143"/>
      <c r="J278" s="144">
        <f>ROUND(I278*H278,2)</f>
        <v>0</v>
      </c>
      <c r="K278" s="145"/>
      <c r="L278" s="32"/>
      <c r="M278" s="146" t="s">
        <v>1</v>
      </c>
      <c r="N278" s="147" t="s">
        <v>38</v>
      </c>
      <c r="P278" s="148">
        <f>O278*H278</f>
        <v>0</v>
      </c>
      <c r="Q278" s="148">
        <v>0</v>
      </c>
      <c r="R278" s="148">
        <f>Q278*H278</f>
        <v>0</v>
      </c>
      <c r="S278" s="148">
        <v>0</v>
      </c>
      <c r="T278" s="149">
        <f>S278*H278</f>
        <v>0</v>
      </c>
      <c r="AR278" s="150" t="s">
        <v>158</v>
      </c>
      <c r="AT278" s="150" t="s">
        <v>154</v>
      </c>
      <c r="AU278" s="150" t="s">
        <v>81</v>
      </c>
      <c r="AY278" s="17" t="s">
        <v>151</v>
      </c>
      <c r="BE278" s="151">
        <f>IF(N278="základní",J278,0)</f>
        <v>0</v>
      </c>
      <c r="BF278" s="151">
        <f>IF(N278="snížená",J278,0)</f>
        <v>0</v>
      </c>
      <c r="BG278" s="151">
        <f>IF(N278="zákl. přenesená",J278,0)</f>
        <v>0</v>
      </c>
      <c r="BH278" s="151">
        <f>IF(N278="sníž. přenesená",J278,0)</f>
        <v>0</v>
      </c>
      <c r="BI278" s="151">
        <f>IF(N278="nulová",J278,0)</f>
        <v>0</v>
      </c>
      <c r="BJ278" s="17" t="s">
        <v>81</v>
      </c>
      <c r="BK278" s="151">
        <f>ROUND(I278*H278,2)</f>
        <v>0</v>
      </c>
      <c r="BL278" s="17" t="s">
        <v>158</v>
      </c>
      <c r="BM278" s="150" t="s">
        <v>1894</v>
      </c>
    </row>
    <row r="279" spans="2:65" s="1" customFormat="1" x14ac:dyDescent="0.2">
      <c r="B279" s="32"/>
      <c r="D279" s="152" t="s">
        <v>160</v>
      </c>
      <c r="F279" s="153" t="s">
        <v>1893</v>
      </c>
      <c r="I279" s="154"/>
      <c r="L279" s="32"/>
      <c r="M279" s="155"/>
      <c r="T279" s="56"/>
      <c r="AT279" s="17" t="s">
        <v>160</v>
      </c>
      <c r="AU279" s="17" t="s">
        <v>81</v>
      </c>
    </row>
    <row r="280" spans="2:65" s="12" customFormat="1" x14ac:dyDescent="0.2">
      <c r="B280" s="156"/>
      <c r="D280" s="152" t="s">
        <v>162</v>
      </c>
      <c r="E280" s="157" t="s">
        <v>1</v>
      </c>
      <c r="F280" s="158" t="s">
        <v>1895</v>
      </c>
      <c r="H280" s="159">
        <v>208</v>
      </c>
      <c r="I280" s="160"/>
      <c r="L280" s="156"/>
      <c r="M280" s="161"/>
      <c r="T280" s="162"/>
      <c r="AT280" s="157" t="s">
        <v>162</v>
      </c>
      <c r="AU280" s="157" t="s">
        <v>81</v>
      </c>
      <c r="AV280" s="12" t="s">
        <v>83</v>
      </c>
      <c r="AW280" s="12" t="s">
        <v>30</v>
      </c>
      <c r="AX280" s="12" t="s">
        <v>73</v>
      </c>
      <c r="AY280" s="157" t="s">
        <v>151</v>
      </c>
    </row>
    <row r="281" spans="2:65" s="13" customFormat="1" x14ac:dyDescent="0.2">
      <c r="B281" s="163"/>
      <c r="D281" s="152" t="s">
        <v>162</v>
      </c>
      <c r="E281" s="164" t="s">
        <v>1</v>
      </c>
      <c r="F281" s="165" t="s">
        <v>164</v>
      </c>
      <c r="H281" s="166">
        <v>208</v>
      </c>
      <c r="I281" s="167"/>
      <c r="L281" s="163"/>
      <c r="M281" s="168"/>
      <c r="T281" s="169"/>
      <c r="AT281" s="164" t="s">
        <v>162</v>
      </c>
      <c r="AU281" s="164" t="s">
        <v>81</v>
      </c>
      <c r="AV281" s="13" t="s">
        <v>158</v>
      </c>
      <c r="AW281" s="13" t="s">
        <v>30</v>
      </c>
      <c r="AX281" s="13" t="s">
        <v>81</v>
      </c>
      <c r="AY281" s="164" t="s">
        <v>151</v>
      </c>
    </row>
    <row r="282" spans="2:65" s="1" customFormat="1" ht="16.5" customHeight="1" x14ac:dyDescent="0.2">
      <c r="B282" s="137"/>
      <c r="C282" s="138" t="s">
        <v>786</v>
      </c>
      <c r="D282" s="138" t="s">
        <v>154</v>
      </c>
      <c r="E282" s="139" t="s">
        <v>1896</v>
      </c>
      <c r="F282" s="140" t="s">
        <v>1897</v>
      </c>
      <c r="G282" s="141" t="s">
        <v>167</v>
      </c>
      <c r="H282" s="142">
        <v>212.71</v>
      </c>
      <c r="I282" s="143"/>
      <c r="J282" s="144">
        <f>ROUND(I282*H282,2)</f>
        <v>0</v>
      </c>
      <c r="K282" s="145"/>
      <c r="L282" s="32"/>
      <c r="M282" s="146" t="s">
        <v>1</v>
      </c>
      <c r="N282" s="147" t="s">
        <v>38</v>
      </c>
      <c r="P282" s="148">
        <f>O282*H282</f>
        <v>0</v>
      </c>
      <c r="Q282" s="148">
        <v>0</v>
      </c>
      <c r="R282" s="148">
        <f>Q282*H282</f>
        <v>0</v>
      </c>
      <c r="S282" s="148">
        <v>0</v>
      </c>
      <c r="T282" s="149">
        <f>S282*H282</f>
        <v>0</v>
      </c>
      <c r="AR282" s="150" t="s">
        <v>158</v>
      </c>
      <c r="AT282" s="150" t="s">
        <v>154</v>
      </c>
      <c r="AU282" s="150" t="s">
        <v>81</v>
      </c>
      <c r="AY282" s="17" t="s">
        <v>151</v>
      </c>
      <c r="BE282" s="151">
        <f>IF(N282="základní",J282,0)</f>
        <v>0</v>
      </c>
      <c r="BF282" s="151">
        <f>IF(N282="snížená",J282,0)</f>
        <v>0</v>
      </c>
      <c r="BG282" s="151">
        <f>IF(N282="zákl. přenesená",J282,0)</f>
        <v>0</v>
      </c>
      <c r="BH282" s="151">
        <f>IF(N282="sníž. přenesená",J282,0)</f>
        <v>0</v>
      </c>
      <c r="BI282" s="151">
        <f>IF(N282="nulová",J282,0)</f>
        <v>0</v>
      </c>
      <c r="BJ282" s="17" t="s">
        <v>81</v>
      </c>
      <c r="BK282" s="151">
        <f>ROUND(I282*H282,2)</f>
        <v>0</v>
      </c>
      <c r="BL282" s="17" t="s">
        <v>158</v>
      </c>
      <c r="BM282" s="150" t="s">
        <v>1898</v>
      </c>
    </row>
    <row r="283" spans="2:65" s="1" customFormat="1" x14ac:dyDescent="0.2">
      <c r="B283" s="32"/>
      <c r="D283" s="152" t="s">
        <v>160</v>
      </c>
      <c r="F283" s="153" t="s">
        <v>1897</v>
      </c>
      <c r="I283" s="154"/>
      <c r="L283" s="32"/>
      <c r="M283" s="155"/>
      <c r="T283" s="56"/>
      <c r="AT283" s="17" t="s">
        <v>160</v>
      </c>
      <c r="AU283" s="17" t="s">
        <v>81</v>
      </c>
    </row>
    <row r="284" spans="2:65" s="11" customFormat="1" ht="25.9" customHeight="1" x14ac:dyDescent="0.2">
      <c r="B284" s="125"/>
      <c r="D284" s="126" t="s">
        <v>72</v>
      </c>
      <c r="E284" s="127" t="s">
        <v>888</v>
      </c>
      <c r="F284" s="127" t="s">
        <v>1899</v>
      </c>
      <c r="I284" s="128"/>
      <c r="J284" s="129">
        <f>BK284</f>
        <v>0</v>
      </c>
      <c r="L284" s="125"/>
      <c r="M284" s="130"/>
      <c r="P284" s="131">
        <f>SUM(P285:P288)</f>
        <v>0</v>
      </c>
      <c r="R284" s="131">
        <f>SUM(R285:R288)</f>
        <v>0</v>
      </c>
      <c r="T284" s="132">
        <f>SUM(T285:T288)</f>
        <v>0</v>
      </c>
      <c r="AR284" s="126" t="s">
        <v>81</v>
      </c>
      <c r="AT284" s="133" t="s">
        <v>72</v>
      </c>
      <c r="AU284" s="133" t="s">
        <v>73</v>
      </c>
      <c r="AY284" s="126" t="s">
        <v>151</v>
      </c>
      <c r="BK284" s="134">
        <f>SUM(BK285:BK288)</f>
        <v>0</v>
      </c>
    </row>
    <row r="285" spans="2:65" s="1" customFormat="1" ht="21.75" customHeight="1" x14ac:dyDescent="0.2">
      <c r="B285" s="137"/>
      <c r="C285" s="138" t="s">
        <v>790</v>
      </c>
      <c r="D285" s="138" t="s">
        <v>154</v>
      </c>
      <c r="E285" s="139" t="s">
        <v>1900</v>
      </c>
      <c r="F285" s="140" t="s">
        <v>1901</v>
      </c>
      <c r="G285" s="141" t="s">
        <v>167</v>
      </c>
      <c r="H285" s="142">
        <v>168.9</v>
      </c>
      <c r="I285" s="143"/>
      <c r="J285" s="144">
        <f>ROUND(I285*H285,2)</f>
        <v>0</v>
      </c>
      <c r="K285" s="145"/>
      <c r="L285" s="32"/>
      <c r="M285" s="146" t="s">
        <v>1</v>
      </c>
      <c r="N285" s="147" t="s">
        <v>38</v>
      </c>
      <c r="P285" s="148">
        <f>O285*H285</f>
        <v>0</v>
      </c>
      <c r="Q285" s="148">
        <v>0</v>
      </c>
      <c r="R285" s="148">
        <f>Q285*H285</f>
        <v>0</v>
      </c>
      <c r="S285" s="148">
        <v>0</v>
      </c>
      <c r="T285" s="149">
        <f>S285*H285</f>
        <v>0</v>
      </c>
      <c r="AR285" s="150" t="s">
        <v>158</v>
      </c>
      <c r="AT285" s="150" t="s">
        <v>154</v>
      </c>
      <c r="AU285" s="150" t="s">
        <v>81</v>
      </c>
      <c r="AY285" s="17" t="s">
        <v>151</v>
      </c>
      <c r="BE285" s="151">
        <f>IF(N285="základní",J285,0)</f>
        <v>0</v>
      </c>
      <c r="BF285" s="151">
        <f>IF(N285="snížená",J285,0)</f>
        <v>0</v>
      </c>
      <c r="BG285" s="151">
        <f>IF(N285="zákl. přenesená",J285,0)</f>
        <v>0</v>
      </c>
      <c r="BH285" s="151">
        <f>IF(N285="sníž. přenesená",J285,0)</f>
        <v>0</v>
      </c>
      <c r="BI285" s="151">
        <f>IF(N285="nulová",J285,0)</f>
        <v>0</v>
      </c>
      <c r="BJ285" s="17" t="s">
        <v>81</v>
      </c>
      <c r="BK285" s="151">
        <f>ROUND(I285*H285,2)</f>
        <v>0</v>
      </c>
      <c r="BL285" s="17" t="s">
        <v>158</v>
      </c>
      <c r="BM285" s="150" t="s">
        <v>1902</v>
      </c>
    </row>
    <row r="286" spans="2:65" s="1" customFormat="1" x14ac:dyDescent="0.2">
      <c r="B286" s="32"/>
      <c r="D286" s="152" t="s">
        <v>160</v>
      </c>
      <c r="F286" s="153" t="s">
        <v>1901</v>
      </c>
      <c r="I286" s="154"/>
      <c r="L286" s="32"/>
      <c r="M286" s="155"/>
      <c r="T286" s="56"/>
      <c r="AT286" s="17" t="s">
        <v>160</v>
      </c>
      <c r="AU286" s="17" t="s">
        <v>81</v>
      </c>
    </row>
    <row r="287" spans="2:65" s="1" customFormat="1" ht="24.2" customHeight="1" x14ac:dyDescent="0.2">
      <c r="B287" s="137"/>
      <c r="C287" s="138" t="s">
        <v>796</v>
      </c>
      <c r="D287" s="138" t="s">
        <v>154</v>
      </c>
      <c r="E287" s="139" t="s">
        <v>1903</v>
      </c>
      <c r="F287" s="140" t="s">
        <v>1904</v>
      </c>
      <c r="G287" s="141" t="s">
        <v>167</v>
      </c>
      <c r="H287" s="142">
        <v>8</v>
      </c>
      <c r="I287" s="143"/>
      <c r="J287" s="144">
        <f>ROUND(I287*H287,2)</f>
        <v>0</v>
      </c>
      <c r="K287" s="145"/>
      <c r="L287" s="32"/>
      <c r="M287" s="146" t="s">
        <v>1</v>
      </c>
      <c r="N287" s="147" t="s">
        <v>38</v>
      </c>
      <c r="P287" s="148">
        <f>O287*H287</f>
        <v>0</v>
      </c>
      <c r="Q287" s="148">
        <v>0</v>
      </c>
      <c r="R287" s="148">
        <f>Q287*H287</f>
        <v>0</v>
      </c>
      <c r="S287" s="148">
        <v>0</v>
      </c>
      <c r="T287" s="149">
        <f>S287*H287</f>
        <v>0</v>
      </c>
      <c r="AR287" s="150" t="s">
        <v>158</v>
      </c>
      <c r="AT287" s="150" t="s">
        <v>154</v>
      </c>
      <c r="AU287" s="150" t="s">
        <v>81</v>
      </c>
      <c r="AY287" s="17" t="s">
        <v>151</v>
      </c>
      <c r="BE287" s="151">
        <f>IF(N287="základní",J287,0)</f>
        <v>0</v>
      </c>
      <c r="BF287" s="151">
        <f>IF(N287="snížená",J287,0)</f>
        <v>0</v>
      </c>
      <c r="BG287" s="151">
        <f>IF(N287="zákl. přenesená",J287,0)</f>
        <v>0</v>
      </c>
      <c r="BH287" s="151">
        <f>IF(N287="sníž. přenesená",J287,0)</f>
        <v>0</v>
      </c>
      <c r="BI287" s="151">
        <f>IF(N287="nulová",J287,0)</f>
        <v>0</v>
      </c>
      <c r="BJ287" s="17" t="s">
        <v>81</v>
      </c>
      <c r="BK287" s="151">
        <f>ROUND(I287*H287,2)</f>
        <v>0</v>
      </c>
      <c r="BL287" s="17" t="s">
        <v>158</v>
      </c>
      <c r="BM287" s="150" t="s">
        <v>1905</v>
      </c>
    </row>
    <row r="288" spans="2:65" s="1" customFormat="1" ht="19.5" x14ac:dyDescent="0.2">
      <c r="B288" s="32"/>
      <c r="D288" s="152" t="s">
        <v>160</v>
      </c>
      <c r="F288" s="153" t="s">
        <v>1904</v>
      </c>
      <c r="I288" s="154"/>
      <c r="L288" s="32"/>
      <c r="M288" s="155"/>
      <c r="T288" s="56"/>
      <c r="AT288" s="17" t="s">
        <v>160</v>
      </c>
      <c r="AU288" s="17" t="s">
        <v>81</v>
      </c>
    </row>
    <row r="289" spans="2:65" s="11" customFormat="1" ht="25.9" customHeight="1" x14ac:dyDescent="0.2">
      <c r="B289" s="125"/>
      <c r="D289" s="126" t="s">
        <v>72</v>
      </c>
      <c r="E289" s="127" t="s">
        <v>901</v>
      </c>
      <c r="F289" s="127" t="s">
        <v>1906</v>
      </c>
      <c r="I289" s="128"/>
      <c r="J289" s="129">
        <f>BK289</f>
        <v>0</v>
      </c>
      <c r="L289" s="125"/>
      <c r="M289" s="130"/>
      <c r="P289" s="131">
        <f>SUM(P290:P293)</f>
        <v>0</v>
      </c>
      <c r="R289" s="131">
        <f>SUM(R290:R293)</f>
        <v>0</v>
      </c>
      <c r="T289" s="132">
        <f>SUM(T290:T293)</f>
        <v>0</v>
      </c>
      <c r="AR289" s="126" t="s">
        <v>81</v>
      </c>
      <c r="AT289" s="133" t="s">
        <v>72</v>
      </c>
      <c r="AU289" s="133" t="s">
        <v>73</v>
      </c>
      <c r="AY289" s="126" t="s">
        <v>151</v>
      </c>
      <c r="BK289" s="134">
        <f>SUM(BK290:BK293)</f>
        <v>0</v>
      </c>
    </row>
    <row r="290" spans="2:65" s="1" customFormat="1" ht="21.75" customHeight="1" x14ac:dyDescent="0.2">
      <c r="B290" s="137"/>
      <c r="C290" s="138" t="s">
        <v>802</v>
      </c>
      <c r="D290" s="138" t="s">
        <v>154</v>
      </c>
      <c r="E290" s="139" t="s">
        <v>1907</v>
      </c>
      <c r="F290" s="140" t="s">
        <v>1908</v>
      </c>
      <c r="G290" s="141" t="s">
        <v>167</v>
      </c>
      <c r="H290" s="142">
        <v>4</v>
      </c>
      <c r="I290" s="143"/>
      <c r="J290" s="144">
        <f>ROUND(I290*H290,2)</f>
        <v>0</v>
      </c>
      <c r="K290" s="145"/>
      <c r="L290" s="32"/>
      <c r="M290" s="146" t="s">
        <v>1</v>
      </c>
      <c r="N290" s="147" t="s">
        <v>38</v>
      </c>
      <c r="P290" s="148">
        <f>O290*H290</f>
        <v>0</v>
      </c>
      <c r="Q290" s="148">
        <v>0</v>
      </c>
      <c r="R290" s="148">
        <f>Q290*H290</f>
        <v>0</v>
      </c>
      <c r="S290" s="148">
        <v>0</v>
      </c>
      <c r="T290" s="149">
        <f>S290*H290</f>
        <v>0</v>
      </c>
      <c r="AR290" s="150" t="s">
        <v>158</v>
      </c>
      <c r="AT290" s="150" t="s">
        <v>154</v>
      </c>
      <c r="AU290" s="150" t="s">
        <v>81</v>
      </c>
      <c r="AY290" s="17" t="s">
        <v>151</v>
      </c>
      <c r="BE290" s="151">
        <f>IF(N290="základní",J290,0)</f>
        <v>0</v>
      </c>
      <c r="BF290" s="151">
        <f>IF(N290="snížená",J290,0)</f>
        <v>0</v>
      </c>
      <c r="BG290" s="151">
        <f>IF(N290="zákl. přenesená",J290,0)</f>
        <v>0</v>
      </c>
      <c r="BH290" s="151">
        <f>IF(N290="sníž. přenesená",J290,0)</f>
        <v>0</v>
      </c>
      <c r="BI290" s="151">
        <f>IF(N290="nulová",J290,0)</f>
        <v>0</v>
      </c>
      <c r="BJ290" s="17" t="s">
        <v>81</v>
      </c>
      <c r="BK290" s="151">
        <f>ROUND(I290*H290,2)</f>
        <v>0</v>
      </c>
      <c r="BL290" s="17" t="s">
        <v>158</v>
      </c>
      <c r="BM290" s="150" t="s">
        <v>1909</v>
      </c>
    </row>
    <row r="291" spans="2:65" s="1" customFormat="1" x14ac:dyDescent="0.2">
      <c r="B291" s="32"/>
      <c r="D291" s="152" t="s">
        <v>160</v>
      </c>
      <c r="F291" s="153" t="s">
        <v>1908</v>
      </c>
      <c r="I291" s="154"/>
      <c r="L291" s="32"/>
      <c r="M291" s="155"/>
      <c r="T291" s="56"/>
      <c r="AT291" s="17" t="s">
        <v>160</v>
      </c>
      <c r="AU291" s="17" t="s">
        <v>81</v>
      </c>
    </row>
    <row r="292" spans="2:65" s="1" customFormat="1" ht="21.75" customHeight="1" x14ac:dyDescent="0.2">
      <c r="B292" s="137"/>
      <c r="C292" s="138" t="s">
        <v>807</v>
      </c>
      <c r="D292" s="138" t="s">
        <v>154</v>
      </c>
      <c r="E292" s="139" t="s">
        <v>1910</v>
      </c>
      <c r="F292" s="140" t="s">
        <v>1911</v>
      </c>
      <c r="G292" s="141" t="s">
        <v>167</v>
      </c>
      <c r="H292" s="142">
        <v>21.5</v>
      </c>
      <c r="I292" s="143"/>
      <c r="J292" s="144">
        <f>ROUND(I292*H292,2)</f>
        <v>0</v>
      </c>
      <c r="K292" s="145"/>
      <c r="L292" s="32"/>
      <c r="M292" s="146" t="s">
        <v>1</v>
      </c>
      <c r="N292" s="147" t="s">
        <v>38</v>
      </c>
      <c r="P292" s="148">
        <f>O292*H292</f>
        <v>0</v>
      </c>
      <c r="Q292" s="148">
        <v>0</v>
      </c>
      <c r="R292" s="148">
        <f>Q292*H292</f>
        <v>0</v>
      </c>
      <c r="S292" s="148">
        <v>0</v>
      </c>
      <c r="T292" s="149">
        <f>S292*H292</f>
        <v>0</v>
      </c>
      <c r="AR292" s="150" t="s">
        <v>158</v>
      </c>
      <c r="AT292" s="150" t="s">
        <v>154</v>
      </c>
      <c r="AU292" s="150" t="s">
        <v>81</v>
      </c>
      <c r="AY292" s="17" t="s">
        <v>151</v>
      </c>
      <c r="BE292" s="151">
        <f>IF(N292="základní",J292,0)</f>
        <v>0</v>
      </c>
      <c r="BF292" s="151">
        <f>IF(N292="snížená",J292,0)</f>
        <v>0</v>
      </c>
      <c r="BG292" s="151">
        <f>IF(N292="zákl. přenesená",J292,0)</f>
        <v>0</v>
      </c>
      <c r="BH292" s="151">
        <f>IF(N292="sníž. přenesená",J292,0)</f>
        <v>0</v>
      </c>
      <c r="BI292" s="151">
        <f>IF(N292="nulová",J292,0)</f>
        <v>0</v>
      </c>
      <c r="BJ292" s="17" t="s">
        <v>81</v>
      </c>
      <c r="BK292" s="151">
        <f>ROUND(I292*H292,2)</f>
        <v>0</v>
      </c>
      <c r="BL292" s="17" t="s">
        <v>158</v>
      </c>
      <c r="BM292" s="150" t="s">
        <v>1912</v>
      </c>
    </row>
    <row r="293" spans="2:65" s="1" customFormat="1" x14ac:dyDescent="0.2">
      <c r="B293" s="32"/>
      <c r="D293" s="152" t="s">
        <v>160</v>
      </c>
      <c r="F293" s="153" t="s">
        <v>1911</v>
      </c>
      <c r="I293" s="154"/>
      <c r="L293" s="32"/>
      <c r="M293" s="155"/>
      <c r="T293" s="56"/>
      <c r="AT293" s="17" t="s">
        <v>160</v>
      </c>
      <c r="AU293" s="17" t="s">
        <v>81</v>
      </c>
    </row>
    <row r="294" spans="2:65" s="11" customFormat="1" ht="25.9" customHeight="1" x14ac:dyDescent="0.2">
      <c r="B294" s="125"/>
      <c r="D294" s="126" t="s">
        <v>72</v>
      </c>
      <c r="E294" s="127" t="s">
        <v>914</v>
      </c>
      <c r="F294" s="127" t="s">
        <v>1913</v>
      </c>
      <c r="I294" s="128"/>
      <c r="J294" s="129">
        <f>BK294</f>
        <v>0</v>
      </c>
      <c r="L294" s="125"/>
      <c r="M294" s="130"/>
      <c r="P294" s="131">
        <f>SUM(P295:P297)</f>
        <v>0</v>
      </c>
      <c r="R294" s="131">
        <f>SUM(R295:R297)</f>
        <v>0</v>
      </c>
      <c r="T294" s="132">
        <f>SUM(T295:T297)</f>
        <v>0</v>
      </c>
      <c r="AR294" s="126" t="s">
        <v>81</v>
      </c>
      <c r="AT294" s="133" t="s">
        <v>72</v>
      </c>
      <c r="AU294" s="133" t="s">
        <v>73</v>
      </c>
      <c r="AY294" s="126" t="s">
        <v>151</v>
      </c>
      <c r="BK294" s="134">
        <f>SUM(BK295:BK297)</f>
        <v>0</v>
      </c>
    </row>
    <row r="295" spans="2:65" s="1" customFormat="1" ht="16.5" customHeight="1" x14ac:dyDescent="0.2">
      <c r="B295" s="137"/>
      <c r="C295" s="138" t="s">
        <v>813</v>
      </c>
      <c r="D295" s="138" t="s">
        <v>154</v>
      </c>
      <c r="E295" s="139" t="s">
        <v>1914</v>
      </c>
      <c r="F295" s="140" t="s">
        <v>1915</v>
      </c>
      <c r="G295" s="141" t="s">
        <v>181</v>
      </c>
      <c r="H295" s="142">
        <v>242.00399999999999</v>
      </c>
      <c r="I295" s="143"/>
      <c r="J295" s="144">
        <f>ROUND(I295*H295,2)</f>
        <v>0</v>
      </c>
      <c r="K295" s="145"/>
      <c r="L295" s="32"/>
      <c r="M295" s="146" t="s">
        <v>1</v>
      </c>
      <c r="N295" s="147" t="s">
        <v>38</v>
      </c>
      <c r="P295" s="148">
        <f>O295*H295</f>
        <v>0</v>
      </c>
      <c r="Q295" s="148">
        <v>0</v>
      </c>
      <c r="R295" s="148">
        <f>Q295*H295</f>
        <v>0</v>
      </c>
      <c r="S295" s="148">
        <v>0</v>
      </c>
      <c r="T295" s="149">
        <f>S295*H295</f>
        <v>0</v>
      </c>
      <c r="AR295" s="150" t="s">
        <v>158</v>
      </c>
      <c r="AT295" s="150" t="s">
        <v>154</v>
      </c>
      <c r="AU295" s="150" t="s">
        <v>81</v>
      </c>
      <c r="AY295" s="17" t="s">
        <v>151</v>
      </c>
      <c r="BE295" s="151">
        <f>IF(N295="základní",J295,0)</f>
        <v>0</v>
      </c>
      <c r="BF295" s="151">
        <f>IF(N295="snížená",J295,0)</f>
        <v>0</v>
      </c>
      <c r="BG295" s="151">
        <f>IF(N295="zákl. přenesená",J295,0)</f>
        <v>0</v>
      </c>
      <c r="BH295" s="151">
        <f>IF(N295="sníž. přenesená",J295,0)</f>
        <v>0</v>
      </c>
      <c r="BI295" s="151">
        <f>IF(N295="nulová",J295,0)</f>
        <v>0</v>
      </c>
      <c r="BJ295" s="17" t="s">
        <v>81</v>
      </c>
      <c r="BK295" s="151">
        <f>ROUND(I295*H295,2)</f>
        <v>0</v>
      </c>
      <c r="BL295" s="17" t="s">
        <v>158</v>
      </c>
      <c r="BM295" s="150" t="s">
        <v>1916</v>
      </c>
    </row>
    <row r="296" spans="2:65" s="1" customFormat="1" x14ac:dyDescent="0.2">
      <c r="B296" s="32"/>
      <c r="D296" s="152" t="s">
        <v>160</v>
      </c>
      <c r="F296" s="153" t="s">
        <v>1915</v>
      </c>
      <c r="I296" s="154"/>
      <c r="L296" s="32"/>
      <c r="M296" s="155"/>
      <c r="T296" s="56"/>
      <c r="AT296" s="17" t="s">
        <v>160</v>
      </c>
      <c r="AU296" s="17" t="s">
        <v>81</v>
      </c>
    </row>
    <row r="297" spans="2:65" s="1" customFormat="1" ht="19.5" x14ac:dyDescent="0.2">
      <c r="B297" s="32"/>
      <c r="D297" s="152" t="s">
        <v>1755</v>
      </c>
      <c r="F297" s="194" t="s">
        <v>1917</v>
      </c>
      <c r="I297" s="154"/>
      <c r="L297" s="32"/>
      <c r="M297" s="155"/>
      <c r="T297" s="56"/>
      <c r="AT297" s="17" t="s">
        <v>1755</v>
      </c>
      <c r="AU297" s="17" t="s">
        <v>81</v>
      </c>
    </row>
    <row r="298" spans="2:65" s="11" customFormat="1" ht="25.9" customHeight="1" x14ac:dyDescent="0.2">
      <c r="B298" s="125"/>
      <c r="D298" s="126" t="s">
        <v>72</v>
      </c>
      <c r="E298" s="127" t="s">
        <v>1918</v>
      </c>
      <c r="F298" s="127" t="s">
        <v>1919</v>
      </c>
      <c r="I298" s="128"/>
      <c r="J298" s="129">
        <f>BK298</f>
        <v>0</v>
      </c>
      <c r="L298" s="125"/>
      <c r="M298" s="130"/>
      <c r="P298" s="131">
        <f>SUM(P299:P304)</f>
        <v>0</v>
      </c>
      <c r="R298" s="131">
        <f>SUM(R299:R304)</f>
        <v>0</v>
      </c>
      <c r="T298" s="132">
        <f>SUM(T299:T304)</f>
        <v>0</v>
      </c>
      <c r="AR298" s="126" t="s">
        <v>83</v>
      </c>
      <c r="AT298" s="133" t="s">
        <v>72</v>
      </c>
      <c r="AU298" s="133" t="s">
        <v>73</v>
      </c>
      <c r="AY298" s="126" t="s">
        <v>151</v>
      </c>
      <c r="BK298" s="134">
        <f>SUM(BK299:BK304)</f>
        <v>0</v>
      </c>
    </row>
    <row r="299" spans="2:65" s="1" customFormat="1" ht="16.5" customHeight="1" x14ac:dyDescent="0.2">
      <c r="B299" s="137"/>
      <c r="C299" s="138" t="s">
        <v>817</v>
      </c>
      <c r="D299" s="138" t="s">
        <v>154</v>
      </c>
      <c r="E299" s="139" t="s">
        <v>1920</v>
      </c>
      <c r="F299" s="140" t="s">
        <v>1921</v>
      </c>
      <c r="G299" s="141" t="s">
        <v>372</v>
      </c>
      <c r="H299" s="142">
        <v>1</v>
      </c>
      <c r="I299" s="143"/>
      <c r="J299" s="144">
        <f>ROUND(I299*H299,2)</f>
        <v>0</v>
      </c>
      <c r="K299" s="145"/>
      <c r="L299" s="32"/>
      <c r="M299" s="146" t="s">
        <v>1</v>
      </c>
      <c r="N299" s="147" t="s">
        <v>38</v>
      </c>
      <c r="P299" s="148">
        <f>O299*H299</f>
        <v>0</v>
      </c>
      <c r="Q299" s="148">
        <v>0</v>
      </c>
      <c r="R299" s="148">
        <f>Q299*H299</f>
        <v>0</v>
      </c>
      <c r="S299" s="148">
        <v>0</v>
      </c>
      <c r="T299" s="149">
        <f>S299*H299</f>
        <v>0</v>
      </c>
      <c r="AR299" s="150" t="s">
        <v>207</v>
      </c>
      <c r="AT299" s="150" t="s">
        <v>154</v>
      </c>
      <c r="AU299" s="150" t="s">
        <v>81</v>
      </c>
      <c r="AY299" s="17" t="s">
        <v>151</v>
      </c>
      <c r="BE299" s="151">
        <f>IF(N299="základní",J299,0)</f>
        <v>0</v>
      </c>
      <c r="BF299" s="151">
        <f>IF(N299="snížená",J299,0)</f>
        <v>0</v>
      </c>
      <c r="BG299" s="151">
        <f>IF(N299="zákl. přenesená",J299,0)</f>
        <v>0</v>
      </c>
      <c r="BH299" s="151">
        <f>IF(N299="sníž. přenesená",J299,0)</f>
        <v>0</v>
      </c>
      <c r="BI299" s="151">
        <f>IF(N299="nulová",J299,0)</f>
        <v>0</v>
      </c>
      <c r="BJ299" s="17" t="s">
        <v>81</v>
      </c>
      <c r="BK299" s="151">
        <f>ROUND(I299*H299,2)</f>
        <v>0</v>
      </c>
      <c r="BL299" s="17" t="s">
        <v>207</v>
      </c>
      <c r="BM299" s="150" t="s">
        <v>1922</v>
      </c>
    </row>
    <row r="300" spans="2:65" s="1" customFormat="1" x14ac:dyDescent="0.2">
      <c r="B300" s="32"/>
      <c r="D300" s="152" t="s">
        <v>160</v>
      </c>
      <c r="F300" s="153" t="s">
        <v>1921</v>
      </c>
      <c r="I300" s="154"/>
      <c r="L300" s="32"/>
      <c r="M300" s="155"/>
      <c r="T300" s="56"/>
      <c r="AT300" s="17" t="s">
        <v>160</v>
      </c>
      <c r="AU300" s="17" t="s">
        <v>81</v>
      </c>
    </row>
    <row r="301" spans="2:65" s="1" customFormat="1" ht="24.2" customHeight="1" x14ac:dyDescent="0.2">
      <c r="B301" s="137"/>
      <c r="C301" s="138" t="s">
        <v>821</v>
      </c>
      <c r="D301" s="138" t="s">
        <v>154</v>
      </c>
      <c r="E301" s="139" t="s">
        <v>1923</v>
      </c>
      <c r="F301" s="140" t="s">
        <v>1924</v>
      </c>
      <c r="G301" s="141" t="s">
        <v>372</v>
      </c>
      <c r="H301" s="142">
        <v>1</v>
      </c>
      <c r="I301" s="143"/>
      <c r="J301" s="144">
        <f>ROUND(I301*H301,2)</f>
        <v>0</v>
      </c>
      <c r="K301" s="145"/>
      <c r="L301" s="32"/>
      <c r="M301" s="146" t="s">
        <v>1</v>
      </c>
      <c r="N301" s="147" t="s">
        <v>38</v>
      </c>
      <c r="P301" s="148">
        <f>O301*H301</f>
        <v>0</v>
      </c>
      <c r="Q301" s="148">
        <v>0</v>
      </c>
      <c r="R301" s="148">
        <f>Q301*H301</f>
        <v>0</v>
      </c>
      <c r="S301" s="148">
        <v>0</v>
      </c>
      <c r="T301" s="149">
        <f>S301*H301</f>
        <v>0</v>
      </c>
      <c r="AR301" s="150" t="s">
        <v>207</v>
      </c>
      <c r="AT301" s="150" t="s">
        <v>154</v>
      </c>
      <c r="AU301" s="150" t="s">
        <v>81</v>
      </c>
      <c r="AY301" s="17" t="s">
        <v>151</v>
      </c>
      <c r="BE301" s="151">
        <f>IF(N301="základní",J301,0)</f>
        <v>0</v>
      </c>
      <c r="BF301" s="151">
        <f>IF(N301="snížená",J301,0)</f>
        <v>0</v>
      </c>
      <c r="BG301" s="151">
        <f>IF(N301="zákl. přenesená",J301,0)</f>
        <v>0</v>
      </c>
      <c r="BH301" s="151">
        <f>IF(N301="sníž. přenesená",J301,0)</f>
        <v>0</v>
      </c>
      <c r="BI301" s="151">
        <f>IF(N301="nulová",J301,0)</f>
        <v>0</v>
      </c>
      <c r="BJ301" s="17" t="s">
        <v>81</v>
      </c>
      <c r="BK301" s="151">
        <f>ROUND(I301*H301,2)</f>
        <v>0</v>
      </c>
      <c r="BL301" s="17" t="s">
        <v>207</v>
      </c>
      <c r="BM301" s="150" t="s">
        <v>1925</v>
      </c>
    </row>
    <row r="302" spans="2:65" s="1" customFormat="1" x14ac:dyDescent="0.2">
      <c r="B302" s="32"/>
      <c r="D302" s="152" t="s">
        <v>160</v>
      </c>
      <c r="F302" s="153" t="s">
        <v>1924</v>
      </c>
      <c r="I302" s="154"/>
      <c r="L302" s="32"/>
      <c r="M302" s="155"/>
      <c r="T302" s="56"/>
      <c r="AT302" s="17" t="s">
        <v>160</v>
      </c>
      <c r="AU302" s="17" t="s">
        <v>81</v>
      </c>
    </row>
    <row r="303" spans="2:65" s="1" customFormat="1" ht="16.5" customHeight="1" x14ac:dyDescent="0.2">
      <c r="B303" s="137"/>
      <c r="C303" s="138" t="s">
        <v>825</v>
      </c>
      <c r="D303" s="138" t="s">
        <v>154</v>
      </c>
      <c r="E303" s="139" t="s">
        <v>1926</v>
      </c>
      <c r="F303" s="140" t="s">
        <v>1927</v>
      </c>
      <c r="G303" s="141" t="s">
        <v>372</v>
      </c>
      <c r="H303" s="142">
        <v>1</v>
      </c>
      <c r="I303" s="143"/>
      <c r="J303" s="144">
        <f>ROUND(I303*H303,2)</f>
        <v>0</v>
      </c>
      <c r="K303" s="145"/>
      <c r="L303" s="32"/>
      <c r="M303" s="146" t="s">
        <v>1</v>
      </c>
      <c r="N303" s="147" t="s">
        <v>38</v>
      </c>
      <c r="P303" s="148">
        <f>O303*H303</f>
        <v>0</v>
      </c>
      <c r="Q303" s="148">
        <v>0</v>
      </c>
      <c r="R303" s="148">
        <f>Q303*H303</f>
        <v>0</v>
      </c>
      <c r="S303" s="148">
        <v>0</v>
      </c>
      <c r="T303" s="149">
        <f>S303*H303</f>
        <v>0</v>
      </c>
      <c r="AR303" s="150" t="s">
        <v>207</v>
      </c>
      <c r="AT303" s="150" t="s">
        <v>154</v>
      </c>
      <c r="AU303" s="150" t="s">
        <v>81</v>
      </c>
      <c r="AY303" s="17" t="s">
        <v>151</v>
      </c>
      <c r="BE303" s="151">
        <f>IF(N303="základní",J303,0)</f>
        <v>0</v>
      </c>
      <c r="BF303" s="151">
        <f>IF(N303="snížená",J303,0)</f>
        <v>0</v>
      </c>
      <c r="BG303" s="151">
        <f>IF(N303="zákl. přenesená",J303,0)</f>
        <v>0</v>
      </c>
      <c r="BH303" s="151">
        <f>IF(N303="sníž. přenesená",J303,0)</f>
        <v>0</v>
      </c>
      <c r="BI303" s="151">
        <f>IF(N303="nulová",J303,0)</f>
        <v>0</v>
      </c>
      <c r="BJ303" s="17" t="s">
        <v>81</v>
      </c>
      <c r="BK303" s="151">
        <f>ROUND(I303*H303,2)</f>
        <v>0</v>
      </c>
      <c r="BL303" s="17" t="s">
        <v>207</v>
      </c>
      <c r="BM303" s="150" t="s">
        <v>1928</v>
      </c>
    </row>
    <row r="304" spans="2:65" s="1" customFormat="1" x14ac:dyDescent="0.2">
      <c r="B304" s="32"/>
      <c r="D304" s="152" t="s">
        <v>160</v>
      </c>
      <c r="F304" s="153" t="s">
        <v>1927</v>
      </c>
      <c r="I304" s="154"/>
      <c r="L304" s="32"/>
      <c r="M304" s="176"/>
      <c r="N304" s="177"/>
      <c r="O304" s="177"/>
      <c r="P304" s="177"/>
      <c r="Q304" s="177"/>
      <c r="R304" s="177"/>
      <c r="S304" s="177"/>
      <c r="T304" s="178"/>
      <c r="AT304" s="17" t="s">
        <v>160</v>
      </c>
      <c r="AU304" s="17" t="s">
        <v>81</v>
      </c>
    </row>
    <row r="305" spans="2:12" s="1" customFormat="1" ht="6.95" customHeight="1" x14ac:dyDescent="0.2">
      <c r="B305" s="44"/>
      <c r="C305" s="45"/>
      <c r="D305" s="45"/>
      <c r="E305" s="45"/>
      <c r="F305" s="45"/>
      <c r="G305" s="45"/>
      <c r="H305" s="45"/>
      <c r="I305" s="45"/>
      <c r="J305" s="45"/>
      <c r="K305" s="45"/>
      <c r="L305" s="32"/>
    </row>
  </sheetData>
  <autoFilter ref="C122:K304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93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106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 x14ac:dyDescent="0.2">
      <c r="B4" s="20"/>
      <c r="D4" s="21" t="s">
        <v>122</v>
      </c>
      <c r="L4" s="20"/>
      <c r="M4" s="93" t="s">
        <v>10</v>
      </c>
      <c r="AT4" s="17" t="s">
        <v>3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0" t="str">
        <f>'Rekapitulace stavby'!K6</f>
        <v>Revitalizace veřejného prostranství s parkovištěm u Kláštera, ul. Dobrovského, Vrchlabí</v>
      </c>
      <c r="F7" s="251"/>
      <c r="G7" s="251"/>
      <c r="H7" s="251"/>
      <c r="L7" s="20"/>
    </row>
    <row r="8" spans="2:46" s="1" customFormat="1" ht="12" customHeight="1" x14ac:dyDescent="0.2">
      <c r="B8" s="32"/>
      <c r="D8" s="27" t="s">
        <v>123</v>
      </c>
      <c r="L8" s="32"/>
    </row>
    <row r="9" spans="2:46" s="1" customFormat="1" ht="16.5" customHeight="1" x14ac:dyDescent="0.2">
      <c r="B9" s="32"/>
      <c r="E9" s="246" t="s">
        <v>1929</v>
      </c>
      <c r="F9" s="249"/>
      <c r="G9" s="249"/>
      <c r="H9" s="249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45944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22</v>
      </c>
      <c r="I14" s="27" t="s">
        <v>23</v>
      </c>
      <c r="J14" s="25" t="str">
        <f>IF('Rekapitulace stavby'!AN10="","",'Rekapitulace stavby'!AN10)</f>
        <v/>
      </c>
      <c r="L14" s="32"/>
    </row>
    <row r="15" spans="2:46" s="1" customFormat="1" ht="18" customHeight="1" x14ac:dyDescent="0.2">
      <c r="B15" s="32"/>
      <c r="E15" s="25" t="str">
        <f>IF('Rekapitulace stavby'!E11="","",'Rekapitulace stavby'!E11)</f>
        <v>Město Vrchlabí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23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52" t="str">
        <f>'Rekapitulace stavby'!E14</f>
        <v>Vyplň údaj</v>
      </c>
      <c r="F18" s="236"/>
      <c r="G18" s="236"/>
      <c r="H18" s="23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23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>Ing. Jan Chalupský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31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32</v>
      </c>
      <c r="L26" s="32"/>
    </row>
    <row r="27" spans="2:12" s="7" customFormat="1" ht="16.5" customHeight="1" x14ac:dyDescent="0.2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33</v>
      </c>
      <c r="J30" s="66">
        <f>ROUND(J124,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5" t="s">
        <v>37</v>
      </c>
      <c r="E33" s="27" t="s">
        <v>38</v>
      </c>
      <c r="F33" s="86">
        <f>ROUND((SUM(BE124:BE292)),  2)</f>
        <v>0</v>
      </c>
      <c r="I33" s="96">
        <v>0.21</v>
      </c>
      <c r="J33" s="86">
        <f>ROUND(((SUM(BE124:BE292))*I33),  2)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6">
        <f>ROUND((SUM(BF124:BF292)),  2)</f>
        <v>0</v>
      </c>
      <c r="I34" s="96">
        <v>0.12</v>
      </c>
      <c r="J34" s="86">
        <f>ROUND(((SUM(BF124:BF292))*I34),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6">
        <f>ROUND((SUM(BG124:BG292)),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6">
        <f>ROUND((SUM(BH124:BH292)),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6">
        <f>ROUND((SUM(BI124:BI292)),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125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50" t="str">
        <f>E7</f>
        <v>Revitalizace veřejného prostranství s parkovištěm u Kláštera, ul. Dobrovského, Vrchlabí</v>
      </c>
      <c r="F85" s="251"/>
      <c r="G85" s="251"/>
      <c r="H85" s="251"/>
      <c r="L85" s="32"/>
    </row>
    <row r="86" spans="2:47" s="1" customFormat="1" ht="12" customHeight="1" x14ac:dyDescent="0.2">
      <c r="B86" s="32"/>
      <c r="C86" s="27" t="s">
        <v>123</v>
      </c>
      <c r="L86" s="32"/>
    </row>
    <row r="87" spans="2:47" s="1" customFormat="1" ht="16.5" customHeight="1" x14ac:dyDescent="0.2">
      <c r="B87" s="32"/>
      <c r="E87" s="246" t="str">
        <f>E9</f>
        <v>SO 320 - Nakládání s dešťovými vodami</v>
      </c>
      <c r="F87" s="249"/>
      <c r="G87" s="249"/>
      <c r="H87" s="249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45944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22</v>
      </c>
      <c r="F91" s="25" t="str">
        <f>E15</f>
        <v>Město Vrchlabí</v>
      </c>
      <c r="I91" s="27" t="s">
        <v>28</v>
      </c>
      <c r="J91" s="30" t="str">
        <f>E21</f>
        <v>Ing. Jan Chalupský</v>
      </c>
      <c r="L91" s="32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126</v>
      </c>
      <c r="D94" s="97"/>
      <c r="E94" s="97"/>
      <c r="F94" s="97"/>
      <c r="G94" s="97"/>
      <c r="H94" s="97"/>
      <c r="I94" s="97"/>
      <c r="J94" s="106" t="s">
        <v>127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128</v>
      </c>
      <c r="J96" s="66">
        <f>J124</f>
        <v>0</v>
      </c>
      <c r="L96" s="32"/>
      <c r="AU96" s="17" t="s">
        <v>129</v>
      </c>
    </row>
    <row r="97" spans="2:12" s="8" customFormat="1" ht="24.95" customHeight="1" x14ac:dyDescent="0.2">
      <c r="B97" s="108"/>
      <c r="D97" s="109" t="s">
        <v>1733</v>
      </c>
      <c r="E97" s="110"/>
      <c r="F97" s="110"/>
      <c r="G97" s="110"/>
      <c r="H97" s="110"/>
      <c r="I97" s="110"/>
      <c r="J97" s="111">
        <f>J125</f>
        <v>0</v>
      </c>
      <c r="L97" s="108"/>
    </row>
    <row r="98" spans="2:12" s="8" customFormat="1" ht="24.95" customHeight="1" x14ac:dyDescent="0.2">
      <c r="B98" s="108"/>
      <c r="D98" s="109" t="s">
        <v>1930</v>
      </c>
      <c r="E98" s="110"/>
      <c r="F98" s="110"/>
      <c r="G98" s="110"/>
      <c r="H98" s="110"/>
      <c r="I98" s="110"/>
      <c r="J98" s="111">
        <f>J161</f>
        <v>0</v>
      </c>
      <c r="L98" s="108"/>
    </row>
    <row r="99" spans="2:12" s="8" customFormat="1" ht="24.95" customHeight="1" x14ac:dyDescent="0.2">
      <c r="B99" s="108"/>
      <c r="D99" s="109" t="s">
        <v>1734</v>
      </c>
      <c r="E99" s="110"/>
      <c r="F99" s="110"/>
      <c r="G99" s="110"/>
      <c r="H99" s="110"/>
      <c r="I99" s="110"/>
      <c r="J99" s="111">
        <f>J168</f>
        <v>0</v>
      </c>
      <c r="L99" s="108"/>
    </row>
    <row r="100" spans="2:12" s="8" customFormat="1" ht="24.95" customHeight="1" x14ac:dyDescent="0.2">
      <c r="B100" s="108"/>
      <c r="D100" s="109" t="s">
        <v>1735</v>
      </c>
      <c r="E100" s="110"/>
      <c r="F100" s="110"/>
      <c r="G100" s="110"/>
      <c r="H100" s="110"/>
      <c r="I100" s="110"/>
      <c r="J100" s="111">
        <f>J171</f>
        <v>0</v>
      </c>
      <c r="L100" s="108"/>
    </row>
    <row r="101" spans="2:12" s="8" customFormat="1" ht="24.95" customHeight="1" x14ac:dyDescent="0.2">
      <c r="B101" s="108"/>
      <c r="D101" s="109" t="s">
        <v>1737</v>
      </c>
      <c r="E101" s="110"/>
      <c r="F101" s="110"/>
      <c r="G101" s="110"/>
      <c r="H101" s="110"/>
      <c r="I101" s="110"/>
      <c r="J101" s="111">
        <f>J270</f>
        <v>0</v>
      </c>
      <c r="L101" s="108"/>
    </row>
    <row r="102" spans="2:12" s="8" customFormat="1" ht="24.95" customHeight="1" x14ac:dyDescent="0.2">
      <c r="B102" s="108"/>
      <c r="D102" s="109" t="s">
        <v>1738</v>
      </c>
      <c r="E102" s="110"/>
      <c r="F102" s="110"/>
      <c r="G102" s="110"/>
      <c r="H102" s="110"/>
      <c r="I102" s="110"/>
      <c r="J102" s="111">
        <f>J273</f>
        <v>0</v>
      </c>
      <c r="L102" s="108"/>
    </row>
    <row r="103" spans="2:12" s="8" customFormat="1" ht="24.95" customHeight="1" x14ac:dyDescent="0.2">
      <c r="B103" s="108"/>
      <c r="D103" s="109" t="s">
        <v>1931</v>
      </c>
      <c r="E103" s="110"/>
      <c r="F103" s="110"/>
      <c r="G103" s="110"/>
      <c r="H103" s="110"/>
      <c r="I103" s="110"/>
      <c r="J103" s="111">
        <f>J277</f>
        <v>0</v>
      </c>
      <c r="L103" s="108"/>
    </row>
    <row r="104" spans="2:12" s="8" customFormat="1" ht="24.95" customHeight="1" x14ac:dyDescent="0.2">
      <c r="B104" s="108"/>
      <c r="D104" s="109" t="s">
        <v>1932</v>
      </c>
      <c r="E104" s="110"/>
      <c r="F104" s="110"/>
      <c r="G104" s="110"/>
      <c r="H104" s="110"/>
      <c r="I104" s="110"/>
      <c r="J104" s="111">
        <f>J280</f>
        <v>0</v>
      </c>
      <c r="L104" s="108"/>
    </row>
    <row r="105" spans="2:12" s="1" customFormat="1" ht="21.75" customHeight="1" x14ac:dyDescent="0.2">
      <c r="B105" s="32"/>
      <c r="L105" s="32"/>
    </row>
    <row r="106" spans="2:12" s="1" customFormat="1" ht="6.95" customHeight="1" x14ac:dyDescent="0.2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 x14ac:dyDescent="0.2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 x14ac:dyDescent="0.2">
      <c r="B111" s="32"/>
      <c r="C111" s="21" t="s">
        <v>136</v>
      </c>
      <c r="L111" s="32"/>
    </row>
    <row r="112" spans="2:12" s="1" customFormat="1" ht="6.95" customHeight="1" x14ac:dyDescent="0.2">
      <c r="B112" s="32"/>
      <c r="L112" s="32"/>
    </row>
    <row r="113" spans="2:65" s="1" customFormat="1" ht="12" customHeight="1" x14ac:dyDescent="0.2">
      <c r="B113" s="32"/>
      <c r="C113" s="27" t="s">
        <v>15</v>
      </c>
      <c r="L113" s="32"/>
    </row>
    <row r="114" spans="2:65" s="1" customFormat="1" ht="26.25" customHeight="1" x14ac:dyDescent="0.2">
      <c r="B114" s="32"/>
      <c r="E114" s="250" t="str">
        <f>E7</f>
        <v>Revitalizace veřejného prostranství s parkovištěm u Kláštera, ul. Dobrovského, Vrchlabí</v>
      </c>
      <c r="F114" s="251"/>
      <c r="G114" s="251"/>
      <c r="H114" s="251"/>
      <c r="L114" s="32"/>
    </row>
    <row r="115" spans="2:65" s="1" customFormat="1" ht="12" customHeight="1" x14ac:dyDescent="0.2">
      <c r="B115" s="32"/>
      <c r="C115" s="27" t="s">
        <v>123</v>
      </c>
      <c r="L115" s="32"/>
    </row>
    <row r="116" spans="2:65" s="1" customFormat="1" ht="16.5" customHeight="1" x14ac:dyDescent="0.2">
      <c r="B116" s="32"/>
      <c r="E116" s="246" t="str">
        <f>E9</f>
        <v>SO 320 - Nakládání s dešťovými vodami</v>
      </c>
      <c r="F116" s="249"/>
      <c r="G116" s="249"/>
      <c r="H116" s="249"/>
      <c r="L116" s="32"/>
    </row>
    <row r="117" spans="2:65" s="1" customFormat="1" ht="6.95" customHeight="1" x14ac:dyDescent="0.2">
      <c r="B117" s="32"/>
      <c r="L117" s="32"/>
    </row>
    <row r="118" spans="2:65" s="1" customFormat="1" ht="12" customHeight="1" x14ac:dyDescent="0.2">
      <c r="B118" s="32"/>
      <c r="C118" s="27" t="s">
        <v>19</v>
      </c>
      <c r="F118" s="25" t="str">
        <f>F12</f>
        <v xml:space="preserve"> </v>
      </c>
      <c r="I118" s="27" t="s">
        <v>21</v>
      </c>
      <c r="J118" s="52">
        <f>IF(J12="","",J12)</f>
        <v>45944</v>
      </c>
      <c r="L118" s="32"/>
    </row>
    <row r="119" spans="2:65" s="1" customFormat="1" ht="6.95" customHeight="1" x14ac:dyDescent="0.2">
      <c r="B119" s="32"/>
      <c r="L119" s="32"/>
    </row>
    <row r="120" spans="2:65" s="1" customFormat="1" ht="15.2" customHeight="1" x14ac:dyDescent="0.2">
      <c r="B120" s="32"/>
      <c r="C120" s="27" t="s">
        <v>22</v>
      </c>
      <c r="F120" s="25" t="str">
        <f>E15</f>
        <v>Město Vrchlabí</v>
      </c>
      <c r="I120" s="27" t="s">
        <v>28</v>
      </c>
      <c r="J120" s="30" t="str">
        <f>E21</f>
        <v>Ing. Jan Chalupský</v>
      </c>
      <c r="L120" s="32"/>
    </row>
    <row r="121" spans="2:65" s="1" customFormat="1" ht="15.2" customHeight="1" x14ac:dyDescent="0.2">
      <c r="B121" s="32"/>
      <c r="C121" s="27" t="s">
        <v>26</v>
      </c>
      <c r="F121" s="25" t="str">
        <f>IF(E18="","",E18)</f>
        <v>Vyplň údaj</v>
      </c>
      <c r="I121" s="27" t="s">
        <v>31</v>
      </c>
      <c r="J121" s="30" t="str">
        <f>E24</f>
        <v xml:space="preserve"> </v>
      </c>
      <c r="L121" s="32"/>
    </row>
    <row r="122" spans="2:65" s="1" customFormat="1" ht="10.35" customHeight="1" x14ac:dyDescent="0.2">
      <c r="B122" s="32"/>
      <c r="L122" s="32"/>
    </row>
    <row r="123" spans="2:65" s="10" customFormat="1" ht="29.25" customHeight="1" x14ac:dyDescent="0.2">
      <c r="B123" s="116"/>
      <c r="C123" s="117" t="s">
        <v>137</v>
      </c>
      <c r="D123" s="118" t="s">
        <v>58</v>
      </c>
      <c r="E123" s="118" t="s">
        <v>54</v>
      </c>
      <c r="F123" s="118" t="s">
        <v>55</v>
      </c>
      <c r="G123" s="118" t="s">
        <v>138</v>
      </c>
      <c r="H123" s="118" t="s">
        <v>139</v>
      </c>
      <c r="I123" s="118" t="s">
        <v>140</v>
      </c>
      <c r="J123" s="119" t="s">
        <v>127</v>
      </c>
      <c r="K123" s="120" t="s">
        <v>141</v>
      </c>
      <c r="L123" s="116"/>
      <c r="M123" s="59" t="s">
        <v>1</v>
      </c>
      <c r="N123" s="60" t="s">
        <v>37</v>
      </c>
      <c r="O123" s="60" t="s">
        <v>142</v>
      </c>
      <c r="P123" s="60" t="s">
        <v>143</v>
      </c>
      <c r="Q123" s="60" t="s">
        <v>144</v>
      </c>
      <c r="R123" s="60" t="s">
        <v>145</v>
      </c>
      <c r="S123" s="60" t="s">
        <v>146</v>
      </c>
      <c r="T123" s="61" t="s">
        <v>147</v>
      </c>
    </row>
    <row r="124" spans="2:65" s="1" customFormat="1" ht="22.9" customHeight="1" x14ac:dyDescent="0.25">
      <c r="B124" s="32"/>
      <c r="C124" s="64" t="s">
        <v>148</v>
      </c>
      <c r="J124" s="121">
        <f>BK124</f>
        <v>0</v>
      </c>
      <c r="L124" s="32"/>
      <c r="M124" s="62"/>
      <c r="N124" s="53"/>
      <c r="O124" s="53"/>
      <c r="P124" s="122">
        <f>P125+P161+P168+P171+P270+P273+P277+P280</f>
        <v>0</v>
      </c>
      <c r="Q124" s="53"/>
      <c r="R124" s="122">
        <f>R125+R161+R168+R171+R270+R273+R277+R280</f>
        <v>0</v>
      </c>
      <c r="S124" s="53"/>
      <c r="T124" s="123">
        <f>T125+T161+T168+T171+T270+T273+T277+T280</f>
        <v>0</v>
      </c>
      <c r="AT124" s="17" t="s">
        <v>72</v>
      </c>
      <c r="AU124" s="17" t="s">
        <v>129</v>
      </c>
      <c r="BK124" s="124">
        <f>BK125+BK161+BK168+BK171+BK270+BK273+BK277+BK280</f>
        <v>0</v>
      </c>
    </row>
    <row r="125" spans="2:65" s="11" customFormat="1" ht="25.9" customHeight="1" x14ac:dyDescent="0.2">
      <c r="B125" s="125"/>
      <c r="D125" s="126" t="s">
        <v>72</v>
      </c>
      <c r="E125" s="127" t="s">
        <v>81</v>
      </c>
      <c r="F125" s="127" t="s">
        <v>232</v>
      </c>
      <c r="I125" s="128"/>
      <c r="J125" s="129">
        <f>BK125</f>
        <v>0</v>
      </c>
      <c r="L125" s="125"/>
      <c r="M125" s="130"/>
      <c r="P125" s="131">
        <f>SUM(P126:P160)</f>
        <v>0</v>
      </c>
      <c r="R125" s="131">
        <f>SUM(R126:R160)</f>
        <v>0</v>
      </c>
      <c r="T125" s="132">
        <f>SUM(T126:T160)</f>
        <v>0</v>
      </c>
      <c r="AR125" s="126" t="s">
        <v>81</v>
      </c>
      <c r="AT125" s="133" t="s">
        <v>72</v>
      </c>
      <c r="AU125" s="133" t="s">
        <v>73</v>
      </c>
      <c r="AY125" s="126" t="s">
        <v>151</v>
      </c>
      <c r="BK125" s="134">
        <f>SUM(BK126:BK160)</f>
        <v>0</v>
      </c>
    </row>
    <row r="126" spans="2:65" s="1" customFormat="1" ht="33" customHeight="1" x14ac:dyDescent="0.2">
      <c r="B126" s="137"/>
      <c r="C126" s="138" t="s">
        <v>81</v>
      </c>
      <c r="D126" s="138" t="s">
        <v>154</v>
      </c>
      <c r="E126" s="139" t="s">
        <v>1933</v>
      </c>
      <c r="F126" s="140" t="s">
        <v>1934</v>
      </c>
      <c r="G126" s="141" t="s">
        <v>1935</v>
      </c>
      <c r="H126" s="142">
        <v>200</v>
      </c>
      <c r="I126" s="143"/>
      <c r="J126" s="144">
        <f>ROUND(I126*H126,2)</f>
        <v>0</v>
      </c>
      <c r="K126" s="145"/>
      <c r="L126" s="32"/>
      <c r="M126" s="146" t="s">
        <v>1</v>
      </c>
      <c r="N126" s="147" t="s">
        <v>38</v>
      </c>
      <c r="P126" s="148">
        <f>O126*H126</f>
        <v>0</v>
      </c>
      <c r="Q126" s="148">
        <v>0</v>
      </c>
      <c r="R126" s="148">
        <f>Q126*H126</f>
        <v>0</v>
      </c>
      <c r="S126" s="148">
        <v>0</v>
      </c>
      <c r="T126" s="149">
        <f>S126*H126</f>
        <v>0</v>
      </c>
      <c r="AR126" s="150" t="s">
        <v>158</v>
      </c>
      <c r="AT126" s="150" t="s">
        <v>154</v>
      </c>
      <c r="AU126" s="150" t="s">
        <v>81</v>
      </c>
      <c r="AY126" s="17" t="s">
        <v>151</v>
      </c>
      <c r="BE126" s="151">
        <f>IF(N126="základní",J126,0)</f>
        <v>0</v>
      </c>
      <c r="BF126" s="151">
        <f>IF(N126="snížená",J126,0)</f>
        <v>0</v>
      </c>
      <c r="BG126" s="151">
        <f>IF(N126="zákl. přenesená",J126,0)</f>
        <v>0</v>
      </c>
      <c r="BH126" s="151">
        <f>IF(N126="sníž. přenesená",J126,0)</f>
        <v>0</v>
      </c>
      <c r="BI126" s="151">
        <f>IF(N126="nulová",J126,0)</f>
        <v>0</v>
      </c>
      <c r="BJ126" s="17" t="s">
        <v>81</v>
      </c>
      <c r="BK126" s="151">
        <f>ROUND(I126*H126,2)</f>
        <v>0</v>
      </c>
      <c r="BL126" s="17" t="s">
        <v>158</v>
      </c>
      <c r="BM126" s="150" t="s">
        <v>83</v>
      </c>
    </row>
    <row r="127" spans="2:65" s="1" customFormat="1" ht="19.5" x14ac:dyDescent="0.2">
      <c r="B127" s="32"/>
      <c r="D127" s="152" t="s">
        <v>160</v>
      </c>
      <c r="F127" s="153" t="s">
        <v>1934</v>
      </c>
      <c r="I127" s="154"/>
      <c r="L127" s="32"/>
      <c r="M127" s="155"/>
      <c r="T127" s="56"/>
      <c r="AT127" s="17" t="s">
        <v>160</v>
      </c>
      <c r="AU127" s="17" t="s">
        <v>81</v>
      </c>
    </row>
    <row r="128" spans="2:65" s="1" customFormat="1" ht="21.75" customHeight="1" x14ac:dyDescent="0.2">
      <c r="B128" s="137"/>
      <c r="C128" s="138" t="s">
        <v>83</v>
      </c>
      <c r="D128" s="138" t="s">
        <v>154</v>
      </c>
      <c r="E128" s="139" t="s">
        <v>1936</v>
      </c>
      <c r="F128" s="140" t="s">
        <v>1937</v>
      </c>
      <c r="G128" s="141" t="s">
        <v>1750</v>
      </c>
      <c r="H128" s="142">
        <v>30</v>
      </c>
      <c r="I128" s="143"/>
      <c r="J128" s="144">
        <f>ROUND(I128*H128,2)</f>
        <v>0</v>
      </c>
      <c r="K128" s="145"/>
      <c r="L128" s="32"/>
      <c r="M128" s="146" t="s">
        <v>1</v>
      </c>
      <c r="N128" s="147" t="s">
        <v>38</v>
      </c>
      <c r="P128" s="148">
        <f>O128*H128</f>
        <v>0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AR128" s="150" t="s">
        <v>158</v>
      </c>
      <c r="AT128" s="150" t="s">
        <v>154</v>
      </c>
      <c r="AU128" s="150" t="s">
        <v>81</v>
      </c>
      <c r="AY128" s="17" t="s">
        <v>151</v>
      </c>
      <c r="BE128" s="151">
        <f>IF(N128="základní",J128,0)</f>
        <v>0</v>
      </c>
      <c r="BF128" s="151">
        <f>IF(N128="snížená",J128,0)</f>
        <v>0</v>
      </c>
      <c r="BG128" s="151">
        <f>IF(N128="zákl. přenesená",J128,0)</f>
        <v>0</v>
      </c>
      <c r="BH128" s="151">
        <f>IF(N128="sníž. přenesená",J128,0)</f>
        <v>0</v>
      </c>
      <c r="BI128" s="151">
        <f>IF(N128="nulová",J128,0)</f>
        <v>0</v>
      </c>
      <c r="BJ128" s="17" t="s">
        <v>81</v>
      </c>
      <c r="BK128" s="151">
        <f>ROUND(I128*H128,2)</f>
        <v>0</v>
      </c>
      <c r="BL128" s="17" t="s">
        <v>158</v>
      </c>
      <c r="BM128" s="150" t="s">
        <v>158</v>
      </c>
    </row>
    <row r="129" spans="2:65" s="1" customFormat="1" x14ac:dyDescent="0.2">
      <c r="B129" s="32"/>
      <c r="D129" s="152" t="s">
        <v>160</v>
      </c>
      <c r="F129" s="153" t="s">
        <v>1937</v>
      </c>
      <c r="I129" s="154"/>
      <c r="L129" s="32"/>
      <c r="M129" s="155"/>
      <c r="T129" s="56"/>
      <c r="AT129" s="17" t="s">
        <v>160</v>
      </c>
      <c r="AU129" s="17" t="s">
        <v>81</v>
      </c>
    </row>
    <row r="130" spans="2:65" s="1" customFormat="1" ht="21.75" customHeight="1" x14ac:dyDescent="0.2">
      <c r="B130" s="137"/>
      <c r="C130" s="138" t="s">
        <v>93</v>
      </c>
      <c r="D130" s="138" t="s">
        <v>154</v>
      </c>
      <c r="E130" s="139" t="s">
        <v>1938</v>
      </c>
      <c r="F130" s="140" t="s">
        <v>1939</v>
      </c>
      <c r="G130" s="141" t="s">
        <v>171</v>
      </c>
      <c r="H130" s="142">
        <v>401.9</v>
      </c>
      <c r="I130" s="143"/>
      <c r="J130" s="144">
        <f>ROUND(I130*H130,2)</f>
        <v>0</v>
      </c>
      <c r="K130" s="145"/>
      <c r="L130" s="32"/>
      <c r="M130" s="146" t="s">
        <v>1</v>
      </c>
      <c r="N130" s="147" t="s">
        <v>38</v>
      </c>
      <c r="P130" s="148">
        <f>O130*H130</f>
        <v>0</v>
      </c>
      <c r="Q130" s="148">
        <v>0</v>
      </c>
      <c r="R130" s="148">
        <f>Q130*H130</f>
        <v>0</v>
      </c>
      <c r="S130" s="148">
        <v>0</v>
      </c>
      <c r="T130" s="149">
        <f>S130*H130</f>
        <v>0</v>
      </c>
      <c r="AR130" s="150" t="s">
        <v>158</v>
      </c>
      <c r="AT130" s="150" t="s">
        <v>154</v>
      </c>
      <c r="AU130" s="150" t="s">
        <v>81</v>
      </c>
      <c r="AY130" s="17" t="s">
        <v>151</v>
      </c>
      <c r="BE130" s="151">
        <f>IF(N130="základní",J130,0)</f>
        <v>0</v>
      </c>
      <c r="BF130" s="151">
        <f>IF(N130="snížená",J130,0)</f>
        <v>0</v>
      </c>
      <c r="BG130" s="151">
        <f>IF(N130="zákl. přenesená",J130,0)</f>
        <v>0</v>
      </c>
      <c r="BH130" s="151">
        <f>IF(N130="sníž. přenesená",J130,0)</f>
        <v>0</v>
      </c>
      <c r="BI130" s="151">
        <f>IF(N130="nulová",J130,0)</f>
        <v>0</v>
      </c>
      <c r="BJ130" s="17" t="s">
        <v>81</v>
      </c>
      <c r="BK130" s="151">
        <f>ROUND(I130*H130,2)</f>
        <v>0</v>
      </c>
      <c r="BL130" s="17" t="s">
        <v>158</v>
      </c>
      <c r="BM130" s="150" t="s">
        <v>189</v>
      </c>
    </row>
    <row r="131" spans="2:65" s="1" customFormat="1" x14ac:dyDescent="0.2">
      <c r="B131" s="32"/>
      <c r="D131" s="152" t="s">
        <v>160</v>
      </c>
      <c r="F131" s="153" t="s">
        <v>1939</v>
      </c>
      <c r="I131" s="154"/>
      <c r="L131" s="32"/>
      <c r="M131" s="155"/>
      <c r="T131" s="56"/>
      <c r="AT131" s="17" t="s">
        <v>160</v>
      </c>
      <c r="AU131" s="17" t="s">
        <v>81</v>
      </c>
    </row>
    <row r="132" spans="2:65" s="1" customFormat="1" ht="21.75" customHeight="1" x14ac:dyDescent="0.2">
      <c r="B132" s="137"/>
      <c r="C132" s="138" t="s">
        <v>158</v>
      </c>
      <c r="D132" s="138" t="s">
        <v>154</v>
      </c>
      <c r="E132" s="139" t="s">
        <v>1742</v>
      </c>
      <c r="F132" s="140" t="s">
        <v>1743</v>
      </c>
      <c r="G132" s="141" t="s">
        <v>171</v>
      </c>
      <c r="H132" s="142">
        <v>401.9</v>
      </c>
      <c r="I132" s="143"/>
      <c r="J132" s="144">
        <f>ROUND(I132*H132,2)</f>
        <v>0</v>
      </c>
      <c r="K132" s="145"/>
      <c r="L132" s="32"/>
      <c r="M132" s="146" t="s">
        <v>1</v>
      </c>
      <c r="N132" s="147" t="s">
        <v>38</v>
      </c>
      <c r="P132" s="148">
        <f>O132*H132</f>
        <v>0</v>
      </c>
      <c r="Q132" s="148">
        <v>0</v>
      </c>
      <c r="R132" s="148">
        <f>Q132*H132</f>
        <v>0</v>
      </c>
      <c r="S132" s="148">
        <v>0</v>
      </c>
      <c r="T132" s="149">
        <f>S132*H132</f>
        <v>0</v>
      </c>
      <c r="AR132" s="150" t="s">
        <v>158</v>
      </c>
      <c r="AT132" s="150" t="s">
        <v>154</v>
      </c>
      <c r="AU132" s="150" t="s">
        <v>81</v>
      </c>
      <c r="AY132" s="17" t="s">
        <v>151</v>
      </c>
      <c r="BE132" s="151">
        <f>IF(N132="základní",J132,0)</f>
        <v>0</v>
      </c>
      <c r="BF132" s="151">
        <f>IF(N132="snížená",J132,0)</f>
        <v>0</v>
      </c>
      <c r="BG132" s="151">
        <f>IF(N132="zákl. přenesená",J132,0)</f>
        <v>0</v>
      </c>
      <c r="BH132" s="151">
        <f>IF(N132="sníž. přenesená",J132,0)</f>
        <v>0</v>
      </c>
      <c r="BI132" s="151">
        <f>IF(N132="nulová",J132,0)</f>
        <v>0</v>
      </c>
      <c r="BJ132" s="17" t="s">
        <v>81</v>
      </c>
      <c r="BK132" s="151">
        <f>ROUND(I132*H132,2)</f>
        <v>0</v>
      </c>
      <c r="BL132" s="17" t="s">
        <v>158</v>
      </c>
      <c r="BM132" s="150" t="s">
        <v>204</v>
      </c>
    </row>
    <row r="133" spans="2:65" s="1" customFormat="1" x14ac:dyDescent="0.2">
      <c r="B133" s="32"/>
      <c r="D133" s="152" t="s">
        <v>160</v>
      </c>
      <c r="F133" s="153" t="s">
        <v>1743</v>
      </c>
      <c r="I133" s="154"/>
      <c r="L133" s="32"/>
      <c r="M133" s="155"/>
      <c r="T133" s="56"/>
      <c r="AT133" s="17" t="s">
        <v>160</v>
      </c>
      <c r="AU133" s="17" t="s">
        <v>81</v>
      </c>
    </row>
    <row r="134" spans="2:65" s="1" customFormat="1" ht="16.5" customHeight="1" x14ac:dyDescent="0.2">
      <c r="B134" s="137"/>
      <c r="C134" s="138" t="s">
        <v>184</v>
      </c>
      <c r="D134" s="138" t="s">
        <v>154</v>
      </c>
      <c r="E134" s="139" t="s">
        <v>1940</v>
      </c>
      <c r="F134" s="140" t="s">
        <v>1941</v>
      </c>
      <c r="G134" s="141" t="s">
        <v>171</v>
      </c>
      <c r="H134" s="142">
        <v>20</v>
      </c>
      <c r="I134" s="143"/>
      <c r="J134" s="144">
        <f>ROUND(I134*H134,2)</f>
        <v>0</v>
      </c>
      <c r="K134" s="145"/>
      <c r="L134" s="32"/>
      <c r="M134" s="146" t="s">
        <v>1</v>
      </c>
      <c r="N134" s="147" t="s">
        <v>38</v>
      </c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AR134" s="150" t="s">
        <v>158</v>
      </c>
      <c r="AT134" s="150" t="s">
        <v>154</v>
      </c>
      <c r="AU134" s="150" t="s">
        <v>81</v>
      </c>
      <c r="AY134" s="17" t="s">
        <v>151</v>
      </c>
      <c r="BE134" s="151">
        <f>IF(N134="základní",J134,0)</f>
        <v>0</v>
      </c>
      <c r="BF134" s="151">
        <f>IF(N134="snížená",J134,0)</f>
        <v>0</v>
      </c>
      <c r="BG134" s="151">
        <f>IF(N134="zákl. přenesená",J134,0)</f>
        <v>0</v>
      </c>
      <c r="BH134" s="151">
        <f>IF(N134="sníž. přenesená",J134,0)</f>
        <v>0</v>
      </c>
      <c r="BI134" s="151">
        <f>IF(N134="nulová",J134,0)</f>
        <v>0</v>
      </c>
      <c r="BJ134" s="17" t="s">
        <v>81</v>
      </c>
      <c r="BK134" s="151">
        <f>ROUND(I134*H134,2)</f>
        <v>0</v>
      </c>
      <c r="BL134" s="17" t="s">
        <v>158</v>
      </c>
      <c r="BM134" s="150" t="s">
        <v>217</v>
      </c>
    </row>
    <row r="135" spans="2:65" s="1" customFormat="1" x14ac:dyDescent="0.2">
      <c r="B135" s="32"/>
      <c r="D135" s="152" t="s">
        <v>160</v>
      </c>
      <c r="F135" s="153" t="s">
        <v>1941</v>
      </c>
      <c r="I135" s="154"/>
      <c r="L135" s="32"/>
      <c r="M135" s="155"/>
      <c r="T135" s="56"/>
      <c r="AT135" s="17" t="s">
        <v>160</v>
      </c>
      <c r="AU135" s="17" t="s">
        <v>81</v>
      </c>
    </row>
    <row r="136" spans="2:65" s="12" customFormat="1" x14ac:dyDescent="0.2">
      <c r="B136" s="156"/>
      <c r="D136" s="152" t="s">
        <v>162</v>
      </c>
      <c r="E136" s="157" t="s">
        <v>1</v>
      </c>
      <c r="F136" s="158" t="s">
        <v>321</v>
      </c>
      <c r="H136" s="159">
        <v>20</v>
      </c>
      <c r="I136" s="160"/>
      <c r="L136" s="156"/>
      <c r="M136" s="161"/>
      <c r="T136" s="162"/>
      <c r="AT136" s="157" t="s">
        <v>162</v>
      </c>
      <c r="AU136" s="157" t="s">
        <v>81</v>
      </c>
      <c r="AV136" s="12" t="s">
        <v>83</v>
      </c>
      <c r="AW136" s="12" t="s">
        <v>30</v>
      </c>
      <c r="AX136" s="12" t="s">
        <v>73</v>
      </c>
      <c r="AY136" s="157" t="s">
        <v>151</v>
      </c>
    </row>
    <row r="137" spans="2:65" s="13" customFormat="1" x14ac:dyDescent="0.2">
      <c r="B137" s="163"/>
      <c r="D137" s="152" t="s">
        <v>162</v>
      </c>
      <c r="E137" s="164" t="s">
        <v>1</v>
      </c>
      <c r="F137" s="165" t="s">
        <v>164</v>
      </c>
      <c r="H137" s="166">
        <v>20</v>
      </c>
      <c r="I137" s="167"/>
      <c r="L137" s="163"/>
      <c r="M137" s="168"/>
      <c r="T137" s="169"/>
      <c r="AT137" s="164" t="s">
        <v>162</v>
      </c>
      <c r="AU137" s="164" t="s">
        <v>81</v>
      </c>
      <c r="AV137" s="13" t="s">
        <v>158</v>
      </c>
      <c r="AW137" s="13" t="s">
        <v>30</v>
      </c>
      <c r="AX137" s="13" t="s">
        <v>81</v>
      </c>
      <c r="AY137" s="164" t="s">
        <v>151</v>
      </c>
    </row>
    <row r="138" spans="2:65" s="1" customFormat="1" ht="16.5" customHeight="1" x14ac:dyDescent="0.2">
      <c r="B138" s="137"/>
      <c r="C138" s="138" t="s">
        <v>189</v>
      </c>
      <c r="D138" s="138" t="s">
        <v>154</v>
      </c>
      <c r="E138" s="139" t="s">
        <v>1942</v>
      </c>
      <c r="F138" s="140" t="s">
        <v>1943</v>
      </c>
      <c r="G138" s="141" t="s">
        <v>167</v>
      </c>
      <c r="H138" s="142">
        <v>14</v>
      </c>
      <c r="I138" s="143"/>
      <c r="J138" s="144">
        <f>ROUND(I138*H138,2)</f>
        <v>0</v>
      </c>
      <c r="K138" s="145"/>
      <c r="L138" s="32"/>
      <c r="M138" s="146" t="s">
        <v>1</v>
      </c>
      <c r="N138" s="147" t="s">
        <v>38</v>
      </c>
      <c r="P138" s="148">
        <f>O138*H138</f>
        <v>0</v>
      </c>
      <c r="Q138" s="148">
        <v>0</v>
      </c>
      <c r="R138" s="148">
        <f>Q138*H138</f>
        <v>0</v>
      </c>
      <c r="S138" s="148">
        <v>0</v>
      </c>
      <c r="T138" s="149">
        <f>S138*H138</f>
        <v>0</v>
      </c>
      <c r="AR138" s="150" t="s">
        <v>158</v>
      </c>
      <c r="AT138" s="150" t="s">
        <v>154</v>
      </c>
      <c r="AU138" s="150" t="s">
        <v>81</v>
      </c>
      <c r="AY138" s="17" t="s">
        <v>151</v>
      </c>
      <c r="BE138" s="151">
        <f>IF(N138="základní",J138,0)</f>
        <v>0</v>
      </c>
      <c r="BF138" s="151">
        <f>IF(N138="snížená",J138,0)</f>
        <v>0</v>
      </c>
      <c r="BG138" s="151">
        <f>IF(N138="zákl. přenesená",J138,0)</f>
        <v>0</v>
      </c>
      <c r="BH138" s="151">
        <f>IF(N138="sníž. přenesená",J138,0)</f>
        <v>0</v>
      </c>
      <c r="BI138" s="151">
        <f>IF(N138="nulová",J138,0)</f>
        <v>0</v>
      </c>
      <c r="BJ138" s="17" t="s">
        <v>81</v>
      </c>
      <c r="BK138" s="151">
        <f>ROUND(I138*H138,2)</f>
        <v>0</v>
      </c>
      <c r="BL138" s="17" t="s">
        <v>158</v>
      </c>
      <c r="BM138" s="150" t="s">
        <v>8</v>
      </c>
    </row>
    <row r="139" spans="2:65" s="1" customFormat="1" x14ac:dyDescent="0.2">
      <c r="B139" s="32"/>
      <c r="D139" s="152" t="s">
        <v>160</v>
      </c>
      <c r="F139" s="153" t="s">
        <v>1943</v>
      </c>
      <c r="I139" s="154"/>
      <c r="L139" s="32"/>
      <c r="M139" s="155"/>
      <c r="T139" s="56"/>
      <c r="AT139" s="17" t="s">
        <v>160</v>
      </c>
      <c r="AU139" s="17" t="s">
        <v>81</v>
      </c>
    </row>
    <row r="140" spans="2:65" s="1" customFormat="1" ht="21.75" customHeight="1" x14ac:dyDescent="0.2">
      <c r="B140" s="137"/>
      <c r="C140" s="138" t="s">
        <v>195</v>
      </c>
      <c r="D140" s="138" t="s">
        <v>154</v>
      </c>
      <c r="E140" s="139" t="s">
        <v>1944</v>
      </c>
      <c r="F140" s="140" t="s">
        <v>1945</v>
      </c>
      <c r="G140" s="141" t="s">
        <v>167</v>
      </c>
      <c r="H140" s="142">
        <v>8</v>
      </c>
      <c r="I140" s="143"/>
      <c r="J140" s="144">
        <f>ROUND(I140*H140,2)</f>
        <v>0</v>
      </c>
      <c r="K140" s="145"/>
      <c r="L140" s="32"/>
      <c r="M140" s="146" t="s">
        <v>1</v>
      </c>
      <c r="N140" s="147" t="s">
        <v>38</v>
      </c>
      <c r="P140" s="148">
        <f>O140*H140</f>
        <v>0</v>
      </c>
      <c r="Q140" s="148">
        <v>0</v>
      </c>
      <c r="R140" s="148">
        <f>Q140*H140</f>
        <v>0</v>
      </c>
      <c r="S140" s="148">
        <v>0</v>
      </c>
      <c r="T140" s="149">
        <f>S140*H140</f>
        <v>0</v>
      </c>
      <c r="AR140" s="150" t="s">
        <v>158</v>
      </c>
      <c r="AT140" s="150" t="s">
        <v>154</v>
      </c>
      <c r="AU140" s="150" t="s">
        <v>81</v>
      </c>
      <c r="AY140" s="17" t="s">
        <v>151</v>
      </c>
      <c r="BE140" s="151">
        <f>IF(N140="základní",J140,0)</f>
        <v>0</v>
      </c>
      <c r="BF140" s="151">
        <f>IF(N140="snížená",J140,0)</f>
        <v>0</v>
      </c>
      <c r="BG140" s="151">
        <f>IF(N140="zákl. přenesená",J140,0)</f>
        <v>0</v>
      </c>
      <c r="BH140" s="151">
        <f>IF(N140="sníž. přenesená",J140,0)</f>
        <v>0</v>
      </c>
      <c r="BI140" s="151">
        <f>IF(N140="nulová",J140,0)</f>
        <v>0</v>
      </c>
      <c r="BJ140" s="17" t="s">
        <v>81</v>
      </c>
      <c r="BK140" s="151">
        <f>ROUND(I140*H140,2)</f>
        <v>0</v>
      </c>
      <c r="BL140" s="17" t="s">
        <v>158</v>
      </c>
      <c r="BM140" s="150" t="s">
        <v>293</v>
      </c>
    </row>
    <row r="141" spans="2:65" s="1" customFormat="1" x14ac:dyDescent="0.2">
      <c r="B141" s="32"/>
      <c r="D141" s="152" t="s">
        <v>160</v>
      </c>
      <c r="F141" s="153" t="s">
        <v>1945</v>
      </c>
      <c r="I141" s="154"/>
      <c r="L141" s="32"/>
      <c r="M141" s="155"/>
      <c r="T141" s="56"/>
      <c r="AT141" s="17" t="s">
        <v>160</v>
      </c>
      <c r="AU141" s="17" t="s">
        <v>81</v>
      </c>
    </row>
    <row r="142" spans="2:65" s="1" customFormat="1" ht="21.75" customHeight="1" x14ac:dyDescent="0.2">
      <c r="B142" s="137"/>
      <c r="C142" s="138" t="s">
        <v>204</v>
      </c>
      <c r="D142" s="138" t="s">
        <v>154</v>
      </c>
      <c r="E142" s="139" t="s">
        <v>1946</v>
      </c>
      <c r="F142" s="140" t="s">
        <v>1947</v>
      </c>
      <c r="G142" s="141" t="s">
        <v>157</v>
      </c>
      <c r="H142" s="142">
        <v>123.3</v>
      </c>
      <c r="I142" s="143"/>
      <c r="J142" s="144">
        <f>ROUND(I142*H142,2)</f>
        <v>0</v>
      </c>
      <c r="K142" s="145"/>
      <c r="L142" s="32"/>
      <c r="M142" s="146" t="s">
        <v>1</v>
      </c>
      <c r="N142" s="147" t="s">
        <v>38</v>
      </c>
      <c r="P142" s="148">
        <f>O142*H142</f>
        <v>0</v>
      </c>
      <c r="Q142" s="148">
        <v>0</v>
      </c>
      <c r="R142" s="148">
        <f>Q142*H142</f>
        <v>0</v>
      </c>
      <c r="S142" s="148">
        <v>0</v>
      </c>
      <c r="T142" s="149">
        <f>S142*H142</f>
        <v>0</v>
      </c>
      <c r="AR142" s="150" t="s">
        <v>158</v>
      </c>
      <c r="AT142" s="150" t="s">
        <v>154</v>
      </c>
      <c r="AU142" s="150" t="s">
        <v>81</v>
      </c>
      <c r="AY142" s="17" t="s">
        <v>151</v>
      </c>
      <c r="BE142" s="151">
        <f>IF(N142="základní",J142,0)</f>
        <v>0</v>
      </c>
      <c r="BF142" s="151">
        <f>IF(N142="snížená",J142,0)</f>
        <v>0</v>
      </c>
      <c r="BG142" s="151">
        <f>IF(N142="zákl. přenesená",J142,0)</f>
        <v>0</v>
      </c>
      <c r="BH142" s="151">
        <f>IF(N142="sníž. přenesená",J142,0)</f>
        <v>0</v>
      </c>
      <c r="BI142" s="151">
        <f>IF(N142="nulová",J142,0)</f>
        <v>0</v>
      </c>
      <c r="BJ142" s="17" t="s">
        <v>81</v>
      </c>
      <c r="BK142" s="151">
        <f>ROUND(I142*H142,2)</f>
        <v>0</v>
      </c>
      <c r="BL142" s="17" t="s">
        <v>158</v>
      </c>
      <c r="BM142" s="150" t="s">
        <v>248</v>
      </c>
    </row>
    <row r="143" spans="2:65" s="1" customFormat="1" x14ac:dyDescent="0.2">
      <c r="B143" s="32"/>
      <c r="D143" s="152" t="s">
        <v>160</v>
      </c>
      <c r="F143" s="153" t="s">
        <v>1947</v>
      </c>
      <c r="I143" s="154"/>
      <c r="L143" s="32"/>
      <c r="M143" s="155"/>
      <c r="T143" s="56"/>
      <c r="AT143" s="17" t="s">
        <v>160</v>
      </c>
      <c r="AU143" s="17" t="s">
        <v>81</v>
      </c>
    </row>
    <row r="144" spans="2:65" s="1" customFormat="1" ht="16.5" customHeight="1" x14ac:dyDescent="0.2">
      <c r="B144" s="137"/>
      <c r="C144" s="138" t="s">
        <v>152</v>
      </c>
      <c r="D144" s="138" t="s">
        <v>154</v>
      </c>
      <c r="E144" s="139" t="s">
        <v>1753</v>
      </c>
      <c r="F144" s="140" t="s">
        <v>1754</v>
      </c>
      <c r="G144" s="141" t="s">
        <v>171</v>
      </c>
      <c r="H144" s="142">
        <v>180.51400000000001</v>
      </c>
      <c r="I144" s="143"/>
      <c r="J144" s="144">
        <f>ROUND(I144*H144,2)</f>
        <v>0</v>
      </c>
      <c r="K144" s="145"/>
      <c r="L144" s="32"/>
      <c r="M144" s="146" t="s">
        <v>1</v>
      </c>
      <c r="N144" s="147" t="s">
        <v>38</v>
      </c>
      <c r="P144" s="148">
        <f>O144*H144</f>
        <v>0</v>
      </c>
      <c r="Q144" s="148">
        <v>0</v>
      </c>
      <c r="R144" s="148">
        <f>Q144*H144</f>
        <v>0</v>
      </c>
      <c r="S144" s="148">
        <v>0</v>
      </c>
      <c r="T144" s="149">
        <f>S144*H144</f>
        <v>0</v>
      </c>
      <c r="AR144" s="150" t="s">
        <v>158</v>
      </c>
      <c r="AT144" s="150" t="s">
        <v>154</v>
      </c>
      <c r="AU144" s="150" t="s">
        <v>81</v>
      </c>
      <c r="AY144" s="17" t="s">
        <v>151</v>
      </c>
      <c r="BE144" s="151">
        <f>IF(N144="základní",J144,0)</f>
        <v>0</v>
      </c>
      <c r="BF144" s="151">
        <f>IF(N144="snížená",J144,0)</f>
        <v>0</v>
      </c>
      <c r="BG144" s="151">
        <f>IF(N144="zákl. přenesená",J144,0)</f>
        <v>0</v>
      </c>
      <c r="BH144" s="151">
        <f>IF(N144="sníž. přenesená",J144,0)</f>
        <v>0</v>
      </c>
      <c r="BI144" s="151">
        <f>IF(N144="nulová",J144,0)</f>
        <v>0</v>
      </c>
      <c r="BJ144" s="17" t="s">
        <v>81</v>
      </c>
      <c r="BK144" s="151">
        <f>ROUND(I144*H144,2)</f>
        <v>0</v>
      </c>
      <c r="BL144" s="17" t="s">
        <v>158</v>
      </c>
      <c r="BM144" s="150" t="s">
        <v>321</v>
      </c>
    </row>
    <row r="145" spans="2:65" s="1" customFormat="1" x14ac:dyDescent="0.2">
      <c r="B145" s="32"/>
      <c r="D145" s="152" t="s">
        <v>160</v>
      </c>
      <c r="F145" s="153" t="s">
        <v>1754</v>
      </c>
      <c r="I145" s="154"/>
      <c r="L145" s="32"/>
      <c r="M145" s="155"/>
      <c r="T145" s="56"/>
      <c r="AT145" s="17" t="s">
        <v>160</v>
      </c>
      <c r="AU145" s="17" t="s">
        <v>81</v>
      </c>
    </row>
    <row r="146" spans="2:65" s="1" customFormat="1" ht="29.25" x14ac:dyDescent="0.2">
      <c r="B146" s="32"/>
      <c r="D146" s="152" t="s">
        <v>1755</v>
      </c>
      <c r="F146" s="194" t="s">
        <v>1756</v>
      </c>
      <c r="I146" s="154"/>
      <c r="L146" s="32"/>
      <c r="M146" s="155"/>
      <c r="T146" s="56"/>
      <c r="AT146" s="17" t="s">
        <v>1755</v>
      </c>
      <c r="AU146" s="17" t="s">
        <v>81</v>
      </c>
    </row>
    <row r="147" spans="2:65" s="1" customFormat="1" ht="24.2" customHeight="1" x14ac:dyDescent="0.2">
      <c r="B147" s="137"/>
      <c r="C147" s="138" t="s">
        <v>217</v>
      </c>
      <c r="D147" s="138" t="s">
        <v>154</v>
      </c>
      <c r="E147" s="139" t="s">
        <v>1757</v>
      </c>
      <c r="F147" s="140" t="s">
        <v>1758</v>
      </c>
      <c r="G147" s="141" t="s">
        <v>171</v>
      </c>
      <c r="H147" s="142">
        <v>67.094999999999999</v>
      </c>
      <c r="I147" s="143"/>
      <c r="J147" s="144">
        <f>ROUND(I147*H147,2)</f>
        <v>0</v>
      </c>
      <c r="K147" s="145"/>
      <c r="L147" s="32"/>
      <c r="M147" s="146" t="s">
        <v>1</v>
      </c>
      <c r="N147" s="147" t="s">
        <v>38</v>
      </c>
      <c r="P147" s="148">
        <f>O147*H147</f>
        <v>0</v>
      </c>
      <c r="Q147" s="148">
        <v>0</v>
      </c>
      <c r="R147" s="148">
        <f>Q147*H147</f>
        <v>0</v>
      </c>
      <c r="S147" s="148">
        <v>0</v>
      </c>
      <c r="T147" s="149">
        <f>S147*H147</f>
        <v>0</v>
      </c>
      <c r="AR147" s="150" t="s">
        <v>158</v>
      </c>
      <c r="AT147" s="150" t="s">
        <v>154</v>
      </c>
      <c r="AU147" s="150" t="s">
        <v>81</v>
      </c>
      <c r="AY147" s="17" t="s">
        <v>151</v>
      </c>
      <c r="BE147" s="151">
        <f>IF(N147="základní",J147,0)</f>
        <v>0</v>
      </c>
      <c r="BF147" s="151">
        <f>IF(N147="snížená",J147,0)</f>
        <v>0</v>
      </c>
      <c r="BG147" s="151">
        <f>IF(N147="zákl. přenesená",J147,0)</f>
        <v>0</v>
      </c>
      <c r="BH147" s="151">
        <f>IF(N147="sníž. přenesená",J147,0)</f>
        <v>0</v>
      </c>
      <c r="BI147" s="151">
        <f>IF(N147="nulová",J147,0)</f>
        <v>0</v>
      </c>
      <c r="BJ147" s="17" t="s">
        <v>81</v>
      </c>
      <c r="BK147" s="151">
        <f>ROUND(I147*H147,2)</f>
        <v>0</v>
      </c>
      <c r="BL147" s="17" t="s">
        <v>158</v>
      </c>
      <c r="BM147" s="150" t="s">
        <v>329</v>
      </c>
    </row>
    <row r="148" spans="2:65" s="1" customFormat="1" ht="19.5" x14ac:dyDescent="0.2">
      <c r="B148" s="32"/>
      <c r="D148" s="152" t="s">
        <v>160</v>
      </c>
      <c r="F148" s="153" t="s">
        <v>1758</v>
      </c>
      <c r="I148" s="154"/>
      <c r="L148" s="32"/>
      <c r="M148" s="155"/>
      <c r="T148" s="56"/>
      <c r="AT148" s="17" t="s">
        <v>160</v>
      </c>
      <c r="AU148" s="17" t="s">
        <v>81</v>
      </c>
    </row>
    <row r="149" spans="2:65" s="1" customFormat="1" ht="21.75" customHeight="1" x14ac:dyDescent="0.2">
      <c r="B149" s="137"/>
      <c r="C149" s="138" t="s">
        <v>279</v>
      </c>
      <c r="D149" s="138" t="s">
        <v>154</v>
      </c>
      <c r="E149" s="139" t="s">
        <v>1759</v>
      </c>
      <c r="F149" s="140" t="s">
        <v>1760</v>
      </c>
      <c r="G149" s="141" t="s">
        <v>171</v>
      </c>
      <c r="H149" s="142">
        <v>221.386</v>
      </c>
      <c r="I149" s="143"/>
      <c r="J149" s="144">
        <f>ROUND(I149*H149,2)</f>
        <v>0</v>
      </c>
      <c r="K149" s="145"/>
      <c r="L149" s="32"/>
      <c r="M149" s="146" t="s">
        <v>1</v>
      </c>
      <c r="N149" s="147" t="s">
        <v>38</v>
      </c>
      <c r="P149" s="148">
        <f>O149*H149</f>
        <v>0</v>
      </c>
      <c r="Q149" s="148">
        <v>0</v>
      </c>
      <c r="R149" s="148">
        <f>Q149*H149</f>
        <v>0</v>
      </c>
      <c r="S149" s="148">
        <v>0</v>
      </c>
      <c r="T149" s="149">
        <f>S149*H149</f>
        <v>0</v>
      </c>
      <c r="AR149" s="150" t="s">
        <v>158</v>
      </c>
      <c r="AT149" s="150" t="s">
        <v>154</v>
      </c>
      <c r="AU149" s="150" t="s">
        <v>81</v>
      </c>
      <c r="AY149" s="17" t="s">
        <v>151</v>
      </c>
      <c r="BE149" s="151">
        <f>IF(N149="základní",J149,0)</f>
        <v>0</v>
      </c>
      <c r="BF149" s="151">
        <f>IF(N149="snížená",J149,0)</f>
        <v>0</v>
      </c>
      <c r="BG149" s="151">
        <f>IF(N149="zákl. přenesená",J149,0)</f>
        <v>0</v>
      </c>
      <c r="BH149" s="151">
        <f>IF(N149="sníž. přenesená",J149,0)</f>
        <v>0</v>
      </c>
      <c r="BI149" s="151">
        <f>IF(N149="nulová",J149,0)</f>
        <v>0</v>
      </c>
      <c r="BJ149" s="17" t="s">
        <v>81</v>
      </c>
      <c r="BK149" s="151">
        <f>ROUND(I149*H149,2)</f>
        <v>0</v>
      </c>
      <c r="BL149" s="17" t="s">
        <v>158</v>
      </c>
      <c r="BM149" s="150" t="s">
        <v>341</v>
      </c>
    </row>
    <row r="150" spans="2:65" s="1" customFormat="1" x14ac:dyDescent="0.2">
      <c r="B150" s="32"/>
      <c r="D150" s="152" t="s">
        <v>160</v>
      </c>
      <c r="F150" s="153" t="s">
        <v>1760</v>
      </c>
      <c r="I150" s="154"/>
      <c r="L150" s="32"/>
      <c r="M150" s="155"/>
      <c r="T150" s="56"/>
      <c r="AT150" s="17" t="s">
        <v>160</v>
      </c>
      <c r="AU150" s="17" t="s">
        <v>81</v>
      </c>
    </row>
    <row r="151" spans="2:65" s="1" customFormat="1" ht="21.75" customHeight="1" x14ac:dyDescent="0.2">
      <c r="B151" s="137"/>
      <c r="C151" s="138" t="s">
        <v>8</v>
      </c>
      <c r="D151" s="138" t="s">
        <v>154</v>
      </c>
      <c r="E151" s="139" t="s">
        <v>1948</v>
      </c>
      <c r="F151" s="140" t="s">
        <v>1949</v>
      </c>
      <c r="G151" s="141" t="s">
        <v>171</v>
      </c>
      <c r="H151" s="142">
        <v>1106.93</v>
      </c>
      <c r="I151" s="143"/>
      <c r="J151" s="144">
        <f>ROUND(I151*H151,2)</f>
        <v>0</v>
      </c>
      <c r="K151" s="145"/>
      <c r="L151" s="32"/>
      <c r="M151" s="146" t="s">
        <v>1</v>
      </c>
      <c r="N151" s="147" t="s">
        <v>38</v>
      </c>
      <c r="P151" s="148">
        <f>O151*H151</f>
        <v>0</v>
      </c>
      <c r="Q151" s="148">
        <v>0</v>
      </c>
      <c r="R151" s="148">
        <f>Q151*H151</f>
        <v>0</v>
      </c>
      <c r="S151" s="148">
        <v>0</v>
      </c>
      <c r="T151" s="149">
        <f>S151*H151</f>
        <v>0</v>
      </c>
      <c r="AR151" s="150" t="s">
        <v>158</v>
      </c>
      <c r="AT151" s="150" t="s">
        <v>154</v>
      </c>
      <c r="AU151" s="150" t="s">
        <v>81</v>
      </c>
      <c r="AY151" s="17" t="s">
        <v>151</v>
      </c>
      <c r="BE151" s="151">
        <f>IF(N151="základní",J151,0)</f>
        <v>0</v>
      </c>
      <c r="BF151" s="151">
        <f>IF(N151="snížená",J151,0)</f>
        <v>0</v>
      </c>
      <c r="BG151" s="151">
        <f>IF(N151="zákl. přenesená",J151,0)</f>
        <v>0</v>
      </c>
      <c r="BH151" s="151">
        <f>IF(N151="sníž. přenesená",J151,0)</f>
        <v>0</v>
      </c>
      <c r="BI151" s="151">
        <f>IF(N151="nulová",J151,0)</f>
        <v>0</v>
      </c>
      <c r="BJ151" s="17" t="s">
        <v>81</v>
      </c>
      <c r="BK151" s="151">
        <f>ROUND(I151*H151,2)</f>
        <v>0</v>
      </c>
      <c r="BL151" s="17" t="s">
        <v>158</v>
      </c>
      <c r="BM151" s="150" t="s">
        <v>352</v>
      </c>
    </row>
    <row r="152" spans="2:65" s="1" customFormat="1" x14ac:dyDescent="0.2">
      <c r="B152" s="32"/>
      <c r="D152" s="152" t="s">
        <v>160</v>
      </c>
      <c r="F152" s="153" t="s">
        <v>1949</v>
      </c>
      <c r="I152" s="154"/>
      <c r="L152" s="32"/>
      <c r="M152" s="155"/>
      <c r="T152" s="56"/>
      <c r="AT152" s="17" t="s">
        <v>160</v>
      </c>
      <c r="AU152" s="17" t="s">
        <v>81</v>
      </c>
    </row>
    <row r="153" spans="2:65" s="1" customFormat="1" ht="24.2" customHeight="1" x14ac:dyDescent="0.2">
      <c r="B153" s="137"/>
      <c r="C153" s="138" t="s">
        <v>287</v>
      </c>
      <c r="D153" s="138" t="s">
        <v>154</v>
      </c>
      <c r="E153" s="139" t="s">
        <v>1763</v>
      </c>
      <c r="F153" s="140" t="s">
        <v>1950</v>
      </c>
      <c r="G153" s="141" t="s">
        <v>171</v>
      </c>
      <c r="H153" s="142">
        <v>221.386</v>
      </c>
      <c r="I153" s="143"/>
      <c r="J153" s="144">
        <f>ROUND(I153*H153,2)</f>
        <v>0</v>
      </c>
      <c r="K153" s="145"/>
      <c r="L153" s="32"/>
      <c r="M153" s="146" t="s">
        <v>1</v>
      </c>
      <c r="N153" s="147" t="s">
        <v>38</v>
      </c>
      <c r="P153" s="148">
        <f>O153*H153</f>
        <v>0</v>
      </c>
      <c r="Q153" s="148">
        <v>0</v>
      </c>
      <c r="R153" s="148">
        <f>Q153*H153</f>
        <v>0</v>
      </c>
      <c r="S153" s="148">
        <v>0</v>
      </c>
      <c r="T153" s="149">
        <f>S153*H153</f>
        <v>0</v>
      </c>
      <c r="AR153" s="150" t="s">
        <v>158</v>
      </c>
      <c r="AT153" s="150" t="s">
        <v>154</v>
      </c>
      <c r="AU153" s="150" t="s">
        <v>81</v>
      </c>
      <c r="AY153" s="17" t="s">
        <v>151</v>
      </c>
      <c r="BE153" s="151">
        <f>IF(N153="základní",J153,0)</f>
        <v>0</v>
      </c>
      <c r="BF153" s="151">
        <f>IF(N153="snížená",J153,0)</f>
        <v>0</v>
      </c>
      <c r="BG153" s="151">
        <f>IF(N153="zákl. přenesená",J153,0)</f>
        <v>0</v>
      </c>
      <c r="BH153" s="151">
        <f>IF(N153="sníž. přenesená",J153,0)</f>
        <v>0</v>
      </c>
      <c r="BI153" s="151">
        <f>IF(N153="nulová",J153,0)</f>
        <v>0</v>
      </c>
      <c r="BJ153" s="17" t="s">
        <v>81</v>
      </c>
      <c r="BK153" s="151">
        <f>ROUND(I153*H153,2)</f>
        <v>0</v>
      </c>
      <c r="BL153" s="17" t="s">
        <v>158</v>
      </c>
      <c r="BM153" s="150" t="s">
        <v>364</v>
      </c>
    </row>
    <row r="154" spans="2:65" s="1" customFormat="1" x14ac:dyDescent="0.2">
      <c r="B154" s="32"/>
      <c r="D154" s="152" t="s">
        <v>160</v>
      </c>
      <c r="F154" s="153" t="s">
        <v>1950</v>
      </c>
      <c r="I154" s="154"/>
      <c r="L154" s="32"/>
      <c r="M154" s="155"/>
      <c r="T154" s="56"/>
      <c r="AT154" s="17" t="s">
        <v>160</v>
      </c>
      <c r="AU154" s="17" t="s">
        <v>81</v>
      </c>
    </row>
    <row r="155" spans="2:65" s="1" customFormat="1" ht="24.2" customHeight="1" x14ac:dyDescent="0.2">
      <c r="B155" s="137"/>
      <c r="C155" s="138" t="s">
        <v>293</v>
      </c>
      <c r="D155" s="138" t="s">
        <v>154</v>
      </c>
      <c r="E155" s="139" t="s">
        <v>1951</v>
      </c>
      <c r="F155" s="140" t="s">
        <v>1952</v>
      </c>
      <c r="G155" s="141" t="s">
        <v>171</v>
      </c>
      <c r="H155" s="142">
        <v>38.012999999999998</v>
      </c>
      <c r="I155" s="143"/>
      <c r="J155" s="144">
        <f>ROUND(I155*H155,2)</f>
        <v>0</v>
      </c>
      <c r="K155" s="145"/>
      <c r="L155" s="32"/>
      <c r="M155" s="146" t="s">
        <v>1</v>
      </c>
      <c r="N155" s="147" t="s">
        <v>38</v>
      </c>
      <c r="P155" s="148">
        <f>O155*H155</f>
        <v>0</v>
      </c>
      <c r="Q155" s="148">
        <v>0</v>
      </c>
      <c r="R155" s="148">
        <f>Q155*H155</f>
        <v>0</v>
      </c>
      <c r="S155" s="148">
        <v>0</v>
      </c>
      <c r="T155" s="149">
        <f>S155*H155</f>
        <v>0</v>
      </c>
      <c r="AR155" s="150" t="s">
        <v>158</v>
      </c>
      <c r="AT155" s="150" t="s">
        <v>154</v>
      </c>
      <c r="AU155" s="150" t="s">
        <v>81</v>
      </c>
      <c r="AY155" s="17" t="s">
        <v>151</v>
      </c>
      <c r="BE155" s="151">
        <f>IF(N155="základní",J155,0)</f>
        <v>0</v>
      </c>
      <c r="BF155" s="151">
        <f>IF(N155="snížená",J155,0)</f>
        <v>0</v>
      </c>
      <c r="BG155" s="151">
        <f>IF(N155="zákl. přenesená",J155,0)</f>
        <v>0</v>
      </c>
      <c r="BH155" s="151">
        <f>IF(N155="sníž. přenesená",J155,0)</f>
        <v>0</v>
      </c>
      <c r="BI155" s="151">
        <f>IF(N155="nulová",J155,0)</f>
        <v>0</v>
      </c>
      <c r="BJ155" s="17" t="s">
        <v>81</v>
      </c>
      <c r="BK155" s="151">
        <f>ROUND(I155*H155,2)</f>
        <v>0</v>
      </c>
      <c r="BL155" s="17" t="s">
        <v>158</v>
      </c>
      <c r="BM155" s="150" t="s">
        <v>375</v>
      </c>
    </row>
    <row r="156" spans="2:65" s="1" customFormat="1" x14ac:dyDescent="0.2">
      <c r="B156" s="32"/>
      <c r="D156" s="152" t="s">
        <v>160</v>
      </c>
      <c r="F156" s="153" t="s">
        <v>1952</v>
      </c>
      <c r="I156" s="154"/>
      <c r="L156" s="32"/>
      <c r="M156" s="155"/>
      <c r="T156" s="56"/>
      <c r="AT156" s="17" t="s">
        <v>160</v>
      </c>
      <c r="AU156" s="17" t="s">
        <v>81</v>
      </c>
    </row>
    <row r="157" spans="2:65" s="1" customFormat="1" ht="16.5" customHeight="1" x14ac:dyDescent="0.2">
      <c r="B157" s="137"/>
      <c r="C157" s="138" t="s">
        <v>298</v>
      </c>
      <c r="D157" s="138" t="s">
        <v>154</v>
      </c>
      <c r="E157" s="139" t="s">
        <v>1953</v>
      </c>
      <c r="F157" s="140" t="s">
        <v>1954</v>
      </c>
      <c r="G157" s="141" t="s">
        <v>181</v>
      </c>
      <c r="H157" s="142">
        <v>60.820999999999998</v>
      </c>
      <c r="I157" s="143"/>
      <c r="J157" s="144">
        <f>ROUND(I157*H157,2)</f>
        <v>0</v>
      </c>
      <c r="K157" s="145"/>
      <c r="L157" s="32"/>
      <c r="M157" s="146" t="s">
        <v>1</v>
      </c>
      <c r="N157" s="147" t="s">
        <v>38</v>
      </c>
      <c r="P157" s="148">
        <f>O157*H157</f>
        <v>0</v>
      </c>
      <c r="Q157" s="148">
        <v>0</v>
      </c>
      <c r="R157" s="148">
        <f>Q157*H157</f>
        <v>0</v>
      </c>
      <c r="S157" s="148">
        <v>0</v>
      </c>
      <c r="T157" s="149">
        <f>S157*H157</f>
        <v>0</v>
      </c>
      <c r="AR157" s="150" t="s">
        <v>158</v>
      </c>
      <c r="AT157" s="150" t="s">
        <v>154</v>
      </c>
      <c r="AU157" s="150" t="s">
        <v>81</v>
      </c>
      <c r="AY157" s="17" t="s">
        <v>151</v>
      </c>
      <c r="BE157" s="151">
        <f>IF(N157="základní",J157,0)</f>
        <v>0</v>
      </c>
      <c r="BF157" s="151">
        <f>IF(N157="snížená",J157,0)</f>
        <v>0</v>
      </c>
      <c r="BG157" s="151">
        <f>IF(N157="zákl. přenesená",J157,0)</f>
        <v>0</v>
      </c>
      <c r="BH157" s="151">
        <f>IF(N157="sníž. přenesená",J157,0)</f>
        <v>0</v>
      </c>
      <c r="BI157" s="151">
        <f>IF(N157="nulová",J157,0)</f>
        <v>0</v>
      </c>
      <c r="BJ157" s="17" t="s">
        <v>81</v>
      </c>
      <c r="BK157" s="151">
        <f>ROUND(I157*H157,2)</f>
        <v>0</v>
      </c>
      <c r="BL157" s="17" t="s">
        <v>158</v>
      </c>
      <c r="BM157" s="150" t="s">
        <v>292</v>
      </c>
    </row>
    <row r="158" spans="2:65" s="1" customFormat="1" x14ac:dyDescent="0.2">
      <c r="B158" s="32"/>
      <c r="D158" s="152" t="s">
        <v>160</v>
      </c>
      <c r="F158" s="153" t="s">
        <v>1954</v>
      </c>
      <c r="I158" s="154"/>
      <c r="L158" s="32"/>
      <c r="M158" s="155"/>
      <c r="T158" s="56"/>
      <c r="AT158" s="17" t="s">
        <v>160</v>
      </c>
      <c r="AU158" s="17" t="s">
        <v>81</v>
      </c>
    </row>
    <row r="159" spans="2:65" s="1" customFormat="1" ht="21.75" customHeight="1" x14ac:dyDescent="0.2">
      <c r="B159" s="137"/>
      <c r="C159" s="138" t="s">
        <v>207</v>
      </c>
      <c r="D159" s="138" t="s">
        <v>154</v>
      </c>
      <c r="E159" s="139" t="s">
        <v>1955</v>
      </c>
      <c r="F159" s="140" t="s">
        <v>1956</v>
      </c>
      <c r="G159" s="141" t="s">
        <v>171</v>
      </c>
      <c r="H159" s="142">
        <v>38.012999999999998</v>
      </c>
      <c r="I159" s="143"/>
      <c r="J159" s="144">
        <f>ROUND(I159*H159,2)</f>
        <v>0</v>
      </c>
      <c r="K159" s="145"/>
      <c r="L159" s="32"/>
      <c r="M159" s="146" t="s">
        <v>1</v>
      </c>
      <c r="N159" s="147" t="s">
        <v>38</v>
      </c>
      <c r="P159" s="148">
        <f>O159*H159</f>
        <v>0</v>
      </c>
      <c r="Q159" s="148">
        <v>0</v>
      </c>
      <c r="R159" s="148">
        <f>Q159*H159</f>
        <v>0</v>
      </c>
      <c r="S159" s="148">
        <v>0</v>
      </c>
      <c r="T159" s="149">
        <f>S159*H159</f>
        <v>0</v>
      </c>
      <c r="AR159" s="150" t="s">
        <v>158</v>
      </c>
      <c r="AT159" s="150" t="s">
        <v>154</v>
      </c>
      <c r="AU159" s="150" t="s">
        <v>81</v>
      </c>
      <c r="AY159" s="17" t="s">
        <v>151</v>
      </c>
      <c r="BE159" s="151">
        <f>IF(N159="základní",J159,0)</f>
        <v>0</v>
      </c>
      <c r="BF159" s="151">
        <f>IF(N159="snížená",J159,0)</f>
        <v>0</v>
      </c>
      <c r="BG159" s="151">
        <f>IF(N159="zákl. přenesená",J159,0)</f>
        <v>0</v>
      </c>
      <c r="BH159" s="151">
        <f>IF(N159="sníž. přenesená",J159,0)</f>
        <v>0</v>
      </c>
      <c r="BI159" s="151">
        <f>IF(N159="nulová",J159,0)</f>
        <v>0</v>
      </c>
      <c r="BJ159" s="17" t="s">
        <v>81</v>
      </c>
      <c r="BK159" s="151">
        <f>ROUND(I159*H159,2)</f>
        <v>0</v>
      </c>
      <c r="BL159" s="17" t="s">
        <v>158</v>
      </c>
      <c r="BM159" s="150" t="s">
        <v>392</v>
      </c>
    </row>
    <row r="160" spans="2:65" s="1" customFormat="1" x14ac:dyDescent="0.2">
      <c r="B160" s="32"/>
      <c r="D160" s="152" t="s">
        <v>160</v>
      </c>
      <c r="F160" s="153" t="s">
        <v>1956</v>
      </c>
      <c r="I160" s="154"/>
      <c r="L160" s="32"/>
      <c r="M160" s="155"/>
      <c r="T160" s="56"/>
      <c r="AT160" s="17" t="s">
        <v>160</v>
      </c>
      <c r="AU160" s="17" t="s">
        <v>81</v>
      </c>
    </row>
    <row r="161" spans="2:65" s="11" customFormat="1" ht="25.9" customHeight="1" x14ac:dyDescent="0.2">
      <c r="B161" s="125"/>
      <c r="D161" s="126" t="s">
        <v>72</v>
      </c>
      <c r="E161" s="127" t="s">
        <v>83</v>
      </c>
      <c r="F161" s="127" t="s">
        <v>1957</v>
      </c>
      <c r="I161" s="128"/>
      <c r="J161" s="129">
        <f>BK161</f>
        <v>0</v>
      </c>
      <c r="L161" s="125"/>
      <c r="M161" s="130"/>
      <c r="P161" s="131">
        <f>SUM(P162:P167)</f>
        <v>0</v>
      </c>
      <c r="R161" s="131">
        <f>SUM(R162:R167)</f>
        <v>0</v>
      </c>
      <c r="T161" s="132">
        <f>SUM(T162:T167)</f>
        <v>0</v>
      </c>
      <c r="AR161" s="126" t="s">
        <v>81</v>
      </c>
      <c r="AT161" s="133" t="s">
        <v>72</v>
      </c>
      <c r="AU161" s="133" t="s">
        <v>73</v>
      </c>
      <c r="AY161" s="126" t="s">
        <v>151</v>
      </c>
      <c r="BK161" s="134">
        <f>SUM(BK162:BK167)</f>
        <v>0</v>
      </c>
    </row>
    <row r="162" spans="2:65" s="1" customFormat="1" ht="21.75" customHeight="1" x14ac:dyDescent="0.2">
      <c r="B162" s="137"/>
      <c r="C162" s="138" t="s">
        <v>305</v>
      </c>
      <c r="D162" s="138" t="s">
        <v>154</v>
      </c>
      <c r="E162" s="139" t="s">
        <v>1958</v>
      </c>
      <c r="F162" s="140" t="s">
        <v>1959</v>
      </c>
      <c r="G162" s="141" t="s">
        <v>157</v>
      </c>
      <c r="H162" s="142">
        <v>290.06</v>
      </c>
      <c r="I162" s="143"/>
      <c r="J162" s="144">
        <f>ROUND(I162*H162,2)</f>
        <v>0</v>
      </c>
      <c r="K162" s="145"/>
      <c r="L162" s="32"/>
      <c r="M162" s="146" t="s">
        <v>1</v>
      </c>
      <c r="N162" s="147" t="s">
        <v>38</v>
      </c>
      <c r="P162" s="148">
        <f>O162*H162</f>
        <v>0</v>
      </c>
      <c r="Q162" s="148">
        <v>0</v>
      </c>
      <c r="R162" s="148">
        <f>Q162*H162</f>
        <v>0</v>
      </c>
      <c r="S162" s="148">
        <v>0</v>
      </c>
      <c r="T162" s="149">
        <f>S162*H162</f>
        <v>0</v>
      </c>
      <c r="AR162" s="150" t="s">
        <v>158</v>
      </c>
      <c r="AT162" s="150" t="s">
        <v>154</v>
      </c>
      <c r="AU162" s="150" t="s">
        <v>81</v>
      </c>
      <c r="AY162" s="17" t="s">
        <v>151</v>
      </c>
      <c r="BE162" s="151">
        <f>IF(N162="základní",J162,0)</f>
        <v>0</v>
      </c>
      <c r="BF162" s="151">
        <f>IF(N162="snížená",J162,0)</f>
        <v>0</v>
      </c>
      <c r="BG162" s="151">
        <f>IF(N162="zákl. přenesená",J162,0)</f>
        <v>0</v>
      </c>
      <c r="BH162" s="151">
        <f>IF(N162="sníž. přenesená",J162,0)</f>
        <v>0</v>
      </c>
      <c r="BI162" s="151">
        <f>IF(N162="nulová",J162,0)</f>
        <v>0</v>
      </c>
      <c r="BJ162" s="17" t="s">
        <v>81</v>
      </c>
      <c r="BK162" s="151">
        <f>ROUND(I162*H162,2)</f>
        <v>0</v>
      </c>
      <c r="BL162" s="17" t="s">
        <v>158</v>
      </c>
      <c r="BM162" s="150" t="s">
        <v>435</v>
      </c>
    </row>
    <row r="163" spans="2:65" s="1" customFormat="1" x14ac:dyDescent="0.2">
      <c r="B163" s="32"/>
      <c r="D163" s="152" t="s">
        <v>160</v>
      </c>
      <c r="F163" s="153" t="s">
        <v>1959</v>
      </c>
      <c r="I163" s="154"/>
      <c r="L163" s="32"/>
      <c r="M163" s="155"/>
      <c r="T163" s="56"/>
      <c r="AT163" s="17" t="s">
        <v>160</v>
      </c>
      <c r="AU163" s="17" t="s">
        <v>81</v>
      </c>
    </row>
    <row r="164" spans="2:65" s="1" customFormat="1" ht="16.5" customHeight="1" x14ac:dyDescent="0.2">
      <c r="B164" s="137"/>
      <c r="C164" s="138" t="s">
        <v>248</v>
      </c>
      <c r="D164" s="138" t="s">
        <v>154</v>
      </c>
      <c r="E164" s="139" t="s">
        <v>1960</v>
      </c>
      <c r="F164" s="140" t="s">
        <v>1961</v>
      </c>
      <c r="G164" s="141" t="s">
        <v>157</v>
      </c>
      <c r="H164" s="142">
        <v>319.06599999999997</v>
      </c>
      <c r="I164" s="143"/>
      <c r="J164" s="144">
        <f>ROUND(I164*H164,2)</f>
        <v>0</v>
      </c>
      <c r="K164" s="145"/>
      <c r="L164" s="32"/>
      <c r="M164" s="146" t="s">
        <v>1</v>
      </c>
      <c r="N164" s="147" t="s">
        <v>38</v>
      </c>
      <c r="P164" s="148">
        <f>O164*H164</f>
        <v>0</v>
      </c>
      <c r="Q164" s="148">
        <v>0</v>
      </c>
      <c r="R164" s="148">
        <f>Q164*H164</f>
        <v>0</v>
      </c>
      <c r="S164" s="148">
        <v>0</v>
      </c>
      <c r="T164" s="149">
        <f>S164*H164</f>
        <v>0</v>
      </c>
      <c r="AR164" s="150" t="s">
        <v>158</v>
      </c>
      <c r="AT164" s="150" t="s">
        <v>154</v>
      </c>
      <c r="AU164" s="150" t="s">
        <v>81</v>
      </c>
      <c r="AY164" s="17" t="s">
        <v>151</v>
      </c>
      <c r="BE164" s="151">
        <f>IF(N164="základní",J164,0)</f>
        <v>0</v>
      </c>
      <c r="BF164" s="151">
        <f>IF(N164="snížená",J164,0)</f>
        <v>0</v>
      </c>
      <c r="BG164" s="151">
        <f>IF(N164="zákl. přenesená",J164,0)</f>
        <v>0</v>
      </c>
      <c r="BH164" s="151">
        <f>IF(N164="sníž. přenesená",J164,0)</f>
        <v>0</v>
      </c>
      <c r="BI164" s="151">
        <f>IF(N164="nulová",J164,0)</f>
        <v>0</v>
      </c>
      <c r="BJ164" s="17" t="s">
        <v>81</v>
      </c>
      <c r="BK164" s="151">
        <f>ROUND(I164*H164,2)</f>
        <v>0</v>
      </c>
      <c r="BL164" s="17" t="s">
        <v>158</v>
      </c>
      <c r="BM164" s="150" t="s">
        <v>441</v>
      </c>
    </row>
    <row r="165" spans="2:65" s="1" customFormat="1" x14ac:dyDescent="0.2">
      <c r="B165" s="32"/>
      <c r="D165" s="152" t="s">
        <v>160</v>
      </c>
      <c r="F165" s="153" t="s">
        <v>1961</v>
      </c>
      <c r="I165" s="154"/>
      <c r="L165" s="32"/>
      <c r="M165" s="155"/>
      <c r="T165" s="56"/>
      <c r="AT165" s="17" t="s">
        <v>160</v>
      </c>
      <c r="AU165" s="17" t="s">
        <v>81</v>
      </c>
    </row>
    <row r="166" spans="2:65" s="1" customFormat="1" ht="21.75" customHeight="1" x14ac:dyDescent="0.2">
      <c r="B166" s="137"/>
      <c r="C166" s="138" t="s">
        <v>315</v>
      </c>
      <c r="D166" s="138" t="s">
        <v>154</v>
      </c>
      <c r="E166" s="139" t="s">
        <v>1962</v>
      </c>
      <c r="F166" s="140" t="s">
        <v>1963</v>
      </c>
      <c r="G166" s="141" t="s">
        <v>171</v>
      </c>
      <c r="H166" s="142">
        <v>25.341999999999999</v>
      </c>
      <c r="I166" s="143"/>
      <c r="J166" s="144">
        <f>ROUND(I166*H166,2)</f>
        <v>0</v>
      </c>
      <c r="K166" s="145"/>
      <c r="L166" s="32"/>
      <c r="M166" s="146" t="s">
        <v>1</v>
      </c>
      <c r="N166" s="147" t="s">
        <v>38</v>
      </c>
      <c r="P166" s="148">
        <f>O166*H166</f>
        <v>0</v>
      </c>
      <c r="Q166" s="148">
        <v>0</v>
      </c>
      <c r="R166" s="148">
        <f>Q166*H166</f>
        <v>0</v>
      </c>
      <c r="S166" s="148">
        <v>0</v>
      </c>
      <c r="T166" s="149">
        <f>S166*H166</f>
        <v>0</v>
      </c>
      <c r="AR166" s="150" t="s">
        <v>158</v>
      </c>
      <c r="AT166" s="150" t="s">
        <v>154</v>
      </c>
      <c r="AU166" s="150" t="s">
        <v>81</v>
      </c>
      <c r="AY166" s="17" t="s">
        <v>151</v>
      </c>
      <c r="BE166" s="151">
        <f>IF(N166="základní",J166,0)</f>
        <v>0</v>
      </c>
      <c r="BF166" s="151">
        <f>IF(N166="snížená",J166,0)</f>
        <v>0</v>
      </c>
      <c r="BG166" s="151">
        <f>IF(N166="zákl. přenesená",J166,0)</f>
        <v>0</v>
      </c>
      <c r="BH166" s="151">
        <f>IF(N166="sníž. přenesená",J166,0)</f>
        <v>0</v>
      </c>
      <c r="BI166" s="151">
        <f>IF(N166="nulová",J166,0)</f>
        <v>0</v>
      </c>
      <c r="BJ166" s="17" t="s">
        <v>81</v>
      </c>
      <c r="BK166" s="151">
        <f>ROUND(I166*H166,2)</f>
        <v>0</v>
      </c>
      <c r="BL166" s="17" t="s">
        <v>158</v>
      </c>
      <c r="BM166" s="150" t="s">
        <v>451</v>
      </c>
    </row>
    <row r="167" spans="2:65" s="1" customFormat="1" x14ac:dyDescent="0.2">
      <c r="B167" s="32"/>
      <c r="D167" s="152" t="s">
        <v>160</v>
      </c>
      <c r="F167" s="153" t="s">
        <v>1963</v>
      </c>
      <c r="I167" s="154"/>
      <c r="L167" s="32"/>
      <c r="M167" s="155"/>
      <c r="T167" s="56"/>
      <c r="AT167" s="17" t="s">
        <v>160</v>
      </c>
      <c r="AU167" s="17" t="s">
        <v>81</v>
      </c>
    </row>
    <row r="168" spans="2:65" s="11" customFormat="1" ht="25.9" customHeight="1" x14ac:dyDescent="0.2">
      <c r="B168" s="125"/>
      <c r="D168" s="126" t="s">
        <v>72</v>
      </c>
      <c r="E168" s="127" t="s">
        <v>158</v>
      </c>
      <c r="F168" s="127" t="s">
        <v>625</v>
      </c>
      <c r="I168" s="128"/>
      <c r="J168" s="129">
        <f>BK168</f>
        <v>0</v>
      </c>
      <c r="L168" s="125"/>
      <c r="M168" s="130"/>
      <c r="P168" s="131">
        <f>SUM(P169:P170)</f>
        <v>0</v>
      </c>
      <c r="R168" s="131">
        <f>SUM(R169:R170)</f>
        <v>0</v>
      </c>
      <c r="T168" s="132">
        <f>SUM(T169:T170)</f>
        <v>0</v>
      </c>
      <c r="AR168" s="126" t="s">
        <v>81</v>
      </c>
      <c r="AT168" s="133" t="s">
        <v>72</v>
      </c>
      <c r="AU168" s="133" t="s">
        <v>73</v>
      </c>
      <c r="AY168" s="126" t="s">
        <v>151</v>
      </c>
      <c r="BK168" s="134">
        <f>SUM(BK169:BK170)</f>
        <v>0</v>
      </c>
    </row>
    <row r="169" spans="2:65" s="1" customFormat="1" ht="21.75" customHeight="1" x14ac:dyDescent="0.2">
      <c r="B169" s="137"/>
      <c r="C169" s="138" t="s">
        <v>321</v>
      </c>
      <c r="D169" s="138" t="s">
        <v>154</v>
      </c>
      <c r="E169" s="139" t="s">
        <v>1768</v>
      </c>
      <c r="F169" s="140" t="s">
        <v>1769</v>
      </c>
      <c r="G169" s="141" t="s">
        <v>171</v>
      </c>
      <c r="H169" s="142">
        <v>14.91</v>
      </c>
      <c r="I169" s="143"/>
      <c r="J169" s="144">
        <f>ROUND(I169*H169,2)</f>
        <v>0</v>
      </c>
      <c r="K169" s="145"/>
      <c r="L169" s="32"/>
      <c r="M169" s="146" t="s">
        <v>1</v>
      </c>
      <c r="N169" s="147" t="s">
        <v>38</v>
      </c>
      <c r="P169" s="148">
        <f>O169*H169</f>
        <v>0</v>
      </c>
      <c r="Q169" s="148">
        <v>0</v>
      </c>
      <c r="R169" s="148">
        <f>Q169*H169</f>
        <v>0</v>
      </c>
      <c r="S169" s="148">
        <v>0</v>
      </c>
      <c r="T169" s="149">
        <f>S169*H169</f>
        <v>0</v>
      </c>
      <c r="AR169" s="150" t="s">
        <v>158</v>
      </c>
      <c r="AT169" s="150" t="s">
        <v>154</v>
      </c>
      <c r="AU169" s="150" t="s">
        <v>81</v>
      </c>
      <c r="AY169" s="17" t="s">
        <v>151</v>
      </c>
      <c r="BE169" s="151">
        <f>IF(N169="základní",J169,0)</f>
        <v>0</v>
      </c>
      <c r="BF169" s="151">
        <f>IF(N169="snížená",J169,0)</f>
        <v>0</v>
      </c>
      <c r="BG169" s="151">
        <f>IF(N169="zákl. přenesená",J169,0)</f>
        <v>0</v>
      </c>
      <c r="BH169" s="151">
        <f>IF(N169="sníž. přenesená",J169,0)</f>
        <v>0</v>
      </c>
      <c r="BI169" s="151">
        <f>IF(N169="nulová",J169,0)</f>
        <v>0</v>
      </c>
      <c r="BJ169" s="17" t="s">
        <v>81</v>
      </c>
      <c r="BK169" s="151">
        <f>ROUND(I169*H169,2)</f>
        <v>0</v>
      </c>
      <c r="BL169" s="17" t="s">
        <v>158</v>
      </c>
      <c r="BM169" s="150" t="s">
        <v>461</v>
      </c>
    </row>
    <row r="170" spans="2:65" s="1" customFormat="1" x14ac:dyDescent="0.2">
      <c r="B170" s="32"/>
      <c r="D170" s="152" t="s">
        <v>160</v>
      </c>
      <c r="F170" s="153" t="s">
        <v>1769</v>
      </c>
      <c r="I170" s="154"/>
      <c r="L170" s="32"/>
      <c r="M170" s="155"/>
      <c r="T170" s="56"/>
      <c r="AT170" s="17" t="s">
        <v>160</v>
      </c>
      <c r="AU170" s="17" t="s">
        <v>81</v>
      </c>
    </row>
    <row r="171" spans="2:65" s="11" customFormat="1" ht="25.9" customHeight="1" x14ac:dyDescent="0.2">
      <c r="B171" s="125"/>
      <c r="D171" s="126" t="s">
        <v>72</v>
      </c>
      <c r="E171" s="127" t="s">
        <v>204</v>
      </c>
      <c r="F171" s="127" t="s">
        <v>1770</v>
      </c>
      <c r="I171" s="128"/>
      <c r="J171" s="129">
        <f>BK171</f>
        <v>0</v>
      </c>
      <c r="L171" s="125"/>
      <c r="M171" s="130"/>
      <c r="P171" s="131">
        <f>SUM(P172:P269)</f>
        <v>0</v>
      </c>
      <c r="R171" s="131">
        <f>SUM(R172:R269)</f>
        <v>0</v>
      </c>
      <c r="T171" s="132">
        <f>SUM(T172:T269)</f>
        <v>0</v>
      </c>
      <c r="AR171" s="126" t="s">
        <v>81</v>
      </c>
      <c r="AT171" s="133" t="s">
        <v>72</v>
      </c>
      <c r="AU171" s="133" t="s">
        <v>73</v>
      </c>
      <c r="AY171" s="126" t="s">
        <v>151</v>
      </c>
      <c r="BK171" s="134">
        <f>SUM(BK172:BK269)</f>
        <v>0</v>
      </c>
    </row>
    <row r="172" spans="2:65" s="1" customFormat="1" ht="33" customHeight="1" x14ac:dyDescent="0.2">
      <c r="B172" s="137"/>
      <c r="C172" s="138" t="s">
        <v>7</v>
      </c>
      <c r="D172" s="138" t="s">
        <v>154</v>
      </c>
      <c r="E172" s="139" t="s">
        <v>1964</v>
      </c>
      <c r="F172" s="140" t="s">
        <v>1965</v>
      </c>
      <c r="G172" s="141" t="s">
        <v>167</v>
      </c>
      <c r="H172" s="142">
        <v>111.9</v>
      </c>
      <c r="I172" s="143"/>
      <c r="J172" s="144">
        <f>ROUND(I172*H172,2)</f>
        <v>0</v>
      </c>
      <c r="K172" s="145"/>
      <c r="L172" s="32"/>
      <c r="M172" s="146" t="s">
        <v>1</v>
      </c>
      <c r="N172" s="147" t="s">
        <v>38</v>
      </c>
      <c r="P172" s="148">
        <f>O172*H172</f>
        <v>0</v>
      </c>
      <c r="Q172" s="148">
        <v>0</v>
      </c>
      <c r="R172" s="148">
        <f>Q172*H172</f>
        <v>0</v>
      </c>
      <c r="S172" s="148">
        <v>0</v>
      </c>
      <c r="T172" s="149">
        <f>S172*H172</f>
        <v>0</v>
      </c>
      <c r="AR172" s="150" t="s">
        <v>158</v>
      </c>
      <c r="AT172" s="150" t="s">
        <v>154</v>
      </c>
      <c r="AU172" s="150" t="s">
        <v>81</v>
      </c>
      <c r="AY172" s="17" t="s">
        <v>151</v>
      </c>
      <c r="BE172" s="151">
        <f>IF(N172="základní",J172,0)</f>
        <v>0</v>
      </c>
      <c r="BF172" s="151">
        <f>IF(N172="snížená",J172,0)</f>
        <v>0</v>
      </c>
      <c r="BG172" s="151">
        <f>IF(N172="zákl. přenesená",J172,0)</f>
        <v>0</v>
      </c>
      <c r="BH172" s="151">
        <f>IF(N172="sníž. přenesená",J172,0)</f>
        <v>0</v>
      </c>
      <c r="BI172" s="151">
        <f>IF(N172="nulová",J172,0)</f>
        <v>0</v>
      </c>
      <c r="BJ172" s="17" t="s">
        <v>81</v>
      </c>
      <c r="BK172" s="151">
        <f>ROUND(I172*H172,2)</f>
        <v>0</v>
      </c>
      <c r="BL172" s="17" t="s">
        <v>158</v>
      </c>
      <c r="BM172" s="150" t="s">
        <v>493</v>
      </c>
    </row>
    <row r="173" spans="2:65" s="1" customFormat="1" ht="19.5" x14ac:dyDescent="0.2">
      <c r="B173" s="32"/>
      <c r="D173" s="152" t="s">
        <v>160</v>
      </c>
      <c r="F173" s="153" t="s">
        <v>1965</v>
      </c>
      <c r="I173" s="154"/>
      <c r="L173" s="32"/>
      <c r="M173" s="155"/>
      <c r="T173" s="56"/>
      <c r="AT173" s="17" t="s">
        <v>160</v>
      </c>
      <c r="AU173" s="17" t="s">
        <v>81</v>
      </c>
    </row>
    <row r="174" spans="2:65" s="1" customFormat="1" ht="24.2" customHeight="1" x14ac:dyDescent="0.2">
      <c r="B174" s="137"/>
      <c r="C174" s="138" t="s">
        <v>329</v>
      </c>
      <c r="D174" s="138" t="s">
        <v>154</v>
      </c>
      <c r="E174" s="139" t="s">
        <v>1966</v>
      </c>
      <c r="F174" s="140" t="s">
        <v>1967</v>
      </c>
      <c r="G174" s="141" t="s">
        <v>372</v>
      </c>
      <c r="H174" s="142">
        <v>35</v>
      </c>
      <c r="I174" s="143"/>
      <c r="J174" s="144">
        <f>ROUND(I174*H174,2)</f>
        <v>0</v>
      </c>
      <c r="K174" s="145"/>
      <c r="L174" s="32"/>
      <c r="M174" s="146" t="s">
        <v>1</v>
      </c>
      <c r="N174" s="147" t="s">
        <v>38</v>
      </c>
      <c r="P174" s="148">
        <f>O174*H174</f>
        <v>0</v>
      </c>
      <c r="Q174" s="148">
        <v>0</v>
      </c>
      <c r="R174" s="148">
        <f>Q174*H174</f>
        <v>0</v>
      </c>
      <c r="S174" s="148">
        <v>0</v>
      </c>
      <c r="T174" s="149">
        <f>S174*H174</f>
        <v>0</v>
      </c>
      <c r="AR174" s="150" t="s">
        <v>158</v>
      </c>
      <c r="AT174" s="150" t="s">
        <v>154</v>
      </c>
      <c r="AU174" s="150" t="s">
        <v>81</v>
      </c>
      <c r="AY174" s="17" t="s">
        <v>151</v>
      </c>
      <c r="BE174" s="151">
        <f>IF(N174="základní",J174,0)</f>
        <v>0</v>
      </c>
      <c r="BF174" s="151">
        <f>IF(N174="snížená",J174,0)</f>
        <v>0</v>
      </c>
      <c r="BG174" s="151">
        <f>IF(N174="zákl. přenesená",J174,0)</f>
        <v>0</v>
      </c>
      <c r="BH174" s="151">
        <f>IF(N174="sníž. přenesená",J174,0)</f>
        <v>0</v>
      </c>
      <c r="BI174" s="151">
        <f>IF(N174="nulová",J174,0)</f>
        <v>0</v>
      </c>
      <c r="BJ174" s="17" t="s">
        <v>81</v>
      </c>
      <c r="BK174" s="151">
        <f>ROUND(I174*H174,2)</f>
        <v>0</v>
      </c>
      <c r="BL174" s="17" t="s">
        <v>158</v>
      </c>
      <c r="BM174" s="150" t="s">
        <v>711</v>
      </c>
    </row>
    <row r="175" spans="2:65" s="1" customFormat="1" ht="19.5" x14ac:dyDescent="0.2">
      <c r="B175" s="32"/>
      <c r="D175" s="152" t="s">
        <v>160</v>
      </c>
      <c r="F175" s="153" t="s">
        <v>1967</v>
      </c>
      <c r="I175" s="154"/>
      <c r="L175" s="32"/>
      <c r="M175" s="155"/>
      <c r="T175" s="56"/>
      <c r="AT175" s="17" t="s">
        <v>160</v>
      </c>
      <c r="AU175" s="17" t="s">
        <v>81</v>
      </c>
    </row>
    <row r="176" spans="2:65" s="1" customFormat="1" ht="21.75" customHeight="1" x14ac:dyDescent="0.2">
      <c r="B176" s="137"/>
      <c r="C176" s="138" t="s">
        <v>335</v>
      </c>
      <c r="D176" s="138" t="s">
        <v>154</v>
      </c>
      <c r="E176" s="139" t="s">
        <v>1968</v>
      </c>
      <c r="F176" s="140" t="s">
        <v>1969</v>
      </c>
      <c r="G176" s="141" t="s">
        <v>372</v>
      </c>
      <c r="H176" s="142">
        <v>4</v>
      </c>
      <c r="I176" s="143"/>
      <c r="J176" s="144">
        <f>ROUND(I176*H176,2)</f>
        <v>0</v>
      </c>
      <c r="K176" s="145"/>
      <c r="L176" s="32"/>
      <c r="M176" s="146" t="s">
        <v>1</v>
      </c>
      <c r="N176" s="147" t="s">
        <v>38</v>
      </c>
      <c r="P176" s="148">
        <f>O176*H176</f>
        <v>0</v>
      </c>
      <c r="Q176" s="148">
        <v>0</v>
      </c>
      <c r="R176" s="148">
        <f>Q176*H176</f>
        <v>0</v>
      </c>
      <c r="S176" s="148">
        <v>0</v>
      </c>
      <c r="T176" s="149">
        <f>S176*H176</f>
        <v>0</v>
      </c>
      <c r="AR176" s="150" t="s">
        <v>158</v>
      </c>
      <c r="AT176" s="150" t="s">
        <v>154</v>
      </c>
      <c r="AU176" s="150" t="s">
        <v>81</v>
      </c>
      <c r="AY176" s="17" t="s">
        <v>151</v>
      </c>
      <c r="BE176" s="151">
        <f>IF(N176="základní",J176,0)</f>
        <v>0</v>
      </c>
      <c r="BF176" s="151">
        <f>IF(N176="snížená",J176,0)</f>
        <v>0</v>
      </c>
      <c r="BG176" s="151">
        <f>IF(N176="zákl. přenesená",J176,0)</f>
        <v>0</v>
      </c>
      <c r="BH176" s="151">
        <f>IF(N176="sníž. přenesená",J176,0)</f>
        <v>0</v>
      </c>
      <c r="BI176" s="151">
        <f>IF(N176="nulová",J176,0)</f>
        <v>0</v>
      </c>
      <c r="BJ176" s="17" t="s">
        <v>81</v>
      </c>
      <c r="BK176" s="151">
        <f>ROUND(I176*H176,2)</f>
        <v>0</v>
      </c>
      <c r="BL176" s="17" t="s">
        <v>158</v>
      </c>
      <c r="BM176" s="150" t="s">
        <v>721</v>
      </c>
    </row>
    <row r="177" spans="2:65" s="1" customFormat="1" x14ac:dyDescent="0.2">
      <c r="B177" s="32"/>
      <c r="D177" s="152" t="s">
        <v>160</v>
      </c>
      <c r="F177" s="153" t="s">
        <v>1969</v>
      </c>
      <c r="I177" s="154"/>
      <c r="L177" s="32"/>
      <c r="M177" s="155"/>
      <c r="T177" s="56"/>
      <c r="AT177" s="17" t="s">
        <v>160</v>
      </c>
      <c r="AU177" s="17" t="s">
        <v>81</v>
      </c>
    </row>
    <row r="178" spans="2:65" s="1" customFormat="1" ht="21.75" customHeight="1" x14ac:dyDescent="0.2">
      <c r="B178" s="137"/>
      <c r="C178" s="138" t="s">
        <v>341</v>
      </c>
      <c r="D178" s="138" t="s">
        <v>154</v>
      </c>
      <c r="E178" s="139" t="s">
        <v>1970</v>
      </c>
      <c r="F178" s="140" t="s">
        <v>1971</v>
      </c>
      <c r="G178" s="141" t="s">
        <v>372</v>
      </c>
      <c r="H178" s="142">
        <v>4</v>
      </c>
      <c r="I178" s="143"/>
      <c r="J178" s="144">
        <f>ROUND(I178*H178,2)</f>
        <v>0</v>
      </c>
      <c r="K178" s="145"/>
      <c r="L178" s="32"/>
      <c r="M178" s="146" t="s">
        <v>1</v>
      </c>
      <c r="N178" s="147" t="s">
        <v>38</v>
      </c>
      <c r="P178" s="148">
        <f>O178*H178</f>
        <v>0</v>
      </c>
      <c r="Q178" s="148">
        <v>0</v>
      </c>
      <c r="R178" s="148">
        <f>Q178*H178</f>
        <v>0</v>
      </c>
      <c r="S178" s="148">
        <v>0</v>
      </c>
      <c r="T178" s="149">
        <f>S178*H178</f>
        <v>0</v>
      </c>
      <c r="AR178" s="150" t="s">
        <v>158</v>
      </c>
      <c r="AT178" s="150" t="s">
        <v>154</v>
      </c>
      <c r="AU178" s="150" t="s">
        <v>81</v>
      </c>
      <c r="AY178" s="17" t="s">
        <v>151</v>
      </c>
      <c r="BE178" s="151">
        <f>IF(N178="základní",J178,0)</f>
        <v>0</v>
      </c>
      <c r="BF178" s="151">
        <f>IF(N178="snížená",J178,0)</f>
        <v>0</v>
      </c>
      <c r="BG178" s="151">
        <f>IF(N178="zákl. přenesená",J178,0)</f>
        <v>0</v>
      </c>
      <c r="BH178" s="151">
        <f>IF(N178="sníž. přenesená",J178,0)</f>
        <v>0</v>
      </c>
      <c r="BI178" s="151">
        <f>IF(N178="nulová",J178,0)</f>
        <v>0</v>
      </c>
      <c r="BJ178" s="17" t="s">
        <v>81</v>
      </c>
      <c r="BK178" s="151">
        <f>ROUND(I178*H178,2)</f>
        <v>0</v>
      </c>
      <c r="BL178" s="17" t="s">
        <v>158</v>
      </c>
      <c r="BM178" s="150" t="s">
        <v>258</v>
      </c>
    </row>
    <row r="179" spans="2:65" s="1" customFormat="1" x14ac:dyDescent="0.2">
      <c r="B179" s="32"/>
      <c r="D179" s="152" t="s">
        <v>160</v>
      </c>
      <c r="F179" s="153" t="s">
        <v>1971</v>
      </c>
      <c r="I179" s="154"/>
      <c r="L179" s="32"/>
      <c r="M179" s="155"/>
      <c r="T179" s="56"/>
      <c r="AT179" s="17" t="s">
        <v>160</v>
      </c>
      <c r="AU179" s="17" t="s">
        <v>81</v>
      </c>
    </row>
    <row r="180" spans="2:65" s="1" customFormat="1" ht="33" customHeight="1" x14ac:dyDescent="0.2">
      <c r="B180" s="137"/>
      <c r="C180" s="138" t="s">
        <v>347</v>
      </c>
      <c r="D180" s="138" t="s">
        <v>154</v>
      </c>
      <c r="E180" s="139" t="s">
        <v>1972</v>
      </c>
      <c r="F180" s="140" t="s">
        <v>1973</v>
      </c>
      <c r="G180" s="141" t="s">
        <v>167</v>
      </c>
      <c r="H180" s="142">
        <v>14.4</v>
      </c>
      <c r="I180" s="143"/>
      <c r="J180" s="144">
        <f>ROUND(I180*H180,2)</f>
        <v>0</v>
      </c>
      <c r="K180" s="145"/>
      <c r="L180" s="32"/>
      <c r="M180" s="146" t="s">
        <v>1</v>
      </c>
      <c r="N180" s="147" t="s">
        <v>38</v>
      </c>
      <c r="P180" s="148">
        <f>O180*H180</f>
        <v>0</v>
      </c>
      <c r="Q180" s="148">
        <v>0</v>
      </c>
      <c r="R180" s="148">
        <f>Q180*H180</f>
        <v>0</v>
      </c>
      <c r="S180" s="148">
        <v>0</v>
      </c>
      <c r="T180" s="149">
        <f>S180*H180</f>
        <v>0</v>
      </c>
      <c r="AR180" s="150" t="s">
        <v>158</v>
      </c>
      <c r="AT180" s="150" t="s">
        <v>154</v>
      </c>
      <c r="AU180" s="150" t="s">
        <v>81</v>
      </c>
      <c r="AY180" s="17" t="s">
        <v>151</v>
      </c>
      <c r="BE180" s="151">
        <f>IF(N180="základní",J180,0)</f>
        <v>0</v>
      </c>
      <c r="BF180" s="151">
        <f>IF(N180="snížená",J180,0)</f>
        <v>0</v>
      </c>
      <c r="BG180" s="151">
        <f>IF(N180="zákl. přenesená",J180,0)</f>
        <v>0</v>
      </c>
      <c r="BH180" s="151">
        <f>IF(N180="sníž. přenesená",J180,0)</f>
        <v>0</v>
      </c>
      <c r="BI180" s="151">
        <f>IF(N180="nulová",J180,0)</f>
        <v>0</v>
      </c>
      <c r="BJ180" s="17" t="s">
        <v>81</v>
      </c>
      <c r="BK180" s="151">
        <f>ROUND(I180*H180,2)</f>
        <v>0</v>
      </c>
      <c r="BL180" s="17" t="s">
        <v>158</v>
      </c>
      <c r="BM180" s="150" t="s">
        <v>736</v>
      </c>
    </row>
    <row r="181" spans="2:65" s="1" customFormat="1" ht="19.5" x14ac:dyDescent="0.2">
      <c r="B181" s="32"/>
      <c r="D181" s="152" t="s">
        <v>160</v>
      </c>
      <c r="F181" s="153" t="s">
        <v>1973</v>
      </c>
      <c r="I181" s="154"/>
      <c r="L181" s="32"/>
      <c r="M181" s="155"/>
      <c r="T181" s="56"/>
      <c r="AT181" s="17" t="s">
        <v>160</v>
      </c>
      <c r="AU181" s="17" t="s">
        <v>81</v>
      </c>
    </row>
    <row r="182" spans="2:65" s="1" customFormat="1" ht="33" customHeight="1" x14ac:dyDescent="0.2">
      <c r="B182" s="137"/>
      <c r="C182" s="138" t="s">
        <v>352</v>
      </c>
      <c r="D182" s="138" t="s">
        <v>154</v>
      </c>
      <c r="E182" s="139" t="s">
        <v>1974</v>
      </c>
      <c r="F182" s="140" t="s">
        <v>1975</v>
      </c>
      <c r="G182" s="141" t="s">
        <v>167</v>
      </c>
      <c r="H182" s="142">
        <v>23</v>
      </c>
      <c r="I182" s="143"/>
      <c r="J182" s="144">
        <f>ROUND(I182*H182,2)</f>
        <v>0</v>
      </c>
      <c r="K182" s="145"/>
      <c r="L182" s="32"/>
      <c r="M182" s="146" t="s">
        <v>1</v>
      </c>
      <c r="N182" s="147" t="s">
        <v>38</v>
      </c>
      <c r="P182" s="148">
        <f>O182*H182</f>
        <v>0</v>
      </c>
      <c r="Q182" s="148">
        <v>0</v>
      </c>
      <c r="R182" s="148">
        <f>Q182*H182</f>
        <v>0</v>
      </c>
      <c r="S182" s="148">
        <v>0</v>
      </c>
      <c r="T182" s="149">
        <f>S182*H182</f>
        <v>0</v>
      </c>
      <c r="AR182" s="150" t="s">
        <v>158</v>
      </c>
      <c r="AT182" s="150" t="s">
        <v>154</v>
      </c>
      <c r="AU182" s="150" t="s">
        <v>81</v>
      </c>
      <c r="AY182" s="17" t="s">
        <v>151</v>
      </c>
      <c r="BE182" s="151">
        <f>IF(N182="základní",J182,0)</f>
        <v>0</v>
      </c>
      <c r="BF182" s="151">
        <f>IF(N182="snížená",J182,0)</f>
        <v>0</v>
      </c>
      <c r="BG182" s="151">
        <f>IF(N182="zákl. přenesená",J182,0)</f>
        <v>0</v>
      </c>
      <c r="BH182" s="151">
        <f>IF(N182="sníž. přenesená",J182,0)</f>
        <v>0</v>
      </c>
      <c r="BI182" s="151">
        <f>IF(N182="nulová",J182,0)</f>
        <v>0</v>
      </c>
      <c r="BJ182" s="17" t="s">
        <v>81</v>
      </c>
      <c r="BK182" s="151">
        <f>ROUND(I182*H182,2)</f>
        <v>0</v>
      </c>
      <c r="BL182" s="17" t="s">
        <v>158</v>
      </c>
      <c r="BM182" s="150" t="s">
        <v>745</v>
      </c>
    </row>
    <row r="183" spans="2:65" s="1" customFormat="1" ht="19.5" x14ac:dyDescent="0.2">
      <c r="B183" s="32"/>
      <c r="D183" s="152" t="s">
        <v>160</v>
      </c>
      <c r="F183" s="153" t="s">
        <v>1975</v>
      </c>
      <c r="I183" s="154"/>
      <c r="L183" s="32"/>
      <c r="M183" s="155"/>
      <c r="T183" s="56"/>
      <c r="AT183" s="17" t="s">
        <v>160</v>
      </c>
      <c r="AU183" s="17" t="s">
        <v>81</v>
      </c>
    </row>
    <row r="184" spans="2:65" s="1" customFormat="1" ht="24.2" customHeight="1" x14ac:dyDescent="0.2">
      <c r="B184" s="137"/>
      <c r="C184" s="138" t="s">
        <v>358</v>
      </c>
      <c r="D184" s="138" t="s">
        <v>154</v>
      </c>
      <c r="E184" s="139" t="s">
        <v>1976</v>
      </c>
      <c r="F184" s="140" t="s">
        <v>1977</v>
      </c>
      <c r="G184" s="141" t="s">
        <v>372</v>
      </c>
      <c r="H184" s="142">
        <v>4</v>
      </c>
      <c r="I184" s="143"/>
      <c r="J184" s="144">
        <f>ROUND(I184*H184,2)</f>
        <v>0</v>
      </c>
      <c r="K184" s="145"/>
      <c r="L184" s="32"/>
      <c r="M184" s="146" t="s">
        <v>1</v>
      </c>
      <c r="N184" s="147" t="s">
        <v>38</v>
      </c>
      <c r="P184" s="148">
        <f>O184*H184</f>
        <v>0</v>
      </c>
      <c r="Q184" s="148">
        <v>0</v>
      </c>
      <c r="R184" s="148">
        <f>Q184*H184</f>
        <v>0</v>
      </c>
      <c r="S184" s="148">
        <v>0</v>
      </c>
      <c r="T184" s="149">
        <f>S184*H184</f>
        <v>0</v>
      </c>
      <c r="AR184" s="150" t="s">
        <v>158</v>
      </c>
      <c r="AT184" s="150" t="s">
        <v>154</v>
      </c>
      <c r="AU184" s="150" t="s">
        <v>81</v>
      </c>
      <c r="AY184" s="17" t="s">
        <v>151</v>
      </c>
      <c r="BE184" s="151">
        <f>IF(N184="základní",J184,0)</f>
        <v>0</v>
      </c>
      <c r="BF184" s="151">
        <f>IF(N184="snížená",J184,0)</f>
        <v>0</v>
      </c>
      <c r="BG184" s="151">
        <f>IF(N184="zákl. přenesená",J184,0)</f>
        <v>0</v>
      </c>
      <c r="BH184" s="151">
        <f>IF(N184="sníž. přenesená",J184,0)</f>
        <v>0</v>
      </c>
      <c r="BI184" s="151">
        <f>IF(N184="nulová",J184,0)</f>
        <v>0</v>
      </c>
      <c r="BJ184" s="17" t="s">
        <v>81</v>
      </c>
      <c r="BK184" s="151">
        <f>ROUND(I184*H184,2)</f>
        <v>0</v>
      </c>
      <c r="BL184" s="17" t="s">
        <v>158</v>
      </c>
      <c r="BM184" s="150" t="s">
        <v>754</v>
      </c>
    </row>
    <row r="185" spans="2:65" s="1" customFormat="1" ht="19.5" x14ac:dyDescent="0.2">
      <c r="B185" s="32"/>
      <c r="D185" s="152" t="s">
        <v>160</v>
      </c>
      <c r="F185" s="153" t="s">
        <v>1977</v>
      </c>
      <c r="I185" s="154"/>
      <c r="L185" s="32"/>
      <c r="M185" s="155"/>
      <c r="T185" s="56"/>
      <c r="AT185" s="17" t="s">
        <v>160</v>
      </c>
      <c r="AU185" s="17" t="s">
        <v>81</v>
      </c>
    </row>
    <row r="186" spans="2:65" s="1" customFormat="1" ht="21.75" customHeight="1" x14ac:dyDescent="0.2">
      <c r="B186" s="137"/>
      <c r="C186" s="138" t="s">
        <v>364</v>
      </c>
      <c r="D186" s="138" t="s">
        <v>154</v>
      </c>
      <c r="E186" s="139" t="s">
        <v>1978</v>
      </c>
      <c r="F186" s="140" t="s">
        <v>1979</v>
      </c>
      <c r="G186" s="141" t="s">
        <v>372</v>
      </c>
      <c r="H186" s="142">
        <v>13</v>
      </c>
      <c r="I186" s="143"/>
      <c r="J186" s="144">
        <f>ROUND(I186*H186,2)</f>
        <v>0</v>
      </c>
      <c r="K186" s="145"/>
      <c r="L186" s="32"/>
      <c r="M186" s="146" t="s">
        <v>1</v>
      </c>
      <c r="N186" s="147" t="s">
        <v>38</v>
      </c>
      <c r="P186" s="148">
        <f>O186*H186</f>
        <v>0</v>
      </c>
      <c r="Q186" s="148">
        <v>0</v>
      </c>
      <c r="R186" s="148">
        <f>Q186*H186</f>
        <v>0</v>
      </c>
      <c r="S186" s="148">
        <v>0</v>
      </c>
      <c r="T186" s="149">
        <f>S186*H186</f>
        <v>0</v>
      </c>
      <c r="AR186" s="150" t="s">
        <v>158</v>
      </c>
      <c r="AT186" s="150" t="s">
        <v>154</v>
      </c>
      <c r="AU186" s="150" t="s">
        <v>81</v>
      </c>
      <c r="AY186" s="17" t="s">
        <v>151</v>
      </c>
      <c r="BE186" s="151">
        <f>IF(N186="základní",J186,0)</f>
        <v>0</v>
      </c>
      <c r="BF186" s="151">
        <f>IF(N186="snížená",J186,0)</f>
        <v>0</v>
      </c>
      <c r="BG186" s="151">
        <f>IF(N186="zákl. přenesená",J186,0)</f>
        <v>0</v>
      </c>
      <c r="BH186" s="151">
        <f>IF(N186="sníž. přenesená",J186,0)</f>
        <v>0</v>
      </c>
      <c r="BI186" s="151">
        <f>IF(N186="nulová",J186,0)</f>
        <v>0</v>
      </c>
      <c r="BJ186" s="17" t="s">
        <v>81</v>
      </c>
      <c r="BK186" s="151">
        <f>ROUND(I186*H186,2)</f>
        <v>0</v>
      </c>
      <c r="BL186" s="17" t="s">
        <v>158</v>
      </c>
      <c r="BM186" s="150" t="s">
        <v>761</v>
      </c>
    </row>
    <row r="187" spans="2:65" s="1" customFormat="1" x14ac:dyDescent="0.2">
      <c r="B187" s="32"/>
      <c r="D187" s="152" t="s">
        <v>160</v>
      </c>
      <c r="F187" s="153" t="s">
        <v>1979</v>
      </c>
      <c r="I187" s="154"/>
      <c r="L187" s="32"/>
      <c r="M187" s="155"/>
      <c r="T187" s="56"/>
      <c r="AT187" s="17" t="s">
        <v>160</v>
      </c>
      <c r="AU187" s="17" t="s">
        <v>81</v>
      </c>
    </row>
    <row r="188" spans="2:65" s="1" customFormat="1" ht="16.5" customHeight="1" x14ac:dyDescent="0.2">
      <c r="B188" s="137"/>
      <c r="C188" s="138" t="s">
        <v>369</v>
      </c>
      <c r="D188" s="138" t="s">
        <v>154</v>
      </c>
      <c r="E188" s="139" t="s">
        <v>1980</v>
      </c>
      <c r="F188" s="140" t="s">
        <v>1981</v>
      </c>
      <c r="G188" s="141" t="s">
        <v>372</v>
      </c>
      <c r="H188" s="142">
        <v>8</v>
      </c>
      <c r="I188" s="143"/>
      <c r="J188" s="144">
        <f>ROUND(I188*H188,2)</f>
        <v>0</v>
      </c>
      <c r="K188" s="145"/>
      <c r="L188" s="32"/>
      <c r="M188" s="146" t="s">
        <v>1</v>
      </c>
      <c r="N188" s="147" t="s">
        <v>38</v>
      </c>
      <c r="P188" s="148">
        <f>O188*H188</f>
        <v>0</v>
      </c>
      <c r="Q188" s="148">
        <v>0</v>
      </c>
      <c r="R188" s="148">
        <f>Q188*H188</f>
        <v>0</v>
      </c>
      <c r="S188" s="148">
        <v>0</v>
      </c>
      <c r="T188" s="149">
        <f>S188*H188</f>
        <v>0</v>
      </c>
      <c r="AR188" s="150" t="s">
        <v>158</v>
      </c>
      <c r="AT188" s="150" t="s">
        <v>154</v>
      </c>
      <c r="AU188" s="150" t="s">
        <v>81</v>
      </c>
      <c r="AY188" s="17" t="s">
        <v>151</v>
      </c>
      <c r="BE188" s="151">
        <f>IF(N188="základní",J188,0)</f>
        <v>0</v>
      </c>
      <c r="BF188" s="151">
        <f>IF(N188="snížená",J188,0)</f>
        <v>0</v>
      </c>
      <c r="BG188" s="151">
        <f>IF(N188="zákl. přenesená",J188,0)</f>
        <v>0</v>
      </c>
      <c r="BH188" s="151">
        <f>IF(N188="sníž. přenesená",J188,0)</f>
        <v>0</v>
      </c>
      <c r="BI188" s="151">
        <f>IF(N188="nulová",J188,0)</f>
        <v>0</v>
      </c>
      <c r="BJ188" s="17" t="s">
        <v>81</v>
      </c>
      <c r="BK188" s="151">
        <f>ROUND(I188*H188,2)</f>
        <v>0</v>
      </c>
      <c r="BL188" s="17" t="s">
        <v>158</v>
      </c>
      <c r="BM188" s="150" t="s">
        <v>770</v>
      </c>
    </row>
    <row r="189" spans="2:65" s="1" customFormat="1" x14ac:dyDescent="0.2">
      <c r="B189" s="32"/>
      <c r="D189" s="152" t="s">
        <v>160</v>
      </c>
      <c r="F189" s="153" t="s">
        <v>1981</v>
      </c>
      <c r="I189" s="154"/>
      <c r="L189" s="32"/>
      <c r="M189" s="155"/>
      <c r="T189" s="56"/>
      <c r="AT189" s="17" t="s">
        <v>160</v>
      </c>
      <c r="AU189" s="17" t="s">
        <v>81</v>
      </c>
    </row>
    <row r="190" spans="2:65" s="1" customFormat="1" ht="16.5" customHeight="1" x14ac:dyDescent="0.2">
      <c r="B190" s="137"/>
      <c r="C190" s="138" t="s">
        <v>375</v>
      </c>
      <c r="D190" s="138" t="s">
        <v>154</v>
      </c>
      <c r="E190" s="139" t="s">
        <v>1982</v>
      </c>
      <c r="F190" s="140" t="s">
        <v>1983</v>
      </c>
      <c r="G190" s="141" t="s">
        <v>372</v>
      </c>
      <c r="H190" s="142">
        <v>5</v>
      </c>
      <c r="I190" s="143"/>
      <c r="J190" s="144">
        <f>ROUND(I190*H190,2)</f>
        <v>0</v>
      </c>
      <c r="K190" s="145"/>
      <c r="L190" s="32"/>
      <c r="M190" s="146" t="s">
        <v>1</v>
      </c>
      <c r="N190" s="147" t="s">
        <v>38</v>
      </c>
      <c r="P190" s="148">
        <f>O190*H190</f>
        <v>0</v>
      </c>
      <c r="Q190" s="148">
        <v>0</v>
      </c>
      <c r="R190" s="148">
        <f>Q190*H190</f>
        <v>0</v>
      </c>
      <c r="S190" s="148">
        <v>0</v>
      </c>
      <c r="T190" s="149">
        <f>S190*H190</f>
        <v>0</v>
      </c>
      <c r="AR190" s="150" t="s">
        <v>158</v>
      </c>
      <c r="AT190" s="150" t="s">
        <v>154</v>
      </c>
      <c r="AU190" s="150" t="s">
        <v>81</v>
      </c>
      <c r="AY190" s="17" t="s">
        <v>151</v>
      </c>
      <c r="BE190" s="151">
        <f>IF(N190="základní",J190,0)</f>
        <v>0</v>
      </c>
      <c r="BF190" s="151">
        <f>IF(N190="snížená",J190,0)</f>
        <v>0</v>
      </c>
      <c r="BG190" s="151">
        <f>IF(N190="zákl. přenesená",J190,0)</f>
        <v>0</v>
      </c>
      <c r="BH190" s="151">
        <f>IF(N190="sníž. přenesená",J190,0)</f>
        <v>0</v>
      </c>
      <c r="BI190" s="151">
        <f>IF(N190="nulová",J190,0)</f>
        <v>0</v>
      </c>
      <c r="BJ190" s="17" t="s">
        <v>81</v>
      </c>
      <c r="BK190" s="151">
        <f>ROUND(I190*H190,2)</f>
        <v>0</v>
      </c>
      <c r="BL190" s="17" t="s">
        <v>158</v>
      </c>
      <c r="BM190" s="150" t="s">
        <v>780</v>
      </c>
    </row>
    <row r="191" spans="2:65" s="1" customFormat="1" x14ac:dyDescent="0.2">
      <c r="B191" s="32"/>
      <c r="D191" s="152" t="s">
        <v>160</v>
      </c>
      <c r="F191" s="153" t="s">
        <v>1983</v>
      </c>
      <c r="I191" s="154"/>
      <c r="L191" s="32"/>
      <c r="M191" s="155"/>
      <c r="T191" s="56"/>
      <c r="AT191" s="17" t="s">
        <v>160</v>
      </c>
      <c r="AU191" s="17" t="s">
        <v>81</v>
      </c>
    </row>
    <row r="192" spans="2:65" s="1" customFormat="1" ht="24.2" customHeight="1" x14ac:dyDescent="0.2">
      <c r="B192" s="137"/>
      <c r="C192" s="138" t="s">
        <v>381</v>
      </c>
      <c r="D192" s="138" t="s">
        <v>154</v>
      </c>
      <c r="E192" s="139" t="s">
        <v>1984</v>
      </c>
      <c r="F192" s="140" t="s">
        <v>1985</v>
      </c>
      <c r="G192" s="141" t="s">
        <v>167</v>
      </c>
      <c r="H192" s="142">
        <v>10</v>
      </c>
      <c r="I192" s="143"/>
      <c r="J192" s="144">
        <f>ROUND(I192*H192,2)</f>
        <v>0</v>
      </c>
      <c r="K192" s="145"/>
      <c r="L192" s="32"/>
      <c r="M192" s="146" t="s">
        <v>1</v>
      </c>
      <c r="N192" s="147" t="s">
        <v>38</v>
      </c>
      <c r="P192" s="148">
        <f>O192*H192</f>
        <v>0</v>
      </c>
      <c r="Q192" s="148">
        <v>0</v>
      </c>
      <c r="R192" s="148">
        <f>Q192*H192</f>
        <v>0</v>
      </c>
      <c r="S192" s="148">
        <v>0</v>
      </c>
      <c r="T192" s="149">
        <f>S192*H192</f>
        <v>0</v>
      </c>
      <c r="AR192" s="150" t="s">
        <v>158</v>
      </c>
      <c r="AT192" s="150" t="s">
        <v>154</v>
      </c>
      <c r="AU192" s="150" t="s">
        <v>81</v>
      </c>
      <c r="AY192" s="17" t="s">
        <v>151</v>
      </c>
      <c r="BE192" s="151">
        <f>IF(N192="základní",J192,0)</f>
        <v>0</v>
      </c>
      <c r="BF192" s="151">
        <f>IF(N192="snížená",J192,0)</f>
        <v>0</v>
      </c>
      <c r="BG192" s="151">
        <f>IF(N192="zákl. přenesená",J192,0)</f>
        <v>0</v>
      </c>
      <c r="BH192" s="151">
        <f>IF(N192="sníž. přenesená",J192,0)</f>
        <v>0</v>
      </c>
      <c r="BI192" s="151">
        <f>IF(N192="nulová",J192,0)</f>
        <v>0</v>
      </c>
      <c r="BJ192" s="17" t="s">
        <v>81</v>
      </c>
      <c r="BK192" s="151">
        <f>ROUND(I192*H192,2)</f>
        <v>0</v>
      </c>
      <c r="BL192" s="17" t="s">
        <v>158</v>
      </c>
      <c r="BM192" s="150" t="s">
        <v>790</v>
      </c>
    </row>
    <row r="193" spans="2:65" s="1" customFormat="1" ht="19.5" x14ac:dyDescent="0.2">
      <c r="B193" s="32"/>
      <c r="D193" s="152" t="s">
        <v>160</v>
      </c>
      <c r="F193" s="153" t="s">
        <v>1985</v>
      </c>
      <c r="I193" s="154"/>
      <c r="L193" s="32"/>
      <c r="M193" s="155"/>
      <c r="T193" s="56"/>
      <c r="AT193" s="17" t="s">
        <v>160</v>
      </c>
      <c r="AU193" s="17" t="s">
        <v>81</v>
      </c>
    </row>
    <row r="194" spans="2:65" s="1" customFormat="1" ht="21.75" customHeight="1" x14ac:dyDescent="0.2">
      <c r="B194" s="137"/>
      <c r="C194" s="138" t="s">
        <v>292</v>
      </c>
      <c r="D194" s="138" t="s">
        <v>154</v>
      </c>
      <c r="E194" s="139" t="s">
        <v>1986</v>
      </c>
      <c r="F194" s="140" t="s">
        <v>1987</v>
      </c>
      <c r="G194" s="141" t="s">
        <v>372</v>
      </c>
      <c r="H194" s="142">
        <v>16</v>
      </c>
      <c r="I194" s="143"/>
      <c r="J194" s="144">
        <f>ROUND(I194*H194,2)</f>
        <v>0</v>
      </c>
      <c r="K194" s="145"/>
      <c r="L194" s="32"/>
      <c r="M194" s="146" t="s">
        <v>1</v>
      </c>
      <c r="N194" s="147" t="s">
        <v>38</v>
      </c>
      <c r="P194" s="148">
        <f>O194*H194</f>
        <v>0</v>
      </c>
      <c r="Q194" s="148">
        <v>0</v>
      </c>
      <c r="R194" s="148">
        <f>Q194*H194</f>
        <v>0</v>
      </c>
      <c r="S194" s="148">
        <v>0</v>
      </c>
      <c r="T194" s="149">
        <f>S194*H194</f>
        <v>0</v>
      </c>
      <c r="AR194" s="150" t="s">
        <v>158</v>
      </c>
      <c r="AT194" s="150" t="s">
        <v>154</v>
      </c>
      <c r="AU194" s="150" t="s">
        <v>81</v>
      </c>
      <c r="AY194" s="17" t="s">
        <v>151</v>
      </c>
      <c r="BE194" s="151">
        <f>IF(N194="základní",J194,0)</f>
        <v>0</v>
      </c>
      <c r="BF194" s="151">
        <f>IF(N194="snížená",J194,0)</f>
        <v>0</v>
      </c>
      <c r="BG194" s="151">
        <f>IF(N194="zákl. přenesená",J194,0)</f>
        <v>0</v>
      </c>
      <c r="BH194" s="151">
        <f>IF(N194="sníž. přenesená",J194,0)</f>
        <v>0</v>
      </c>
      <c r="BI194" s="151">
        <f>IF(N194="nulová",J194,0)</f>
        <v>0</v>
      </c>
      <c r="BJ194" s="17" t="s">
        <v>81</v>
      </c>
      <c r="BK194" s="151">
        <f>ROUND(I194*H194,2)</f>
        <v>0</v>
      </c>
      <c r="BL194" s="17" t="s">
        <v>158</v>
      </c>
      <c r="BM194" s="150" t="s">
        <v>802</v>
      </c>
    </row>
    <row r="195" spans="2:65" s="1" customFormat="1" x14ac:dyDescent="0.2">
      <c r="B195" s="32"/>
      <c r="D195" s="152" t="s">
        <v>160</v>
      </c>
      <c r="F195" s="153" t="s">
        <v>1987</v>
      </c>
      <c r="I195" s="154"/>
      <c r="L195" s="32"/>
      <c r="M195" s="155"/>
      <c r="T195" s="56"/>
      <c r="AT195" s="17" t="s">
        <v>160</v>
      </c>
      <c r="AU195" s="17" t="s">
        <v>81</v>
      </c>
    </row>
    <row r="196" spans="2:65" s="1" customFormat="1" ht="24.2" customHeight="1" x14ac:dyDescent="0.2">
      <c r="B196" s="137"/>
      <c r="C196" s="138" t="s">
        <v>389</v>
      </c>
      <c r="D196" s="138" t="s">
        <v>154</v>
      </c>
      <c r="E196" s="139" t="s">
        <v>1988</v>
      </c>
      <c r="F196" s="140" t="s">
        <v>1989</v>
      </c>
      <c r="G196" s="141" t="s">
        <v>372</v>
      </c>
      <c r="H196" s="142">
        <v>16</v>
      </c>
      <c r="I196" s="143"/>
      <c r="J196" s="144">
        <f>ROUND(I196*H196,2)</f>
        <v>0</v>
      </c>
      <c r="K196" s="145"/>
      <c r="L196" s="32"/>
      <c r="M196" s="146" t="s">
        <v>1</v>
      </c>
      <c r="N196" s="147" t="s">
        <v>38</v>
      </c>
      <c r="P196" s="148">
        <f>O196*H196</f>
        <v>0</v>
      </c>
      <c r="Q196" s="148">
        <v>0</v>
      </c>
      <c r="R196" s="148">
        <f>Q196*H196</f>
        <v>0</v>
      </c>
      <c r="S196" s="148">
        <v>0</v>
      </c>
      <c r="T196" s="149">
        <f>S196*H196</f>
        <v>0</v>
      </c>
      <c r="AR196" s="150" t="s">
        <v>158</v>
      </c>
      <c r="AT196" s="150" t="s">
        <v>154</v>
      </c>
      <c r="AU196" s="150" t="s">
        <v>81</v>
      </c>
      <c r="AY196" s="17" t="s">
        <v>151</v>
      </c>
      <c r="BE196" s="151">
        <f>IF(N196="základní",J196,0)</f>
        <v>0</v>
      </c>
      <c r="BF196" s="151">
        <f>IF(N196="snížená",J196,0)</f>
        <v>0</v>
      </c>
      <c r="BG196" s="151">
        <f>IF(N196="zákl. přenesená",J196,0)</f>
        <v>0</v>
      </c>
      <c r="BH196" s="151">
        <f>IF(N196="sníž. přenesená",J196,0)</f>
        <v>0</v>
      </c>
      <c r="BI196" s="151">
        <f>IF(N196="nulová",J196,0)</f>
        <v>0</v>
      </c>
      <c r="BJ196" s="17" t="s">
        <v>81</v>
      </c>
      <c r="BK196" s="151">
        <f>ROUND(I196*H196,2)</f>
        <v>0</v>
      </c>
      <c r="BL196" s="17" t="s">
        <v>158</v>
      </c>
      <c r="BM196" s="150" t="s">
        <v>813</v>
      </c>
    </row>
    <row r="197" spans="2:65" s="1" customFormat="1" x14ac:dyDescent="0.2">
      <c r="B197" s="32"/>
      <c r="D197" s="152" t="s">
        <v>160</v>
      </c>
      <c r="F197" s="153" t="s">
        <v>1989</v>
      </c>
      <c r="I197" s="154"/>
      <c r="L197" s="32"/>
      <c r="M197" s="155"/>
      <c r="T197" s="56"/>
      <c r="AT197" s="17" t="s">
        <v>160</v>
      </c>
      <c r="AU197" s="17" t="s">
        <v>81</v>
      </c>
    </row>
    <row r="198" spans="2:65" s="1" customFormat="1" ht="24.2" customHeight="1" x14ac:dyDescent="0.2">
      <c r="B198" s="137"/>
      <c r="C198" s="138" t="s">
        <v>392</v>
      </c>
      <c r="D198" s="138" t="s">
        <v>154</v>
      </c>
      <c r="E198" s="139" t="s">
        <v>1990</v>
      </c>
      <c r="F198" s="140" t="s">
        <v>1991</v>
      </c>
      <c r="G198" s="141" t="s">
        <v>372</v>
      </c>
      <c r="H198" s="142">
        <v>16</v>
      </c>
      <c r="I198" s="143"/>
      <c r="J198" s="144">
        <f>ROUND(I198*H198,2)</f>
        <v>0</v>
      </c>
      <c r="K198" s="145"/>
      <c r="L198" s="32"/>
      <c r="M198" s="146" t="s">
        <v>1</v>
      </c>
      <c r="N198" s="147" t="s">
        <v>38</v>
      </c>
      <c r="P198" s="148">
        <f>O198*H198</f>
        <v>0</v>
      </c>
      <c r="Q198" s="148">
        <v>0</v>
      </c>
      <c r="R198" s="148">
        <f>Q198*H198</f>
        <v>0</v>
      </c>
      <c r="S198" s="148">
        <v>0</v>
      </c>
      <c r="T198" s="149">
        <f>S198*H198</f>
        <v>0</v>
      </c>
      <c r="AR198" s="150" t="s">
        <v>158</v>
      </c>
      <c r="AT198" s="150" t="s">
        <v>154</v>
      </c>
      <c r="AU198" s="150" t="s">
        <v>81</v>
      </c>
      <c r="AY198" s="17" t="s">
        <v>151</v>
      </c>
      <c r="BE198" s="151">
        <f>IF(N198="základní",J198,0)</f>
        <v>0</v>
      </c>
      <c r="BF198" s="151">
        <f>IF(N198="snížená",J198,0)</f>
        <v>0</v>
      </c>
      <c r="BG198" s="151">
        <f>IF(N198="zákl. přenesená",J198,0)</f>
        <v>0</v>
      </c>
      <c r="BH198" s="151">
        <f>IF(N198="sníž. přenesená",J198,0)</f>
        <v>0</v>
      </c>
      <c r="BI198" s="151">
        <f>IF(N198="nulová",J198,0)</f>
        <v>0</v>
      </c>
      <c r="BJ198" s="17" t="s">
        <v>81</v>
      </c>
      <c r="BK198" s="151">
        <f>ROUND(I198*H198,2)</f>
        <v>0</v>
      </c>
      <c r="BL198" s="17" t="s">
        <v>158</v>
      </c>
      <c r="BM198" s="150" t="s">
        <v>821</v>
      </c>
    </row>
    <row r="199" spans="2:65" s="1" customFormat="1" ht="19.5" x14ac:dyDescent="0.2">
      <c r="B199" s="32"/>
      <c r="D199" s="152" t="s">
        <v>160</v>
      </c>
      <c r="F199" s="153" t="s">
        <v>1991</v>
      </c>
      <c r="I199" s="154"/>
      <c r="L199" s="32"/>
      <c r="M199" s="155"/>
      <c r="T199" s="56"/>
      <c r="AT199" s="17" t="s">
        <v>160</v>
      </c>
      <c r="AU199" s="17" t="s">
        <v>81</v>
      </c>
    </row>
    <row r="200" spans="2:65" s="1" customFormat="1" ht="24.2" customHeight="1" x14ac:dyDescent="0.2">
      <c r="B200" s="137"/>
      <c r="C200" s="138" t="s">
        <v>398</v>
      </c>
      <c r="D200" s="138" t="s">
        <v>154</v>
      </c>
      <c r="E200" s="139" t="s">
        <v>1992</v>
      </c>
      <c r="F200" s="140" t="s">
        <v>1993</v>
      </c>
      <c r="G200" s="141" t="s">
        <v>372</v>
      </c>
      <c r="H200" s="142">
        <v>16</v>
      </c>
      <c r="I200" s="143"/>
      <c r="J200" s="144">
        <f>ROUND(I200*H200,2)</f>
        <v>0</v>
      </c>
      <c r="K200" s="145"/>
      <c r="L200" s="32"/>
      <c r="M200" s="146" t="s">
        <v>1</v>
      </c>
      <c r="N200" s="147" t="s">
        <v>38</v>
      </c>
      <c r="P200" s="148">
        <f>O200*H200</f>
        <v>0</v>
      </c>
      <c r="Q200" s="148">
        <v>0</v>
      </c>
      <c r="R200" s="148">
        <f>Q200*H200</f>
        <v>0</v>
      </c>
      <c r="S200" s="148">
        <v>0</v>
      </c>
      <c r="T200" s="149">
        <f>S200*H200</f>
        <v>0</v>
      </c>
      <c r="AR200" s="150" t="s">
        <v>158</v>
      </c>
      <c r="AT200" s="150" t="s">
        <v>154</v>
      </c>
      <c r="AU200" s="150" t="s">
        <v>81</v>
      </c>
      <c r="AY200" s="17" t="s">
        <v>151</v>
      </c>
      <c r="BE200" s="151">
        <f>IF(N200="základní",J200,0)</f>
        <v>0</v>
      </c>
      <c r="BF200" s="151">
        <f>IF(N200="snížená",J200,0)</f>
        <v>0</v>
      </c>
      <c r="BG200" s="151">
        <f>IF(N200="zákl. přenesená",J200,0)</f>
        <v>0</v>
      </c>
      <c r="BH200" s="151">
        <f>IF(N200="sníž. přenesená",J200,0)</f>
        <v>0</v>
      </c>
      <c r="BI200" s="151">
        <f>IF(N200="nulová",J200,0)</f>
        <v>0</v>
      </c>
      <c r="BJ200" s="17" t="s">
        <v>81</v>
      </c>
      <c r="BK200" s="151">
        <f>ROUND(I200*H200,2)</f>
        <v>0</v>
      </c>
      <c r="BL200" s="17" t="s">
        <v>158</v>
      </c>
      <c r="BM200" s="150" t="s">
        <v>829</v>
      </c>
    </row>
    <row r="201" spans="2:65" s="1" customFormat="1" x14ac:dyDescent="0.2">
      <c r="B201" s="32"/>
      <c r="D201" s="152" t="s">
        <v>160</v>
      </c>
      <c r="F201" s="153" t="s">
        <v>1993</v>
      </c>
      <c r="I201" s="154"/>
      <c r="L201" s="32"/>
      <c r="M201" s="155"/>
      <c r="T201" s="56"/>
      <c r="AT201" s="17" t="s">
        <v>160</v>
      </c>
      <c r="AU201" s="17" t="s">
        <v>81</v>
      </c>
    </row>
    <row r="202" spans="2:65" s="1" customFormat="1" ht="24.2" customHeight="1" x14ac:dyDescent="0.2">
      <c r="B202" s="137"/>
      <c r="C202" s="138" t="s">
        <v>403</v>
      </c>
      <c r="D202" s="138" t="s">
        <v>154</v>
      </c>
      <c r="E202" s="139" t="s">
        <v>1994</v>
      </c>
      <c r="F202" s="140" t="s">
        <v>1995</v>
      </c>
      <c r="G202" s="141" t="s">
        <v>372</v>
      </c>
      <c r="H202" s="142">
        <v>16</v>
      </c>
      <c r="I202" s="143"/>
      <c r="J202" s="144">
        <f>ROUND(I202*H202,2)</f>
        <v>0</v>
      </c>
      <c r="K202" s="145"/>
      <c r="L202" s="32"/>
      <c r="M202" s="146" t="s">
        <v>1</v>
      </c>
      <c r="N202" s="147" t="s">
        <v>38</v>
      </c>
      <c r="P202" s="148">
        <f>O202*H202</f>
        <v>0</v>
      </c>
      <c r="Q202" s="148">
        <v>0</v>
      </c>
      <c r="R202" s="148">
        <f>Q202*H202</f>
        <v>0</v>
      </c>
      <c r="S202" s="148">
        <v>0</v>
      </c>
      <c r="T202" s="149">
        <f>S202*H202</f>
        <v>0</v>
      </c>
      <c r="AR202" s="150" t="s">
        <v>158</v>
      </c>
      <c r="AT202" s="150" t="s">
        <v>154</v>
      </c>
      <c r="AU202" s="150" t="s">
        <v>81</v>
      </c>
      <c r="AY202" s="17" t="s">
        <v>151</v>
      </c>
      <c r="BE202" s="151">
        <f>IF(N202="základní",J202,0)</f>
        <v>0</v>
      </c>
      <c r="BF202" s="151">
        <f>IF(N202="snížená",J202,0)</f>
        <v>0</v>
      </c>
      <c r="BG202" s="151">
        <f>IF(N202="zákl. přenesená",J202,0)</f>
        <v>0</v>
      </c>
      <c r="BH202" s="151">
        <f>IF(N202="sníž. přenesená",J202,0)</f>
        <v>0</v>
      </c>
      <c r="BI202" s="151">
        <f>IF(N202="nulová",J202,0)</f>
        <v>0</v>
      </c>
      <c r="BJ202" s="17" t="s">
        <v>81</v>
      </c>
      <c r="BK202" s="151">
        <f>ROUND(I202*H202,2)</f>
        <v>0</v>
      </c>
      <c r="BL202" s="17" t="s">
        <v>158</v>
      </c>
      <c r="BM202" s="150" t="s">
        <v>838</v>
      </c>
    </row>
    <row r="203" spans="2:65" s="1" customFormat="1" x14ac:dyDescent="0.2">
      <c r="B203" s="32"/>
      <c r="D203" s="152" t="s">
        <v>160</v>
      </c>
      <c r="F203" s="153" t="s">
        <v>1995</v>
      </c>
      <c r="I203" s="154"/>
      <c r="L203" s="32"/>
      <c r="M203" s="155"/>
      <c r="T203" s="56"/>
      <c r="AT203" s="17" t="s">
        <v>160</v>
      </c>
      <c r="AU203" s="17" t="s">
        <v>81</v>
      </c>
    </row>
    <row r="204" spans="2:65" s="1" customFormat="1" ht="21.75" customHeight="1" x14ac:dyDescent="0.2">
      <c r="B204" s="137"/>
      <c r="C204" s="138" t="s">
        <v>409</v>
      </c>
      <c r="D204" s="138" t="s">
        <v>154</v>
      </c>
      <c r="E204" s="139" t="s">
        <v>1996</v>
      </c>
      <c r="F204" s="140" t="s">
        <v>1997</v>
      </c>
      <c r="G204" s="141" t="s">
        <v>372</v>
      </c>
      <c r="H204" s="142">
        <v>16</v>
      </c>
      <c r="I204" s="143"/>
      <c r="J204" s="144">
        <f>ROUND(I204*H204,2)</f>
        <v>0</v>
      </c>
      <c r="K204" s="145"/>
      <c r="L204" s="32"/>
      <c r="M204" s="146" t="s">
        <v>1</v>
      </c>
      <c r="N204" s="147" t="s">
        <v>38</v>
      </c>
      <c r="P204" s="148">
        <f>O204*H204</f>
        <v>0</v>
      </c>
      <c r="Q204" s="148">
        <v>0</v>
      </c>
      <c r="R204" s="148">
        <f>Q204*H204</f>
        <v>0</v>
      </c>
      <c r="S204" s="148">
        <v>0</v>
      </c>
      <c r="T204" s="149">
        <f>S204*H204</f>
        <v>0</v>
      </c>
      <c r="AR204" s="150" t="s">
        <v>158</v>
      </c>
      <c r="AT204" s="150" t="s">
        <v>154</v>
      </c>
      <c r="AU204" s="150" t="s">
        <v>81</v>
      </c>
      <c r="AY204" s="17" t="s">
        <v>151</v>
      </c>
      <c r="BE204" s="151">
        <f>IF(N204="základní",J204,0)</f>
        <v>0</v>
      </c>
      <c r="BF204" s="151">
        <f>IF(N204="snížená",J204,0)</f>
        <v>0</v>
      </c>
      <c r="BG204" s="151">
        <f>IF(N204="zákl. přenesená",J204,0)</f>
        <v>0</v>
      </c>
      <c r="BH204" s="151">
        <f>IF(N204="sníž. přenesená",J204,0)</f>
        <v>0</v>
      </c>
      <c r="BI204" s="151">
        <f>IF(N204="nulová",J204,0)</f>
        <v>0</v>
      </c>
      <c r="BJ204" s="17" t="s">
        <v>81</v>
      </c>
      <c r="BK204" s="151">
        <f>ROUND(I204*H204,2)</f>
        <v>0</v>
      </c>
      <c r="BL204" s="17" t="s">
        <v>158</v>
      </c>
      <c r="BM204" s="150" t="s">
        <v>848</v>
      </c>
    </row>
    <row r="205" spans="2:65" s="1" customFormat="1" x14ac:dyDescent="0.2">
      <c r="B205" s="32"/>
      <c r="D205" s="152" t="s">
        <v>160</v>
      </c>
      <c r="F205" s="153" t="s">
        <v>1997</v>
      </c>
      <c r="I205" s="154"/>
      <c r="L205" s="32"/>
      <c r="M205" s="155"/>
      <c r="T205" s="56"/>
      <c r="AT205" s="17" t="s">
        <v>160</v>
      </c>
      <c r="AU205" s="17" t="s">
        <v>81</v>
      </c>
    </row>
    <row r="206" spans="2:65" s="1" customFormat="1" ht="16.5" customHeight="1" x14ac:dyDescent="0.2">
      <c r="B206" s="137"/>
      <c r="C206" s="138" t="s">
        <v>413</v>
      </c>
      <c r="D206" s="138" t="s">
        <v>154</v>
      </c>
      <c r="E206" s="139" t="s">
        <v>1998</v>
      </c>
      <c r="F206" s="140" t="s">
        <v>1999</v>
      </c>
      <c r="G206" s="141" t="s">
        <v>372</v>
      </c>
      <c r="H206" s="142">
        <v>16</v>
      </c>
      <c r="I206" s="143"/>
      <c r="J206" s="144">
        <f>ROUND(I206*H206,2)</f>
        <v>0</v>
      </c>
      <c r="K206" s="145"/>
      <c r="L206" s="32"/>
      <c r="M206" s="146" t="s">
        <v>1</v>
      </c>
      <c r="N206" s="147" t="s">
        <v>38</v>
      </c>
      <c r="P206" s="148">
        <f>O206*H206</f>
        <v>0</v>
      </c>
      <c r="Q206" s="148">
        <v>0</v>
      </c>
      <c r="R206" s="148">
        <f>Q206*H206</f>
        <v>0</v>
      </c>
      <c r="S206" s="148">
        <v>0</v>
      </c>
      <c r="T206" s="149">
        <f>S206*H206</f>
        <v>0</v>
      </c>
      <c r="AR206" s="150" t="s">
        <v>158</v>
      </c>
      <c r="AT206" s="150" t="s">
        <v>154</v>
      </c>
      <c r="AU206" s="150" t="s">
        <v>81</v>
      </c>
      <c r="AY206" s="17" t="s">
        <v>151</v>
      </c>
      <c r="BE206" s="151">
        <f>IF(N206="základní",J206,0)</f>
        <v>0</v>
      </c>
      <c r="BF206" s="151">
        <f>IF(N206="snížená",J206,0)</f>
        <v>0</v>
      </c>
      <c r="BG206" s="151">
        <f>IF(N206="zákl. přenesená",J206,0)</f>
        <v>0</v>
      </c>
      <c r="BH206" s="151">
        <f>IF(N206="sníž. přenesená",J206,0)</f>
        <v>0</v>
      </c>
      <c r="BI206" s="151">
        <f>IF(N206="nulová",J206,0)</f>
        <v>0</v>
      </c>
      <c r="BJ206" s="17" t="s">
        <v>81</v>
      </c>
      <c r="BK206" s="151">
        <f>ROUND(I206*H206,2)</f>
        <v>0</v>
      </c>
      <c r="BL206" s="17" t="s">
        <v>158</v>
      </c>
      <c r="BM206" s="150" t="s">
        <v>860</v>
      </c>
    </row>
    <row r="207" spans="2:65" s="1" customFormat="1" x14ac:dyDescent="0.2">
      <c r="B207" s="32"/>
      <c r="D207" s="152" t="s">
        <v>160</v>
      </c>
      <c r="F207" s="153" t="s">
        <v>1999</v>
      </c>
      <c r="I207" s="154"/>
      <c r="L207" s="32"/>
      <c r="M207" s="155"/>
      <c r="T207" s="56"/>
      <c r="AT207" s="17" t="s">
        <v>160</v>
      </c>
      <c r="AU207" s="17" t="s">
        <v>81</v>
      </c>
    </row>
    <row r="208" spans="2:65" s="1" customFormat="1" ht="21.75" customHeight="1" x14ac:dyDescent="0.2">
      <c r="B208" s="137"/>
      <c r="C208" s="138" t="s">
        <v>419</v>
      </c>
      <c r="D208" s="138" t="s">
        <v>154</v>
      </c>
      <c r="E208" s="139" t="s">
        <v>2000</v>
      </c>
      <c r="F208" s="140" t="s">
        <v>2001</v>
      </c>
      <c r="G208" s="141" t="s">
        <v>372</v>
      </c>
      <c r="H208" s="142">
        <v>2</v>
      </c>
      <c r="I208" s="143"/>
      <c r="J208" s="144">
        <f>ROUND(I208*H208,2)</f>
        <v>0</v>
      </c>
      <c r="K208" s="145"/>
      <c r="L208" s="32"/>
      <c r="M208" s="146" t="s">
        <v>1</v>
      </c>
      <c r="N208" s="147" t="s">
        <v>38</v>
      </c>
      <c r="P208" s="148">
        <f>O208*H208</f>
        <v>0</v>
      </c>
      <c r="Q208" s="148">
        <v>0</v>
      </c>
      <c r="R208" s="148">
        <f>Q208*H208</f>
        <v>0</v>
      </c>
      <c r="S208" s="148">
        <v>0</v>
      </c>
      <c r="T208" s="149">
        <f>S208*H208</f>
        <v>0</v>
      </c>
      <c r="AR208" s="150" t="s">
        <v>158</v>
      </c>
      <c r="AT208" s="150" t="s">
        <v>154</v>
      </c>
      <c r="AU208" s="150" t="s">
        <v>81</v>
      </c>
      <c r="AY208" s="17" t="s">
        <v>151</v>
      </c>
      <c r="BE208" s="151">
        <f>IF(N208="základní",J208,0)</f>
        <v>0</v>
      </c>
      <c r="BF208" s="151">
        <f>IF(N208="snížená",J208,0)</f>
        <v>0</v>
      </c>
      <c r="BG208" s="151">
        <f>IF(N208="zákl. přenesená",J208,0)</f>
        <v>0</v>
      </c>
      <c r="BH208" s="151">
        <f>IF(N208="sníž. přenesená",J208,0)</f>
        <v>0</v>
      </c>
      <c r="BI208" s="151">
        <f>IF(N208="nulová",J208,0)</f>
        <v>0</v>
      </c>
      <c r="BJ208" s="17" t="s">
        <v>81</v>
      </c>
      <c r="BK208" s="151">
        <f>ROUND(I208*H208,2)</f>
        <v>0</v>
      </c>
      <c r="BL208" s="17" t="s">
        <v>158</v>
      </c>
      <c r="BM208" s="150" t="s">
        <v>872</v>
      </c>
    </row>
    <row r="209" spans="2:65" s="1" customFormat="1" x14ac:dyDescent="0.2">
      <c r="B209" s="32"/>
      <c r="D209" s="152" t="s">
        <v>160</v>
      </c>
      <c r="F209" s="153" t="s">
        <v>2001</v>
      </c>
      <c r="I209" s="154"/>
      <c r="L209" s="32"/>
      <c r="M209" s="155"/>
      <c r="T209" s="56"/>
      <c r="AT209" s="17" t="s">
        <v>160</v>
      </c>
      <c r="AU209" s="17" t="s">
        <v>81</v>
      </c>
    </row>
    <row r="210" spans="2:65" s="1" customFormat="1" ht="24.2" customHeight="1" x14ac:dyDescent="0.2">
      <c r="B210" s="137"/>
      <c r="C210" s="138" t="s">
        <v>423</v>
      </c>
      <c r="D210" s="138" t="s">
        <v>154</v>
      </c>
      <c r="E210" s="139" t="s">
        <v>2002</v>
      </c>
      <c r="F210" s="140" t="s">
        <v>2003</v>
      </c>
      <c r="G210" s="141" t="s">
        <v>372</v>
      </c>
      <c r="H210" s="142">
        <v>3</v>
      </c>
      <c r="I210" s="143"/>
      <c r="J210" s="144">
        <f>ROUND(I210*H210,2)</f>
        <v>0</v>
      </c>
      <c r="K210" s="145"/>
      <c r="L210" s="32"/>
      <c r="M210" s="146" t="s">
        <v>1</v>
      </c>
      <c r="N210" s="147" t="s">
        <v>38</v>
      </c>
      <c r="P210" s="148">
        <f>O210*H210</f>
        <v>0</v>
      </c>
      <c r="Q210" s="148">
        <v>0</v>
      </c>
      <c r="R210" s="148">
        <f>Q210*H210</f>
        <v>0</v>
      </c>
      <c r="S210" s="148">
        <v>0</v>
      </c>
      <c r="T210" s="149">
        <f>S210*H210</f>
        <v>0</v>
      </c>
      <c r="AR210" s="150" t="s">
        <v>158</v>
      </c>
      <c r="AT210" s="150" t="s">
        <v>154</v>
      </c>
      <c r="AU210" s="150" t="s">
        <v>81</v>
      </c>
      <c r="AY210" s="17" t="s">
        <v>151</v>
      </c>
      <c r="BE210" s="151">
        <f>IF(N210="základní",J210,0)</f>
        <v>0</v>
      </c>
      <c r="BF210" s="151">
        <f>IF(N210="snížená",J210,0)</f>
        <v>0</v>
      </c>
      <c r="BG210" s="151">
        <f>IF(N210="zákl. přenesená",J210,0)</f>
        <v>0</v>
      </c>
      <c r="BH210" s="151">
        <f>IF(N210="sníž. přenesená",J210,0)</f>
        <v>0</v>
      </c>
      <c r="BI210" s="151">
        <f>IF(N210="nulová",J210,0)</f>
        <v>0</v>
      </c>
      <c r="BJ210" s="17" t="s">
        <v>81</v>
      </c>
      <c r="BK210" s="151">
        <f>ROUND(I210*H210,2)</f>
        <v>0</v>
      </c>
      <c r="BL210" s="17" t="s">
        <v>158</v>
      </c>
      <c r="BM210" s="150" t="s">
        <v>882</v>
      </c>
    </row>
    <row r="211" spans="2:65" s="1" customFormat="1" x14ac:dyDescent="0.2">
      <c r="B211" s="32"/>
      <c r="D211" s="152" t="s">
        <v>160</v>
      </c>
      <c r="F211" s="153" t="s">
        <v>2003</v>
      </c>
      <c r="I211" s="154"/>
      <c r="L211" s="32"/>
      <c r="M211" s="155"/>
      <c r="T211" s="56"/>
      <c r="AT211" s="17" t="s">
        <v>160</v>
      </c>
      <c r="AU211" s="17" t="s">
        <v>81</v>
      </c>
    </row>
    <row r="212" spans="2:65" s="1" customFormat="1" ht="24.2" customHeight="1" x14ac:dyDescent="0.2">
      <c r="B212" s="137"/>
      <c r="C212" s="138" t="s">
        <v>429</v>
      </c>
      <c r="D212" s="138" t="s">
        <v>154</v>
      </c>
      <c r="E212" s="139" t="s">
        <v>2004</v>
      </c>
      <c r="F212" s="140" t="s">
        <v>2005</v>
      </c>
      <c r="G212" s="141" t="s">
        <v>372</v>
      </c>
      <c r="H212" s="142">
        <v>1</v>
      </c>
      <c r="I212" s="143"/>
      <c r="J212" s="144">
        <f>ROUND(I212*H212,2)</f>
        <v>0</v>
      </c>
      <c r="K212" s="145"/>
      <c r="L212" s="32"/>
      <c r="M212" s="146" t="s">
        <v>1</v>
      </c>
      <c r="N212" s="147" t="s">
        <v>38</v>
      </c>
      <c r="P212" s="148">
        <f>O212*H212</f>
        <v>0</v>
      </c>
      <c r="Q212" s="148">
        <v>0</v>
      </c>
      <c r="R212" s="148">
        <f>Q212*H212</f>
        <v>0</v>
      </c>
      <c r="S212" s="148">
        <v>0</v>
      </c>
      <c r="T212" s="149">
        <f>S212*H212</f>
        <v>0</v>
      </c>
      <c r="AR212" s="150" t="s">
        <v>158</v>
      </c>
      <c r="AT212" s="150" t="s">
        <v>154</v>
      </c>
      <c r="AU212" s="150" t="s">
        <v>81</v>
      </c>
      <c r="AY212" s="17" t="s">
        <v>151</v>
      </c>
      <c r="BE212" s="151">
        <f>IF(N212="základní",J212,0)</f>
        <v>0</v>
      </c>
      <c r="BF212" s="151">
        <f>IF(N212="snížená",J212,0)</f>
        <v>0</v>
      </c>
      <c r="BG212" s="151">
        <f>IF(N212="zákl. přenesená",J212,0)</f>
        <v>0</v>
      </c>
      <c r="BH212" s="151">
        <f>IF(N212="sníž. přenesená",J212,0)</f>
        <v>0</v>
      </c>
      <c r="BI212" s="151">
        <f>IF(N212="nulová",J212,0)</f>
        <v>0</v>
      </c>
      <c r="BJ212" s="17" t="s">
        <v>81</v>
      </c>
      <c r="BK212" s="151">
        <f>ROUND(I212*H212,2)</f>
        <v>0</v>
      </c>
      <c r="BL212" s="17" t="s">
        <v>158</v>
      </c>
      <c r="BM212" s="150" t="s">
        <v>891</v>
      </c>
    </row>
    <row r="213" spans="2:65" s="1" customFormat="1" x14ac:dyDescent="0.2">
      <c r="B213" s="32"/>
      <c r="D213" s="152" t="s">
        <v>160</v>
      </c>
      <c r="F213" s="153" t="s">
        <v>2005</v>
      </c>
      <c r="I213" s="154"/>
      <c r="L213" s="32"/>
      <c r="M213" s="155"/>
      <c r="T213" s="56"/>
      <c r="AT213" s="17" t="s">
        <v>160</v>
      </c>
      <c r="AU213" s="17" t="s">
        <v>81</v>
      </c>
    </row>
    <row r="214" spans="2:65" s="1" customFormat="1" ht="24.2" customHeight="1" x14ac:dyDescent="0.2">
      <c r="B214" s="137"/>
      <c r="C214" s="138" t="s">
        <v>435</v>
      </c>
      <c r="D214" s="138" t="s">
        <v>154</v>
      </c>
      <c r="E214" s="139" t="s">
        <v>2006</v>
      </c>
      <c r="F214" s="140" t="s">
        <v>2007</v>
      </c>
      <c r="G214" s="141" t="s">
        <v>372</v>
      </c>
      <c r="H214" s="142">
        <v>8</v>
      </c>
      <c r="I214" s="143"/>
      <c r="J214" s="144">
        <f>ROUND(I214*H214,2)</f>
        <v>0</v>
      </c>
      <c r="K214" s="145"/>
      <c r="L214" s="32"/>
      <c r="M214" s="146" t="s">
        <v>1</v>
      </c>
      <c r="N214" s="147" t="s">
        <v>38</v>
      </c>
      <c r="P214" s="148">
        <f>O214*H214</f>
        <v>0</v>
      </c>
      <c r="Q214" s="148">
        <v>0</v>
      </c>
      <c r="R214" s="148">
        <f>Q214*H214</f>
        <v>0</v>
      </c>
      <c r="S214" s="148">
        <v>0</v>
      </c>
      <c r="T214" s="149">
        <f>S214*H214</f>
        <v>0</v>
      </c>
      <c r="AR214" s="150" t="s">
        <v>158</v>
      </c>
      <c r="AT214" s="150" t="s">
        <v>154</v>
      </c>
      <c r="AU214" s="150" t="s">
        <v>81</v>
      </c>
      <c r="AY214" s="17" t="s">
        <v>151</v>
      </c>
      <c r="BE214" s="151">
        <f>IF(N214="základní",J214,0)</f>
        <v>0</v>
      </c>
      <c r="BF214" s="151">
        <f>IF(N214="snížená",J214,0)</f>
        <v>0</v>
      </c>
      <c r="BG214" s="151">
        <f>IF(N214="zákl. přenesená",J214,0)</f>
        <v>0</v>
      </c>
      <c r="BH214" s="151">
        <f>IF(N214="sníž. přenesená",J214,0)</f>
        <v>0</v>
      </c>
      <c r="BI214" s="151">
        <f>IF(N214="nulová",J214,0)</f>
        <v>0</v>
      </c>
      <c r="BJ214" s="17" t="s">
        <v>81</v>
      </c>
      <c r="BK214" s="151">
        <f>ROUND(I214*H214,2)</f>
        <v>0</v>
      </c>
      <c r="BL214" s="17" t="s">
        <v>158</v>
      </c>
      <c r="BM214" s="150" t="s">
        <v>901</v>
      </c>
    </row>
    <row r="215" spans="2:65" s="1" customFormat="1" x14ac:dyDescent="0.2">
      <c r="B215" s="32"/>
      <c r="D215" s="152" t="s">
        <v>160</v>
      </c>
      <c r="F215" s="153" t="s">
        <v>2007</v>
      </c>
      <c r="I215" s="154"/>
      <c r="L215" s="32"/>
      <c r="M215" s="155"/>
      <c r="T215" s="56"/>
      <c r="AT215" s="17" t="s">
        <v>160</v>
      </c>
      <c r="AU215" s="17" t="s">
        <v>81</v>
      </c>
    </row>
    <row r="216" spans="2:65" s="1" customFormat="1" ht="21.75" customHeight="1" x14ac:dyDescent="0.2">
      <c r="B216" s="137"/>
      <c r="C216" s="138" t="s">
        <v>439</v>
      </c>
      <c r="D216" s="138" t="s">
        <v>154</v>
      </c>
      <c r="E216" s="139" t="s">
        <v>2008</v>
      </c>
      <c r="F216" s="140" t="s">
        <v>2009</v>
      </c>
      <c r="G216" s="141" t="s">
        <v>372</v>
      </c>
      <c r="H216" s="142">
        <v>1</v>
      </c>
      <c r="I216" s="143"/>
      <c r="J216" s="144">
        <f>ROUND(I216*H216,2)</f>
        <v>0</v>
      </c>
      <c r="K216" s="145"/>
      <c r="L216" s="32"/>
      <c r="M216" s="146" t="s">
        <v>1</v>
      </c>
      <c r="N216" s="147" t="s">
        <v>38</v>
      </c>
      <c r="P216" s="148">
        <f>O216*H216</f>
        <v>0</v>
      </c>
      <c r="Q216" s="148">
        <v>0</v>
      </c>
      <c r="R216" s="148">
        <f>Q216*H216</f>
        <v>0</v>
      </c>
      <c r="S216" s="148">
        <v>0</v>
      </c>
      <c r="T216" s="149">
        <f>S216*H216</f>
        <v>0</v>
      </c>
      <c r="AR216" s="150" t="s">
        <v>158</v>
      </c>
      <c r="AT216" s="150" t="s">
        <v>154</v>
      </c>
      <c r="AU216" s="150" t="s">
        <v>81</v>
      </c>
      <c r="AY216" s="17" t="s">
        <v>151</v>
      </c>
      <c r="BE216" s="151">
        <f>IF(N216="základní",J216,0)</f>
        <v>0</v>
      </c>
      <c r="BF216" s="151">
        <f>IF(N216="snížená",J216,0)</f>
        <v>0</v>
      </c>
      <c r="BG216" s="151">
        <f>IF(N216="zákl. přenesená",J216,0)</f>
        <v>0</v>
      </c>
      <c r="BH216" s="151">
        <f>IF(N216="sníž. přenesená",J216,0)</f>
        <v>0</v>
      </c>
      <c r="BI216" s="151">
        <f>IF(N216="nulová",J216,0)</f>
        <v>0</v>
      </c>
      <c r="BJ216" s="17" t="s">
        <v>81</v>
      </c>
      <c r="BK216" s="151">
        <f>ROUND(I216*H216,2)</f>
        <v>0</v>
      </c>
      <c r="BL216" s="17" t="s">
        <v>158</v>
      </c>
      <c r="BM216" s="150" t="s">
        <v>910</v>
      </c>
    </row>
    <row r="217" spans="2:65" s="1" customFormat="1" x14ac:dyDescent="0.2">
      <c r="B217" s="32"/>
      <c r="D217" s="152" t="s">
        <v>160</v>
      </c>
      <c r="F217" s="153" t="s">
        <v>2009</v>
      </c>
      <c r="I217" s="154"/>
      <c r="L217" s="32"/>
      <c r="M217" s="155"/>
      <c r="T217" s="56"/>
      <c r="AT217" s="17" t="s">
        <v>160</v>
      </c>
      <c r="AU217" s="17" t="s">
        <v>81</v>
      </c>
    </row>
    <row r="218" spans="2:65" s="1" customFormat="1" ht="21.75" customHeight="1" x14ac:dyDescent="0.2">
      <c r="B218" s="137"/>
      <c r="C218" s="138" t="s">
        <v>441</v>
      </c>
      <c r="D218" s="138" t="s">
        <v>154</v>
      </c>
      <c r="E218" s="139" t="s">
        <v>2010</v>
      </c>
      <c r="F218" s="140" t="s">
        <v>2011</v>
      </c>
      <c r="G218" s="141" t="s">
        <v>372</v>
      </c>
      <c r="H218" s="142">
        <v>3</v>
      </c>
      <c r="I218" s="143"/>
      <c r="J218" s="144">
        <f>ROUND(I218*H218,2)</f>
        <v>0</v>
      </c>
      <c r="K218" s="145"/>
      <c r="L218" s="32"/>
      <c r="M218" s="146" t="s">
        <v>1</v>
      </c>
      <c r="N218" s="147" t="s">
        <v>38</v>
      </c>
      <c r="P218" s="148">
        <f>O218*H218</f>
        <v>0</v>
      </c>
      <c r="Q218" s="148">
        <v>0</v>
      </c>
      <c r="R218" s="148">
        <f>Q218*H218</f>
        <v>0</v>
      </c>
      <c r="S218" s="148">
        <v>0</v>
      </c>
      <c r="T218" s="149">
        <f>S218*H218</f>
        <v>0</v>
      </c>
      <c r="AR218" s="150" t="s">
        <v>158</v>
      </c>
      <c r="AT218" s="150" t="s">
        <v>154</v>
      </c>
      <c r="AU218" s="150" t="s">
        <v>81</v>
      </c>
      <c r="AY218" s="17" t="s">
        <v>151</v>
      </c>
      <c r="BE218" s="151">
        <f>IF(N218="základní",J218,0)</f>
        <v>0</v>
      </c>
      <c r="BF218" s="151">
        <f>IF(N218="snížená",J218,0)</f>
        <v>0</v>
      </c>
      <c r="BG218" s="151">
        <f>IF(N218="zákl. přenesená",J218,0)</f>
        <v>0</v>
      </c>
      <c r="BH218" s="151">
        <f>IF(N218="sníž. přenesená",J218,0)</f>
        <v>0</v>
      </c>
      <c r="BI218" s="151">
        <f>IF(N218="nulová",J218,0)</f>
        <v>0</v>
      </c>
      <c r="BJ218" s="17" t="s">
        <v>81</v>
      </c>
      <c r="BK218" s="151">
        <f>ROUND(I218*H218,2)</f>
        <v>0</v>
      </c>
      <c r="BL218" s="17" t="s">
        <v>158</v>
      </c>
      <c r="BM218" s="150" t="s">
        <v>918</v>
      </c>
    </row>
    <row r="219" spans="2:65" s="1" customFormat="1" x14ac:dyDescent="0.2">
      <c r="B219" s="32"/>
      <c r="D219" s="152" t="s">
        <v>160</v>
      </c>
      <c r="F219" s="153" t="s">
        <v>2011</v>
      </c>
      <c r="I219" s="154"/>
      <c r="L219" s="32"/>
      <c r="M219" s="155"/>
      <c r="T219" s="56"/>
      <c r="AT219" s="17" t="s">
        <v>160</v>
      </c>
      <c r="AU219" s="17" t="s">
        <v>81</v>
      </c>
    </row>
    <row r="220" spans="2:65" s="1" customFormat="1" ht="21.75" customHeight="1" x14ac:dyDescent="0.2">
      <c r="B220" s="137"/>
      <c r="C220" s="138" t="s">
        <v>445</v>
      </c>
      <c r="D220" s="138" t="s">
        <v>154</v>
      </c>
      <c r="E220" s="139" t="s">
        <v>2012</v>
      </c>
      <c r="F220" s="140" t="s">
        <v>2013</v>
      </c>
      <c r="G220" s="141" t="s">
        <v>372</v>
      </c>
      <c r="H220" s="142">
        <v>4</v>
      </c>
      <c r="I220" s="143"/>
      <c r="J220" s="144">
        <f>ROUND(I220*H220,2)</f>
        <v>0</v>
      </c>
      <c r="K220" s="145"/>
      <c r="L220" s="32"/>
      <c r="M220" s="146" t="s">
        <v>1</v>
      </c>
      <c r="N220" s="147" t="s">
        <v>38</v>
      </c>
      <c r="P220" s="148">
        <f>O220*H220</f>
        <v>0</v>
      </c>
      <c r="Q220" s="148">
        <v>0</v>
      </c>
      <c r="R220" s="148">
        <f>Q220*H220</f>
        <v>0</v>
      </c>
      <c r="S220" s="148">
        <v>0</v>
      </c>
      <c r="T220" s="149">
        <f>S220*H220</f>
        <v>0</v>
      </c>
      <c r="AR220" s="150" t="s">
        <v>158</v>
      </c>
      <c r="AT220" s="150" t="s">
        <v>154</v>
      </c>
      <c r="AU220" s="150" t="s">
        <v>81</v>
      </c>
      <c r="AY220" s="17" t="s">
        <v>151</v>
      </c>
      <c r="BE220" s="151">
        <f>IF(N220="základní",J220,0)</f>
        <v>0</v>
      </c>
      <c r="BF220" s="151">
        <f>IF(N220="snížená",J220,0)</f>
        <v>0</v>
      </c>
      <c r="BG220" s="151">
        <f>IF(N220="zákl. přenesená",J220,0)</f>
        <v>0</v>
      </c>
      <c r="BH220" s="151">
        <f>IF(N220="sníž. přenesená",J220,0)</f>
        <v>0</v>
      </c>
      <c r="BI220" s="151">
        <f>IF(N220="nulová",J220,0)</f>
        <v>0</v>
      </c>
      <c r="BJ220" s="17" t="s">
        <v>81</v>
      </c>
      <c r="BK220" s="151">
        <f>ROUND(I220*H220,2)</f>
        <v>0</v>
      </c>
      <c r="BL220" s="17" t="s">
        <v>158</v>
      </c>
      <c r="BM220" s="150" t="s">
        <v>924</v>
      </c>
    </row>
    <row r="221" spans="2:65" s="1" customFormat="1" x14ac:dyDescent="0.2">
      <c r="B221" s="32"/>
      <c r="D221" s="152" t="s">
        <v>160</v>
      </c>
      <c r="F221" s="153" t="s">
        <v>2013</v>
      </c>
      <c r="I221" s="154"/>
      <c r="L221" s="32"/>
      <c r="M221" s="155"/>
      <c r="T221" s="56"/>
      <c r="AT221" s="17" t="s">
        <v>160</v>
      </c>
      <c r="AU221" s="17" t="s">
        <v>81</v>
      </c>
    </row>
    <row r="222" spans="2:65" s="1" customFormat="1" ht="21.75" customHeight="1" x14ac:dyDescent="0.2">
      <c r="B222" s="137"/>
      <c r="C222" s="138" t="s">
        <v>451</v>
      </c>
      <c r="D222" s="138" t="s">
        <v>154</v>
      </c>
      <c r="E222" s="139" t="s">
        <v>2014</v>
      </c>
      <c r="F222" s="140" t="s">
        <v>2015</v>
      </c>
      <c r="G222" s="141" t="s">
        <v>372</v>
      </c>
      <c r="H222" s="142">
        <v>2</v>
      </c>
      <c r="I222" s="143"/>
      <c r="J222" s="144">
        <f>ROUND(I222*H222,2)</f>
        <v>0</v>
      </c>
      <c r="K222" s="145"/>
      <c r="L222" s="32"/>
      <c r="M222" s="146" t="s">
        <v>1</v>
      </c>
      <c r="N222" s="147" t="s">
        <v>38</v>
      </c>
      <c r="P222" s="148">
        <f>O222*H222</f>
        <v>0</v>
      </c>
      <c r="Q222" s="148">
        <v>0</v>
      </c>
      <c r="R222" s="148">
        <f>Q222*H222</f>
        <v>0</v>
      </c>
      <c r="S222" s="148">
        <v>0</v>
      </c>
      <c r="T222" s="149">
        <f>S222*H222</f>
        <v>0</v>
      </c>
      <c r="AR222" s="150" t="s">
        <v>158</v>
      </c>
      <c r="AT222" s="150" t="s">
        <v>154</v>
      </c>
      <c r="AU222" s="150" t="s">
        <v>81</v>
      </c>
      <c r="AY222" s="17" t="s">
        <v>151</v>
      </c>
      <c r="BE222" s="151">
        <f>IF(N222="základní",J222,0)</f>
        <v>0</v>
      </c>
      <c r="BF222" s="151">
        <f>IF(N222="snížená",J222,0)</f>
        <v>0</v>
      </c>
      <c r="BG222" s="151">
        <f>IF(N222="zákl. přenesená",J222,0)</f>
        <v>0</v>
      </c>
      <c r="BH222" s="151">
        <f>IF(N222="sníž. přenesená",J222,0)</f>
        <v>0</v>
      </c>
      <c r="BI222" s="151">
        <f>IF(N222="nulová",J222,0)</f>
        <v>0</v>
      </c>
      <c r="BJ222" s="17" t="s">
        <v>81</v>
      </c>
      <c r="BK222" s="151">
        <f>ROUND(I222*H222,2)</f>
        <v>0</v>
      </c>
      <c r="BL222" s="17" t="s">
        <v>158</v>
      </c>
      <c r="BM222" s="150" t="s">
        <v>931</v>
      </c>
    </row>
    <row r="223" spans="2:65" s="1" customFormat="1" x14ac:dyDescent="0.2">
      <c r="B223" s="32"/>
      <c r="D223" s="152" t="s">
        <v>160</v>
      </c>
      <c r="F223" s="153" t="s">
        <v>2015</v>
      </c>
      <c r="I223" s="154"/>
      <c r="L223" s="32"/>
      <c r="M223" s="155"/>
      <c r="T223" s="56"/>
      <c r="AT223" s="17" t="s">
        <v>160</v>
      </c>
      <c r="AU223" s="17" t="s">
        <v>81</v>
      </c>
    </row>
    <row r="224" spans="2:65" s="1" customFormat="1" ht="21.75" customHeight="1" x14ac:dyDescent="0.2">
      <c r="B224" s="137"/>
      <c r="C224" s="138" t="s">
        <v>455</v>
      </c>
      <c r="D224" s="138" t="s">
        <v>154</v>
      </c>
      <c r="E224" s="139" t="s">
        <v>2016</v>
      </c>
      <c r="F224" s="140" t="s">
        <v>2017</v>
      </c>
      <c r="G224" s="141" t="s">
        <v>372</v>
      </c>
      <c r="H224" s="142">
        <v>3</v>
      </c>
      <c r="I224" s="143"/>
      <c r="J224" s="144">
        <f>ROUND(I224*H224,2)</f>
        <v>0</v>
      </c>
      <c r="K224" s="145"/>
      <c r="L224" s="32"/>
      <c r="M224" s="146" t="s">
        <v>1</v>
      </c>
      <c r="N224" s="147" t="s">
        <v>38</v>
      </c>
      <c r="P224" s="148">
        <f>O224*H224</f>
        <v>0</v>
      </c>
      <c r="Q224" s="148">
        <v>0</v>
      </c>
      <c r="R224" s="148">
        <f>Q224*H224</f>
        <v>0</v>
      </c>
      <c r="S224" s="148">
        <v>0</v>
      </c>
      <c r="T224" s="149">
        <f>S224*H224</f>
        <v>0</v>
      </c>
      <c r="AR224" s="150" t="s">
        <v>158</v>
      </c>
      <c r="AT224" s="150" t="s">
        <v>154</v>
      </c>
      <c r="AU224" s="150" t="s">
        <v>81</v>
      </c>
      <c r="AY224" s="17" t="s">
        <v>151</v>
      </c>
      <c r="BE224" s="151">
        <f>IF(N224="základní",J224,0)</f>
        <v>0</v>
      </c>
      <c r="BF224" s="151">
        <f>IF(N224="snížená",J224,0)</f>
        <v>0</v>
      </c>
      <c r="BG224" s="151">
        <f>IF(N224="zákl. přenesená",J224,0)</f>
        <v>0</v>
      </c>
      <c r="BH224" s="151">
        <f>IF(N224="sníž. přenesená",J224,0)</f>
        <v>0</v>
      </c>
      <c r="BI224" s="151">
        <f>IF(N224="nulová",J224,0)</f>
        <v>0</v>
      </c>
      <c r="BJ224" s="17" t="s">
        <v>81</v>
      </c>
      <c r="BK224" s="151">
        <f>ROUND(I224*H224,2)</f>
        <v>0</v>
      </c>
      <c r="BL224" s="17" t="s">
        <v>158</v>
      </c>
      <c r="BM224" s="150" t="s">
        <v>939</v>
      </c>
    </row>
    <row r="225" spans="2:65" s="1" customFormat="1" x14ac:dyDescent="0.2">
      <c r="B225" s="32"/>
      <c r="D225" s="152" t="s">
        <v>160</v>
      </c>
      <c r="F225" s="153" t="s">
        <v>2017</v>
      </c>
      <c r="I225" s="154"/>
      <c r="L225" s="32"/>
      <c r="M225" s="155"/>
      <c r="T225" s="56"/>
      <c r="AT225" s="17" t="s">
        <v>160</v>
      </c>
      <c r="AU225" s="17" t="s">
        <v>81</v>
      </c>
    </row>
    <row r="226" spans="2:65" s="1" customFormat="1" ht="21.75" customHeight="1" x14ac:dyDescent="0.2">
      <c r="B226" s="137"/>
      <c r="C226" s="138" t="s">
        <v>461</v>
      </c>
      <c r="D226" s="138" t="s">
        <v>154</v>
      </c>
      <c r="E226" s="139" t="s">
        <v>2018</v>
      </c>
      <c r="F226" s="140" t="s">
        <v>2019</v>
      </c>
      <c r="G226" s="141" t="s">
        <v>372</v>
      </c>
      <c r="H226" s="142">
        <v>1</v>
      </c>
      <c r="I226" s="143"/>
      <c r="J226" s="144">
        <f>ROUND(I226*H226,2)</f>
        <v>0</v>
      </c>
      <c r="K226" s="145"/>
      <c r="L226" s="32"/>
      <c r="M226" s="146" t="s">
        <v>1</v>
      </c>
      <c r="N226" s="147" t="s">
        <v>38</v>
      </c>
      <c r="P226" s="148">
        <f>O226*H226</f>
        <v>0</v>
      </c>
      <c r="Q226" s="148">
        <v>0</v>
      </c>
      <c r="R226" s="148">
        <f>Q226*H226</f>
        <v>0</v>
      </c>
      <c r="S226" s="148">
        <v>0</v>
      </c>
      <c r="T226" s="149">
        <f>S226*H226</f>
        <v>0</v>
      </c>
      <c r="AR226" s="150" t="s">
        <v>158</v>
      </c>
      <c r="AT226" s="150" t="s">
        <v>154</v>
      </c>
      <c r="AU226" s="150" t="s">
        <v>81</v>
      </c>
      <c r="AY226" s="17" t="s">
        <v>151</v>
      </c>
      <c r="BE226" s="151">
        <f>IF(N226="základní",J226,0)</f>
        <v>0</v>
      </c>
      <c r="BF226" s="151">
        <f>IF(N226="snížená",J226,0)</f>
        <v>0</v>
      </c>
      <c r="BG226" s="151">
        <f>IF(N226="zákl. přenesená",J226,0)</f>
        <v>0</v>
      </c>
      <c r="BH226" s="151">
        <f>IF(N226="sníž. přenesená",J226,0)</f>
        <v>0</v>
      </c>
      <c r="BI226" s="151">
        <f>IF(N226="nulová",J226,0)</f>
        <v>0</v>
      </c>
      <c r="BJ226" s="17" t="s">
        <v>81</v>
      </c>
      <c r="BK226" s="151">
        <f>ROUND(I226*H226,2)</f>
        <v>0</v>
      </c>
      <c r="BL226" s="17" t="s">
        <v>158</v>
      </c>
      <c r="BM226" s="150" t="s">
        <v>950</v>
      </c>
    </row>
    <row r="227" spans="2:65" s="1" customFormat="1" x14ac:dyDescent="0.2">
      <c r="B227" s="32"/>
      <c r="D227" s="152" t="s">
        <v>160</v>
      </c>
      <c r="F227" s="153" t="s">
        <v>2019</v>
      </c>
      <c r="I227" s="154"/>
      <c r="L227" s="32"/>
      <c r="M227" s="155"/>
      <c r="T227" s="56"/>
      <c r="AT227" s="17" t="s">
        <v>160</v>
      </c>
      <c r="AU227" s="17" t="s">
        <v>81</v>
      </c>
    </row>
    <row r="228" spans="2:65" s="1" customFormat="1" ht="21.75" customHeight="1" x14ac:dyDescent="0.2">
      <c r="B228" s="137"/>
      <c r="C228" s="138" t="s">
        <v>467</v>
      </c>
      <c r="D228" s="138" t="s">
        <v>154</v>
      </c>
      <c r="E228" s="139" t="s">
        <v>2020</v>
      </c>
      <c r="F228" s="140" t="s">
        <v>2021</v>
      </c>
      <c r="G228" s="141" t="s">
        <v>372</v>
      </c>
      <c r="H228" s="142">
        <v>1</v>
      </c>
      <c r="I228" s="143"/>
      <c r="J228" s="144">
        <f>ROUND(I228*H228,2)</f>
        <v>0</v>
      </c>
      <c r="K228" s="145"/>
      <c r="L228" s="32"/>
      <c r="M228" s="146" t="s">
        <v>1</v>
      </c>
      <c r="N228" s="147" t="s">
        <v>38</v>
      </c>
      <c r="P228" s="148">
        <f>O228*H228</f>
        <v>0</v>
      </c>
      <c r="Q228" s="148">
        <v>0</v>
      </c>
      <c r="R228" s="148">
        <f>Q228*H228</f>
        <v>0</v>
      </c>
      <c r="S228" s="148">
        <v>0</v>
      </c>
      <c r="T228" s="149">
        <f>S228*H228</f>
        <v>0</v>
      </c>
      <c r="AR228" s="150" t="s">
        <v>158</v>
      </c>
      <c r="AT228" s="150" t="s">
        <v>154</v>
      </c>
      <c r="AU228" s="150" t="s">
        <v>81</v>
      </c>
      <c r="AY228" s="17" t="s">
        <v>151</v>
      </c>
      <c r="BE228" s="151">
        <f>IF(N228="základní",J228,0)</f>
        <v>0</v>
      </c>
      <c r="BF228" s="151">
        <f>IF(N228="snížená",J228,0)</f>
        <v>0</v>
      </c>
      <c r="BG228" s="151">
        <f>IF(N228="zákl. přenesená",J228,0)</f>
        <v>0</v>
      </c>
      <c r="BH228" s="151">
        <f>IF(N228="sníž. přenesená",J228,0)</f>
        <v>0</v>
      </c>
      <c r="BI228" s="151">
        <f>IF(N228="nulová",J228,0)</f>
        <v>0</v>
      </c>
      <c r="BJ228" s="17" t="s">
        <v>81</v>
      </c>
      <c r="BK228" s="151">
        <f>ROUND(I228*H228,2)</f>
        <v>0</v>
      </c>
      <c r="BL228" s="17" t="s">
        <v>158</v>
      </c>
      <c r="BM228" s="150" t="s">
        <v>958</v>
      </c>
    </row>
    <row r="229" spans="2:65" s="1" customFormat="1" x14ac:dyDescent="0.2">
      <c r="B229" s="32"/>
      <c r="D229" s="152" t="s">
        <v>160</v>
      </c>
      <c r="F229" s="153" t="s">
        <v>2021</v>
      </c>
      <c r="I229" s="154"/>
      <c r="L229" s="32"/>
      <c r="M229" s="155"/>
      <c r="T229" s="56"/>
      <c r="AT229" s="17" t="s">
        <v>160</v>
      </c>
      <c r="AU229" s="17" t="s">
        <v>81</v>
      </c>
    </row>
    <row r="230" spans="2:65" s="1" customFormat="1" ht="21.75" customHeight="1" x14ac:dyDescent="0.2">
      <c r="B230" s="137"/>
      <c r="C230" s="138" t="s">
        <v>471</v>
      </c>
      <c r="D230" s="138" t="s">
        <v>154</v>
      </c>
      <c r="E230" s="139" t="s">
        <v>2022</v>
      </c>
      <c r="F230" s="140" t="s">
        <v>2023</v>
      </c>
      <c r="G230" s="141" t="s">
        <v>372</v>
      </c>
      <c r="H230" s="142">
        <v>4</v>
      </c>
      <c r="I230" s="143"/>
      <c r="J230" s="144">
        <f>ROUND(I230*H230,2)</f>
        <v>0</v>
      </c>
      <c r="K230" s="145"/>
      <c r="L230" s="32"/>
      <c r="M230" s="146" t="s">
        <v>1</v>
      </c>
      <c r="N230" s="147" t="s">
        <v>38</v>
      </c>
      <c r="P230" s="148">
        <f>O230*H230</f>
        <v>0</v>
      </c>
      <c r="Q230" s="148">
        <v>0</v>
      </c>
      <c r="R230" s="148">
        <f>Q230*H230</f>
        <v>0</v>
      </c>
      <c r="S230" s="148">
        <v>0</v>
      </c>
      <c r="T230" s="149">
        <f>S230*H230</f>
        <v>0</v>
      </c>
      <c r="AR230" s="150" t="s">
        <v>158</v>
      </c>
      <c r="AT230" s="150" t="s">
        <v>154</v>
      </c>
      <c r="AU230" s="150" t="s">
        <v>81</v>
      </c>
      <c r="AY230" s="17" t="s">
        <v>151</v>
      </c>
      <c r="BE230" s="151">
        <f>IF(N230="základní",J230,0)</f>
        <v>0</v>
      </c>
      <c r="BF230" s="151">
        <f>IF(N230="snížená",J230,0)</f>
        <v>0</v>
      </c>
      <c r="BG230" s="151">
        <f>IF(N230="zákl. přenesená",J230,0)</f>
        <v>0</v>
      </c>
      <c r="BH230" s="151">
        <f>IF(N230="sníž. přenesená",J230,0)</f>
        <v>0</v>
      </c>
      <c r="BI230" s="151">
        <f>IF(N230="nulová",J230,0)</f>
        <v>0</v>
      </c>
      <c r="BJ230" s="17" t="s">
        <v>81</v>
      </c>
      <c r="BK230" s="151">
        <f>ROUND(I230*H230,2)</f>
        <v>0</v>
      </c>
      <c r="BL230" s="17" t="s">
        <v>158</v>
      </c>
      <c r="BM230" s="150" t="s">
        <v>968</v>
      </c>
    </row>
    <row r="231" spans="2:65" s="1" customFormat="1" x14ac:dyDescent="0.2">
      <c r="B231" s="32"/>
      <c r="D231" s="152" t="s">
        <v>160</v>
      </c>
      <c r="F231" s="153" t="s">
        <v>2023</v>
      </c>
      <c r="I231" s="154"/>
      <c r="L231" s="32"/>
      <c r="M231" s="155"/>
      <c r="T231" s="56"/>
      <c r="AT231" s="17" t="s">
        <v>160</v>
      </c>
      <c r="AU231" s="17" t="s">
        <v>81</v>
      </c>
    </row>
    <row r="232" spans="2:65" s="1" customFormat="1" ht="21.75" customHeight="1" x14ac:dyDescent="0.2">
      <c r="B232" s="137"/>
      <c r="C232" s="138" t="s">
        <v>477</v>
      </c>
      <c r="D232" s="138" t="s">
        <v>154</v>
      </c>
      <c r="E232" s="139" t="s">
        <v>2024</v>
      </c>
      <c r="F232" s="140" t="s">
        <v>2025</v>
      </c>
      <c r="G232" s="141" t="s">
        <v>372</v>
      </c>
      <c r="H232" s="142">
        <v>5</v>
      </c>
      <c r="I232" s="143"/>
      <c r="J232" s="144">
        <f>ROUND(I232*H232,2)</f>
        <v>0</v>
      </c>
      <c r="K232" s="145"/>
      <c r="L232" s="32"/>
      <c r="M232" s="146" t="s">
        <v>1</v>
      </c>
      <c r="N232" s="147" t="s">
        <v>38</v>
      </c>
      <c r="P232" s="148">
        <f>O232*H232</f>
        <v>0</v>
      </c>
      <c r="Q232" s="148">
        <v>0</v>
      </c>
      <c r="R232" s="148">
        <f>Q232*H232</f>
        <v>0</v>
      </c>
      <c r="S232" s="148">
        <v>0</v>
      </c>
      <c r="T232" s="149">
        <f>S232*H232</f>
        <v>0</v>
      </c>
      <c r="AR232" s="150" t="s">
        <v>158</v>
      </c>
      <c r="AT232" s="150" t="s">
        <v>154</v>
      </c>
      <c r="AU232" s="150" t="s">
        <v>81</v>
      </c>
      <c r="AY232" s="17" t="s">
        <v>151</v>
      </c>
      <c r="BE232" s="151">
        <f>IF(N232="základní",J232,0)</f>
        <v>0</v>
      </c>
      <c r="BF232" s="151">
        <f>IF(N232="snížená",J232,0)</f>
        <v>0</v>
      </c>
      <c r="BG232" s="151">
        <f>IF(N232="zákl. přenesená",J232,0)</f>
        <v>0</v>
      </c>
      <c r="BH232" s="151">
        <f>IF(N232="sníž. přenesená",J232,0)</f>
        <v>0</v>
      </c>
      <c r="BI232" s="151">
        <f>IF(N232="nulová",J232,0)</f>
        <v>0</v>
      </c>
      <c r="BJ232" s="17" t="s">
        <v>81</v>
      </c>
      <c r="BK232" s="151">
        <f>ROUND(I232*H232,2)</f>
        <v>0</v>
      </c>
      <c r="BL232" s="17" t="s">
        <v>158</v>
      </c>
      <c r="BM232" s="150" t="s">
        <v>979</v>
      </c>
    </row>
    <row r="233" spans="2:65" s="1" customFormat="1" x14ac:dyDescent="0.2">
      <c r="B233" s="32"/>
      <c r="D233" s="152" t="s">
        <v>160</v>
      </c>
      <c r="F233" s="153" t="s">
        <v>2025</v>
      </c>
      <c r="I233" s="154"/>
      <c r="L233" s="32"/>
      <c r="M233" s="155"/>
      <c r="T233" s="56"/>
      <c r="AT233" s="17" t="s">
        <v>160</v>
      </c>
      <c r="AU233" s="17" t="s">
        <v>81</v>
      </c>
    </row>
    <row r="234" spans="2:65" s="1" customFormat="1" ht="24.2" customHeight="1" x14ac:dyDescent="0.2">
      <c r="B234" s="137"/>
      <c r="C234" s="138" t="s">
        <v>481</v>
      </c>
      <c r="D234" s="138" t="s">
        <v>154</v>
      </c>
      <c r="E234" s="139" t="s">
        <v>2026</v>
      </c>
      <c r="F234" s="140" t="s">
        <v>2027</v>
      </c>
      <c r="G234" s="141" t="s">
        <v>372</v>
      </c>
      <c r="H234" s="142">
        <v>4</v>
      </c>
      <c r="I234" s="143"/>
      <c r="J234" s="144">
        <f>ROUND(I234*H234,2)</f>
        <v>0</v>
      </c>
      <c r="K234" s="145"/>
      <c r="L234" s="32"/>
      <c r="M234" s="146" t="s">
        <v>1</v>
      </c>
      <c r="N234" s="147" t="s">
        <v>38</v>
      </c>
      <c r="P234" s="148">
        <f>O234*H234</f>
        <v>0</v>
      </c>
      <c r="Q234" s="148">
        <v>0</v>
      </c>
      <c r="R234" s="148">
        <f>Q234*H234</f>
        <v>0</v>
      </c>
      <c r="S234" s="148">
        <v>0</v>
      </c>
      <c r="T234" s="149">
        <f>S234*H234</f>
        <v>0</v>
      </c>
      <c r="AR234" s="150" t="s">
        <v>158</v>
      </c>
      <c r="AT234" s="150" t="s">
        <v>154</v>
      </c>
      <c r="AU234" s="150" t="s">
        <v>81</v>
      </c>
      <c r="AY234" s="17" t="s">
        <v>151</v>
      </c>
      <c r="BE234" s="151">
        <f>IF(N234="základní",J234,0)</f>
        <v>0</v>
      </c>
      <c r="BF234" s="151">
        <f>IF(N234="snížená",J234,0)</f>
        <v>0</v>
      </c>
      <c r="BG234" s="151">
        <f>IF(N234="zákl. přenesená",J234,0)</f>
        <v>0</v>
      </c>
      <c r="BH234" s="151">
        <f>IF(N234="sníž. přenesená",J234,0)</f>
        <v>0</v>
      </c>
      <c r="BI234" s="151">
        <f>IF(N234="nulová",J234,0)</f>
        <v>0</v>
      </c>
      <c r="BJ234" s="17" t="s">
        <v>81</v>
      </c>
      <c r="BK234" s="151">
        <f>ROUND(I234*H234,2)</f>
        <v>0</v>
      </c>
      <c r="BL234" s="17" t="s">
        <v>158</v>
      </c>
      <c r="BM234" s="150" t="s">
        <v>985</v>
      </c>
    </row>
    <row r="235" spans="2:65" s="1" customFormat="1" x14ac:dyDescent="0.2">
      <c r="B235" s="32"/>
      <c r="D235" s="152" t="s">
        <v>160</v>
      </c>
      <c r="F235" s="153" t="s">
        <v>2027</v>
      </c>
      <c r="I235" s="154"/>
      <c r="L235" s="32"/>
      <c r="M235" s="155"/>
      <c r="T235" s="56"/>
      <c r="AT235" s="17" t="s">
        <v>160</v>
      </c>
      <c r="AU235" s="17" t="s">
        <v>81</v>
      </c>
    </row>
    <row r="236" spans="2:65" s="1" customFormat="1" ht="21.75" customHeight="1" x14ac:dyDescent="0.2">
      <c r="B236" s="137"/>
      <c r="C236" s="138" t="s">
        <v>487</v>
      </c>
      <c r="D236" s="138" t="s">
        <v>154</v>
      </c>
      <c r="E236" s="139" t="s">
        <v>2028</v>
      </c>
      <c r="F236" s="140" t="s">
        <v>2029</v>
      </c>
      <c r="G236" s="141" t="s">
        <v>372</v>
      </c>
      <c r="H236" s="142">
        <v>1</v>
      </c>
      <c r="I236" s="143"/>
      <c r="J236" s="144">
        <f>ROUND(I236*H236,2)</f>
        <v>0</v>
      </c>
      <c r="K236" s="145"/>
      <c r="L236" s="32"/>
      <c r="M236" s="146" t="s">
        <v>1</v>
      </c>
      <c r="N236" s="147" t="s">
        <v>38</v>
      </c>
      <c r="P236" s="148">
        <f>O236*H236</f>
        <v>0</v>
      </c>
      <c r="Q236" s="148">
        <v>0</v>
      </c>
      <c r="R236" s="148">
        <f>Q236*H236</f>
        <v>0</v>
      </c>
      <c r="S236" s="148">
        <v>0</v>
      </c>
      <c r="T236" s="149">
        <f>S236*H236</f>
        <v>0</v>
      </c>
      <c r="AR236" s="150" t="s">
        <v>158</v>
      </c>
      <c r="AT236" s="150" t="s">
        <v>154</v>
      </c>
      <c r="AU236" s="150" t="s">
        <v>81</v>
      </c>
      <c r="AY236" s="17" t="s">
        <v>151</v>
      </c>
      <c r="BE236" s="151">
        <f>IF(N236="základní",J236,0)</f>
        <v>0</v>
      </c>
      <c r="BF236" s="151">
        <f>IF(N236="snížená",J236,0)</f>
        <v>0</v>
      </c>
      <c r="BG236" s="151">
        <f>IF(N236="zákl. přenesená",J236,0)</f>
        <v>0</v>
      </c>
      <c r="BH236" s="151">
        <f>IF(N236="sníž. přenesená",J236,0)</f>
        <v>0</v>
      </c>
      <c r="BI236" s="151">
        <f>IF(N236="nulová",J236,0)</f>
        <v>0</v>
      </c>
      <c r="BJ236" s="17" t="s">
        <v>81</v>
      </c>
      <c r="BK236" s="151">
        <f>ROUND(I236*H236,2)</f>
        <v>0</v>
      </c>
      <c r="BL236" s="17" t="s">
        <v>158</v>
      </c>
      <c r="BM236" s="150" t="s">
        <v>991</v>
      </c>
    </row>
    <row r="237" spans="2:65" s="1" customFormat="1" x14ac:dyDescent="0.2">
      <c r="B237" s="32"/>
      <c r="D237" s="152" t="s">
        <v>160</v>
      </c>
      <c r="F237" s="153" t="s">
        <v>2029</v>
      </c>
      <c r="I237" s="154"/>
      <c r="L237" s="32"/>
      <c r="M237" s="155"/>
      <c r="T237" s="56"/>
      <c r="AT237" s="17" t="s">
        <v>160</v>
      </c>
      <c r="AU237" s="17" t="s">
        <v>81</v>
      </c>
    </row>
    <row r="238" spans="2:65" s="1" customFormat="1" ht="24.2" customHeight="1" x14ac:dyDescent="0.2">
      <c r="B238" s="137"/>
      <c r="C238" s="138" t="s">
        <v>493</v>
      </c>
      <c r="D238" s="138" t="s">
        <v>154</v>
      </c>
      <c r="E238" s="139" t="s">
        <v>2030</v>
      </c>
      <c r="F238" s="140" t="s">
        <v>2031</v>
      </c>
      <c r="G238" s="141" t="s">
        <v>372</v>
      </c>
      <c r="H238" s="142">
        <v>5</v>
      </c>
      <c r="I238" s="143"/>
      <c r="J238" s="144">
        <f>ROUND(I238*H238,2)</f>
        <v>0</v>
      </c>
      <c r="K238" s="145"/>
      <c r="L238" s="32"/>
      <c r="M238" s="146" t="s">
        <v>1</v>
      </c>
      <c r="N238" s="147" t="s">
        <v>38</v>
      </c>
      <c r="P238" s="148">
        <f>O238*H238</f>
        <v>0</v>
      </c>
      <c r="Q238" s="148">
        <v>0</v>
      </c>
      <c r="R238" s="148">
        <f>Q238*H238</f>
        <v>0</v>
      </c>
      <c r="S238" s="148">
        <v>0</v>
      </c>
      <c r="T238" s="149">
        <f>S238*H238</f>
        <v>0</v>
      </c>
      <c r="AR238" s="150" t="s">
        <v>158</v>
      </c>
      <c r="AT238" s="150" t="s">
        <v>154</v>
      </c>
      <c r="AU238" s="150" t="s">
        <v>81</v>
      </c>
      <c r="AY238" s="17" t="s">
        <v>151</v>
      </c>
      <c r="BE238" s="151">
        <f>IF(N238="základní",J238,0)</f>
        <v>0</v>
      </c>
      <c r="BF238" s="151">
        <f>IF(N238="snížená",J238,0)</f>
        <v>0</v>
      </c>
      <c r="BG238" s="151">
        <f>IF(N238="zákl. přenesená",J238,0)</f>
        <v>0</v>
      </c>
      <c r="BH238" s="151">
        <f>IF(N238="sníž. přenesená",J238,0)</f>
        <v>0</v>
      </c>
      <c r="BI238" s="151">
        <f>IF(N238="nulová",J238,0)</f>
        <v>0</v>
      </c>
      <c r="BJ238" s="17" t="s">
        <v>81</v>
      </c>
      <c r="BK238" s="151">
        <f>ROUND(I238*H238,2)</f>
        <v>0</v>
      </c>
      <c r="BL238" s="17" t="s">
        <v>158</v>
      </c>
      <c r="BM238" s="150" t="s">
        <v>1001</v>
      </c>
    </row>
    <row r="239" spans="2:65" s="1" customFormat="1" x14ac:dyDescent="0.2">
      <c r="B239" s="32"/>
      <c r="D239" s="152" t="s">
        <v>160</v>
      </c>
      <c r="F239" s="153" t="s">
        <v>2031</v>
      </c>
      <c r="I239" s="154"/>
      <c r="L239" s="32"/>
      <c r="M239" s="155"/>
      <c r="T239" s="56"/>
      <c r="AT239" s="17" t="s">
        <v>160</v>
      </c>
      <c r="AU239" s="17" t="s">
        <v>81</v>
      </c>
    </row>
    <row r="240" spans="2:65" s="1" customFormat="1" ht="24.2" customHeight="1" x14ac:dyDescent="0.2">
      <c r="B240" s="137"/>
      <c r="C240" s="138" t="s">
        <v>176</v>
      </c>
      <c r="D240" s="138" t="s">
        <v>154</v>
      </c>
      <c r="E240" s="139" t="s">
        <v>2032</v>
      </c>
      <c r="F240" s="140" t="s">
        <v>2033</v>
      </c>
      <c r="G240" s="141" t="s">
        <v>372</v>
      </c>
      <c r="H240" s="142">
        <v>5</v>
      </c>
      <c r="I240" s="143"/>
      <c r="J240" s="144">
        <f>ROUND(I240*H240,2)</f>
        <v>0</v>
      </c>
      <c r="K240" s="145"/>
      <c r="L240" s="32"/>
      <c r="M240" s="146" t="s">
        <v>1</v>
      </c>
      <c r="N240" s="147" t="s">
        <v>38</v>
      </c>
      <c r="P240" s="148">
        <f>O240*H240</f>
        <v>0</v>
      </c>
      <c r="Q240" s="148">
        <v>0</v>
      </c>
      <c r="R240" s="148">
        <f>Q240*H240</f>
        <v>0</v>
      </c>
      <c r="S240" s="148">
        <v>0</v>
      </c>
      <c r="T240" s="149">
        <f>S240*H240</f>
        <v>0</v>
      </c>
      <c r="AR240" s="150" t="s">
        <v>158</v>
      </c>
      <c r="AT240" s="150" t="s">
        <v>154</v>
      </c>
      <c r="AU240" s="150" t="s">
        <v>81</v>
      </c>
      <c r="AY240" s="17" t="s">
        <v>151</v>
      </c>
      <c r="BE240" s="151">
        <f>IF(N240="základní",J240,0)</f>
        <v>0</v>
      </c>
      <c r="BF240" s="151">
        <f>IF(N240="snížená",J240,0)</f>
        <v>0</v>
      </c>
      <c r="BG240" s="151">
        <f>IF(N240="zákl. přenesená",J240,0)</f>
        <v>0</v>
      </c>
      <c r="BH240" s="151">
        <f>IF(N240="sníž. přenesená",J240,0)</f>
        <v>0</v>
      </c>
      <c r="BI240" s="151">
        <f>IF(N240="nulová",J240,0)</f>
        <v>0</v>
      </c>
      <c r="BJ240" s="17" t="s">
        <v>81</v>
      </c>
      <c r="BK240" s="151">
        <f>ROUND(I240*H240,2)</f>
        <v>0</v>
      </c>
      <c r="BL240" s="17" t="s">
        <v>158</v>
      </c>
      <c r="BM240" s="150" t="s">
        <v>1011</v>
      </c>
    </row>
    <row r="241" spans="2:65" s="1" customFormat="1" x14ac:dyDescent="0.2">
      <c r="B241" s="32"/>
      <c r="D241" s="152" t="s">
        <v>160</v>
      </c>
      <c r="F241" s="153" t="s">
        <v>2033</v>
      </c>
      <c r="I241" s="154"/>
      <c r="L241" s="32"/>
      <c r="M241" s="155"/>
      <c r="T241" s="56"/>
      <c r="AT241" s="17" t="s">
        <v>160</v>
      </c>
      <c r="AU241" s="17" t="s">
        <v>81</v>
      </c>
    </row>
    <row r="242" spans="2:65" s="1" customFormat="1" ht="16.5" customHeight="1" x14ac:dyDescent="0.2">
      <c r="B242" s="137"/>
      <c r="C242" s="138" t="s">
        <v>711</v>
      </c>
      <c r="D242" s="138" t="s">
        <v>154</v>
      </c>
      <c r="E242" s="139" t="s">
        <v>2034</v>
      </c>
      <c r="F242" s="140" t="s">
        <v>2035</v>
      </c>
      <c r="G242" s="141" t="s">
        <v>372</v>
      </c>
      <c r="H242" s="142">
        <v>5</v>
      </c>
      <c r="I242" s="143"/>
      <c r="J242" s="144">
        <f>ROUND(I242*H242,2)</f>
        <v>0</v>
      </c>
      <c r="K242" s="145"/>
      <c r="L242" s="32"/>
      <c r="M242" s="146" t="s">
        <v>1</v>
      </c>
      <c r="N242" s="147" t="s">
        <v>38</v>
      </c>
      <c r="P242" s="148">
        <f>O242*H242</f>
        <v>0</v>
      </c>
      <c r="Q242" s="148">
        <v>0</v>
      </c>
      <c r="R242" s="148">
        <f>Q242*H242</f>
        <v>0</v>
      </c>
      <c r="S242" s="148">
        <v>0</v>
      </c>
      <c r="T242" s="149">
        <f>S242*H242</f>
        <v>0</v>
      </c>
      <c r="AR242" s="150" t="s">
        <v>158</v>
      </c>
      <c r="AT242" s="150" t="s">
        <v>154</v>
      </c>
      <c r="AU242" s="150" t="s">
        <v>81</v>
      </c>
      <c r="AY242" s="17" t="s">
        <v>151</v>
      </c>
      <c r="BE242" s="151">
        <f>IF(N242="základní",J242,0)</f>
        <v>0</v>
      </c>
      <c r="BF242" s="151">
        <f>IF(N242="snížená",J242,0)</f>
        <v>0</v>
      </c>
      <c r="BG242" s="151">
        <f>IF(N242="zákl. přenesená",J242,0)</f>
        <v>0</v>
      </c>
      <c r="BH242" s="151">
        <f>IF(N242="sníž. přenesená",J242,0)</f>
        <v>0</v>
      </c>
      <c r="BI242" s="151">
        <f>IF(N242="nulová",J242,0)</f>
        <v>0</v>
      </c>
      <c r="BJ242" s="17" t="s">
        <v>81</v>
      </c>
      <c r="BK242" s="151">
        <f>ROUND(I242*H242,2)</f>
        <v>0</v>
      </c>
      <c r="BL242" s="17" t="s">
        <v>158</v>
      </c>
      <c r="BM242" s="150" t="s">
        <v>1019</v>
      </c>
    </row>
    <row r="243" spans="2:65" s="1" customFormat="1" x14ac:dyDescent="0.2">
      <c r="B243" s="32"/>
      <c r="D243" s="152" t="s">
        <v>160</v>
      </c>
      <c r="F243" s="153" t="s">
        <v>2035</v>
      </c>
      <c r="I243" s="154"/>
      <c r="L243" s="32"/>
      <c r="M243" s="155"/>
      <c r="T243" s="56"/>
      <c r="AT243" s="17" t="s">
        <v>160</v>
      </c>
      <c r="AU243" s="17" t="s">
        <v>81</v>
      </c>
    </row>
    <row r="244" spans="2:65" s="1" customFormat="1" ht="16.5" customHeight="1" x14ac:dyDescent="0.2">
      <c r="B244" s="137"/>
      <c r="C244" s="138" t="s">
        <v>716</v>
      </c>
      <c r="D244" s="138" t="s">
        <v>154</v>
      </c>
      <c r="E244" s="139" t="s">
        <v>2036</v>
      </c>
      <c r="F244" s="140" t="s">
        <v>2037</v>
      </c>
      <c r="G244" s="141" t="s">
        <v>372</v>
      </c>
      <c r="H244" s="142">
        <v>5</v>
      </c>
      <c r="I244" s="143"/>
      <c r="J244" s="144">
        <f>ROUND(I244*H244,2)</f>
        <v>0</v>
      </c>
      <c r="K244" s="145"/>
      <c r="L244" s="32"/>
      <c r="M244" s="146" t="s">
        <v>1</v>
      </c>
      <c r="N244" s="147" t="s">
        <v>38</v>
      </c>
      <c r="P244" s="148">
        <f>O244*H244</f>
        <v>0</v>
      </c>
      <c r="Q244" s="148">
        <v>0</v>
      </c>
      <c r="R244" s="148">
        <f>Q244*H244</f>
        <v>0</v>
      </c>
      <c r="S244" s="148">
        <v>0</v>
      </c>
      <c r="T244" s="149">
        <f>S244*H244</f>
        <v>0</v>
      </c>
      <c r="AR244" s="150" t="s">
        <v>158</v>
      </c>
      <c r="AT244" s="150" t="s">
        <v>154</v>
      </c>
      <c r="AU244" s="150" t="s">
        <v>81</v>
      </c>
      <c r="AY244" s="17" t="s">
        <v>151</v>
      </c>
      <c r="BE244" s="151">
        <f>IF(N244="základní",J244,0)</f>
        <v>0</v>
      </c>
      <c r="BF244" s="151">
        <f>IF(N244="snížená",J244,0)</f>
        <v>0</v>
      </c>
      <c r="BG244" s="151">
        <f>IF(N244="zákl. přenesená",J244,0)</f>
        <v>0</v>
      </c>
      <c r="BH244" s="151">
        <f>IF(N244="sníž. přenesená",J244,0)</f>
        <v>0</v>
      </c>
      <c r="BI244" s="151">
        <f>IF(N244="nulová",J244,0)</f>
        <v>0</v>
      </c>
      <c r="BJ244" s="17" t="s">
        <v>81</v>
      </c>
      <c r="BK244" s="151">
        <f>ROUND(I244*H244,2)</f>
        <v>0</v>
      </c>
      <c r="BL244" s="17" t="s">
        <v>158</v>
      </c>
      <c r="BM244" s="150" t="s">
        <v>1025</v>
      </c>
    </row>
    <row r="245" spans="2:65" s="1" customFormat="1" x14ac:dyDescent="0.2">
      <c r="B245" s="32"/>
      <c r="D245" s="152" t="s">
        <v>160</v>
      </c>
      <c r="F245" s="153" t="s">
        <v>2037</v>
      </c>
      <c r="I245" s="154"/>
      <c r="L245" s="32"/>
      <c r="M245" s="155"/>
      <c r="T245" s="56"/>
      <c r="AT245" s="17" t="s">
        <v>160</v>
      </c>
      <c r="AU245" s="17" t="s">
        <v>81</v>
      </c>
    </row>
    <row r="246" spans="2:65" s="1" customFormat="1" ht="16.5" customHeight="1" x14ac:dyDescent="0.2">
      <c r="B246" s="137"/>
      <c r="C246" s="138" t="s">
        <v>721</v>
      </c>
      <c r="D246" s="138" t="s">
        <v>154</v>
      </c>
      <c r="E246" s="139" t="s">
        <v>2038</v>
      </c>
      <c r="F246" s="140" t="s">
        <v>2039</v>
      </c>
      <c r="G246" s="141" t="s">
        <v>372</v>
      </c>
      <c r="H246" s="142">
        <v>4</v>
      </c>
      <c r="I246" s="143"/>
      <c r="J246" s="144">
        <f>ROUND(I246*H246,2)</f>
        <v>0</v>
      </c>
      <c r="K246" s="145"/>
      <c r="L246" s="32"/>
      <c r="M246" s="146" t="s">
        <v>1</v>
      </c>
      <c r="N246" s="147" t="s">
        <v>38</v>
      </c>
      <c r="P246" s="148">
        <f>O246*H246</f>
        <v>0</v>
      </c>
      <c r="Q246" s="148">
        <v>0</v>
      </c>
      <c r="R246" s="148">
        <f>Q246*H246</f>
        <v>0</v>
      </c>
      <c r="S246" s="148">
        <v>0</v>
      </c>
      <c r="T246" s="149">
        <f>S246*H246</f>
        <v>0</v>
      </c>
      <c r="AR246" s="150" t="s">
        <v>158</v>
      </c>
      <c r="AT246" s="150" t="s">
        <v>154</v>
      </c>
      <c r="AU246" s="150" t="s">
        <v>81</v>
      </c>
      <c r="AY246" s="17" t="s">
        <v>151</v>
      </c>
      <c r="BE246" s="151">
        <f>IF(N246="základní",J246,0)</f>
        <v>0</v>
      </c>
      <c r="BF246" s="151">
        <f>IF(N246="snížená",J246,0)</f>
        <v>0</v>
      </c>
      <c r="BG246" s="151">
        <f>IF(N246="zákl. přenesená",J246,0)</f>
        <v>0</v>
      </c>
      <c r="BH246" s="151">
        <f>IF(N246="sníž. přenesená",J246,0)</f>
        <v>0</v>
      </c>
      <c r="BI246" s="151">
        <f>IF(N246="nulová",J246,0)</f>
        <v>0</v>
      </c>
      <c r="BJ246" s="17" t="s">
        <v>81</v>
      </c>
      <c r="BK246" s="151">
        <f>ROUND(I246*H246,2)</f>
        <v>0</v>
      </c>
      <c r="BL246" s="17" t="s">
        <v>158</v>
      </c>
      <c r="BM246" s="150" t="s">
        <v>1033</v>
      </c>
    </row>
    <row r="247" spans="2:65" s="1" customFormat="1" x14ac:dyDescent="0.2">
      <c r="B247" s="32"/>
      <c r="D247" s="152" t="s">
        <v>160</v>
      </c>
      <c r="F247" s="153" t="s">
        <v>2039</v>
      </c>
      <c r="I247" s="154"/>
      <c r="L247" s="32"/>
      <c r="M247" s="155"/>
      <c r="T247" s="56"/>
      <c r="AT247" s="17" t="s">
        <v>160</v>
      </c>
      <c r="AU247" s="17" t="s">
        <v>81</v>
      </c>
    </row>
    <row r="248" spans="2:65" s="1" customFormat="1" ht="16.5" customHeight="1" x14ac:dyDescent="0.2">
      <c r="B248" s="137"/>
      <c r="C248" s="138" t="s">
        <v>726</v>
      </c>
      <c r="D248" s="138" t="s">
        <v>154</v>
      </c>
      <c r="E248" s="139" t="s">
        <v>2040</v>
      </c>
      <c r="F248" s="140" t="s">
        <v>2041</v>
      </c>
      <c r="G248" s="141" t="s">
        <v>372</v>
      </c>
      <c r="H248" s="142">
        <v>1</v>
      </c>
      <c r="I248" s="143"/>
      <c r="J248" s="144">
        <f>ROUND(I248*H248,2)</f>
        <v>0</v>
      </c>
      <c r="K248" s="145"/>
      <c r="L248" s="32"/>
      <c r="M248" s="146" t="s">
        <v>1</v>
      </c>
      <c r="N248" s="147" t="s">
        <v>38</v>
      </c>
      <c r="P248" s="148">
        <f>O248*H248</f>
        <v>0</v>
      </c>
      <c r="Q248" s="148">
        <v>0</v>
      </c>
      <c r="R248" s="148">
        <f>Q248*H248</f>
        <v>0</v>
      </c>
      <c r="S248" s="148">
        <v>0</v>
      </c>
      <c r="T248" s="149">
        <f>S248*H248</f>
        <v>0</v>
      </c>
      <c r="AR248" s="150" t="s">
        <v>158</v>
      </c>
      <c r="AT248" s="150" t="s">
        <v>154</v>
      </c>
      <c r="AU248" s="150" t="s">
        <v>81</v>
      </c>
      <c r="AY248" s="17" t="s">
        <v>151</v>
      </c>
      <c r="BE248" s="151">
        <f>IF(N248="základní",J248,0)</f>
        <v>0</v>
      </c>
      <c r="BF248" s="151">
        <f>IF(N248="snížená",J248,0)</f>
        <v>0</v>
      </c>
      <c r="BG248" s="151">
        <f>IF(N248="zákl. přenesená",J248,0)</f>
        <v>0</v>
      </c>
      <c r="BH248" s="151">
        <f>IF(N248="sníž. přenesená",J248,0)</f>
        <v>0</v>
      </c>
      <c r="BI248" s="151">
        <f>IF(N248="nulová",J248,0)</f>
        <v>0</v>
      </c>
      <c r="BJ248" s="17" t="s">
        <v>81</v>
      </c>
      <c r="BK248" s="151">
        <f>ROUND(I248*H248,2)</f>
        <v>0</v>
      </c>
      <c r="BL248" s="17" t="s">
        <v>158</v>
      </c>
      <c r="BM248" s="150" t="s">
        <v>1041</v>
      </c>
    </row>
    <row r="249" spans="2:65" s="1" customFormat="1" x14ac:dyDescent="0.2">
      <c r="B249" s="32"/>
      <c r="D249" s="152" t="s">
        <v>160</v>
      </c>
      <c r="F249" s="153" t="s">
        <v>2041</v>
      </c>
      <c r="I249" s="154"/>
      <c r="L249" s="32"/>
      <c r="M249" s="155"/>
      <c r="T249" s="56"/>
      <c r="AT249" s="17" t="s">
        <v>160</v>
      </c>
      <c r="AU249" s="17" t="s">
        <v>81</v>
      </c>
    </row>
    <row r="250" spans="2:65" s="1" customFormat="1" ht="16.5" customHeight="1" x14ac:dyDescent="0.2">
      <c r="B250" s="137"/>
      <c r="C250" s="138" t="s">
        <v>258</v>
      </c>
      <c r="D250" s="138" t="s">
        <v>154</v>
      </c>
      <c r="E250" s="139" t="s">
        <v>2042</v>
      </c>
      <c r="F250" s="140" t="s">
        <v>2043</v>
      </c>
      <c r="G250" s="141" t="s">
        <v>372</v>
      </c>
      <c r="H250" s="142">
        <v>1</v>
      </c>
      <c r="I250" s="143"/>
      <c r="J250" s="144">
        <f>ROUND(I250*H250,2)</f>
        <v>0</v>
      </c>
      <c r="K250" s="145"/>
      <c r="L250" s="32"/>
      <c r="M250" s="146" t="s">
        <v>1</v>
      </c>
      <c r="N250" s="147" t="s">
        <v>38</v>
      </c>
      <c r="P250" s="148">
        <f>O250*H250</f>
        <v>0</v>
      </c>
      <c r="Q250" s="148">
        <v>0</v>
      </c>
      <c r="R250" s="148">
        <f>Q250*H250</f>
        <v>0</v>
      </c>
      <c r="S250" s="148">
        <v>0</v>
      </c>
      <c r="T250" s="149">
        <f>S250*H250</f>
        <v>0</v>
      </c>
      <c r="AR250" s="150" t="s">
        <v>158</v>
      </c>
      <c r="AT250" s="150" t="s">
        <v>154</v>
      </c>
      <c r="AU250" s="150" t="s">
        <v>81</v>
      </c>
      <c r="AY250" s="17" t="s">
        <v>151</v>
      </c>
      <c r="BE250" s="151">
        <f>IF(N250="základní",J250,0)</f>
        <v>0</v>
      </c>
      <c r="BF250" s="151">
        <f>IF(N250="snížená",J250,0)</f>
        <v>0</v>
      </c>
      <c r="BG250" s="151">
        <f>IF(N250="zákl. přenesená",J250,0)</f>
        <v>0</v>
      </c>
      <c r="BH250" s="151">
        <f>IF(N250="sníž. přenesená",J250,0)</f>
        <v>0</v>
      </c>
      <c r="BI250" s="151">
        <f>IF(N250="nulová",J250,0)</f>
        <v>0</v>
      </c>
      <c r="BJ250" s="17" t="s">
        <v>81</v>
      </c>
      <c r="BK250" s="151">
        <f>ROUND(I250*H250,2)</f>
        <v>0</v>
      </c>
      <c r="BL250" s="17" t="s">
        <v>158</v>
      </c>
      <c r="BM250" s="150" t="s">
        <v>1051</v>
      </c>
    </row>
    <row r="251" spans="2:65" s="1" customFormat="1" x14ac:dyDescent="0.2">
      <c r="B251" s="32"/>
      <c r="D251" s="152" t="s">
        <v>160</v>
      </c>
      <c r="F251" s="153" t="s">
        <v>2043</v>
      </c>
      <c r="I251" s="154"/>
      <c r="L251" s="32"/>
      <c r="M251" s="155"/>
      <c r="T251" s="56"/>
      <c r="AT251" s="17" t="s">
        <v>160</v>
      </c>
      <c r="AU251" s="17" t="s">
        <v>81</v>
      </c>
    </row>
    <row r="252" spans="2:65" s="1" customFormat="1" ht="16.5" customHeight="1" x14ac:dyDescent="0.2">
      <c r="B252" s="137"/>
      <c r="C252" s="138" t="s">
        <v>733</v>
      </c>
      <c r="D252" s="138" t="s">
        <v>154</v>
      </c>
      <c r="E252" s="139" t="s">
        <v>2044</v>
      </c>
      <c r="F252" s="140" t="s">
        <v>2045</v>
      </c>
      <c r="G252" s="141" t="s">
        <v>372</v>
      </c>
      <c r="H252" s="142">
        <v>2</v>
      </c>
      <c r="I252" s="143"/>
      <c r="J252" s="144">
        <f>ROUND(I252*H252,2)</f>
        <v>0</v>
      </c>
      <c r="K252" s="145"/>
      <c r="L252" s="32"/>
      <c r="M252" s="146" t="s">
        <v>1</v>
      </c>
      <c r="N252" s="147" t="s">
        <v>38</v>
      </c>
      <c r="P252" s="148">
        <f>O252*H252</f>
        <v>0</v>
      </c>
      <c r="Q252" s="148">
        <v>0</v>
      </c>
      <c r="R252" s="148">
        <f>Q252*H252</f>
        <v>0</v>
      </c>
      <c r="S252" s="148">
        <v>0</v>
      </c>
      <c r="T252" s="149">
        <f>S252*H252</f>
        <v>0</v>
      </c>
      <c r="AR252" s="150" t="s">
        <v>158</v>
      </c>
      <c r="AT252" s="150" t="s">
        <v>154</v>
      </c>
      <c r="AU252" s="150" t="s">
        <v>81</v>
      </c>
      <c r="AY252" s="17" t="s">
        <v>151</v>
      </c>
      <c r="BE252" s="151">
        <f>IF(N252="základní",J252,0)</f>
        <v>0</v>
      </c>
      <c r="BF252" s="151">
        <f>IF(N252="snížená",J252,0)</f>
        <v>0</v>
      </c>
      <c r="BG252" s="151">
        <f>IF(N252="zákl. přenesená",J252,0)</f>
        <v>0</v>
      </c>
      <c r="BH252" s="151">
        <f>IF(N252="sníž. přenesená",J252,0)</f>
        <v>0</v>
      </c>
      <c r="BI252" s="151">
        <f>IF(N252="nulová",J252,0)</f>
        <v>0</v>
      </c>
      <c r="BJ252" s="17" t="s">
        <v>81</v>
      </c>
      <c r="BK252" s="151">
        <f>ROUND(I252*H252,2)</f>
        <v>0</v>
      </c>
      <c r="BL252" s="17" t="s">
        <v>158</v>
      </c>
      <c r="BM252" s="150" t="s">
        <v>1060</v>
      </c>
    </row>
    <row r="253" spans="2:65" s="1" customFormat="1" x14ac:dyDescent="0.2">
      <c r="B253" s="32"/>
      <c r="D253" s="152" t="s">
        <v>160</v>
      </c>
      <c r="F253" s="153" t="s">
        <v>2045</v>
      </c>
      <c r="I253" s="154"/>
      <c r="L253" s="32"/>
      <c r="M253" s="155"/>
      <c r="T253" s="56"/>
      <c r="AT253" s="17" t="s">
        <v>160</v>
      </c>
      <c r="AU253" s="17" t="s">
        <v>81</v>
      </c>
    </row>
    <row r="254" spans="2:65" s="1" customFormat="1" ht="21.75" customHeight="1" x14ac:dyDescent="0.2">
      <c r="B254" s="137"/>
      <c r="C254" s="138" t="s">
        <v>736</v>
      </c>
      <c r="D254" s="138" t="s">
        <v>154</v>
      </c>
      <c r="E254" s="139" t="s">
        <v>2046</v>
      </c>
      <c r="F254" s="140" t="s">
        <v>2047</v>
      </c>
      <c r="G254" s="141" t="s">
        <v>171</v>
      </c>
      <c r="H254" s="142">
        <v>0.42499999999999999</v>
      </c>
      <c r="I254" s="143"/>
      <c r="J254" s="144">
        <f>ROUND(I254*H254,2)</f>
        <v>0</v>
      </c>
      <c r="K254" s="145"/>
      <c r="L254" s="32"/>
      <c r="M254" s="146" t="s">
        <v>1</v>
      </c>
      <c r="N254" s="147" t="s">
        <v>38</v>
      </c>
      <c r="P254" s="148">
        <f>O254*H254</f>
        <v>0</v>
      </c>
      <c r="Q254" s="148">
        <v>0</v>
      </c>
      <c r="R254" s="148">
        <f>Q254*H254</f>
        <v>0</v>
      </c>
      <c r="S254" s="148">
        <v>0</v>
      </c>
      <c r="T254" s="149">
        <f>S254*H254</f>
        <v>0</v>
      </c>
      <c r="AR254" s="150" t="s">
        <v>158</v>
      </c>
      <c r="AT254" s="150" t="s">
        <v>154</v>
      </c>
      <c r="AU254" s="150" t="s">
        <v>81</v>
      </c>
      <c r="AY254" s="17" t="s">
        <v>151</v>
      </c>
      <c r="BE254" s="151">
        <f>IF(N254="základní",J254,0)</f>
        <v>0</v>
      </c>
      <c r="BF254" s="151">
        <f>IF(N254="snížená",J254,0)</f>
        <v>0</v>
      </c>
      <c r="BG254" s="151">
        <f>IF(N254="zákl. přenesená",J254,0)</f>
        <v>0</v>
      </c>
      <c r="BH254" s="151">
        <f>IF(N254="sníž. přenesená",J254,0)</f>
        <v>0</v>
      </c>
      <c r="BI254" s="151">
        <f>IF(N254="nulová",J254,0)</f>
        <v>0</v>
      </c>
      <c r="BJ254" s="17" t="s">
        <v>81</v>
      </c>
      <c r="BK254" s="151">
        <f>ROUND(I254*H254,2)</f>
        <v>0</v>
      </c>
      <c r="BL254" s="17" t="s">
        <v>158</v>
      </c>
      <c r="BM254" s="150" t="s">
        <v>1069</v>
      </c>
    </row>
    <row r="255" spans="2:65" s="1" customFormat="1" x14ac:dyDescent="0.2">
      <c r="B255" s="32"/>
      <c r="D255" s="152" t="s">
        <v>160</v>
      </c>
      <c r="F255" s="153" t="s">
        <v>2047</v>
      </c>
      <c r="I255" s="154"/>
      <c r="L255" s="32"/>
      <c r="M255" s="155"/>
      <c r="T255" s="56"/>
      <c r="AT255" s="17" t="s">
        <v>160</v>
      </c>
      <c r="AU255" s="17" t="s">
        <v>81</v>
      </c>
    </row>
    <row r="256" spans="2:65" s="1" customFormat="1" ht="21.75" customHeight="1" x14ac:dyDescent="0.2">
      <c r="B256" s="137"/>
      <c r="C256" s="138" t="s">
        <v>739</v>
      </c>
      <c r="D256" s="138" t="s">
        <v>154</v>
      </c>
      <c r="E256" s="139" t="s">
        <v>2048</v>
      </c>
      <c r="F256" s="140" t="s">
        <v>2049</v>
      </c>
      <c r="G256" s="141" t="s">
        <v>157</v>
      </c>
      <c r="H256" s="142">
        <v>2.25</v>
      </c>
      <c r="I256" s="143"/>
      <c r="J256" s="144">
        <f>ROUND(I256*H256,2)</f>
        <v>0</v>
      </c>
      <c r="K256" s="145"/>
      <c r="L256" s="32"/>
      <c r="M256" s="146" t="s">
        <v>1</v>
      </c>
      <c r="N256" s="147" t="s">
        <v>38</v>
      </c>
      <c r="P256" s="148">
        <f>O256*H256</f>
        <v>0</v>
      </c>
      <c r="Q256" s="148">
        <v>0</v>
      </c>
      <c r="R256" s="148">
        <f>Q256*H256</f>
        <v>0</v>
      </c>
      <c r="S256" s="148">
        <v>0</v>
      </c>
      <c r="T256" s="149">
        <f>S256*H256</f>
        <v>0</v>
      </c>
      <c r="AR256" s="150" t="s">
        <v>158</v>
      </c>
      <c r="AT256" s="150" t="s">
        <v>154</v>
      </c>
      <c r="AU256" s="150" t="s">
        <v>81</v>
      </c>
      <c r="AY256" s="17" t="s">
        <v>151</v>
      </c>
      <c r="BE256" s="151">
        <f>IF(N256="základní",J256,0)</f>
        <v>0</v>
      </c>
      <c r="BF256" s="151">
        <f>IF(N256="snížená",J256,0)</f>
        <v>0</v>
      </c>
      <c r="BG256" s="151">
        <f>IF(N256="zákl. přenesená",J256,0)</f>
        <v>0</v>
      </c>
      <c r="BH256" s="151">
        <f>IF(N256="sníž. přenesená",J256,0)</f>
        <v>0</v>
      </c>
      <c r="BI256" s="151">
        <f>IF(N256="nulová",J256,0)</f>
        <v>0</v>
      </c>
      <c r="BJ256" s="17" t="s">
        <v>81</v>
      </c>
      <c r="BK256" s="151">
        <f>ROUND(I256*H256,2)</f>
        <v>0</v>
      </c>
      <c r="BL256" s="17" t="s">
        <v>158</v>
      </c>
      <c r="BM256" s="150" t="s">
        <v>1081</v>
      </c>
    </row>
    <row r="257" spans="2:65" s="1" customFormat="1" x14ac:dyDescent="0.2">
      <c r="B257" s="32"/>
      <c r="D257" s="152" t="s">
        <v>160</v>
      </c>
      <c r="F257" s="153" t="s">
        <v>2049</v>
      </c>
      <c r="I257" s="154"/>
      <c r="L257" s="32"/>
      <c r="M257" s="155"/>
      <c r="T257" s="56"/>
      <c r="AT257" s="17" t="s">
        <v>160</v>
      </c>
      <c r="AU257" s="17" t="s">
        <v>81</v>
      </c>
    </row>
    <row r="258" spans="2:65" s="1" customFormat="1" ht="24.2" customHeight="1" x14ac:dyDescent="0.2">
      <c r="B258" s="137"/>
      <c r="C258" s="138" t="s">
        <v>745</v>
      </c>
      <c r="D258" s="138" t="s">
        <v>154</v>
      </c>
      <c r="E258" s="139" t="s">
        <v>2050</v>
      </c>
      <c r="F258" s="140" t="s">
        <v>2051</v>
      </c>
      <c r="G258" s="141" t="s">
        <v>1883</v>
      </c>
      <c r="H258" s="142">
        <v>4</v>
      </c>
      <c r="I258" s="143"/>
      <c r="J258" s="144">
        <f>ROUND(I258*H258,2)</f>
        <v>0</v>
      </c>
      <c r="K258" s="145"/>
      <c r="L258" s="32"/>
      <c r="M258" s="146" t="s">
        <v>1</v>
      </c>
      <c r="N258" s="147" t="s">
        <v>38</v>
      </c>
      <c r="P258" s="148">
        <f>O258*H258</f>
        <v>0</v>
      </c>
      <c r="Q258" s="148">
        <v>0</v>
      </c>
      <c r="R258" s="148">
        <f>Q258*H258</f>
        <v>0</v>
      </c>
      <c r="S258" s="148">
        <v>0</v>
      </c>
      <c r="T258" s="149">
        <f>S258*H258</f>
        <v>0</v>
      </c>
      <c r="AR258" s="150" t="s">
        <v>158</v>
      </c>
      <c r="AT258" s="150" t="s">
        <v>154</v>
      </c>
      <c r="AU258" s="150" t="s">
        <v>81</v>
      </c>
      <c r="AY258" s="17" t="s">
        <v>151</v>
      </c>
      <c r="BE258" s="151">
        <f>IF(N258="základní",J258,0)</f>
        <v>0</v>
      </c>
      <c r="BF258" s="151">
        <f>IF(N258="snížená",J258,0)</f>
        <v>0</v>
      </c>
      <c r="BG258" s="151">
        <f>IF(N258="zákl. přenesená",J258,0)</f>
        <v>0</v>
      </c>
      <c r="BH258" s="151">
        <f>IF(N258="sníž. přenesená",J258,0)</f>
        <v>0</v>
      </c>
      <c r="BI258" s="151">
        <f>IF(N258="nulová",J258,0)</f>
        <v>0</v>
      </c>
      <c r="BJ258" s="17" t="s">
        <v>81</v>
      </c>
      <c r="BK258" s="151">
        <f>ROUND(I258*H258,2)</f>
        <v>0</v>
      </c>
      <c r="BL258" s="17" t="s">
        <v>158</v>
      </c>
      <c r="BM258" s="150" t="s">
        <v>1093</v>
      </c>
    </row>
    <row r="259" spans="2:65" s="1" customFormat="1" ht="19.5" x14ac:dyDescent="0.2">
      <c r="B259" s="32"/>
      <c r="D259" s="152" t="s">
        <v>160</v>
      </c>
      <c r="F259" s="153" t="s">
        <v>2051</v>
      </c>
      <c r="I259" s="154"/>
      <c r="L259" s="32"/>
      <c r="M259" s="155"/>
      <c r="T259" s="56"/>
      <c r="AT259" s="17" t="s">
        <v>160</v>
      </c>
      <c r="AU259" s="17" t="s">
        <v>81</v>
      </c>
    </row>
    <row r="260" spans="2:65" s="1" customFormat="1" ht="21.75" customHeight="1" x14ac:dyDescent="0.2">
      <c r="B260" s="137"/>
      <c r="C260" s="138" t="s">
        <v>749</v>
      </c>
      <c r="D260" s="138" t="s">
        <v>154</v>
      </c>
      <c r="E260" s="139" t="s">
        <v>2052</v>
      </c>
      <c r="F260" s="140" t="s">
        <v>2053</v>
      </c>
      <c r="G260" s="141" t="s">
        <v>167</v>
      </c>
      <c r="H260" s="142">
        <v>102.3</v>
      </c>
      <c r="I260" s="143"/>
      <c r="J260" s="144">
        <f>ROUND(I260*H260,2)</f>
        <v>0</v>
      </c>
      <c r="K260" s="145"/>
      <c r="L260" s="32"/>
      <c r="M260" s="146" t="s">
        <v>1</v>
      </c>
      <c r="N260" s="147" t="s">
        <v>38</v>
      </c>
      <c r="P260" s="148">
        <f>O260*H260</f>
        <v>0</v>
      </c>
      <c r="Q260" s="148">
        <v>0</v>
      </c>
      <c r="R260" s="148">
        <f>Q260*H260</f>
        <v>0</v>
      </c>
      <c r="S260" s="148">
        <v>0</v>
      </c>
      <c r="T260" s="149">
        <f>S260*H260</f>
        <v>0</v>
      </c>
      <c r="AR260" s="150" t="s">
        <v>158</v>
      </c>
      <c r="AT260" s="150" t="s">
        <v>154</v>
      </c>
      <c r="AU260" s="150" t="s">
        <v>81</v>
      </c>
      <c r="AY260" s="17" t="s">
        <v>151</v>
      </c>
      <c r="BE260" s="151">
        <f>IF(N260="základní",J260,0)</f>
        <v>0</v>
      </c>
      <c r="BF260" s="151">
        <f>IF(N260="snížená",J260,0)</f>
        <v>0</v>
      </c>
      <c r="BG260" s="151">
        <f>IF(N260="zákl. přenesená",J260,0)</f>
        <v>0</v>
      </c>
      <c r="BH260" s="151">
        <f>IF(N260="sníž. přenesená",J260,0)</f>
        <v>0</v>
      </c>
      <c r="BI260" s="151">
        <f>IF(N260="nulová",J260,0)</f>
        <v>0</v>
      </c>
      <c r="BJ260" s="17" t="s">
        <v>81</v>
      </c>
      <c r="BK260" s="151">
        <f>ROUND(I260*H260,2)</f>
        <v>0</v>
      </c>
      <c r="BL260" s="17" t="s">
        <v>158</v>
      </c>
      <c r="BM260" s="150" t="s">
        <v>1105</v>
      </c>
    </row>
    <row r="261" spans="2:65" s="1" customFormat="1" x14ac:dyDescent="0.2">
      <c r="B261" s="32"/>
      <c r="D261" s="152" t="s">
        <v>160</v>
      </c>
      <c r="F261" s="153" t="s">
        <v>2053</v>
      </c>
      <c r="I261" s="154"/>
      <c r="L261" s="32"/>
      <c r="M261" s="155"/>
      <c r="T261" s="56"/>
      <c r="AT261" s="17" t="s">
        <v>160</v>
      </c>
      <c r="AU261" s="17" t="s">
        <v>81</v>
      </c>
    </row>
    <row r="262" spans="2:65" s="1" customFormat="1" ht="21.75" customHeight="1" x14ac:dyDescent="0.2">
      <c r="B262" s="137"/>
      <c r="C262" s="138" t="s">
        <v>754</v>
      </c>
      <c r="D262" s="138" t="s">
        <v>154</v>
      </c>
      <c r="E262" s="139" t="s">
        <v>2054</v>
      </c>
      <c r="F262" s="140" t="s">
        <v>2055</v>
      </c>
      <c r="G262" s="141" t="s">
        <v>167</v>
      </c>
      <c r="H262" s="142">
        <v>107.41500000000001</v>
      </c>
      <c r="I262" s="143"/>
      <c r="J262" s="144">
        <f>ROUND(I262*H262,2)</f>
        <v>0</v>
      </c>
      <c r="K262" s="145"/>
      <c r="L262" s="32"/>
      <c r="M262" s="146" t="s">
        <v>1</v>
      </c>
      <c r="N262" s="147" t="s">
        <v>38</v>
      </c>
      <c r="P262" s="148">
        <f>O262*H262</f>
        <v>0</v>
      </c>
      <c r="Q262" s="148">
        <v>0</v>
      </c>
      <c r="R262" s="148">
        <f>Q262*H262</f>
        <v>0</v>
      </c>
      <c r="S262" s="148">
        <v>0</v>
      </c>
      <c r="T262" s="149">
        <f>S262*H262</f>
        <v>0</v>
      </c>
      <c r="AR262" s="150" t="s">
        <v>158</v>
      </c>
      <c r="AT262" s="150" t="s">
        <v>154</v>
      </c>
      <c r="AU262" s="150" t="s">
        <v>81</v>
      </c>
      <c r="AY262" s="17" t="s">
        <v>151</v>
      </c>
      <c r="BE262" s="151">
        <f>IF(N262="základní",J262,0)</f>
        <v>0</v>
      </c>
      <c r="BF262" s="151">
        <f>IF(N262="snížená",J262,0)</f>
        <v>0</v>
      </c>
      <c r="BG262" s="151">
        <f>IF(N262="zákl. přenesená",J262,0)</f>
        <v>0</v>
      </c>
      <c r="BH262" s="151">
        <f>IF(N262="sníž. přenesená",J262,0)</f>
        <v>0</v>
      </c>
      <c r="BI262" s="151">
        <f>IF(N262="nulová",J262,0)</f>
        <v>0</v>
      </c>
      <c r="BJ262" s="17" t="s">
        <v>81</v>
      </c>
      <c r="BK262" s="151">
        <f>ROUND(I262*H262,2)</f>
        <v>0</v>
      </c>
      <c r="BL262" s="17" t="s">
        <v>158</v>
      </c>
      <c r="BM262" s="150" t="s">
        <v>1114</v>
      </c>
    </row>
    <row r="263" spans="2:65" s="1" customFormat="1" x14ac:dyDescent="0.2">
      <c r="B263" s="32"/>
      <c r="D263" s="152" t="s">
        <v>160</v>
      </c>
      <c r="F263" s="153" t="s">
        <v>2055</v>
      </c>
      <c r="I263" s="154"/>
      <c r="L263" s="32"/>
      <c r="M263" s="155"/>
      <c r="T263" s="56"/>
      <c r="AT263" s="17" t="s">
        <v>160</v>
      </c>
      <c r="AU263" s="17" t="s">
        <v>81</v>
      </c>
    </row>
    <row r="264" spans="2:65" s="1" customFormat="1" ht="16.5" customHeight="1" x14ac:dyDescent="0.2">
      <c r="B264" s="137"/>
      <c r="C264" s="138" t="s">
        <v>758</v>
      </c>
      <c r="D264" s="138" t="s">
        <v>154</v>
      </c>
      <c r="E264" s="139" t="s">
        <v>2056</v>
      </c>
      <c r="F264" s="140" t="s">
        <v>2057</v>
      </c>
      <c r="G264" s="141" t="s">
        <v>167</v>
      </c>
      <c r="H264" s="142">
        <v>149.30000000000001</v>
      </c>
      <c r="I264" s="143"/>
      <c r="J264" s="144">
        <f>ROUND(I264*H264,2)</f>
        <v>0</v>
      </c>
      <c r="K264" s="145"/>
      <c r="L264" s="32"/>
      <c r="M264" s="146" t="s">
        <v>1</v>
      </c>
      <c r="N264" s="147" t="s">
        <v>38</v>
      </c>
      <c r="P264" s="148">
        <f>O264*H264</f>
        <v>0</v>
      </c>
      <c r="Q264" s="148">
        <v>0</v>
      </c>
      <c r="R264" s="148">
        <f>Q264*H264</f>
        <v>0</v>
      </c>
      <c r="S264" s="148">
        <v>0</v>
      </c>
      <c r="T264" s="149">
        <f>S264*H264</f>
        <v>0</v>
      </c>
      <c r="AR264" s="150" t="s">
        <v>158</v>
      </c>
      <c r="AT264" s="150" t="s">
        <v>154</v>
      </c>
      <c r="AU264" s="150" t="s">
        <v>81</v>
      </c>
      <c r="AY264" s="17" t="s">
        <v>151</v>
      </c>
      <c r="BE264" s="151">
        <f>IF(N264="základní",J264,0)</f>
        <v>0</v>
      </c>
      <c r="BF264" s="151">
        <f>IF(N264="snížená",J264,0)</f>
        <v>0</v>
      </c>
      <c r="BG264" s="151">
        <f>IF(N264="zákl. přenesená",J264,0)</f>
        <v>0</v>
      </c>
      <c r="BH264" s="151">
        <f>IF(N264="sníž. přenesená",J264,0)</f>
        <v>0</v>
      </c>
      <c r="BI264" s="151">
        <f>IF(N264="nulová",J264,0)</f>
        <v>0</v>
      </c>
      <c r="BJ264" s="17" t="s">
        <v>81</v>
      </c>
      <c r="BK264" s="151">
        <f>ROUND(I264*H264,2)</f>
        <v>0</v>
      </c>
      <c r="BL264" s="17" t="s">
        <v>158</v>
      </c>
      <c r="BM264" s="150" t="s">
        <v>1126</v>
      </c>
    </row>
    <row r="265" spans="2:65" s="1" customFormat="1" x14ac:dyDescent="0.2">
      <c r="B265" s="32"/>
      <c r="D265" s="152" t="s">
        <v>160</v>
      </c>
      <c r="F265" s="153" t="s">
        <v>2057</v>
      </c>
      <c r="I265" s="154"/>
      <c r="L265" s="32"/>
      <c r="M265" s="155"/>
      <c r="T265" s="56"/>
      <c r="AT265" s="17" t="s">
        <v>160</v>
      </c>
      <c r="AU265" s="17" t="s">
        <v>81</v>
      </c>
    </row>
    <row r="266" spans="2:65" s="1" customFormat="1" ht="16.5" customHeight="1" x14ac:dyDescent="0.2">
      <c r="B266" s="137"/>
      <c r="C266" s="138" t="s">
        <v>761</v>
      </c>
      <c r="D266" s="138" t="s">
        <v>154</v>
      </c>
      <c r="E266" s="139" t="s">
        <v>2058</v>
      </c>
      <c r="F266" s="140" t="s">
        <v>2059</v>
      </c>
      <c r="G266" s="141" t="s">
        <v>167</v>
      </c>
      <c r="H266" s="142">
        <v>149.30000000000001</v>
      </c>
      <c r="I266" s="143"/>
      <c r="J266" s="144">
        <f>ROUND(I266*H266,2)</f>
        <v>0</v>
      </c>
      <c r="K266" s="145"/>
      <c r="L266" s="32"/>
      <c r="M266" s="146" t="s">
        <v>1</v>
      </c>
      <c r="N266" s="147" t="s">
        <v>38</v>
      </c>
      <c r="P266" s="148">
        <f>O266*H266</f>
        <v>0</v>
      </c>
      <c r="Q266" s="148">
        <v>0</v>
      </c>
      <c r="R266" s="148">
        <f>Q266*H266</f>
        <v>0</v>
      </c>
      <c r="S266" s="148">
        <v>0</v>
      </c>
      <c r="T266" s="149">
        <f>S266*H266</f>
        <v>0</v>
      </c>
      <c r="AR266" s="150" t="s">
        <v>158</v>
      </c>
      <c r="AT266" s="150" t="s">
        <v>154</v>
      </c>
      <c r="AU266" s="150" t="s">
        <v>81</v>
      </c>
      <c r="AY266" s="17" t="s">
        <v>151</v>
      </c>
      <c r="BE266" s="151">
        <f>IF(N266="základní",J266,0)</f>
        <v>0</v>
      </c>
      <c r="BF266" s="151">
        <f>IF(N266="snížená",J266,0)</f>
        <v>0</v>
      </c>
      <c r="BG266" s="151">
        <f>IF(N266="zákl. přenesená",J266,0)</f>
        <v>0</v>
      </c>
      <c r="BH266" s="151">
        <f>IF(N266="sníž. přenesená",J266,0)</f>
        <v>0</v>
      </c>
      <c r="BI266" s="151">
        <f>IF(N266="nulová",J266,0)</f>
        <v>0</v>
      </c>
      <c r="BJ266" s="17" t="s">
        <v>81</v>
      </c>
      <c r="BK266" s="151">
        <f>ROUND(I266*H266,2)</f>
        <v>0</v>
      </c>
      <c r="BL266" s="17" t="s">
        <v>158</v>
      </c>
      <c r="BM266" s="150" t="s">
        <v>1136</v>
      </c>
    </row>
    <row r="267" spans="2:65" s="1" customFormat="1" x14ac:dyDescent="0.2">
      <c r="B267" s="32"/>
      <c r="D267" s="152" t="s">
        <v>160</v>
      </c>
      <c r="F267" s="153" t="s">
        <v>2059</v>
      </c>
      <c r="I267" s="154"/>
      <c r="L267" s="32"/>
      <c r="M267" s="155"/>
      <c r="T267" s="56"/>
      <c r="AT267" s="17" t="s">
        <v>160</v>
      </c>
      <c r="AU267" s="17" t="s">
        <v>81</v>
      </c>
    </row>
    <row r="268" spans="2:65" s="1" customFormat="1" ht="16.5" customHeight="1" x14ac:dyDescent="0.2">
      <c r="B268" s="137"/>
      <c r="C268" s="138" t="s">
        <v>765</v>
      </c>
      <c r="D268" s="138" t="s">
        <v>154</v>
      </c>
      <c r="E268" s="139" t="s">
        <v>2060</v>
      </c>
      <c r="F268" s="140" t="s">
        <v>2061</v>
      </c>
      <c r="G268" s="141" t="s">
        <v>167</v>
      </c>
      <c r="H268" s="142">
        <v>149.30000000000001</v>
      </c>
      <c r="I268" s="143"/>
      <c r="J268" s="144">
        <f>ROUND(I268*H268,2)</f>
        <v>0</v>
      </c>
      <c r="K268" s="145"/>
      <c r="L268" s="32"/>
      <c r="M268" s="146" t="s">
        <v>1</v>
      </c>
      <c r="N268" s="147" t="s">
        <v>38</v>
      </c>
      <c r="P268" s="148">
        <f>O268*H268</f>
        <v>0</v>
      </c>
      <c r="Q268" s="148">
        <v>0</v>
      </c>
      <c r="R268" s="148">
        <f>Q268*H268</f>
        <v>0</v>
      </c>
      <c r="S268" s="148">
        <v>0</v>
      </c>
      <c r="T268" s="149">
        <f>S268*H268</f>
        <v>0</v>
      </c>
      <c r="AR268" s="150" t="s">
        <v>158</v>
      </c>
      <c r="AT268" s="150" t="s">
        <v>154</v>
      </c>
      <c r="AU268" s="150" t="s">
        <v>81</v>
      </c>
      <c r="AY268" s="17" t="s">
        <v>151</v>
      </c>
      <c r="BE268" s="151">
        <f>IF(N268="základní",J268,0)</f>
        <v>0</v>
      </c>
      <c r="BF268" s="151">
        <f>IF(N268="snížená",J268,0)</f>
        <v>0</v>
      </c>
      <c r="BG268" s="151">
        <f>IF(N268="zákl. přenesená",J268,0)</f>
        <v>0</v>
      </c>
      <c r="BH268" s="151">
        <f>IF(N268="sníž. přenesená",J268,0)</f>
        <v>0</v>
      </c>
      <c r="BI268" s="151">
        <f>IF(N268="nulová",J268,0)</f>
        <v>0</v>
      </c>
      <c r="BJ268" s="17" t="s">
        <v>81</v>
      </c>
      <c r="BK268" s="151">
        <f>ROUND(I268*H268,2)</f>
        <v>0</v>
      </c>
      <c r="BL268" s="17" t="s">
        <v>158</v>
      </c>
      <c r="BM268" s="150" t="s">
        <v>1145</v>
      </c>
    </row>
    <row r="269" spans="2:65" s="1" customFormat="1" x14ac:dyDescent="0.2">
      <c r="B269" s="32"/>
      <c r="D269" s="152" t="s">
        <v>160</v>
      </c>
      <c r="F269" s="153" t="s">
        <v>2061</v>
      </c>
      <c r="I269" s="154"/>
      <c r="L269" s="32"/>
      <c r="M269" s="155"/>
      <c r="T269" s="56"/>
      <c r="AT269" s="17" t="s">
        <v>160</v>
      </c>
      <c r="AU269" s="17" t="s">
        <v>81</v>
      </c>
    </row>
    <row r="270" spans="2:65" s="11" customFormat="1" ht="25.9" customHeight="1" x14ac:dyDescent="0.2">
      <c r="B270" s="125"/>
      <c r="D270" s="126" t="s">
        <v>72</v>
      </c>
      <c r="E270" s="127" t="s">
        <v>901</v>
      </c>
      <c r="F270" s="127" t="s">
        <v>1906</v>
      </c>
      <c r="I270" s="128"/>
      <c r="J270" s="129">
        <f>BK270</f>
        <v>0</v>
      </c>
      <c r="L270" s="125"/>
      <c r="M270" s="130"/>
      <c r="P270" s="131">
        <f>SUM(P271:P272)</f>
        <v>0</v>
      </c>
      <c r="R270" s="131">
        <f>SUM(R271:R272)</f>
        <v>0</v>
      </c>
      <c r="T270" s="132">
        <f>SUM(T271:T272)</f>
        <v>0</v>
      </c>
      <c r="AR270" s="126" t="s">
        <v>81</v>
      </c>
      <c r="AT270" s="133" t="s">
        <v>72</v>
      </c>
      <c r="AU270" s="133" t="s">
        <v>73</v>
      </c>
      <c r="AY270" s="126" t="s">
        <v>151</v>
      </c>
      <c r="BK270" s="134">
        <f>SUM(BK271:BK272)</f>
        <v>0</v>
      </c>
    </row>
    <row r="271" spans="2:65" s="1" customFormat="1" ht="24.2" customHeight="1" x14ac:dyDescent="0.2">
      <c r="B271" s="137"/>
      <c r="C271" s="138" t="s">
        <v>770</v>
      </c>
      <c r="D271" s="138" t="s">
        <v>154</v>
      </c>
      <c r="E271" s="139" t="s">
        <v>2062</v>
      </c>
      <c r="F271" s="140" t="s">
        <v>2063</v>
      </c>
      <c r="G271" s="141" t="s">
        <v>2064</v>
      </c>
      <c r="H271" s="142">
        <v>13</v>
      </c>
      <c r="I271" s="143"/>
      <c r="J271" s="144">
        <f>ROUND(I271*H271,2)</f>
        <v>0</v>
      </c>
      <c r="K271" s="145"/>
      <c r="L271" s="32"/>
      <c r="M271" s="146" t="s">
        <v>1</v>
      </c>
      <c r="N271" s="147" t="s">
        <v>38</v>
      </c>
      <c r="P271" s="148">
        <f>O271*H271</f>
        <v>0</v>
      </c>
      <c r="Q271" s="148">
        <v>0</v>
      </c>
      <c r="R271" s="148">
        <f>Q271*H271</f>
        <v>0</v>
      </c>
      <c r="S271" s="148">
        <v>0</v>
      </c>
      <c r="T271" s="149">
        <f>S271*H271</f>
        <v>0</v>
      </c>
      <c r="AR271" s="150" t="s">
        <v>158</v>
      </c>
      <c r="AT271" s="150" t="s">
        <v>154</v>
      </c>
      <c r="AU271" s="150" t="s">
        <v>81</v>
      </c>
      <c r="AY271" s="17" t="s">
        <v>151</v>
      </c>
      <c r="BE271" s="151">
        <f>IF(N271="základní",J271,0)</f>
        <v>0</v>
      </c>
      <c r="BF271" s="151">
        <f>IF(N271="snížená",J271,0)</f>
        <v>0</v>
      </c>
      <c r="BG271" s="151">
        <f>IF(N271="zákl. přenesená",J271,0)</f>
        <v>0</v>
      </c>
      <c r="BH271" s="151">
        <f>IF(N271="sníž. přenesená",J271,0)</f>
        <v>0</v>
      </c>
      <c r="BI271" s="151">
        <f>IF(N271="nulová",J271,0)</f>
        <v>0</v>
      </c>
      <c r="BJ271" s="17" t="s">
        <v>81</v>
      </c>
      <c r="BK271" s="151">
        <f>ROUND(I271*H271,2)</f>
        <v>0</v>
      </c>
      <c r="BL271" s="17" t="s">
        <v>158</v>
      </c>
      <c r="BM271" s="150" t="s">
        <v>1167</v>
      </c>
    </row>
    <row r="272" spans="2:65" s="1" customFormat="1" ht="19.5" x14ac:dyDescent="0.2">
      <c r="B272" s="32"/>
      <c r="D272" s="152" t="s">
        <v>160</v>
      </c>
      <c r="F272" s="153" t="s">
        <v>2063</v>
      </c>
      <c r="I272" s="154"/>
      <c r="L272" s="32"/>
      <c r="M272" s="155"/>
      <c r="T272" s="56"/>
      <c r="AT272" s="17" t="s">
        <v>160</v>
      </c>
      <c r="AU272" s="17" t="s">
        <v>81</v>
      </c>
    </row>
    <row r="273" spans="2:65" s="11" customFormat="1" ht="25.9" customHeight="1" x14ac:dyDescent="0.2">
      <c r="B273" s="125"/>
      <c r="D273" s="126" t="s">
        <v>72</v>
      </c>
      <c r="E273" s="127" t="s">
        <v>914</v>
      </c>
      <c r="F273" s="127" t="s">
        <v>1913</v>
      </c>
      <c r="I273" s="128"/>
      <c r="J273" s="129">
        <f>BK273</f>
        <v>0</v>
      </c>
      <c r="L273" s="125"/>
      <c r="M273" s="130"/>
      <c r="P273" s="131">
        <f>SUM(P274:P276)</f>
        <v>0</v>
      </c>
      <c r="R273" s="131">
        <f>SUM(R274:R276)</f>
        <v>0</v>
      </c>
      <c r="T273" s="132">
        <f>SUM(T274:T276)</f>
        <v>0</v>
      </c>
      <c r="AR273" s="126" t="s">
        <v>81</v>
      </c>
      <c r="AT273" s="133" t="s">
        <v>72</v>
      </c>
      <c r="AU273" s="133" t="s">
        <v>73</v>
      </c>
      <c r="AY273" s="126" t="s">
        <v>151</v>
      </c>
      <c r="BK273" s="134">
        <f>SUM(BK274:BK276)</f>
        <v>0</v>
      </c>
    </row>
    <row r="274" spans="2:65" s="1" customFormat="1" ht="21.75" customHeight="1" x14ac:dyDescent="0.2">
      <c r="B274" s="137"/>
      <c r="C274" s="138" t="s">
        <v>775</v>
      </c>
      <c r="D274" s="138" t="s">
        <v>154</v>
      </c>
      <c r="E274" s="139" t="s">
        <v>2065</v>
      </c>
      <c r="F274" s="140" t="s">
        <v>2066</v>
      </c>
      <c r="G274" s="141" t="s">
        <v>181</v>
      </c>
      <c r="H274" s="142">
        <v>283.63400000000001</v>
      </c>
      <c r="I274" s="143"/>
      <c r="J274" s="144">
        <f>ROUND(I274*H274,2)</f>
        <v>0</v>
      </c>
      <c r="K274" s="145"/>
      <c r="L274" s="32"/>
      <c r="M274" s="146" t="s">
        <v>1</v>
      </c>
      <c r="N274" s="147" t="s">
        <v>38</v>
      </c>
      <c r="P274" s="148">
        <f>O274*H274</f>
        <v>0</v>
      </c>
      <c r="Q274" s="148">
        <v>0</v>
      </c>
      <c r="R274" s="148">
        <f>Q274*H274</f>
        <v>0</v>
      </c>
      <c r="S274" s="148">
        <v>0</v>
      </c>
      <c r="T274" s="149">
        <f>S274*H274</f>
        <v>0</v>
      </c>
      <c r="AR274" s="150" t="s">
        <v>158</v>
      </c>
      <c r="AT274" s="150" t="s">
        <v>154</v>
      </c>
      <c r="AU274" s="150" t="s">
        <v>81</v>
      </c>
      <c r="AY274" s="17" t="s">
        <v>151</v>
      </c>
      <c r="BE274" s="151">
        <f>IF(N274="základní",J274,0)</f>
        <v>0</v>
      </c>
      <c r="BF274" s="151">
        <f>IF(N274="snížená",J274,0)</f>
        <v>0</v>
      </c>
      <c r="BG274" s="151">
        <f>IF(N274="zákl. přenesená",J274,0)</f>
        <v>0</v>
      </c>
      <c r="BH274" s="151">
        <f>IF(N274="sníž. přenesená",J274,0)</f>
        <v>0</v>
      </c>
      <c r="BI274" s="151">
        <f>IF(N274="nulová",J274,0)</f>
        <v>0</v>
      </c>
      <c r="BJ274" s="17" t="s">
        <v>81</v>
      </c>
      <c r="BK274" s="151">
        <f>ROUND(I274*H274,2)</f>
        <v>0</v>
      </c>
      <c r="BL274" s="17" t="s">
        <v>158</v>
      </c>
      <c r="BM274" s="150" t="s">
        <v>1178</v>
      </c>
    </row>
    <row r="275" spans="2:65" s="1" customFormat="1" x14ac:dyDescent="0.2">
      <c r="B275" s="32"/>
      <c r="D275" s="152" t="s">
        <v>160</v>
      </c>
      <c r="F275" s="153" t="s">
        <v>2066</v>
      </c>
      <c r="I275" s="154"/>
      <c r="L275" s="32"/>
      <c r="M275" s="155"/>
      <c r="T275" s="56"/>
      <c r="AT275" s="17" t="s">
        <v>160</v>
      </c>
      <c r="AU275" s="17" t="s">
        <v>81</v>
      </c>
    </row>
    <row r="276" spans="2:65" s="1" customFormat="1" ht="19.5" x14ac:dyDescent="0.2">
      <c r="B276" s="32"/>
      <c r="D276" s="152" t="s">
        <v>1755</v>
      </c>
      <c r="F276" s="194" t="s">
        <v>1917</v>
      </c>
      <c r="I276" s="154"/>
      <c r="L276" s="32"/>
      <c r="M276" s="155"/>
      <c r="T276" s="56"/>
      <c r="AT276" s="17" t="s">
        <v>1755</v>
      </c>
      <c r="AU276" s="17" t="s">
        <v>81</v>
      </c>
    </row>
    <row r="277" spans="2:65" s="11" customFormat="1" ht="25.9" customHeight="1" x14ac:dyDescent="0.2">
      <c r="B277" s="125"/>
      <c r="D277" s="126" t="s">
        <v>72</v>
      </c>
      <c r="E277" s="127" t="s">
        <v>2067</v>
      </c>
      <c r="F277" s="127" t="s">
        <v>2068</v>
      </c>
      <c r="I277" s="128"/>
      <c r="J277" s="129">
        <f>BK277</f>
        <v>0</v>
      </c>
      <c r="L277" s="125"/>
      <c r="M277" s="130"/>
      <c r="P277" s="131">
        <f>SUM(P278:P279)</f>
        <v>0</v>
      </c>
      <c r="R277" s="131">
        <f>SUM(R278:R279)</f>
        <v>0</v>
      </c>
      <c r="T277" s="132">
        <f>SUM(T278:T279)</f>
        <v>0</v>
      </c>
      <c r="AR277" s="126" t="s">
        <v>83</v>
      </c>
      <c r="AT277" s="133" t="s">
        <v>72</v>
      </c>
      <c r="AU277" s="133" t="s">
        <v>73</v>
      </c>
      <c r="AY277" s="126" t="s">
        <v>151</v>
      </c>
      <c r="BK277" s="134">
        <f>SUM(BK278:BK279)</f>
        <v>0</v>
      </c>
    </row>
    <row r="278" spans="2:65" s="1" customFormat="1" ht="24.2" customHeight="1" x14ac:dyDescent="0.2">
      <c r="B278" s="137"/>
      <c r="C278" s="138" t="s">
        <v>780</v>
      </c>
      <c r="D278" s="138" t="s">
        <v>154</v>
      </c>
      <c r="E278" s="139" t="s">
        <v>2069</v>
      </c>
      <c r="F278" s="140" t="s">
        <v>2070</v>
      </c>
      <c r="G278" s="141" t="s">
        <v>372</v>
      </c>
      <c r="H278" s="142">
        <v>1</v>
      </c>
      <c r="I278" s="143"/>
      <c r="J278" s="144">
        <f>ROUND(I278*H278,2)</f>
        <v>0</v>
      </c>
      <c r="K278" s="145"/>
      <c r="L278" s="32"/>
      <c r="M278" s="146" t="s">
        <v>1</v>
      </c>
      <c r="N278" s="147" t="s">
        <v>38</v>
      </c>
      <c r="P278" s="148">
        <f>O278*H278</f>
        <v>0</v>
      </c>
      <c r="Q278" s="148">
        <v>0</v>
      </c>
      <c r="R278" s="148">
        <f>Q278*H278</f>
        <v>0</v>
      </c>
      <c r="S278" s="148">
        <v>0</v>
      </c>
      <c r="T278" s="149">
        <f>S278*H278</f>
        <v>0</v>
      </c>
      <c r="AR278" s="150" t="s">
        <v>207</v>
      </c>
      <c r="AT278" s="150" t="s">
        <v>154</v>
      </c>
      <c r="AU278" s="150" t="s">
        <v>81</v>
      </c>
      <c r="AY278" s="17" t="s">
        <v>151</v>
      </c>
      <c r="BE278" s="151">
        <f>IF(N278="základní",J278,0)</f>
        <v>0</v>
      </c>
      <c r="BF278" s="151">
        <f>IF(N278="snížená",J278,0)</f>
        <v>0</v>
      </c>
      <c r="BG278" s="151">
        <f>IF(N278="zákl. přenesená",J278,0)</f>
        <v>0</v>
      </c>
      <c r="BH278" s="151">
        <f>IF(N278="sníž. přenesená",J278,0)</f>
        <v>0</v>
      </c>
      <c r="BI278" s="151">
        <f>IF(N278="nulová",J278,0)</f>
        <v>0</v>
      </c>
      <c r="BJ278" s="17" t="s">
        <v>81</v>
      </c>
      <c r="BK278" s="151">
        <f>ROUND(I278*H278,2)</f>
        <v>0</v>
      </c>
      <c r="BL278" s="17" t="s">
        <v>207</v>
      </c>
      <c r="BM278" s="150" t="s">
        <v>1191</v>
      </c>
    </row>
    <row r="279" spans="2:65" s="1" customFormat="1" x14ac:dyDescent="0.2">
      <c r="B279" s="32"/>
      <c r="D279" s="152" t="s">
        <v>160</v>
      </c>
      <c r="F279" s="153" t="s">
        <v>2070</v>
      </c>
      <c r="I279" s="154"/>
      <c r="L279" s="32"/>
      <c r="M279" s="155"/>
      <c r="T279" s="56"/>
      <c r="AT279" s="17" t="s">
        <v>160</v>
      </c>
      <c r="AU279" s="17" t="s">
        <v>81</v>
      </c>
    </row>
    <row r="280" spans="2:65" s="11" customFormat="1" ht="25.9" customHeight="1" x14ac:dyDescent="0.2">
      <c r="B280" s="125"/>
      <c r="D280" s="126" t="s">
        <v>72</v>
      </c>
      <c r="E280" s="127" t="s">
        <v>2071</v>
      </c>
      <c r="F280" s="127" t="s">
        <v>2072</v>
      </c>
      <c r="I280" s="128"/>
      <c r="J280" s="129">
        <f>BK280</f>
        <v>0</v>
      </c>
      <c r="L280" s="125"/>
      <c r="M280" s="130"/>
      <c r="P280" s="131">
        <f>SUM(P281:P292)</f>
        <v>0</v>
      </c>
      <c r="R280" s="131">
        <f>SUM(R281:R292)</f>
        <v>0</v>
      </c>
      <c r="T280" s="132">
        <f>SUM(T281:T292)</f>
        <v>0</v>
      </c>
      <c r="AR280" s="126" t="s">
        <v>81</v>
      </c>
      <c r="AT280" s="133" t="s">
        <v>72</v>
      </c>
      <c r="AU280" s="133" t="s">
        <v>73</v>
      </c>
      <c r="AY280" s="126" t="s">
        <v>151</v>
      </c>
      <c r="BK280" s="134">
        <f>SUM(BK281:BK292)</f>
        <v>0</v>
      </c>
    </row>
    <row r="281" spans="2:65" s="1" customFormat="1" ht="21.75" customHeight="1" x14ac:dyDescent="0.2">
      <c r="B281" s="137"/>
      <c r="C281" s="138" t="s">
        <v>786</v>
      </c>
      <c r="D281" s="138" t="s">
        <v>154</v>
      </c>
      <c r="E281" s="139" t="s">
        <v>2073</v>
      </c>
      <c r="F281" s="140" t="s">
        <v>2074</v>
      </c>
      <c r="G281" s="141" t="s">
        <v>181</v>
      </c>
      <c r="H281" s="142">
        <v>12.705</v>
      </c>
      <c r="I281" s="143"/>
      <c r="J281" s="144">
        <f>ROUND(I281*H281,2)</f>
        <v>0</v>
      </c>
      <c r="K281" s="145"/>
      <c r="L281" s="32"/>
      <c r="M281" s="146" t="s">
        <v>1</v>
      </c>
      <c r="N281" s="147" t="s">
        <v>38</v>
      </c>
      <c r="P281" s="148">
        <f>O281*H281</f>
        <v>0</v>
      </c>
      <c r="Q281" s="148">
        <v>0</v>
      </c>
      <c r="R281" s="148">
        <f>Q281*H281</f>
        <v>0</v>
      </c>
      <c r="S281" s="148">
        <v>0</v>
      </c>
      <c r="T281" s="149">
        <f>S281*H281</f>
        <v>0</v>
      </c>
      <c r="AR281" s="150" t="s">
        <v>158</v>
      </c>
      <c r="AT281" s="150" t="s">
        <v>154</v>
      </c>
      <c r="AU281" s="150" t="s">
        <v>81</v>
      </c>
      <c r="AY281" s="17" t="s">
        <v>151</v>
      </c>
      <c r="BE281" s="151">
        <f>IF(N281="základní",J281,0)</f>
        <v>0</v>
      </c>
      <c r="BF281" s="151">
        <f>IF(N281="snížená",J281,0)</f>
        <v>0</v>
      </c>
      <c r="BG281" s="151">
        <f>IF(N281="zákl. přenesená",J281,0)</f>
        <v>0</v>
      </c>
      <c r="BH281" s="151">
        <f>IF(N281="sníž. přenesená",J281,0)</f>
        <v>0</v>
      </c>
      <c r="BI281" s="151">
        <f>IF(N281="nulová",J281,0)</f>
        <v>0</v>
      </c>
      <c r="BJ281" s="17" t="s">
        <v>81</v>
      </c>
      <c r="BK281" s="151">
        <f>ROUND(I281*H281,2)</f>
        <v>0</v>
      </c>
      <c r="BL281" s="17" t="s">
        <v>158</v>
      </c>
      <c r="BM281" s="150" t="s">
        <v>1202</v>
      </c>
    </row>
    <row r="282" spans="2:65" s="1" customFormat="1" x14ac:dyDescent="0.2">
      <c r="B282" s="32"/>
      <c r="D282" s="152" t="s">
        <v>160</v>
      </c>
      <c r="F282" s="153" t="s">
        <v>2074</v>
      </c>
      <c r="I282" s="154"/>
      <c r="L282" s="32"/>
      <c r="M282" s="155"/>
      <c r="T282" s="56"/>
      <c r="AT282" s="17" t="s">
        <v>160</v>
      </c>
      <c r="AU282" s="17" t="s">
        <v>81</v>
      </c>
    </row>
    <row r="283" spans="2:65" s="1" customFormat="1" ht="29.25" x14ac:dyDescent="0.2">
      <c r="B283" s="32"/>
      <c r="D283" s="152" t="s">
        <v>1755</v>
      </c>
      <c r="F283" s="194" t="s">
        <v>2075</v>
      </c>
      <c r="I283" s="154"/>
      <c r="L283" s="32"/>
      <c r="M283" s="155"/>
      <c r="T283" s="56"/>
      <c r="AT283" s="17" t="s">
        <v>1755</v>
      </c>
      <c r="AU283" s="17" t="s">
        <v>81</v>
      </c>
    </row>
    <row r="284" spans="2:65" s="1" customFormat="1" ht="16.5" customHeight="1" x14ac:dyDescent="0.2">
      <c r="B284" s="137"/>
      <c r="C284" s="138" t="s">
        <v>790</v>
      </c>
      <c r="D284" s="138" t="s">
        <v>154</v>
      </c>
      <c r="E284" s="139" t="s">
        <v>2076</v>
      </c>
      <c r="F284" s="140" t="s">
        <v>2077</v>
      </c>
      <c r="G284" s="141" t="s">
        <v>181</v>
      </c>
      <c r="H284" s="142">
        <v>177.87</v>
      </c>
      <c r="I284" s="143"/>
      <c r="J284" s="144">
        <f>ROUND(I284*H284,2)</f>
        <v>0</v>
      </c>
      <c r="K284" s="145"/>
      <c r="L284" s="32"/>
      <c r="M284" s="146" t="s">
        <v>1</v>
      </c>
      <c r="N284" s="147" t="s">
        <v>38</v>
      </c>
      <c r="P284" s="148">
        <f>O284*H284</f>
        <v>0</v>
      </c>
      <c r="Q284" s="148">
        <v>0</v>
      </c>
      <c r="R284" s="148">
        <f>Q284*H284</f>
        <v>0</v>
      </c>
      <c r="S284" s="148">
        <v>0</v>
      </c>
      <c r="T284" s="149">
        <f>S284*H284</f>
        <v>0</v>
      </c>
      <c r="AR284" s="150" t="s">
        <v>158</v>
      </c>
      <c r="AT284" s="150" t="s">
        <v>154</v>
      </c>
      <c r="AU284" s="150" t="s">
        <v>81</v>
      </c>
      <c r="AY284" s="17" t="s">
        <v>151</v>
      </c>
      <c r="BE284" s="151">
        <f>IF(N284="základní",J284,0)</f>
        <v>0</v>
      </c>
      <c r="BF284" s="151">
        <f>IF(N284="snížená",J284,0)</f>
        <v>0</v>
      </c>
      <c r="BG284" s="151">
        <f>IF(N284="zákl. přenesená",J284,0)</f>
        <v>0</v>
      </c>
      <c r="BH284" s="151">
        <f>IF(N284="sníž. přenesená",J284,0)</f>
        <v>0</v>
      </c>
      <c r="BI284" s="151">
        <f>IF(N284="nulová",J284,0)</f>
        <v>0</v>
      </c>
      <c r="BJ284" s="17" t="s">
        <v>81</v>
      </c>
      <c r="BK284" s="151">
        <f>ROUND(I284*H284,2)</f>
        <v>0</v>
      </c>
      <c r="BL284" s="17" t="s">
        <v>158</v>
      </c>
      <c r="BM284" s="150" t="s">
        <v>1212</v>
      </c>
    </row>
    <row r="285" spans="2:65" s="1" customFormat="1" x14ac:dyDescent="0.2">
      <c r="B285" s="32"/>
      <c r="D285" s="152" t="s">
        <v>160</v>
      </c>
      <c r="F285" s="153" t="s">
        <v>2077</v>
      </c>
      <c r="I285" s="154"/>
      <c r="L285" s="32"/>
      <c r="M285" s="155"/>
      <c r="T285" s="56"/>
      <c r="AT285" s="17" t="s">
        <v>160</v>
      </c>
      <c r="AU285" s="17" t="s">
        <v>81</v>
      </c>
    </row>
    <row r="286" spans="2:65" s="1" customFormat="1" ht="24.2" customHeight="1" x14ac:dyDescent="0.2">
      <c r="B286" s="137"/>
      <c r="C286" s="138" t="s">
        <v>796</v>
      </c>
      <c r="D286" s="138" t="s">
        <v>154</v>
      </c>
      <c r="E286" s="139" t="s">
        <v>2078</v>
      </c>
      <c r="F286" s="140" t="s">
        <v>2079</v>
      </c>
      <c r="G286" s="141" t="s">
        <v>181</v>
      </c>
      <c r="H286" s="142">
        <v>12.705</v>
      </c>
      <c r="I286" s="143"/>
      <c r="J286" s="144">
        <f>ROUND(I286*H286,2)</f>
        <v>0</v>
      </c>
      <c r="K286" s="145"/>
      <c r="L286" s="32"/>
      <c r="M286" s="146" t="s">
        <v>1</v>
      </c>
      <c r="N286" s="147" t="s">
        <v>38</v>
      </c>
      <c r="P286" s="148">
        <f>O286*H286</f>
        <v>0</v>
      </c>
      <c r="Q286" s="148">
        <v>0</v>
      </c>
      <c r="R286" s="148">
        <f>Q286*H286</f>
        <v>0</v>
      </c>
      <c r="S286" s="148">
        <v>0</v>
      </c>
      <c r="T286" s="149">
        <f>S286*H286</f>
        <v>0</v>
      </c>
      <c r="AR286" s="150" t="s">
        <v>158</v>
      </c>
      <c r="AT286" s="150" t="s">
        <v>154</v>
      </c>
      <c r="AU286" s="150" t="s">
        <v>81</v>
      </c>
      <c r="AY286" s="17" t="s">
        <v>151</v>
      </c>
      <c r="BE286" s="151">
        <f>IF(N286="základní",J286,0)</f>
        <v>0</v>
      </c>
      <c r="BF286" s="151">
        <f>IF(N286="snížená",J286,0)</f>
        <v>0</v>
      </c>
      <c r="BG286" s="151">
        <f>IF(N286="zákl. přenesená",J286,0)</f>
        <v>0</v>
      </c>
      <c r="BH286" s="151">
        <f>IF(N286="sníž. přenesená",J286,0)</f>
        <v>0</v>
      </c>
      <c r="BI286" s="151">
        <f>IF(N286="nulová",J286,0)</f>
        <v>0</v>
      </c>
      <c r="BJ286" s="17" t="s">
        <v>81</v>
      </c>
      <c r="BK286" s="151">
        <f>ROUND(I286*H286,2)</f>
        <v>0</v>
      </c>
      <c r="BL286" s="17" t="s">
        <v>158</v>
      </c>
      <c r="BM286" s="150" t="s">
        <v>1223</v>
      </c>
    </row>
    <row r="287" spans="2:65" s="1" customFormat="1" x14ac:dyDescent="0.2">
      <c r="B287" s="32"/>
      <c r="D287" s="152" t="s">
        <v>160</v>
      </c>
      <c r="F287" s="153" t="s">
        <v>2079</v>
      </c>
      <c r="I287" s="154"/>
      <c r="L287" s="32"/>
      <c r="M287" s="155"/>
      <c r="T287" s="56"/>
      <c r="AT287" s="17" t="s">
        <v>160</v>
      </c>
      <c r="AU287" s="17" t="s">
        <v>81</v>
      </c>
    </row>
    <row r="288" spans="2:65" s="1" customFormat="1" ht="19.5" x14ac:dyDescent="0.2">
      <c r="B288" s="32"/>
      <c r="D288" s="152" t="s">
        <v>1755</v>
      </c>
      <c r="F288" s="194" t="s">
        <v>2080</v>
      </c>
      <c r="I288" s="154"/>
      <c r="L288" s="32"/>
      <c r="M288" s="155"/>
      <c r="T288" s="56"/>
      <c r="AT288" s="17" t="s">
        <v>1755</v>
      </c>
      <c r="AU288" s="17" t="s">
        <v>81</v>
      </c>
    </row>
    <row r="289" spans="2:65" s="1" customFormat="1" ht="24.2" customHeight="1" x14ac:dyDescent="0.2">
      <c r="B289" s="137"/>
      <c r="C289" s="138" t="s">
        <v>802</v>
      </c>
      <c r="D289" s="138" t="s">
        <v>154</v>
      </c>
      <c r="E289" s="139" t="s">
        <v>2081</v>
      </c>
      <c r="F289" s="140" t="s">
        <v>2082</v>
      </c>
      <c r="G289" s="141" t="s">
        <v>181</v>
      </c>
      <c r="H289" s="142">
        <v>81.378</v>
      </c>
      <c r="I289" s="143"/>
      <c r="J289" s="144">
        <f>ROUND(I289*H289,2)</f>
        <v>0</v>
      </c>
      <c r="K289" s="145"/>
      <c r="L289" s="32"/>
      <c r="M289" s="146" t="s">
        <v>1</v>
      </c>
      <c r="N289" s="147" t="s">
        <v>38</v>
      </c>
      <c r="P289" s="148">
        <f>O289*H289</f>
        <v>0</v>
      </c>
      <c r="Q289" s="148">
        <v>0</v>
      </c>
      <c r="R289" s="148">
        <f>Q289*H289</f>
        <v>0</v>
      </c>
      <c r="S289" s="148">
        <v>0</v>
      </c>
      <c r="T289" s="149">
        <f>S289*H289</f>
        <v>0</v>
      </c>
      <c r="AR289" s="150" t="s">
        <v>158</v>
      </c>
      <c r="AT289" s="150" t="s">
        <v>154</v>
      </c>
      <c r="AU289" s="150" t="s">
        <v>81</v>
      </c>
      <c r="AY289" s="17" t="s">
        <v>151</v>
      </c>
      <c r="BE289" s="151">
        <f>IF(N289="základní",J289,0)</f>
        <v>0</v>
      </c>
      <c r="BF289" s="151">
        <f>IF(N289="snížená",J289,0)</f>
        <v>0</v>
      </c>
      <c r="BG289" s="151">
        <f>IF(N289="zákl. přenesená",J289,0)</f>
        <v>0</v>
      </c>
      <c r="BH289" s="151">
        <f>IF(N289="sníž. přenesená",J289,0)</f>
        <v>0</v>
      </c>
      <c r="BI289" s="151">
        <f>IF(N289="nulová",J289,0)</f>
        <v>0</v>
      </c>
      <c r="BJ289" s="17" t="s">
        <v>81</v>
      </c>
      <c r="BK289" s="151">
        <f>ROUND(I289*H289,2)</f>
        <v>0</v>
      </c>
      <c r="BL289" s="17" t="s">
        <v>158</v>
      </c>
      <c r="BM289" s="150" t="s">
        <v>1233</v>
      </c>
    </row>
    <row r="290" spans="2:65" s="1" customFormat="1" ht="19.5" x14ac:dyDescent="0.2">
      <c r="B290" s="32"/>
      <c r="D290" s="152" t="s">
        <v>160</v>
      </c>
      <c r="F290" s="153" t="s">
        <v>2082</v>
      </c>
      <c r="I290" s="154"/>
      <c r="L290" s="32"/>
      <c r="M290" s="155"/>
      <c r="T290" s="56"/>
      <c r="AT290" s="17" t="s">
        <v>160</v>
      </c>
      <c r="AU290" s="17" t="s">
        <v>81</v>
      </c>
    </row>
    <row r="291" spans="2:65" s="1" customFormat="1" ht="24.2" customHeight="1" x14ac:dyDescent="0.2">
      <c r="B291" s="137"/>
      <c r="C291" s="138" t="s">
        <v>807</v>
      </c>
      <c r="D291" s="138" t="s">
        <v>154</v>
      </c>
      <c r="E291" s="139" t="s">
        <v>2083</v>
      </c>
      <c r="F291" s="140" t="s">
        <v>2084</v>
      </c>
      <c r="G291" s="141" t="s">
        <v>181</v>
      </c>
      <c r="H291" s="142">
        <v>81.378</v>
      </c>
      <c r="I291" s="143"/>
      <c r="J291" s="144">
        <f>ROUND(I291*H291,2)</f>
        <v>0</v>
      </c>
      <c r="K291" s="145"/>
      <c r="L291" s="32"/>
      <c r="M291" s="146" t="s">
        <v>1</v>
      </c>
      <c r="N291" s="147" t="s">
        <v>38</v>
      </c>
      <c r="P291" s="148">
        <f>O291*H291</f>
        <v>0</v>
      </c>
      <c r="Q291" s="148">
        <v>0</v>
      </c>
      <c r="R291" s="148">
        <f>Q291*H291</f>
        <v>0</v>
      </c>
      <c r="S291" s="148">
        <v>0</v>
      </c>
      <c r="T291" s="149">
        <f>S291*H291</f>
        <v>0</v>
      </c>
      <c r="AR291" s="150" t="s">
        <v>158</v>
      </c>
      <c r="AT291" s="150" t="s">
        <v>154</v>
      </c>
      <c r="AU291" s="150" t="s">
        <v>81</v>
      </c>
      <c r="AY291" s="17" t="s">
        <v>151</v>
      </c>
      <c r="BE291" s="151">
        <f>IF(N291="základní",J291,0)</f>
        <v>0</v>
      </c>
      <c r="BF291" s="151">
        <f>IF(N291="snížená",J291,0)</f>
        <v>0</v>
      </c>
      <c r="BG291" s="151">
        <f>IF(N291="zákl. přenesená",J291,0)</f>
        <v>0</v>
      </c>
      <c r="BH291" s="151">
        <f>IF(N291="sníž. přenesená",J291,0)</f>
        <v>0</v>
      </c>
      <c r="BI291" s="151">
        <f>IF(N291="nulová",J291,0)</f>
        <v>0</v>
      </c>
      <c r="BJ291" s="17" t="s">
        <v>81</v>
      </c>
      <c r="BK291" s="151">
        <f>ROUND(I291*H291,2)</f>
        <v>0</v>
      </c>
      <c r="BL291" s="17" t="s">
        <v>158</v>
      </c>
      <c r="BM291" s="150" t="s">
        <v>1244</v>
      </c>
    </row>
    <row r="292" spans="2:65" s="1" customFormat="1" x14ac:dyDescent="0.2">
      <c r="B292" s="32"/>
      <c r="D292" s="152" t="s">
        <v>160</v>
      </c>
      <c r="F292" s="153" t="s">
        <v>2084</v>
      </c>
      <c r="I292" s="154"/>
      <c r="L292" s="32"/>
      <c r="M292" s="176"/>
      <c r="N292" s="177"/>
      <c r="O292" s="177"/>
      <c r="P292" s="177"/>
      <c r="Q292" s="177"/>
      <c r="R292" s="177"/>
      <c r="S292" s="177"/>
      <c r="T292" s="178"/>
      <c r="AT292" s="17" t="s">
        <v>160</v>
      </c>
      <c r="AU292" s="17" t="s">
        <v>81</v>
      </c>
    </row>
    <row r="293" spans="2:65" s="1" customFormat="1" ht="6.95" customHeight="1" x14ac:dyDescent="0.2">
      <c r="B293" s="44"/>
      <c r="C293" s="45"/>
      <c r="D293" s="45"/>
      <c r="E293" s="45"/>
      <c r="F293" s="45"/>
      <c r="G293" s="45"/>
      <c r="H293" s="45"/>
      <c r="I293" s="45"/>
      <c r="J293" s="45"/>
      <c r="K293" s="45"/>
      <c r="L293" s="32"/>
    </row>
  </sheetData>
  <autoFilter ref="C123:K292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27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109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 x14ac:dyDescent="0.2">
      <c r="B4" s="20"/>
      <c r="D4" s="21" t="s">
        <v>122</v>
      </c>
      <c r="L4" s="20"/>
      <c r="M4" s="93" t="s">
        <v>10</v>
      </c>
      <c r="AT4" s="17" t="s">
        <v>3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0" t="str">
        <f>'Rekapitulace stavby'!K6</f>
        <v>Revitalizace veřejného prostranství s parkovištěm u Kláštera, ul. Dobrovského, Vrchlabí</v>
      </c>
      <c r="F7" s="251"/>
      <c r="G7" s="251"/>
      <c r="H7" s="251"/>
      <c r="L7" s="20"/>
    </row>
    <row r="8" spans="2:46" s="1" customFormat="1" ht="12" customHeight="1" x14ac:dyDescent="0.2">
      <c r="B8" s="32"/>
      <c r="D8" s="27" t="s">
        <v>123</v>
      </c>
      <c r="L8" s="32"/>
    </row>
    <row r="9" spans="2:46" s="1" customFormat="1" ht="16.5" customHeight="1" x14ac:dyDescent="0.2">
      <c r="B9" s="32"/>
      <c r="E9" s="246" t="s">
        <v>2085</v>
      </c>
      <c r="F9" s="249"/>
      <c r="G9" s="249"/>
      <c r="H9" s="249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45944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22</v>
      </c>
      <c r="I14" s="27" t="s">
        <v>23</v>
      </c>
      <c r="J14" s="25" t="str">
        <f>IF('Rekapitulace stavby'!AN10="","",'Rekapitulace stavby'!AN10)</f>
        <v/>
      </c>
      <c r="L14" s="32"/>
    </row>
    <row r="15" spans="2:46" s="1" customFormat="1" ht="18" customHeight="1" x14ac:dyDescent="0.2">
      <c r="B15" s="32"/>
      <c r="E15" s="25" t="str">
        <f>IF('Rekapitulace stavby'!E11="","",'Rekapitulace stavby'!E11)</f>
        <v>Město Vrchlabí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23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52" t="str">
        <f>'Rekapitulace stavby'!E14</f>
        <v>Vyplň údaj</v>
      </c>
      <c r="F18" s="236"/>
      <c r="G18" s="236"/>
      <c r="H18" s="23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23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>Ing. Jan Chalupský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31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32</v>
      </c>
      <c r="L26" s="32"/>
    </row>
    <row r="27" spans="2:12" s="7" customFormat="1" ht="16.5" customHeight="1" x14ac:dyDescent="0.2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33</v>
      </c>
      <c r="J30" s="66">
        <f>ROUND(J121,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5" t="s">
        <v>37</v>
      </c>
      <c r="E33" s="27" t="s">
        <v>38</v>
      </c>
      <c r="F33" s="86">
        <f>ROUND((SUM(BE121:BE226)),  2)</f>
        <v>0</v>
      </c>
      <c r="I33" s="96">
        <v>0.21</v>
      </c>
      <c r="J33" s="86">
        <f>ROUND(((SUM(BE121:BE226))*I33),  2)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6">
        <f>ROUND((SUM(BF121:BF226)),  2)</f>
        <v>0</v>
      </c>
      <c r="I34" s="96">
        <v>0.12</v>
      </c>
      <c r="J34" s="86">
        <f>ROUND(((SUM(BF121:BF226))*I34),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6">
        <f>ROUND((SUM(BG121:BG226)),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6">
        <f>ROUND((SUM(BH121:BH226)),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6">
        <f>ROUND((SUM(BI121:BI226)),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125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50" t="str">
        <f>E7</f>
        <v>Revitalizace veřejného prostranství s parkovištěm u Kláštera, ul. Dobrovského, Vrchlabí</v>
      </c>
      <c r="F85" s="251"/>
      <c r="G85" s="251"/>
      <c r="H85" s="251"/>
      <c r="L85" s="32"/>
    </row>
    <row r="86" spans="2:47" s="1" customFormat="1" ht="12" customHeight="1" x14ac:dyDescent="0.2">
      <c r="B86" s="32"/>
      <c r="C86" s="27" t="s">
        <v>123</v>
      </c>
      <c r="L86" s="32"/>
    </row>
    <row r="87" spans="2:47" s="1" customFormat="1" ht="16.5" customHeight="1" x14ac:dyDescent="0.2">
      <c r="B87" s="32"/>
      <c r="E87" s="246" t="str">
        <f>E9</f>
        <v>SO 330 - Jednotná kanalizace</v>
      </c>
      <c r="F87" s="249"/>
      <c r="G87" s="249"/>
      <c r="H87" s="249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45944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22</v>
      </c>
      <c r="F91" s="25" t="str">
        <f>E15</f>
        <v>Město Vrchlabí</v>
      </c>
      <c r="I91" s="27" t="s">
        <v>28</v>
      </c>
      <c r="J91" s="30" t="str">
        <f>E21</f>
        <v>Ing. Jan Chalupský</v>
      </c>
      <c r="L91" s="32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126</v>
      </c>
      <c r="D94" s="97"/>
      <c r="E94" s="97"/>
      <c r="F94" s="97"/>
      <c r="G94" s="97"/>
      <c r="H94" s="97"/>
      <c r="I94" s="97"/>
      <c r="J94" s="106" t="s">
        <v>127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128</v>
      </c>
      <c r="J96" s="66">
        <f>J121</f>
        <v>0</v>
      </c>
      <c r="L96" s="32"/>
      <c r="AU96" s="17" t="s">
        <v>129</v>
      </c>
    </row>
    <row r="97" spans="2:12" s="8" customFormat="1" ht="24.95" customHeight="1" x14ac:dyDescent="0.2">
      <c r="B97" s="108"/>
      <c r="D97" s="109" t="s">
        <v>1733</v>
      </c>
      <c r="E97" s="110"/>
      <c r="F97" s="110"/>
      <c r="G97" s="110"/>
      <c r="H97" s="110"/>
      <c r="I97" s="110"/>
      <c r="J97" s="111">
        <f>J122</f>
        <v>0</v>
      </c>
      <c r="L97" s="108"/>
    </row>
    <row r="98" spans="2:12" s="8" customFormat="1" ht="24.95" customHeight="1" x14ac:dyDescent="0.2">
      <c r="B98" s="108"/>
      <c r="D98" s="109" t="s">
        <v>1930</v>
      </c>
      <c r="E98" s="110"/>
      <c r="F98" s="110"/>
      <c r="G98" s="110"/>
      <c r="H98" s="110"/>
      <c r="I98" s="110"/>
      <c r="J98" s="111">
        <f>J144</f>
        <v>0</v>
      </c>
      <c r="L98" s="108"/>
    </row>
    <row r="99" spans="2:12" s="8" customFormat="1" ht="24.95" customHeight="1" x14ac:dyDescent="0.2">
      <c r="B99" s="108"/>
      <c r="D99" s="109" t="s">
        <v>1734</v>
      </c>
      <c r="E99" s="110"/>
      <c r="F99" s="110"/>
      <c r="G99" s="110"/>
      <c r="H99" s="110"/>
      <c r="I99" s="110"/>
      <c r="J99" s="111">
        <f>J149</f>
        <v>0</v>
      </c>
      <c r="L99" s="108"/>
    </row>
    <row r="100" spans="2:12" s="8" customFormat="1" ht="24.95" customHeight="1" x14ac:dyDescent="0.2">
      <c r="B100" s="108"/>
      <c r="D100" s="109" t="s">
        <v>1735</v>
      </c>
      <c r="E100" s="110"/>
      <c r="F100" s="110"/>
      <c r="G100" s="110"/>
      <c r="H100" s="110"/>
      <c r="I100" s="110"/>
      <c r="J100" s="111">
        <f>J156</f>
        <v>0</v>
      </c>
      <c r="L100" s="108"/>
    </row>
    <row r="101" spans="2:12" s="8" customFormat="1" ht="24.95" customHeight="1" x14ac:dyDescent="0.2">
      <c r="B101" s="108"/>
      <c r="D101" s="109" t="s">
        <v>1738</v>
      </c>
      <c r="E101" s="110"/>
      <c r="F101" s="110"/>
      <c r="G101" s="110"/>
      <c r="H101" s="110"/>
      <c r="I101" s="110"/>
      <c r="J101" s="111">
        <f>J223</f>
        <v>0</v>
      </c>
      <c r="L101" s="108"/>
    </row>
    <row r="102" spans="2:12" s="1" customFormat="1" ht="21.75" customHeight="1" x14ac:dyDescent="0.2">
      <c r="B102" s="32"/>
      <c r="L102" s="32"/>
    </row>
    <row r="103" spans="2:12" s="1" customFormat="1" ht="6.95" customHeight="1" x14ac:dyDescent="0.2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 x14ac:dyDescent="0.2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 x14ac:dyDescent="0.2">
      <c r="B108" s="32"/>
      <c r="C108" s="21" t="s">
        <v>136</v>
      </c>
      <c r="L108" s="32"/>
    </row>
    <row r="109" spans="2:12" s="1" customFormat="1" ht="6.95" customHeight="1" x14ac:dyDescent="0.2">
      <c r="B109" s="32"/>
      <c r="L109" s="32"/>
    </row>
    <row r="110" spans="2:12" s="1" customFormat="1" ht="12" customHeight="1" x14ac:dyDescent="0.2">
      <c r="B110" s="32"/>
      <c r="C110" s="27" t="s">
        <v>15</v>
      </c>
      <c r="L110" s="32"/>
    </row>
    <row r="111" spans="2:12" s="1" customFormat="1" ht="26.25" customHeight="1" x14ac:dyDescent="0.2">
      <c r="B111" s="32"/>
      <c r="E111" s="250" t="str">
        <f>E7</f>
        <v>Revitalizace veřejného prostranství s parkovištěm u Kláštera, ul. Dobrovského, Vrchlabí</v>
      </c>
      <c r="F111" s="251"/>
      <c r="G111" s="251"/>
      <c r="H111" s="251"/>
      <c r="L111" s="32"/>
    </row>
    <row r="112" spans="2:12" s="1" customFormat="1" ht="12" customHeight="1" x14ac:dyDescent="0.2">
      <c r="B112" s="32"/>
      <c r="C112" s="27" t="s">
        <v>123</v>
      </c>
      <c r="L112" s="32"/>
    </row>
    <row r="113" spans="2:65" s="1" customFormat="1" ht="16.5" customHeight="1" x14ac:dyDescent="0.2">
      <c r="B113" s="32"/>
      <c r="E113" s="246" t="str">
        <f>E9</f>
        <v>SO 330 - Jednotná kanalizace</v>
      </c>
      <c r="F113" s="249"/>
      <c r="G113" s="249"/>
      <c r="H113" s="249"/>
      <c r="L113" s="32"/>
    </row>
    <row r="114" spans="2:65" s="1" customFormat="1" ht="6.95" customHeight="1" x14ac:dyDescent="0.2">
      <c r="B114" s="32"/>
      <c r="L114" s="32"/>
    </row>
    <row r="115" spans="2:65" s="1" customFormat="1" ht="12" customHeight="1" x14ac:dyDescent="0.2">
      <c r="B115" s="32"/>
      <c r="C115" s="27" t="s">
        <v>19</v>
      </c>
      <c r="F115" s="25" t="str">
        <f>F12</f>
        <v xml:space="preserve"> </v>
      </c>
      <c r="I115" s="27" t="s">
        <v>21</v>
      </c>
      <c r="J115" s="52">
        <f>IF(J12="","",J12)</f>
        <v>45944</v>
      </c>
      <c r="L115" s="32"/>
    </row>
    <row r="116" spans="2:65" s="1" customFormat="1" ht="6.95" customHeight="1" x14ac:dyDescent="0.2">
      <c r="B116" s="32"/>
      <c r="L116" s="32"/>
    </row>
    <row r="117" spans="2:65" s="1" customFormat="1" ht="15.2" customHeight="1" x14ac:dyDescent="0.2">
      <c r="B117" s="32"/>
      <c r="C117" s="27" t="s">
        <v>22</v>
      </c>
      <c r="F117" s="25" t="str">
        <f>E15</f>
        <v>Město Vrchlabí</v>
      </c>
      <c r="I117" s="27" t="s">
        <v>28</v>
      </c>
      <c r="J117" s="30" t="str">
        <f>E21</f>
        <v>Ing. Jan Chalupský</v>
      </c>
      <c r="L117" s="32"/>
    </row>
    <row r="118" spans="2:65" s="1" customFormat="1" ht="15.2" customHeight="1" x14ac:dyDescent="0.2">
      <c r="B118" s="32"/>
      <c r="C118" s="27" t="s">
        <v>26</v>
      </c>
      <c r="F118" s="25" t="str">
        <f>IF(E18="","",E18)</f>
        <v>Vyplň údaj</v>
      </c>
      <c r="I118" s="27" t="s">
        <v>31</v>
      </c>
      <c r="J118" s="30" t="str">
        <f>E24</f>
        <v xml:space="preserve"> </v>
      </c>
      <c r="L118" s="32"/>
    </row>
    <row r="119" spans="2:65" s="1" customFormat="1" ht="10.35" customHeight="1" x14ac:dyDescent="0.2">
      <c r="B119" s="32"/>
      <c r="L119" s="32"/>
    </row>
    <row r="120" spans="2:65" s="10" customFormat="1" ht="29.25" customHeight="1" x14ac:dyDescent="0.2">
      <c r="B120" s="116"/>
      <c r="C120" s="117" t="s">
        <v>137</v>
      </c>
      <c r="D120" s="118" t="s">
        <v>58</v>
      </c>
      <c r="E120" s="118" t="s">
        <v>54</v>
      </c>
      <c r="F120" s="118" t="s">
        <v>55</v>
      </c>
      <c r="G120" s="118" t="s">
        <v>138</v>
      </c>
      <c r="H120" s="118" t="s">
        <v>139</v>
      </c>
      <c r="I120" s="118" t="s">
        <v>140</v>
      </c>
      <c r="J120" s="119" t="s">
        <v>127</v>
      </c>
      <c r="K120" s="120" t="s">
        <v>141</v>
      </c>
      <c r="L120" s="116"/>
      <c r="M120" s="59" t="s">
        <v>1</v>
      </c>
      <c r="N120" s="60" t="s">
        <v>37</v>
      </c>
      <c r="O120" s="60" t="s">
        <v>142</v>
      </c>
      <c r="P120" s="60" t="s">
        <v>143</v>
      </c>
      <c r="Q120" s="60" t="s">
        <v>144</v>
      </c>
      <c r="R120" s="60" t="s">
        <v>145</v>
      </c>
      <c r="S120" s="60" t="s">
        <v>146</v>
      </c>
      <c r="T120" s="61" t="s">
        <v>147</v>
      </c>
    </row>
    <row r="121" spans="2:65" s="1" customFormat="1" ht="22.9" customHeight="1" x14ac:dyDescent="0.25">
      <c r="B121" s="32"/>
      <c r="C121" s="64" t="s">
        <v>148</v>
      </c>
      <c r="J121" s="121">
        <f>BK121</f>
        <v>0</v>
      </c>
      <c r="L121" s="32"/>
      <c r="M121" s="62"/>
      <c r="N121" s="53"/>
      <c r="O121" s="53"/>
      <c r="P121" s="122">
        <f>P122+P144+P149+P156+P223</f>
        <v>0</v>
      </c>
      <c r="Q121" s="53"/>
      <c r="R121" s="122">
        <f>R122+R144+R149+R156+R223</f>
        <v>0</v>
      </c>
      <c r="S121" s="53"/>
      <c r="T121" s="123">
        <f>T122+T144+T149+T156+T223</f>
        <v>0</v>
      </c>
      <c r="AT121" s="17" t="s">
        <v>72</v>
      </c>
      <c r="AU121" s="17" t="s">
        <v>129</v>
      </c>
      <c r="BK121" s="124">
        <f>BK122+BK144+BK149+BK156+BK223</f>
        <v>0</v>
      </c>
    </row>
    <row r="122" spans="2:65" s="11" customFormat="1" ht="25.9" customHeight="1" x14ac:dyDescent="0.2">
      <c r="B122" s="125"/>
      <c r="D122" s="126" t="s">
        <v>72</v>
      </c>
      <c r="E122" s="127" t="s">
        <v>81</v>
      </c>
      <c r="F122" s="127" t="s">
        <v>232</v>
      </c>
      <c r="I122" s="128"/>
      <c r="J122" s="129">
        <f>BK122</f>
        <v>0</v>
      </c>
      <c r="L122" s="125"/>
      <c r="M122" s="130"/>
      <c r="P122" s="131">
        <f>SUM(P123:P143)</f>
        <v>0</v>
      </c>
      <c r="R122" s="131">
        <f>SUM(R123:R143)</f>
        <v>0</v>
      </c>
      <c r="T122" s="132">
        <f>SUM(T123:T143)</f>
        <v>0</v>
      </c>
      <c r="AR122" s="126" t="s">
        <v>81</v>
      </c>
      <c r="AT122" s="133" t="s">
        <v>72</v>
      </c>
      <c r="AU122" s="133" t="s">
        <v>73</v>
      </c>
      <c r="AY122" s="126" t="s">
        <v>151</v>
      </c>
      <c r="BK122" s="134">
        <f>SUM(BK123:BK143)</f>
        <v>0</v>
      </c>
    </row>
    <row r="123" spans="2:65" s="1" customFormat="1" ht="21.75" customHeight="1" x14ac:dyDescent="0.2">
      <c r="B123" s="137"/>
      <c r="C123" s="138" t="s">
        <v>81</v>
      </c>
      <c r="D123" s="138" t="s">
        <v>154</v>
      </c>
      <c r="E123" s="139" t="s">
        <v>1938</v>
      </c>
      <c r="F123" s="140" t="s">
        <v>1939</v>
      </c>
      <c r="G123" s="141" t="s">
        <v>171</v>
      </c>
      <c r="H123" s="142">
        <v>114.54</v>
      </c>
      <c r="I123" s="143"/>
      <c r="J123" s="144">
        <f>ROUND(I123*H123,2)</f>
        <v>0</v>
      </c>
      <c r="K123" s="145"/>
      <c r="L123" s="32"/>
      <c r="M123" s="146" t="s">
        <v>1</v>
      </c>
      <c r="N123" s="147" t="s">
        <v>38</v>
      </c>
      <c r="P123" s="148">
        <f>O123*H123</f>
        <v>0</v>
      </c>
      <c r="Q123" s="148">
        <v>0</v>
      </c>
      <c r="R123" s="148">
        <f>Q123*H123</f>
        <v>0</v>
      </c>
      <c r="S123" s="148">
        <v>0</v>
      </c>
      <c r="T123" s="149">
        <f>S123*H123</f>
        <v>0</v>
      </c>
      <c r="AR123" s="150" t="s">
        <v>158</v>
      </c>
      <c r="AT123" s="150" t="s">
        <v>154</v>
      </c>
      <c r="AU123" s="150" t="s">
        <v>81</v>
      </c>
      <c r="AY123" s="17" t="s">
        <v>151</v>
      </c>
      <c r="BE123" s="151">
        <f>IF(N123="základní",J123,0)</f>
        <v>0</v>
      </c>
      <c r="BF123" s="151">
        <f>IF(N123="snížená",J123,0)</f>
        <v>0</v>
      </c>
      <c r="BG123" s="151">
        <f>IF(N123="zákl. přenesená",J123,0)</f>
        <v>0</v>
      </c>
      <c r="BH123" s="151">
        <f>IF(N123="sníž. přenesená",J123,0)</f>
        <v>0</v>
      </c>
      <c r="BI123" s="151">
        <f>IF(N123="nulová",J123,0)</f>
        <v>0</v>
      </c>
      <c r="BJ123" s="17" t="s">
        <v>81</v>
      </c>
      <c r="BK123" s="151">
        <f>ROUND(I123*H123,2)</f>
        <v>0</v>
      </c>
      <c r="BL123" s="17" t="s">
        <v>158</v>
      </c>
      <c r="BM123" s="150" t="s">
        <v>204</v>
      </c>
    </row>
    <row r="124" spans="2:65" s="1" customFormat="1" x14ac:dyDescent="0.2">
      <c r="B124" s="32"/>
      <c r="D124" s="152" t="s">
        <v>160</v>
      </c>
      <c r="F124" s="153" t="s">
        <v>1939</v>
      </c>
      <c r="I124" s="154"/>
      <c r="L124" s="32"/>
      <c r="M124" s="155"/>
      <c r="T124" s="56"/>
      <c r="AT124" s="17" t="s">
        <v>160</v>
      </c>
      <c r="AU124" s="17" t="s">
        <v>81</v>
      </c>
    </row>
    <row r="125" spans="2:65" s="1" customFormat="1" ht="21.75" customHeight="1" x14ac:dyDescent="0.2">
      <c r="B125" s="137"/>
      <c r="C125" s="138" t="s">
        <v>83</v>
      </c>
      <c r="D125" s="138" t="s">
        <v>154</v>
      </c>
      <c r="E125" s="139" t="s">
        <v>1742</v>
      </c>
      <c r="F125" s="140" t="s">
        <v>1743</v>
      </c>
      <c r="G125" s="141" t="s">
        <v>171</v>
      </c>
      <c r="H125" s="142">
        <v>114.54</v>
      </c>
      <c r="I125" s="143"/>
      <c r="J125" s="144">
        <f>ROUND(I125*H125,2)</f>
        <v>0</v>
      </c>
      <c r="K125" s="145"/>
      <c r="L125" s="32"/>
      <c r="M125" s="146" t="s">
        <v>1</v>
      </c>
      <c r="N125" s="147" t="s">
        <v>38</v>
      </c>
      <c r="P125" s="148">
        <f>O125*H125</f>
        <v>0</v>
      </c>
      <c r="Q125" s="148">
        <v>0</v>
      </c>
      <c r="R125" s="148">
        <f>Q125*H125</f>
        <v>0</v>
      </c>
      <c r="S125" s="148">
        <v>0</v>
      </c>
      <c r="T125" s="149">
        <f>S125*H125</f>
        <v>0</v>
      </c>
      <c r="AR125" s="150" t="s">
        <v>158</v>
      </c>
      <c r="AT125" s="150" t="s">
        <v>154</v>
      </c>
      <c r="AU125" s="150" t="s">
        <v>81</v>
      </c>
      <c r="AY125" s="17" t="s">
        <v>151</v>
      </c>
      <c r="BE125" s="151">
        <f>IF(N125="základní",J125,0)</f>
        <v>0</v>
      </c>
      <c r="BF125" s="151">
        <f>IF(N125="snížená",J125,0)</f>
        <v>0</v>
      </c>
      <c r="BG125" s="151">
        <f>IF(N125="zákl. přenesená",J125,0)</f>
        <v>0</v>
      </c>
      <c r="BH125" s="151">
        <f>IF(N125="sníž. přenesená",J125,0)</f>
        <v>0</v>
      </c>
      <c r="BI125" s="151">
        <f>IF(N125="nulová",J125,0)</f>
        <v>0</v>
      </c>
      <c r="BJ125" s="17" t="s">
        <v>81</v>
      </c>
      <c r="BK125" s="151">
        <f>ROUND(I125*H125,2)</f>
        <v>0</v>
      </c>
      <c r="BL125" s="17" t="s">
        <v>158</v>
      </c>
      <c r="BM125" s="150" t="s">
        <v>217</v>
      </c>
    </row>
    <row r="126" spans="2:65" s="1" customFormat="1" x14ac:dyDescent="0.2">
      <c r="B126" s="32"/>
      <c r="D126" s="152" t="s">
        <v>160</v>
      </c>
      <c r="F126" s="153" t="s">
        <v>1743</v>
      </c>
      <c r="I126" s="154"/>
      <c r="L126" s="32"/>
      <c r="M126" s="155"/>
      <c r="T126" s="56"/>
      <c r="AT126" s="17" t="s">
        <v>160</v>
      </c>
      <c r="AU126" s="17" t="s">
        <v>81</v>
      </c>
    </row>
    <row r="127" spans="2:65" s="1" customFormat="1" ht="24.2" customHeight="1" x14ac:dyDescent="0.2">
      <c r="B127" s="137"/>
      <c r="C127" s="138" t="s">
        <v>93</v>
      </c>
      <c r="D127" s="138" t="s">
        <v>154</v>
      </c>
      <c r="E127" s="139" t="s">
        <v>1757</v>
      </c>
      <c r="F127" s="140" t="s">
        <v>1758</v>
      </c>
      <c r="G127" s="141" t="s">
        <v>171</v>
      </c>
      <c r="H127" s="142">
        <v>27.067</v>
      </c>
      <c r="I127" s="143"/>
      <c r="J127" s="144">
        <f>ROUND(I127*H127,2)</f>
        <v>0</v>
      </c>
      <c r="K127" s="145"/>
      <c r="L127" s="32"/>
      <c r="M127" s="146" t="s">
        <v>1</v>
      </c>
      <c r="N127" s="147" t="s">
        <v>38</v>
      </c>
      <c r="P127" s="148">
        <f>O127*H127</f>
        <v>0</v>
      </c>
      <c r="Q127" s="148">
        <v>0</v>
      </c>
      <c r="R127" s="148">
        <f>Q127*H127</f>
        <v>0</v>
      </c>
      <c r="S127" s="148">
        <v>0</v>
      </c>
      <c r="T127" s="149">
        <f>S127*H127</f>
        <v>0</v>
      </c>
      <c r="AR127" s="150" t="s">
        <v>158</v>
      </c>
      <c r="AT127" s="150" t="s">
        <v>154</v>
      </c>
      <c r="AU127" s="150" t="s">
        <v>81</v>
      </c>
      <c r="AY127" s="17" t="s">
        <v>151</v>
      </c>
      <c r="BE127" s="151">
        <f>IF(N127="základní",J127,0)</f>
        <v>0</v>
      </c>
      <c r="BF127" s="151">
        <f>IF(N127="snížená",J127,0)</f>
        <v>0</v>
      </c>
      <c r="BG127" s="151">
        <f>IF(N127="zákl. přenesená",J127,0)</f>
        <v>0</v>
      </c>
      <c r="BH127" s="151">
        <f>IF(N127="sníž. přenesená",J127,0)</f>
        <v>0</v>
      </c>
      <c r="BI127" s="151">
        <f>IF(N127="nulová",J127,0)</f>
        <v>0</v>
      </c>
      <c r="BJ127" s="17" t="s">
        <v>81</v>
      </c>
      <c r="BK127" s="151">
        <f>ROUND(I127*H127,2)</f>
        <v>0</v>
      </c>
      <c r="BL127" s="17" t="s">
        <v>158</v>
      </c>
      <c r="BM127" s="150" t="s">
        <v>8</v>
      </c>
    </row>
    <row r="128" spans="2:65" s="1" customFormat="1" ht="19.5" x14ac:dyDescent="0.2">
      <c r="B128" s="32"/>
      <c r="D128" s="152" t="s">
        <v>160</v>
      </c>
      <c r="F128" s="153" t="s">
        <v>1758</v>
      </c>
      <c r="I128" s="154"/>
      <c r="L128" s="32"/>
      <c r="M128" s="155"/>
      <c r="T128" s="56"/>
      <c r="AT128" s="17" t="s">
        <v>160</v>
      </c>
      <c r="AU128" s="17" t="s">
        <v>81</v>
      </c>
    </row>
    <row r="129" spans="2:65" s="1" customFormat="1" ht="16.5" customHeight="1" x14ac:dyDescent="0.2">
      <c r="B129" s="137"/>
      <c r="C129" s="138" t="s">
        <v>158</v>
      </c>
      <c r="D129" s="138" t="s">
        <v>154</v>
      </c>
      <c r="E129" s="139" t="s">
        <v>2086</v>
      </c>
      <c r="F129" s="140" t="s">
        <v>2087</v>
      </c>
      <c r="G129" s="141" t="s">
        <v>171</v>
      </c>
      <c r="H129" s="142">
        <v>40.005000000000003</v>
      </c>
      <c r="I129" s="143"/>
      <c r="J129" s="144">
        <f>ROUND(I129*H129,2)</f>
        <v>0</v>
      </c>
      <c r="K129" s="145"/>
      <c r="L129" s="32"/>
      <c r="M129" s="146" t="s">
        <v>1</v>
      </c>
      <c r="N129" s="147" t="s">
        <v>38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AR129" s="150" t="s">
        <v>158</v>
      </c>
      <c r="AT129" s="150" t="s">
        <v>154</v>
      </c>
      <c r="AU129" s="150" t="s">
        <v>81</v>
      </c>
      <c r="AY129" s="17" t="s">
        <v>151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7" t="s">
        <v>81</v>
      </c>
      <c r="BK129" s="151">
        <f>ROUND(I129*H129,2)</f>
        <v>0</v>
      </c>
      <c r="BL129" s="17" t="s">
        <v>158</v>
      </c>
      <c r="BM129" s="150" t="s">
        <v>293</v>
      </c>
    </row>
    <row r="130" spans="2:65" s="1" customFormat="1" x14ac:dyDescent="0.2">
      <c r="B130" s="32"/>
      <c r="D130" s="152" t="s">
        <v>160</v>
      </c>
      <c r="F130" s="153" t="s">
        <v>2087</v>
      </c>
      <c r="I130" s="154"/>
      <c r="L130" s="32"/>
      <c r="M130" s="155"/>
      <c r="T130" s="56"/>
      <c r="AT130" s="17" t="s">
        <v>160</v>
      </c>
      <c r="AU130" s="17" t="s">
        <v>81</v>
      </c>
    </row>
    <row r="131" spans="2:65" s="12" customFormat="1" x14ac:dyDescent="0.2">
      <c r="B131" s="156"/>
      <c r="D131" s="152" t="s">
        <v>162</v>
      </c>
      <c r="E131" s="157" t="s">
        <v>1</v>
      </c>
      <c r="F131" s="158" t="s">
        <v>2088</v>
      </c>
      <c r="H131" s="159">
        <v>40.005000000000003</v>
      </c>
      <c r="I131" s="160"/>
      <c r="L131" s="156"/>
      <c r="M131" s="161"/>
      <c r="T131" s="162"/>
      <c r="AT131" s="157" t="s">
        <v>162</v>
      </c>
      <c r="AU131" s="157" t="s">
        <v>81</v>
      </c>
      <c r="AV131" s="12" t="s">
        <v>83</v>
      </c>
      <c r="AW131" s="12" t="s">
        <v>30</v>
      </c>
      <c r="AX131" s="12" t="s">
        <v>73</v>
      </c>
      <c r="AY131" s="157" t="s">
        <v>151</v>
      </c>
    </row>
    <row r="132" spans="2:65" s="13" customFormat="1" x14ac:dyDescent="0.2">
      <c r="B132" s="163"/>
      <c r="D132" s="152" t="s">
        <v>162</v>
      </c>
      <c r="E132" s="164" t="s">
        <v>1</v>
      </c>
      <c r="F132" s="165" t="s">
        <v>164</v>
      </c>
      <c r="H132" s="166">
        <v>40.005000000000003</v>
      </c>
      <c r="I132" s="167"/>
      <c r="L132" s="163"/>
      <c r="M132" s="168"/>
      <c r="T132" s="169"/>
      <c r="AT132" s="164" t="s">
        <v>162</v>
      </c>
      <c r="AU132" s="164" t="s">
        <v>81</v>
      </c>
      <c r="AV132" s="13" t="s">
        <v>158</v>
      </c>
      <c r="AW132" s="13" t="s">
        <v>30</v>
      </c>
      <c r="AX132" s="13" t="s">
        <v>81</v>
      </c>
      <c r="AY132" s="164" t="s">
        <v>151</v>
      </c>
    </row>
    <row r="133" spans="2:65" s="1" customFormat="1" ht="16.5" customHeight="1" x14ac:dyDescent="0.2">
      <c r="B133" s="137"/>
      <c r="C133" s="138" t="s">
        <v>184</v>
      </c>
      <c r="D133" s="138" t="s">
        <v>154</v>
      </c>
      <c r="E133" s="139" t="s">
        <v>2089</v>
      </c>
      <c r="F133" s="140" t="s">
        <v>2090</v>
      </c>
      <c r="G133" s="141" t="s">
        <v>171</v>
      </c>
      <c r="H133" s="142">
        <v>40.005000000000003</v>
      </c>
      <c r="I133" s="143"/>
      <c r="J133" s="144">
        <f>ROUND(I133*H133,2)</f>
        <v>0</v>
      </c>
      <c r="K133" s="145"/>
      <c r="L133" s="32"/>
      <c r="M133" s="146" t="s">
        <v>1</v>
      </c>
      <c r="N133" s="147" t="s">
        <v>38</v>
      </c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AR133" s="150" t="s">
        <v>158</v>
      </c>
      <c r="AT133" s="150" t="s">
        <v>154</v>
      </c>
      <c r="AU133" s="150" t="s">
        <v>81</v>
      </c>
      <c r="AY133" s="17" t="s">
        <v>151</v>
      </c>
      <c r="BE133" s="151">
        <f>IF(N133="základní",J133,0)</f>
        <v>0</v>
      </c>
      <c r="BF133" s="151">
        <f>IF(N133="snížená",J133,0)</f>
        <v>0</v>
      </c>
      <c r="BG133" s="151">
        <f>IF(N133="zákl. přenesená",J133,0)</f>
        <v>0</v>
      </c>
      <c r="BH133" s="151">
        <f>IF(N133="sníž. přenesená",J133,0)</f>
        <v>0</v>
      </c>
      <c r="BI133" s="151">
        <f>IF(N133="nulová",J133,0)</f>
        <v>0</v>
      </c>
      <c r="BJ133" s="17" t="s">
        <v>81</v>
      </c>
      <c r="BK133" s="151">
        <f>ROUND(I133*H133,2)</f>
        <v>0</v>
      </c>
      <c r="BL133" s="17" t="s">
        <v>158</v>
      </c>
      <c r="BM133" s="150" t="s">
        <v>207</v>
      </c>
    </row>
    <row r="134" spans="2:65" s="1" customFormat="1" x14ac:dyDescent="0.2">
      <c r="B134" s="32"/>
      <c r="D134" s="152" t="s">
        <v>160</v>
      </c>
      <c r="F134" s="153" t="s">
        <v>2090</v>
      </c>
      <c r="I134" s="154"/>
      <c r="L134" s="32"/>
      <c r="M134" s="155"/>
      <c r="T134" s="56"/>
      <c r="AT134" s="17" t="s">
        <v>160</v>
      </c>
      <c r="AU134" s="17" t="s">
        <v>81</v>
      </c>
    </row>
    <row r="135" spans="2:65" s="1" customFormat="1" ht="16.5" customHeight="1" x14ac:dyDescent="0.2">
      <c r="B135" s="137"/>
      <c r="C135" s="138" t="s">
        <v>189</v>
      </c>
      <c r="D135" s="138" t="s">
        <v>154</v>
      </c>
      <c r="E135" s="139" t="s">
        <v>1753</v>
      </c>
      <c r="F135" s="140" t="s">
        <v>1754</v>
      </c>
      <c r="G135" s="141" t="s">
        <v>171</v>
      </c>
      <c r="H135" s="142">
        <v>79.292000000000002</v>
      </c>
      <c r="I135" s="143"/>
      <c r="J135" s="144">
        <f>ROUND(I135*H135,2)</f>
        <v>0</v>
      </c>
      <c r="K135" s="145"/>
      <c r="L135" s="32"/>
      <c r="M135" s="146" t="s">
        <v>1</v>
      </c>
      <c r="N135" s="147" t="s">
        <v>38</v>
      </c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AR135" s="150" t="s">
        <v>158</v>
      </c>
      <c r="AT135" s="150" t="s">
        <v>154</v>
      </c>
      <c r="AU135" s="150" t="s">
        <v>81</v>
      </c>
      <c r="AY135" s="17" t="s">
        <v>151</v>
      </c>
      <c r="BE135" s="151">
        <f>IF(N135="základní",J135,0)</f>
        <v>0</v>
      </c>
      <c r="BF135" s="151">
        <f>IF(N135="snížená",J135,0)</f>
        <v>0</v>
      </c>
      <c r="BG135" s="151">
        <f>IF(N135="zákl. přenesená",J135,0)</f>
        <v>0</v>
      </c>
      <c r="BH135" s="151">
        <f>IF(N135="sníž. přenesená",J135,0)</f>
        <v>0</v>
      </c>
      <c r="BI135" s="151">
        <f>IF(N135="nulová",J135,0)</f>
        <v>0</v>
      </c>
      <c r="BJ135" s="17" t="s">
        <v>81</v>
      </c>
      <c r="BK135" s="151">
        <f>ROUND(I135*H135,2)</f>
        <v>0</v>
      </c>
      <c r="BL135" s="17" t="s">
        <v>158</v>
      </c>
      <c r="BM135" s="150" t="s">
        <v>248</v>
      </c>
    </row>
    <row r="136" spans="2:65" s="1" customFormat="1" x14ac:dyDescent="0.2">
      <c r="B136" s="32"/>
      <c r="D136" s="152" t="s">
        <v>160</v>
      </c>
      <c r="F136" s="153" t="s">
        <v>1754</v>
      </c>
      <c r="I136" s="154"/>
      <c r="L136" s="32"/>
      <c r="M136" s="155"/>
      <c r="T136" s="56"/>
      <c r="AT136" s="17" t="s">
        <v>160</v>
      </c>
      <c r="AU136" s="17" t="s">
        <v>81</v>
      </c>
    </row>
    <row r="137" spans="2:65" s="1" customFormat="1" ht="29.25" x14ac:dyDescent="0.2">
      <c r="B137" s="32"/>
      <c r="D137" s="152" t="s">
        <v>1755</v>
      </c>
      <c r="F137" s="194" t="s">
        <v>1756</v>
      </c>
      <c r="I137" s="154"/>
      <c r="L137" s="32"/>
      <c r="M137" s="155"/>
      <c r="T137" s="56"/>
      <c r="AT137" s="17" t="s">
        <v>1755</v>
      </c>
      <c r="AU137" s="17" t="s">
        <v>81</v>
      </c>
    </row>
    <row r="138" spans="2:65" s="1" customFormat="1" ht="21.75" customHeight="1" x14ac:dyDescent="0.2">
      <c r="B138" s="137"/>
      <c r="C138" s="138" t="s">
        <v>195</v>
      </c>
      <c r="D138" s="138" t="s">
        <v>154</v>
      </c>
      <c r="E138" s="139" t="s">
        <v>2091</v>
      </c>
      <c r="F138" s="140" t="s">
        <v>2092</v>
      </c>
      <c r="G138" s="141" t="s">
        <v>171</v>
      </c>
      <c r="H138" s="142">
        <v>37.603999999999999</v>
      </c>
      <c r="I138" s="143"/>
      <c r="J138" s="144">
        <f>ROUND(I138*H138,2)</f>
        <v>0</v>
      </c>
      <c r="K138" s="145"/>
      <c r="L138" s="32"/>
      <c r="M138" s="146" t="s">
        <v>1</v>
      </c>
      <c r="N138" s="147" t="s">
        <v>38</v>
      </c>
      <c r="P138" s="148">
        <f>O138*H138</f>
        <v>0</v>
      </c>
      <c r="Q138" s="148">
        <v>0</v>
      </c>
      <c r="R138" s="148">
        <f>Q138*H138</f>
        <v>0</v>
      </c>
      <c r="S138" s="148">
        <v>0</v>
      </c>
      <c r="T138" s="149">
        <f>S138*H138</f>
        <v>0</v>
      </c>
      <c r="AR138" s="150" t="s">
        <v>158</v>
      </c>
      <c r="AT138" s="150" t="s">
        <v>154</v>
      </c>
      <c r="AU138" s="150" t="s">
        <v>81</v>
      </c>
      <c r="AY138" s="17" t="s">
        <v>151</v>
      </c>
      <c r="BE138" s="151">
        <f>IF(N138="základní",J138,0)</f>
        <v>0</v>
      </c>
      <c r="BF138" s="151">
        <f>IF(N138="snížená",J138,0)</f>
        <v>0</v>
      </c>
      <c r="BG138" s="151">
        <f>IF(N138="zákl. přenesená",J138,0)</f>
        <v>0</v>
      </c>
      <c r="BH138" s="151">
        <f>IF(N138="sníž. přenesená",J138,0)</f>
        <v>0</v>
      </c>
      <c r="BI138" s="151">
        <f>IF(N138="nulová",J138,0)</f>
        <v>0</v>
      </c>
      <c r="BJ138" s="17" t="s">
        <v>81</v>
      </c>
      <c r="BK138" s="151">
        <f>ROUND(I138*H138,2)</f>
        <v>0</v>
      </c>
      <c r="BL138" s="17" t="s">
        <v>158</v>
      </c>
      <c r="BM138" s="150" t="s">
        <v>321</v>
      </c>
    </row>
    <row r="139" spans="2:65" s="1" customFormat="1" x14ac:dyDescent="0.2">
      <c r="B139" s="32"/>
      <c r="D139" s="152" t="s">
        <v>160</v>
      </c>
      <c r="F139" s="153" t="s">
        <v>2092</v>
      </c>
      <c r="I139" s="154"/>
      <c r="L139" s="32"/>
      <c r="M139" s="155"/>
      <c r="T139" s="56"/>
      <c r="AT139" s="17" t="s">
        <v>160</v>
      </c>
      <c r="AU139" s="17" t="s">
        <v>81</v>
      </c>
    </row>
    <row r="140" spans="2:65" s="1" customFormat="1" ht="16.5" customHeight="1" x14ac:dyDescent="0.2">
      <c r="B140" s="137"/>
      <c r="C140" s="138" t="s">
        <v>204</v>
      </c>
      <c r="D140" s="138" t="s">
        <v>154</v>
      </c>
      <c r="E140" s="139" t="s">
        <v>1744</v>
      </c>
      <c r="F140" s="140" t="s">
        <v>1745</v>
      </c>
      <c r="G140" s="141" t="s">
        <v>171</v>
      </c>
      <c r="H140" s="142">
        <v>3</v>
      </c>
      <c r="I140" s="143"/>
      <c r="J140" s="144">
        <f>ROUND(I140*H140,2)</f>
        <v>0</v>
      </c>
      <c r="K140" s="145"/>
      <c r="L140" s="32"/>
      <c r="M140" s="146" t="s">
        <v>1</v>
      </c>
      <c r="N140" s="147" t="s">
        <v>38</v>
      </c>
      <c r="P140" s="148">
        <f>O140*H140</f>
        <v>0</v>
      </c>
      <c r="Q140" s="148">
        <v>0</v>
      </c>
      <c r="R140" s="148">
        <f>Q140*H140</f>
        <v>0</v>
      </c>
      <c r="S140" s="148">
        <v>0</v>
      </c>
      <c r="T140" s="149">
        <f>S140*H140</f>
        <v>0</v>
      </c>
      <c r="AR140" s="150" t="s">
        <v>158</v>
      </c>
      <c r="AT140" s="150" t="s">
        <v>154</v>
      </c>
      <c r="AU140" s="150" t="s">
        <v>81</v>
      </c>
      <c r="AY140" s="17" t="s">
        <v>151</v>
      </c>
      <c r="BE140" s="151">
        <f>IF(N140="základní",J140,0)</f>
        <v>0</v>
      </c>
      <c r="BF140" s="151">
        <f>IF(N140="snížená",J140,0)</f>
        <v>0</v>
      </c>
      <c r="BG140" s="151">
        <f>IF(N140="zákl. přenesená",J140,0)</f>
        <v>0</v>
      </c>
      <c r="BH140" s="151">
        <f>IF(N140="sníž. přenesená",J140,0)</f>
        <v>0</v>
      </c>
      <c r="BI140" s="151">
        <f>IF(N140="nulová",J140,0)</f>
        <v>0</v>
      </c>
      <c r="BJ140" s="17" t="s">
        <v>81</v>
      </c>
      <c r="BK140" s="151">
        <f>ROUND(I140*H140,2)</f>
        <v>0</v>
      </c>
      <c r="BL140" s="17" t="s">
        <v>158</v>
      </c>
      <c r="BM140" s="150" t="s">
        <v>329</v>
      </c>
    </row>
    <row r="141" spans="2:65" s="1" customFormat="1" x14ac:dyDescent="0.2">
      <c r="B141" s="32"/>
      <c r="D141" s="152" t="s">
        <v>160</v>
      </c>
      <c r="F141" s="153" t="s">
        <v>1745</v>
      </c>
      <c r="I141" s="154"/>
      <c r="L141" s="32"/>
      <c r="M141" s="155"/>
      <c r="T141" s="56"/>
      <c r="AT141" s="17" t="s">
        <v>160</v>
      </c>
      <c r="AU141" s="17" t="s">
        <v>81</v>
      </c>
    </row>
    <row r="142" spans="2:65" s="1" customFormat="1" ht="16.5" customHeight="1" x14ac:dyDescent="0.2">
      <c r="B142" s="137"/>
      <c r="C142" s="138" t="s">
        <v>152</v>
      </c>
      <c r="D142" s="138" t="s">
        <v>154</v>
      </c>
      <c r="E142" s="139" t="s">
        <v>2093</v>
      </c>
      <c r="F142" s="140" t="s">
        <v>2094</v>
      </c>
      <c r="G142" s="141" t="s">
        <v>171</v>
      </c>
      <c r="H142" s="142">
        <v>37.65</v>
      </c>
      <c r="I142" s="143"/>
      <c r="J142" s="144">
        <f>ROUND(I142*H142,2)</f>
        <v>0</v>
      </c>
      <c r="K142" s="145"/>
      <c r="L142" s="32"/>
      <c r="M142" s="146" t="s">
        <v>1</v>
      </c>
      <c r="N142" s="147" t="s">
        <v>38</v>
      </c>
      <c r="P142" s="148">
        <f>O142*H142</f>
        <v>0</v>
      </c>
      <c r="Q142" s="148">
        <v>0</v>
      </c>
      <c r="R142" s="148">
        <f>Q142*H142</f>
        <v>0</v>
      </c>
      <c r="S142" s="148">
        <v>0</v>
      </c>
      <c r="T142" s="149">
        <f>S142*H142</f>
        <v>0</v>
      </c>
      <c r="AR142" s="150" t="s">
        <v>158</v>
      </c>
      <c r="AT142" s="150" t="s">
        <v>154</v>
      </c>
      <c r="AU142" s="150" t="s">
        <v>81</v>
      </c>
      <c r="AY142" s="17" t="s">
        <v>151</v>
      </c>
      <c r="BE142" s="151">
        <f>IF(N142="základní",J142,0)</f>
        <v>0</v>
      </c>
      <c r="BF142" s="151">
        <f>IF(N142="snížená",J142,0)</f>
        <v>0</v>
      </c>
      <c r="BG142" s="151">
        <f>IF(N142="zákl. přenesená",J142,0)</f>
        <v>0</v>
      </c>
      <c r="BH142" s="151">
        <f>IF(N142="sníž. přenesená",J142,0)</f>
        <v>0</v>
      </c>
      <c r="BI142" s="151">
        <f>IF(N142="nulová",J142,0)</f>
        <v>0</v>
      </c>
      <c r="BJ142" s="17" t="s">
        <v>81</v>
      </c>
      <c r="BK142" s="151">
        <f>ROUND(I142*H142,2)</f>
        <v>0</v>
      </c>
      <c r="BL142" s="17" t="s">
        <v>158</v>
      </c>
      <c r="BM142" s="150" t="s">
        <v>341</v>
      </c>
    </row>
    <row r="143" spans="2:65" s="1" customFormat="1" x14ac:dyDescent="0.2">
      <c r="B143" s="32"/>
      <c r="D143" s="152" t="s">
        <v>160</v>
      </c>
      <c r="F143" s="153" t="s">
        <v>2094</v>
      </c>
      <c r="I143" s="154"/>
      <c r="L143" s="32"/>
      <c r="M143" s="155"/>
      <c r="T143" s="56"/>
      <c r="AT143" s="17" t="s">
        <v>160</v>
      </c>
      <c r="AU143" s="17" t="s">
        <v>81</v>
      </c>
    </row>
    <row r="144" spans="2:65" s="11" customFormat="1" ht="25.9" customHeight="1" x14ac:dyDescent="0.2">
      <c r="B144" s="125"/>
      <c r="D144" s="126" t="s">
        <v>72</v>
      </c>
      <c r="E144" s="127" t="s">
        <v>83</v>
      </c>
      <c r="F144" s="127" t="s">
        <v>1957</v>
      </c>
      <c r="I144" s="128"/>
      <c r="J144" s="129">
        <f>BK144</f>
        <v>0</v>
      </c>
      <c r="L144" s="125"/>
      <c r="M144" s="130"/>
      <c r="P144" s="131">
        <f>SUM(P145:P148)</f>
        <v>0</v>
      </c>
      <c r="R144" s="131">
        <f>SUM(R145:R148)</f>
        <v>0</v>
      </c>
      <c r="T144" s="132">
        <f>SUM(T145:T148)</f>
        <v>0</v>
      </c>
      <c r="AR144" s="126" t="s">
        <v>81</v>
      </c>
      <c r="AT144" s="133" t="s">
        <v>72</v>
      </c>
      <c r="AU144" s="133" t="s">
        <v>73</v>
      </c>
      <c r="AY144" s="126" t="s">
        <v>151</v>
      </c>
      <c r="BK144" s="134">
        <f>SUM(BK145:BK148)</f>
        <v>0</v>
      </c>
    </row>
    <row r="145" spans="2:65" s="1" customFormat="1" ht="21.75" customHeight="1" x14ac:dyDescent="0.2">
      <c r="B145" s="137"/>
      <c r="C145" s="138" t="s">
        <v>217</v>
      </c>
      <c r="D145" s="138" t="s">
        <v>154</v>
      </c>
      <c r="E145" s="139" t="s">
        <v>2095</v>
      </c>
      <c r="F145" s="140" t="s">
        <v>2096</v>
      </c>
      <c r="G145" s="141" t="s">
        <v>171</v>
      </c>
      <c r="H145" s="142">
        <v>0.67500000000000004</v>
      </c>
      <c r="I145" s="143"/>
      <c r="J145" s="144">
        <f>ROUND(I145*H145,2)</f>
        <v>0</v>
      </c>
      <c r="K145" s="145"/>
      <c r="L145" s="32"/>
      <c r="M145" s="146" t="s">
        <v>1</v>
      </c>
      <c r="N145" s="147" t="s">
        <v>38</v>
      </c>
      <c r="P145" s="148">
        <f>O145*H145</f>
        <v>0</v>
      </c>
      <c r="Q145" s="148">
        <v>0</v>
      </c>
      <c r="R145" s="148">
        <f>Q145*H145</f>
        <v>0</v>
      </c>
      <c r="S145" s="148">
        <v>0</v>
      </c>
      <c r="T145" s="149">
        <f>S145*H145</f>
        <v>0</v>
      </c>
      <c r="AR145" s="150" t="s">
        <v>158</v>
      </c>
      <c r="AT145" s="150" t="s">
        <v>154</v>
      </c>
      <c r="AU145" s="150" t="s">
        <v>81</v>
      </c>
      <c r="AY145" s="17" t="s">
        <v>151</v>
      </c>
      <c r="BE145" s="151">
        <f>IF(N145="základní",J145,0)</f>
        <v>0</v>
      </c>
      <c r="BF145" s="151">
        <f>IF(N145="snížená",J145,0)</f>
        <v>0</v>
      </c>
      <c r="BG145" s="151">
        <f>IF(N145="zákl. přenesená",J145,0)</f>
        <v>0</v>
      </c>
      <c r="BH145" s="151">
        <f>IF(N145="sníž. přenesená",J145,0)</f>
        <v>0</v>
      </c>
      <c r="BI145" s="151">
        <f>IF(N145="nulová",J145,0)</f>
        <v>0</v>
      </c>
      <c r="BJ145" s="17" t="s">
        <v>81</v>
      </c>
      <c r="BK145" s="151">
        <f>ROUND(I145*H145,2)</f>
        <v>0</v>
      </c>
      <c r="BL145" s="17" t="s">
        <v>158</v>
      </c>
      <c r="BM145" s="150" t="s">
        <v>352</v>
      </c>
    </row>
    <row r="146" spans="2:65" s="1" customFormat="1" x14ac:dyDescent="0.2">
      <c r="B146" s="32"/>
      <c r="D146" s="152" t="s">
        <v>160</v>
      </c>
      <c r="F146" s="153" t="s">
        <v>2096</v>
      </c>
      <c r="I146" s="154"/>
      <c r="L146" s="32"/>
      <c r="M146" s="155"/>
      <c r="T146" s="56"/>
      <c r="AT146" s="17" t="s">
        <v>160</v>
      </c>
      <c r="AU146" s="17" t="s">
        <v>81</v>
      </c>
    </row>
    <row r="147" spans="2:65" s="1" customFormat="1" ht="24.2" customHeight="1" x14ac:dyDescent="0.2">
      <c r="B147" s="137"/>
      <c r="C147" s="138" t="s">
        <v>279</v>
      </c>
      <c r="D147" s="138" t="s">
        <v>154</v>
      </c>
      <c r="E147" s="139" t="s">
        <v>2097</v>
      </c>
      <c r="F147" s="140" t="s">
        <v>2098</v>
      </c>
      <c r="G147" s="141" t="s">
        <v>372</v>
      </c>
      <c r="H147" s="142">
        <v>1</v>
      </c>
      <c r="I147" s="143"/>
      <c r="J147" s="144">
        <f>ROUND(I147*H147,2)</f>
        <v>0</v>
      </c>
      <c r="K147" s="145"/>
      <c r="L147" s="32"/>
      <c r="M147" s="146" t="s">
        <v>1</v>
      </c>
      <c r="N147" s="147" t="s">
        <v>38</v>
      </c>
      <c r="P147" s="148">
        <f>O147*H147</f>
        <v>0</v>
      </c>
      <c r="Q147" s="148">
        <v>0</v>
      </c>
      <c r="R147" s="148">
        <f>Q147*H147</f>
        <v>0</v>
      </c>
      <c r="S147" s="148">
        <v>0</v>
      </c>
      <c r="T147" s="149">
        <f>S147*H147</f>
        <v>0</v>
      </c>
      <c r="AR147" s="150" t="s">
        <v>158</v>
      </c>
      <c r="AT147" s="150" t="s">
        <v>154</v>
      </c>
      <c r="AU147" s="150" t="s">
        <v>81</v>
      </c>
      <c r="AY147" s="17" t="s">
        <v>151</v>
      </c>
      <c r="BE147" s="151">
        <f>IF(N147="základní",J147,0)</f>
        <v>0</v>
      </c>
      <c r="BF147" s="151">
        <f>IF(N147="snížená",J147,0)</f>
        <v>0</v>
      </c>
      <c r="BG147" s="151">
        <f>IF(N147="zákl. přenesená",J147,0)</f>
        <v>0</v>
      </c>
      <c r="BH147" s="151">
        <f>IF(N147="sníž. přenesená",J147,0)</f>
        <v>0</v>
      </c>
      <c r="BI147" s="151">
        <f>IF(N147="nulová",J147,0)</f>
        <v>0</v>
      </c>
      <c r="BJ147" s="17" t="s">
        <v>81</v>
      </c>
      <c r="BK147" s="151">
        <f>ROUND(I147*H147,2)</f>
        <v>0</v>
      </c>
      <c r="BL147" s="17" t="s">
        <v>158</v>
      </c>
      <c r="BM147" s="150" t="s">
        <v>364</v>
      </c>
    </row>
    <row r="148" spans="2:65" s="1" customFormat="1" x14ac:dyDescent="0.2">
      <c r="B148" s="32"/>
      <c r="D148" s="152" t="s">
        <v>160</v>
      </c>
      <c r="F148" s="153" t="s">
        <v>2098</v>
      </c>
      <c r="I148" s="154"/>
      <c r="L148" s="32"/>
      <c r="M148" s="155"/>
      <c r="T148" s="56"/>
      <c r="AT148" s="17" t="s">
        <v>160</v>
      </c>
      <c r="AU148" s="17" t="s">
        <v>81</v>
      </c>
    </row>
    <row r="149" spans="2:65" s="11" customFormat="1" ht="25.9" customHeight="1" x14ac:dyDescent="0.2">
      <c r="B149" s="125"/>
      <c r="D149" s="126" t="s">
        <v>72</v>
      </c>
      <c r="E149" s="127" t="s">
        <v>158</v>
      </c>
      <c r="F149" s="127" t="s">
        <v>625</v>
      </c>
      <c r="I149" s="128"/>
      <c r="J149" s="129">
        <f>BK149</f>
        <v>0</v>
      </c>
      <c r="L149" s="125"/>
      <c r="M149" s="130"/>
      <c r="P149" s="131">
        <f>SUM(P150:P155)</f>
        <v>0</v>
      </c>
      <c r="R149" s="131">
        <f>SUM(R150:R155)</f>
        <v>0</v>
      </c>
      <c r="T149" s="132">
        <f>SUM(T150:T155)</f>
        <v>0</v>
      </c>
      <c r="AR149" s="126" t="s">
        <v>81</v>
      </c>
      <c r="AT149" s="133" t="s">
        <v>72</v>
      </c>
      <c r="AU149" s="133" t="s">
        <v>73</v>
      </c>
      <c r="AY149" s="126" t="s">
        <v>151</v>
      </c>
      <c r="BK149" s="134">
        <f>SUM(BK150:BK155)</f>
        <v>0</v>
      </c>
    </row>
    <row r="150" spans="2:65" s="1" customFormat="1" ht="21.75" customHeight="1" x14ac:dyDescent="0.2">
      <c r="B150" s="137"/>
      <c r="C150" s="138" t="s">
        <v>8</v>
      </c>
      <c r="D150" s="138" t="s">
        <v>154</v>
      </c>
      <c r="E150" s="139" t="s">
        <v>1768</v>
      </c>
      <c r="F150" s="140" t="s">
        <v>1769</v>
      </c>
      <c r="G150" s="141" t="s">
        <v>171</v>
      </c>
      <c r="H150" s="142">
        <v>6.8949999999999996</v>
      </c>
      <c r="I150" s="143"/>
      <c r="J150" s="144">
        <f>ROUND(I150*H150,2)</f>
        <v>0</v>
      </c>
      <c r="K150" s="145"/>
      <c r="L150" s="32"/>
      <c r="M150" s="146" t="s">
        <v>1</v>
      </c>
      <c r="N150" s="147" t="s">
        <v>38</v>
      </c>
      <c r="P150" s="148">
        <f>O150*H150</f>
        <v>0</v>
      </c>
      <c r="Q150" s="148">
        <v>0</v>
      </c>
      <c r="R150" s="148">
        <f>Q150*H150</f>
        <v>0</v>
      </c>
      <c r="S150" s="148">
        <v>0</v>
      </c>
      <c r="T150" s="149">
        <f>S150*H150</f>
        <v>0</v>
      </c>
      <c r="AR150" s="150" t="s">
        <v>158</v>
      </c>
      <c r="AT150" s="150" t="s">
        <v>154</v>
      </c>
      <c r="AU150" s="150" t="s">
        <v>81</v>
      </c>
      <c r="AY150" s="17" t="s">
        <v>151</v>
      </c>
      <c r="BE150" s="151">
        <f>IF(N150="základní",J150,0)</f>
        <v>0</v>
      </c>
      <c r="BF150" s="151">
        <f>IF(N150="snížená",J150,0)</f>
        <v>0</v>
      </c>
      <c r="BG150" s="151">
        <f>IF(N150="zákl. přenesená",J150,0)</f>
        <v>0</v>
      </c>
      <c r="BH150" s="151">
        <f>IF(N150="sníž. přenesená",J150,0)</f>
        <v>0</v>
      </c>
      <c r="BI150" s="151">
        <f>IF(N150="nulová",J150,0)</f>
        <v>0</v>
      </c>
      <c r="BJ150" s="17" t="s">
        <v>81</v>
      </c>
      <c r="BK150" s="151">
        <f>ROUND(I150*H150,2)</f>
        <v>0</v>
      </c>
      <c r="BL150" s="17" t="s">
        <v>158</v>
      </c>
      <c r="BM150" s="150" t="s">
        <v>375</v>
      </c>
    </row>
    <row r="151" spans="2:65" s="1" customFormat="1" x14ac:dyDescent="0.2">
      <c r="B151" s="32"/>
      <c r="D151" s="152" t="s">
        <v>160</v>
      </c>
      <c r="F151" s="153" t="s">
        <v>1769</v>
      </c>
      <c r="I151" s="154"/>
      <c r="L151" s="32"/>
      <c r="M151" s="155"/>
      <c r="T151" s="56"/>
      <c r="AT151" s="17" t="s">
        <v>160</v>
      </c>
      <c r="AU151" s="17" t="s">
        <v>81</v>
      </c>
    </row>
    <row r="152" spans="2:65" s="1" customFormat="1" ht="16.5" customHeight="1" x14ac:dyDescent="0.2">
      <c r="B152" s="137"/>
      <c r="C152" s="138" t="s">
        <v>287</v>
      </c>
      <c r="D152" s="138" t="s">
        <v>154</v>
      </c>
      <c r="E152" s="139" t="s">
        <v>2099</v>
      </c>
      <c r="F152" s="140" t="s">
        <v>2100</v>
      </c>
      <c r="G152" s="141" t="s">
        <v>171</v>
      </c>
      <c r="H152" s="142">
        <v>8.7119999999999997</v>
      </c>
      <c r="I152" s="143"/>
      <c r="J152" s="144">
        <f>ROUND(I152*H152,2)</f>
        <v>0</v>
      </c>
      <c r="K152" s="145"/>
      <c r="L152" s="32"/>
      <c r="M152" s="146" t="s">
        <v>1</v>
      </c>
      <c r="N152" s="147" t="s">
        <v>38</v>
      </c>
      <c r="P152" s="148">
        <f>O152*H152</f>
        <v>0</v>
      </c>
      <c r="Q152" s="148">
        <v>0</v>
      </c>
      <c r="R152" s="148">
        <f>Q152*H152</f>
        <v>0</v>
      </c>
      <c r="S152" s="148">
        <v>0</v>
      </c>
      <c r="T152" s="149">
        <f>S152*H152</f>
        <v>0</v>
      </c>
      <c r="AR152" s="150" t="s">
        <v>158</v>
      </c>
      <c r="AT152" s="150" t="s">
        <v>154</v>
      </c>
      <c r="AU152" s="150" t="s">
        <v>81</v>
      </c>
      <c r="AY152" s="17" t="s">
        <v>151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7" t="s">
        <v>81</v>
      </c>
      <c r="BK152" s="151">
        <f>ROUND(I152*H152,2)</f>
        <v>0</v>
      </c>
      <c r="BL152" s="17" t="s">
        <v>158</v>
      </c>
      <c r="BM152" s="150" t="s">
        <v>292</v>
      </c>
    </row>
    <row r="153" spans="2:65" s="1" customFormat="1" x14ac:dyDescent="0.2">
      <c r="B153" s="32"/>
      <c r="D153" s="152" t="s">
        <v>160</v>
      </c>
      <c r="F153" s="153" t="s">
        <v>2100</v>
      </c>
      <c r="I153" s="154"/>
      <c r="L153" s="32"/>
      <c r="M153" s="155"/>
      <c r="T153" s="56"/>
      <c r="AT153" s="17" t="s">
        <v>160</v>
      </c>
      <c r="AU153" s="17" t="s">
        <v>81</v>
      </c>
    </row>
    <row r="154" spans="2:65" s="12" customFormat="1" x14ac:dyDescent="0.2">
      <c r="B154" s="156"/>
      <c r="D154" s="152" t="s">
        <v>162</v>
      </c>
      <c r="E154" s="157" t="s">
        <v>1</v>
      </c>
      <c r="F154" s="158" t="s">
        <v>2101</v>
      </c>
      <c r="H154" s="159">
        <v>8.7119999999999997</v>
      </c>
      <c r="I154" s="160"/>
      <c r="L154" s="156"/>
      <c r="M154" s="161"/>
      <c r="T154" s="162"/>
      <c r="AT154" s="157" t="s">
        <v>162</v>
      </c>
      <c r="AU154" s="157" t="s">
        <v>81</v>
      </c>
      <c r="AV154" s="12" t="s">
        <v>83</v>
      </c>
      <c r="AW154" s="12" t="s">
        <v>30</v>
      </c>
      <c r="AX154" s="12" t="s">
        <v>73</v>
      </c>
      <c r="AY154" s="157" t="s">
        <v>151</v>
      </c>
    </row>
    <row r="155" spans="2:65" s="13" customFormat="1" x14ac:dyDescent="0.2">
      <c r="B155" s="163"/>
      <c r="D155" s="152" t="s">
        <v>162</v>
      </c>
      <c r="E155" s="164" t="s">
        <v>1</v>
      </c>
      <c r="F155" s="165" t="s">
        <v>164</v>
      </c>
      <c r="H155" s="166">
        <v>8.7119999999999997</v>
      </c>
      <c r="I155" s="167"/>
      <c r="L155" s="163"/>
      <c r="M155" s="168"/>
      <c r="T155" s="169"/>
      <c r="AT155" s="164" t="s">
        <v>162</v>
      </c>
      <c r="AU155" s="164" t="s">
        <v>81</v>
      </c>
      <c r="AV155" s="13" t="s">
        <v>158</v>
      </c>
      <c r="AW155" s="13" t="s">
        <v>30</v>
      </c>
      <c r="AX155" s="13" t="s">
        <v>81</v>
      </c>
      <c r="AY155" s="164" t="s">
        <v>151</v>
      </c>
    </row>
    <row r="156" spans="2:65" s="11" customFormat="1" ht="25.9" customHeight="1" x14ac:dyDescent="0.2">
      <c r="B156" s="125"/>
      <c r="D156" s="126" t="s">
        <v>72</v>
      </c>
      <c r="E156" s="127" t="s">
        <v>204</v>
      </c>
      <c r="F156" s="127" t="s">
        <v>1770</v>
      </c>
      <c r="I156" s="128"/>
      <c r="J156" s="129">
        <f>BK156</f>
        <v>0</v>
      </c>
      <c r="L156" s="125"/>
      <c r="M156" s="130"/>
      <c r="P156" s="131">
        <f>SUM(P157:P222)</f>
        <v>0</v>
      </c>
      <c r="R156" s="131">
        <f>SUM(R157:R222)</f>
        <v>0</v>
      </c>
      <c r="T156" s="132">
        <f>SUM(T157:T222)</f>
        <v>0</v>
      </c>
      <c r="AR156" s="126" t="s">
        <v>81</v>
      </c>
      <c r="AT156" s="133" t="s">
        <v>72</v>
      </c>
      <c r="AU156" s="133" t="s">
        <v>73</v>
      </c>
      <c r="AY156" s="126" t="s">
        <v>151</v>
      </c>
      <c r="BK156" s="134">
        <f>SUM(BK157:BK222)</f>
        <v>0</v>
      </c>
    </row>
    <row r="157" spans="2:65" s="1" customFormat="1" ht="21.75" customHeight="1" x14ac:dyDescent="0.2">
      <c r="B157" s="137"/>
      <c r="C157" s="138" t="s">
        <v>293</v>
      </c>
      <c r="D157" s="138" t="s">
        <v>154</v>
      </c>
      <c r="E157" s="139" t="s">
        <v>2102</v>
      </c>
      <c r="F157" s="140" t="s">
        <v>2103</v>
      </c>
      <c r="G157" s="141" t="s">
        <v>167</v>
      </c>
      <c r="H157" s="142">
        <v>34.57</v>
      </c>
      <c r="I157" s="143"/>
      <c r="J157" s="144">
        <f>ROUND(I157*H157,2)</f>
        <v>0</v>
      </c>
      <c r="K157" s="145"/>
      <c r="L157" s="32"/>
      <c r="M157" s="146" t="s">
        <v>1</v>
      </c>
      <c r="N157" s="147" t="s">
        <v>38</v>
      </c>
      <c r="P157" s="148">
        <f>O157*H157</f>
        <v>0</v>
      </c>
      <c r="Q157" s="148">
        <v>0</v>
      </c>
      <c r="R157" s="148">
        <f>Q157*H157</f>
        <v>0</v>
      </c>
      <c r="S157" s="148">
        <v>0</v>
      </c>
      <c r="T157" s="149">
        <f>S157*H157</f>
        <v>0</v>
      </c>
      <c r="AR157" s="150" t="s">
        <v>158</v>
      </c>
      <c r="AT157" s="150" t="s">
        <v>154</v>
      </c>
      <c r="AU157" s="150" t="s">
        <v>81</v>
      </c>
      <c r="AY157" s="17" t="s">
        <v>151</v>
      </c>
      <c r="BE157" s="151">
        <f>IF(N157="základní",J157,0)</f>
        <v>0</v>
      </c>
      <c r="BF157" s="151">
        <f>IF(N157="snížená",J157,0)</f>
        <v>0</v>
      </c>
      <c r="BG157" s="151">
        <f>IF(N157="zákl. přenesená",J157,0)</f>
        <v>0</v>
      </c>
      <c r="BH157" s="151">
        <f>IF(N157="sníž. přenesená",J157,0)</f>
        <v>0</v>
      </c>
      <c r="BI157" s="151">
        <f>IF(N157="nulová",J157,0)</f>
        <v>0</v>
      </c>
      <c r="BJ157" s="17" t="s">
        <v>81</v>
      </c>
      <c r="BK157" s="151">
        <f>ROUND(I157*H157,2)</f>
        <v>0</v>
      </c>
      <c r="BL157" s="17" t="s">
        <v>158</v>
      </c>
      <c r="BM157" s="150" t="s">
        <v>413</v>
      </c>
    </row>
    <row r="158" spans="2:65" s="1" customFormat="1" x14ac:dyDescent="0.2">
      <c r="B158" s="32"/>
      <c r="D158" s="152" t="s">
        <v>160</v>
      </c>
      <c r="F158" s="153" t="s">
        <v>2103</v>
      </c>
      <c r="I158" s="154"/>
      <c r="L158" s="32"/>
      <c r="M158" s="155"/>
      <c r="T158" s="56"/>
      <c r="AT158" s="17" t="s">
        <v>160</v>
      </c>
      <c r="AU158" s="17" t="s">
        <v>81</v>
      </c>
    </row>
    <row r="159" spans="2:65" s="1" customFormat="1" ht="24.2" customHeight="1" x14ac:dyDescent="0.2">
      <c r="B159" s="137"/>
      <c r="C159" s="138" t="s">
        <v>298</v>
      </c>
      <c r="D159" s="138" t="s">
        <v>154</v>
      </c>
      <c r="E159" s="139" t="s">
        <v>2104</v>
      </c>
      <c r="F159" s="140" t="s">
        <v>2105</v>
      </c>
      <c r="G159" s="141" t="s">
        <v>167</v>
      </c>
      <c r="H159" s="142">
        <v>38.027000000000001</v>
      </c>
      <c r="I159" s="143"/>
      <c r="J159" s="144">
        <f>ROUND(I159*H159,2)</f>
        <v>0</v>
      </c>
      <c r="K159" s="145"/>
      <c r="L159" s="32"/>
      <c r="M159" s="146" t="s">
        <v>1</v>
      </c>
      <c r="N159" s="147" t="s">
        <v>38</v>
      </c>
      <c r="P159" s="148">
        <f>O159*H159</f>
        <v>0</v>
      </c>
      <c r="Q159" s="148">
        <v>0</v>
      </c>
      <c r="R159" s="148">
        <f>Q159*H159</f>
        <v>0</v>
      </c>
      <c r="S159" s="148">
        <v>0</v>
      </c>
      <c r="T159" s="149">
        <f>S159*H159</f>
        <v>0</v>
      </c>
      <c r="AR159" s="150" t="s">
        <v>158</v>
      </c>
      <c r="AT159" s="150" t="s">
        <v>154</v>
      </c>
      <c r="AU159" s="150" t="s">
        <v>81</v>
      </c>
      <c r="AY159" s="17" t="s">
        <v>151</v>
      </c>
      <c r="BE159" s="151">
        <f>IF(N159="základní",J159,0)</f>
        <v>0</v>
      </c>
      <c r="BF159" s="151">
        <f>IF(N159="snížená",J159,0)</f>
        <v>0</v>
      </c>
      <c r="BG159" s="151">
        <f>IF(N159="zákl. přenesená",J159,0)</f>
        <v>0</v>
      </c>
      <c r="BH159" s="151">
        <f>IF(N159="sníž. přenesená",J159,0)</f>
        <v>0</v>
      </c>
      <c r="BI159" s="151">
        <f>IF(N159="nulová",J159,0)</f>
        <v>0</v>
      </c>
      <c r="BJ159" s="17" t="s">
        <v>81</v>
      </c>
      <c r="BK159" s="151">
        <f>ROUND(I159*H159,2)</f>
        <v>0</v>
      </c>
      <c r="BL159" s="17" t="s">
        <v>158</v>
      </c>
      <c r="BM159" s="150" t="s">
        <v>423</v>
      </c>
    </row>
    <row r="160" spans="2:65" s="1" customFormat="1" x14ac:dyDescent="0.2">
      <c r="B160" s="32"/>
      <c r="D160" s="152" t="s">
        <v>160</v>
      </c>
      <c r="F160" s="153" t="s">
        <v>2105</v>
      </c>
      <c r="I160" s="154"/>
      <c r="L160" s="32"/>
      <c r="M160" s="155"/>
      <c r="T160" s="56"/>
      <c r="AT160" s="17" t="s">
        <v>160</v>
      </c>
      <c r="AU160" s="17" t="s">
        <v>81</v>
      </c>
    </row>
    <row r="161" spans="2:65" s="12" customFormat="1" x14ac:dyDescent="0.2">
      <c r="B161" s="156"/>
      <c r="D161" s="152" t="s">
        <v>162</v>
      </c>
      <c r="E161" s="157" t="s">
        <v>1</v>
      </c>
      <c r="F161" s="158" t="s">
        <v>2106</v>
      </c>
      <c r="H161" s="159">
        <v>38.027000000000001</v>
      </c>
      <c r="I161" s="160"/>
      <c r="L161" s="156"/>
      <c r="M161" s="161"/>
      <c r="T161" s="162"/>
      <c r="AT161" s="157" t="s">
        <v>162</v>
      </c>
      <c r="AU161" s="157" t="s">
        <v>81</v>
      </c>
      <c r="AV161" s="12" t="s">
        <v>83</v>
      </c>
      <c r="AW161" s="12" t="s">
        <v>30</v>
      </c>
      <c r="AX161" s="12" t="s">
        <v>73</v>
      </c>
      <c r="AY161" s="157" t="s">
        <v>151</v>
      </c>
    </row>
    <row r="162" spans="2:65" s="13" customFormat="1" x14ac:dyDescent="0.2">
      <c r="B162" s="163"/>
      <c r="D162" s="152" t="s">
        <v>162</v>
      </c>
      <c r="E162" s="164" t="s">
        <v>1</v>
      </c>
      <c r="F162" s="165" t="s">
        <v>164</v>
      </c>
      <c r="H162" s="166">
        <v>38.027000000000001</v>
      </c>
      <c r="I162" s="167"/>
      <c r="L162" s="163"/>
      <c r="M162" s="168"/>
      <c r="T162" s="169"/>
      <c r="AT162" s="164" t="s">
        <v>162</v>
      </c>
      <c r="AU162" s="164" t="s">
        <v>81</v>
      </c>
      <c r="AV162" s="13" t="s">
        <v>158</v>
      </c>
      <c r="AW162" s="13" t="s">
        <v>30</v>
      </c>
      <c r="AX162" s="13" t="s">
        <v>81</v>
      </c>
      <c r="AY162" s="164" t="s">
        <v>151</v>
      </c>
    </row>
    <row r="163" spans="2:65" s="1" customFormat="1" ht="21.75" customHeight="1" x14ac:dyDescent="0.2">
      <c r="B163" s="137"/>
      <c r="C163" s="138" t="s">
        <v>207</v>
      </c>
      <c r="D163" s="138" t="s">
        <v>154</v>
      </c>
      <c r="E163" s="139" t="s">
        <v>2107</v>
      </c>
      <c r="F163" s="140" t="s">
        <v>2108</v>
      </c>
      <c r="G163" s="141" t="s">
        <v>372</v>
      </c>
      <c r="H163" s="142">
        <v>3</v>
      </c>
      <c r="I163" s="143"/>
      <c r="J163" s="144">
        <f>ROUND(I163*H163,2)</f>
        <v>0</v>
      </c>
      <c r="K163" s="145"/>
      <c r="L163" s="32"/>
      <c r="M163" s="146" t="s">
        <v>1</v>
      </c>
      <c r="N163" s="147" t="s">
        <v>38</v>
      </c>
      <c r="P163" s="148">
        <f>O163*H163</f>
        <v>0</v>
      </c>
      <c r="Q163" s="148">
        <v>0</v>
      </c>
      <c r="R163" s="148">
        <f>Q163*H163</f>
        <v>0</v>
      </c>
      <c r="S163" s="148">
        <v>0</v>
      </c>
      <c r="T163" s="149">
        <f>S163*H163</f>
        <v>0</v>
      </c>
      <c r="AR163" s="150" t="s">
        <v>158</v>
      </c>
      <c r="AT163" s="150" t="s">
        <v>154</v>
      </c>
      <c r="AU163" s="150" t="s">
        <v>81</v>
      </c>
      <c r="AY163" s="17" t="s">
        <v>151</v>
      </c>
      <c r="BE163" s="151">
        <f>IF(N163="základní",J163,0)</f>
        <v>0</v>
      </c>
      <c r="BF163" s="151">
        <f>IF(N163="snížená",J163,0)</f>
        <v>0</v>
      </c>
      <c r="BG163" s="151">
        <f>IF(N163="zákl. přenesená",J163,0)</f>
        <v>0</v>
      </c>
      <c r="BH163" s="151">
        <f>IF(N163="sníž. přenesená",J163,0)</f>
        <v>0</v>
      </c>
      <c r="BI163" s="151">
        <f>IF(N163="nulová",J163,0)</f>
        <v>0</v>
      </c>
      <c r="BJ163" s="17" t="s">
        <v>81</v>
      </c>
      <c r="BK163" s="151">
        <f>ROUND(I163*H163,2)</f>
        <v>0</v>
      </c>
      <c r="BL163" s="17" t="s">
        <v>158</v>
      </c>
      <c r="BM163" s="150" t="s">
        <v>435</v>
      </c>
    </row>
    <row r="164" spans="2:65" s="1" customFormat="1" x14ac:dyDescent="0.2">
      <c r="B164" s="32"/>
      <c r="D164" s="152" t="s">
        <v>160</v>
      </c>
      <c r="F164" s="153" t="s">
        <v>2108</v>
      </c>
      <c r="I164" s="154"/>
      <c r="L164" s="32"/>
      <c r="M164" s="155"/>
      <c r="T164" s="56"/>
      <c r="AT164" s="17" t="s">
        <v>160</v>
      </c>
      <c r="AU164" s="17" t="s">
        <v>81</v>
      </c>
    </row>
    <row r="165" spans="2:65" s="1" customFormat="1" ht="16.5" customHeight="1" x14ac:dyDescent="0.2">
      <c r="B165" s="137"/>
      <c r="C165" s="138" t="s">
        <v>305</v>
      </c>
      <c r="D165" s="138" t="s">
        <v>154</v>
      </c>
      <c r="E165" s="139" t="s">
        <v>2002</v>
      </c>
      <c r="F165" s="140" t="s">
        <v>2109</v>
      </c>
      <c r="G165" s="141" t="s">
        <v>372</v>
      </c>
      <c r="H165" s="142">
        <v>3</v>
      </c>
      <c r="I165" s="143"/>
      <c r="J165" s="144">
        <f>ROUND(I165*H165,2)</f>
        <v>0</v>
      </c>
      <c r="K165" s="145"/>
      <c r="L165" s="32"/>
      <c r="M165" s="146" t="s">
        <v>1</v>
      </c>
      <c r="N165" s="147" t="s">
        <v>38</v>
      </c>
      <c r="P165" s="148">
        <f>O165*H165</f>
        <v>0</v>
      </c>
      <c r="Q165" s="148">
        <v>0</v>
      </c>
      <c r="R165" s="148">
        <f>Q165*H165</f>
        <v>0</v>
      </c>
      <c r="S165" s="148">
        <v>0</v>
      </c>
      <c r="T165" s="149">
        <f>S165*H165</f>
        <v>0</v>
      </c>
      <c r="AR165" s="150" t="s">
        <v>158</v>
      </c>
      <c r="AT165" s="150" t="s">
        <v>154</v>
      </c>
      <c r="AU165" s="150" t="s">
        <v>81</v>
      </c>
      <c r="AY165" s="17" t="s">
        <v>151</v>
      </c>
      <c r="BE165" s="151">
        <f>IF(N165="základní",J165,0)</f>
        <v>0</v>
      </c>
      <c r="BF165" s="151">
        <f>IF(N165="snížená",J165,0)</f>
        <v>0</v>
      </c>
      <c r="BG165" s="151">
        <f>IF(N165="zákl. přenesená",J165,0)</f>
        <v>0</v>
      </c>
      <c r="BH165" s="151">
        <f>IF(N165="sníž. přenesená",J165,0)</f>
        <v>0</v>
      </c>
      <c r="BI165" s="151">
        <f>IF(N165="nulová",J165,0)</f>
        <v>0</v>
      </c>
      <c r="BJ165" s="17" t="s">
        <v>81</v>
      </c>
      <c r="BK165" s="151">
        <f>ROUND(I165*H165,2)</f>
        <v>0</v>
      </c>
      <c r="BL165" s="17" t="s">
        <v>158</v>
      </c>
      <c r="BM165" s="150" t="s">
        <v>441</v>
      </c>
    </row>
    <row r="166" spans="2:65" s="1" customFormat="1" x14ac:dyDescent="0.2">
      <c r="B166" s="32"/>
      <c r="D166" s="152" t="s">
        <v>160</v>
      </c>
      <c r="F166" s="153" t="s">
        <v>2109</v>
      </c>
      <c r="I166" s="154"/>
      <c r="L166" s="32"/>
      <c r="M166" s="155"/>
      <c r="T166" s="56"/>
      <c r="AT166" s="17" t="s">
        <v>160</v>
      </c>
      <c r="AU166" s="17" t="s">
        <v>81</v>
      </c>
    </row>
    <row r="167" spans="2:65" s="1" customFormat="1" ht="16.5" customHeight="1" x14ac:dyDescent="0.2">
      <c r="B167" s="137"/>
      <c r="C167" s="138" t="s">
        <v>248</v>
      </c>
      <c r="D167" s="138" t="s">
        <v>154</v>
      </c>
      <c r="E167" s="139" t="s">
        <v>2110</v>
      </c>
      <c r="F167" s="140" t="s">
        <v>2111</v>
      </c>
      <c r="G167" s="141" t="s">
        <v>372</v>
      </c>
      <c r="H167" s="142">
        <v>3</v>
      </c>
      <c r="I167" s="143"/>
      <c r="J167" s="144">
        <f>ROUND(I167*H167,2)</f>
        <v>0</v>
      </c>
      <c r="K167" s="145"/>
      <c r="L167" s="32"/>
      <c r="M167" s="146" t="s">
        <v>1</v>
      </c>
      <c r="N167" s="147" t="s">
        <v>38</v>
      </c>
      <c r="P167" s="148">
        <f>O167*H167</f>
        <v>0</v>
      </c>
      <c r="Q167" s="148">
        <v>0</v>
      </c>
      <c r="R167" s="148">
        <f>Q167*H167</f>
        <v>0</v>
      </c>
      <c r="S167" s="148">
        <v>0</v>
      </c>
      <c r="T167" s="149">
        <f>S167*H167</f>
        <v>0</v>
      </c>
      <c r="AR167" s="150" t="s">
        <v>158</v>
      </c>
      <c r="AT167" s="150" t="s">
        <v>154</v>
      </c>
      <c r="AU167" s="150" t="s">
        <v>81</v>
      </c>
      <c r="AY167" s="17" t="s">
        <v>151</v>
      </c>
      <c r="BE167" s="151">
        <f>IF(N167="základní",J167,0)</f>
        <v>0</v>
      </c>
      <c r="BF167" s="151">
        <f>IF(N167="snížená",J167,0)</f>
        <v>0</v>
      </c>
      <c r="BG167" s="151">
        <f>IF(N167="zákl. přenesená",J167,0)</f>
        <v>0</v>
      </c>
      <c r="BH167" s="151">
        <f>IF(N167="sníž. přenesená",J167,0)</f>
        <v>0</v>
      </c>
      <c r="BI167" s="151">
        <f>IF(N167="nulová",J167,0)</f>
        <v>0</v>
      </c>
      <c r="BJ167" s="17" t="s">
        <v>81</v>
      </c>
      <c r="BK167" s="151">
        <f>ROUND(I167*H167,2)</f>
        <v>0</v>
      </c>
      <c r="BL167" s="17" t="s">
        <v>158</v>
      </c>
      <c r="BM167" s="150" t="s">
        <v>451</v>
      </c>
    </row>
    <row r="168" spans="2:65" s="1" customFormat="1" x14ac:dyDescent="0.2">
      <c r="B168" s="32"/>
      <c r="D168" s="152" t="s">
        <v>160</v>
      </c>
      <c r="F168" s="153" t="s">
        <v>2111</v>
      </c>
      <c r="I168" s="154"/>
      <c r="L168" s="32"/>
      <c r="M168" s="155"/>
      <c r="T168" s="56"/>
      <c r="AT168" s="17" t="s">
        <v>160</v>
      </c>
      <c r="AU168" s="17" t="s">
        <v>81</v>
      </c>
    </row>
    <row r="169" spans="2:65" s="1" customFormat="1" ht="21.75" customHeight="1" x14ac:dyDescent="0.2">
      <c r="B169" s="137"/>
      <c r="C169" s="138" t="s">
        <v>315</v>
      </c>
      <c r="D169" s="138" t="s">
        <v>154</v>
      </c>
      <c r="E169" s="139" t="s">
        <v>2008</v>
      </c>
      <c r="F169" s="140" t="s">
        <v>2009</v>
      </c>
      <c r="G169" s="141" t="s">
        <v>372</v>
      </c>
      <c r="H169" s="142">
        <v>1</v>
      </c>
      <c r="I169" s="143"/>
      <c r="J169" s="144">
        <f>ROUND(I169*H169,2)</f>
        <v>0</v>
      </c>
      <c r="K169" s="145"/>
      <c r="L169" s="32"/>
      <c r="M169" s="146" t="s">
        <v>1</v>
      </c>
      <c r="N169" s="147" t="s">
        <v>38</v>
      </c>
      <c r="P169" s="148">
        <f>O169*H169</f>
        <v>0</v>
      </c>
      <c r="Q169" s="148">
        <v>0</v>
      </c>
      <c r="R169" s="148">
        <f>Q169*H169</f>
        <v>0</v>
      </c>
      <c r="S169" s="148">
        <v>0</v>
      </c>
      <c r="T169" s="149">
        <f>S169*H169</f>
        <v>0</v>
      </c>
      <c r="AR169" s="150" t="s">
        <v>158</v>
      </c>
      <c r="AT169" s="150" t="s">
        <v>154</v>
      </c>
      <c r="AU169" s="150" t="s">
        <v>81</v>
      </c>
      <c r="AY169" s="17" t="s">
        <v>151</v>
      </c>
      <c r="BE169" s="151">
        <f>IF(N169="základní",J169,0)</f>
        <v>0</v>
      </c>
      <c r="BF169" s="151">
        <f>IF(N169="snížená",J169,0)</f>
        <v>0</v>
      </c>
      <c r="BG169" s="151">
        <f>IF(N169="zákl. přenesená",J169,0)</f>
        <v>0</v>
      </c>
      <c r="BH169" s="151">
        <f>IF(N169="sníž. přenesená",J169,0)</f>
        <v>0</v>
      </c>
      <c r="BI169" s="151">
        <f>IF(N169="nulová",J169,0)</f>
        <v>0</v>
      </c>
      <c r="BJ169" s="17" t="s">
        <v>81</v>
      </c>
      <c r="BK169" s="151">
        <f>ROUND(I169*H169,2)</f>
        <v>0</v>
      </c>
      <c r="BL169" s="17" t="s">
        <v>158</v>
      </c>
      <c r="BM169" s="150" t="s">
        <v>461</v>
      </c>
    </row>
    <row r="170" spans="2:65" s="1" customFormat="1" x14ac:dyDescent="0.2">
      <c r="B170" s="32"/>
      <c r="D170" s="152" t="s">
        <v>160</v>
      </c>
      <c r="F170" s="153" t="s">
        <v>2009</v>
      </c>
      <c r="I170" s="154"/>
      <c r="L170" s="32"/>
      <c r="M170" s="155"/>
      <c r="T170" s="56"/>
      <c r="AT170" s="17" t="s">
        <v>160</v>
      </c>
      <c r="AU170" s="17" t="s">
        <v>81</v>
      </c>
    </row>
    <row r="171" spans="2:65" s="1" customFormat="1" ht="21.75" customHeight="1" x14ac:dyDescent="0.2">
      <c r="B171" s="137"/>
      <c r="C171" s="138" t="s">
        <v>321</v>
      </c>
      <c r="D171" s="138" t="s">
        <v>154</v>
      </c>
      <c r="E171" s="139" t="s">
        <v>2112</v>
      </c>
      <c r="F171" s="140" t="s">
        <v>2113</v>
      </c>
      <c r="G171" s="141" t="s">
        <v>372</v>
      </c>
      <c r="H171" s="142">
        <v>3</v>
      </c>
      <c r="I171" s="143"/>
      <c r="J171" s="144">
        <f>ROUND(I171*H171,2)</f>
        <v>0</v>
      </c>
      <c r="K171" s="145"/>
      <c r="L171" s="32"/>
      <c r="M171" s="146" t="s">
        <v>1</v>
      </c>
      <c r="N171" s="147" t="s">
        <v>38</v>
      </c>
      <c r="P171" s="148">
        <f>O171*H171</f>
        <v>0</v>
      </c>
      <c r="Q171" s="148">
        <v>0</v>
      </c>
      <c r="R171" s="148">
        <f>Q171*H171</f>
        <v>0</v>
      </c>
      <c r="S171" s="148">
        <v>0</v>
      </c>
      <c r="T171" s="149">
        <f>S171*H171</f>
        <v>0</v>
      </c>
      <c r="AR171" s="150" t="s">
        <v>158</v>
      </c>
      <c r="AT171" s="150" t="s">
        <v>154</v>
      </c>
      <c r="AU171" s="150" t="s">
        <v>81</v>
      </c>
      <c r="AY171" s="17" t="s">
        <v>151</v>
      </c>
      <c r="BE171" s="151">
        <f>IF(N171="základní",J171,0)</f>
        <v>0</v>
      </c>
      <c r="BF171" s="151">
        <f>IF(N171="snížená",J171,0)</f>
        <v>0</v>
      </c>
      <c r="BG171" s="151">
        <f>IF(N171="zákl. přenesená",J171,0)</f>
        <v>0</v>
      </c>
      <c r="BH171" s="151">
        <f>IF(N171="sníž. přenesená",J171,0)</f>
        <v>0</v>
      </c>
      <c r="BI171" s="151">
        <f>IF(N171="nulová",J171,0)</f>
        <v>0</v>
      </c>
      <c r="BJ171" s="17" t="s">
        <v>81</v>
      </c>
      <c r="BK171" s="151">
        <f>ROUND(I171*H171,2)</f>
        <v>0</v>
      </c>
      <c r="BL171" s="17" t="s">
        <v>158</v>
      </c>
      <c r="BM171" s="150" t="s">
        <v>471</v>
      </c>
    </row>
    <row r="172" spans="2:65" s="1" customFormat="1" x14ac:dyDescent="0.2">
      <c r="B172" s="32"/>
      <c r="D172" s="152" t="s">
        <v>160</v>
      </c>
      <c r="F172" s="153" t="s">
        <v>2113</v>
      </c>
      <c r="I172" s="154"/>
      <c r="L172" s="32"/>
      <c r="M172" s="155"/>
      <c r="T172" s="56"/>
      <c r="AT172" s="17" t="s">
        <v>160</v>
      </c>
      <c r="AU172" s="17" t="s">
        <v>81</v>
      </c>
    </row>
    <row r="173" spans="2:65" s="1" customFormat="1" ht="21.75" customHeight="1" x14ac:dyDescent="0.2">
      <c r="B173" s="137"/>
      <c r="C173" s="138" t="s">
        <v>7</v>
      </c>
      <c r="D173" s="138" t="s">
        <v>154</v>
      </c>
      <c r="E173" s="139" t="s">
        <v>2018</v>
      </c>
      <c r="F173" s="140" t="s">
        <v>2019</v>
      </c>
      <c r="G173" s="141" t="s">
        <v>372</v>
      </c>
      <c r="H173" s="142">
        <v>1</v>
      </c>
      <c r="I173" s="143"/>
      <c r="J173" s="144">
        <f>ROUND(I173*H173,2)</f>
        <v>0</v>
      </c>
      <c r="K173" s="145"/>
      <c r="L173" s="32"/>
      <c r="M173" s="146" t="s">
        <v>1</v>
      </c>
      <c r="N173" s="147" t="s">
        <v>38</v>
      </c>
      <c r="P173" s="148">
        <f>O173*H173</f>
        <v>0</v>
      </c>
      <c r="Q173" s="148">
        <v>0</v>
      </c>
      <c r="R173" s="148">
        <f>Q173*H173</f>
        <v>0</v>
      </c>
      <c r="S173" s="148">
        <v>0</v>
      </c>
      <c r="T173" s="149">
        <f>S173*H173</f>
        <v>0</v>
      </c>
      <c r="AR173" s="150" t="s">
        <v>158</v>
      </c>
      <c r="AT173" s="150" t="s">
        <v>154</v>
      </c>
      <c r="AU173" s="150" t="s">
        <v>81</v>
      </c>
      <c r="AY173" s="17" t="s">
        <v>151</v>
      </c>
      <c r="BE173" s="151">
        <f>IF(N173="základní",J173,0)</f>
        <v>0</v>
      </c>
      <c r="BF173" s="151">
        <f>IF(N173="snížená",J173,0)</f>
        <v>0</v>
      </c>
      <c r="BG173" s="151">
        <f>IF(N173="zákl. přenesená",J173,0)</f>
        <v>0</v>
      </c>
      <c r="BH173" s="151">
        <f>IF(N173="sníž. přenesená",J173,0)</f>
        <v>0</v>
      </c>
      <c r="BI173" s="151">
        <f>IF(N173="nulová",J173,0)</f>
        <v>0</v>
      </c>
      <c r="BJ173" s="17" t="s">
        <v>81</v>
      </c>
      <c r="BK173" s="151">
        <f>ROUND(I173*H173,2)</f>
        <v>0</v>
      </c>
      <c r="BL173" s="17" t="s">
        <v>158</v>
      </c>
      <c r="BM173" s="150" t="s">
        <v>481</v>
      </c>
    </row>
    <row r="174" spans="2:65" s="1" customFormat="1" x14ac:dyDescent="0.2">
      <c r="B174" s="32"/>
      <c r="D174" s="152" t="s">
        <v>160</v>
      </c>
      <c r="F174" s="153" t="s">
        <v>2019</v>
      </c>
      <c r="I174" s="154"/>
      <c r="L174" s="32"/>
      <c r="M174" s="155"/>
      <c r="T174" s="56"/>
      <c r="AT174" s="17" t="s">
        <v>160</v>
      </c>
      <c r="AU174" s="17" t="s">
        <v>81</v>
      </c>
    </row>
    <row r="175" spans="2:65" s="1" customFormat="1" ht="21.75" customHeight="1" x14ac:dyDescent="0.2">
      <c r="B175" s="137"/>
      <c r="C175" s="138" t="s">
        <v>329</v>
      </c>
      <c r="D175" s="138" t="s">
        <v>154</v>
      </c>
      <c r="E175" s="139" t="s">
        <v>2114</v>
      </c>
      <c r="F175" s="140" t="s">
        <v>2115</v>
      </c>
      <c r="G175" s="141" t="s">
        <v>372</v>
      </c>
      <c r="H175" s="142">
        <v>4</v>
      </c>
      <c r="I175" s="143"/>
      <c r="J175" s="144">
        <f>ROUND(I175*H175,2)</f>
        <v>0</v>
      </c>
      <c r="K175" s="145"/>
      <c r="L175" s="32"/>
      <c r="M175" s="146" t="s">
        <v>1</v>
      </c>
      <c r="N175" s="147" t="s">
        <v>38</v>
      </c>
      <c r="P175" s="148">
        <f>O175*H175</f>
        <v>0</v>
      </c>
      <c r="Q175" s="148">
        <v>0</v>
      </c>
      <c r="R175" s="148">
        <f>Q175*H175</f>
        <v>0</v>
      </c>
      <c r="S175" s="148">
        <v>0</v>
      </c>
      <c r="T175" s="149">
        <f>S175*H175</f>
        <v>0</v>
      </c>
      <c r="AR175" s="150" t="s">
        <v>158</v>
      </c>
      <c r="AT175" s="150" t="s">
        <v>154</v>
      </c>
      <c r="AU175" s="150" t="s">
        <v>81</v>
      </c>
      <c r="AY175" s="17" t="s">
        <v>151</v>
      </c>
      <c r="BE175" s="151">
        <f>IF(N175="základní",J175,0)</f>
        <v>0</v>
      </c>
      <c r="BF175" s="151">
        <f>IF(N175="snížená",J175,0)</f>
        <v>0</v>
      </c>
      <c r="BG175" s="151">
        <f>IF(N175="zákl. přenesená",J175,0)</f>
        <v>0</v>
      </c>
      <c r="BH175" s="151">
        <f>IF(N175="sníž. přenesená",J175,0)</f>
        <v>0</v>
      </c>
      <c r="BI175" s="151">
        <f>IF(N175="nulová",J175,0)</f>
        <v>0</v>
      </c>
      <c r="BJ175" s="17" t="s">
        <v>81</v>
      </c>
      <c r="BK175" s="151">
        <f>ROUND(I175*H175,2)</f>
        <v>0</v>
      </c>
      <c r="BL175" s="17" t="s">
        <v>158</v>
      </c>
      <c r="BM175" s="150" t="s">
        <v>493</v>
      </c>
    </row>
    <row r="176" spans="2:65" s="1" customFormat="1" x14ac:dyDescent="0.2">
      <c r="B176" s="32"/>
      <c r="D176" s="152" t="s">
        <v>160</v>
      </c>
      <c r="F176" s="153" t="s">
        <v>2115</v>
      </c>
      <c r="I176" s="154"/>
      <c r="L176" s="32"/>
      <c r="M176" s="155"/>
      <c r="T176" s="56"/>
      <c r="AT176" s="17" t="s">
        <v>160</v>
      </c>
      <c r="AU176" s="17" t="s">
        <v>81</v>
      </c>
    </row>
    <row r="177" spans="2:65" s="1" customFormat="1" ht="24.2" customHeight="1" x14ac:dyDescent="0.2">
      <c r="B177" s="137"/>
      <c r="C177" s="138" t="s">
        <v>335</v>
      </c>
      <c r="D177" s="138" t="s">
        <v>154</v>
      </c>
      <c r="E177" s="139" t="s">
        <v>2006</v>
      </c>
      <c r="F177" s="140" t="s">
        <v>2007</v>
      </c>
      <c r="G177" s="141" t="s">
        <v>372</v>
      </c>
      <c r="H177" s="142">
        <v>7</v>
      </c>
      <c r="I177" s="143"/>
      <c r="J177" s="144">
        <f>ROUND(I177*H177,2)</f>
        <v>0</v>
      </c>
      <c r="K177" s="145"/>
      <c r="L177" s="32"/>
      <c r="M177" s="146" t="s">
        <v>1</v>
      </c>
      <c r="N177" s="147" t="s">
        <v>38</v>
      </c>
      <c r="P177" s="148">
        <f>O177*H177</f>
        <v>0</v>
      </c>
      <c r="Q177" s="148">
        <v>0</v>
      </c>
      <c r="R177" s="148">
        <f>Q177*H177</f>
        <v>0</v>
      </c>
      <c r="S177" s="148">
        <v>0</v>
      </c>
      <c r="T177" s="149">
        <f>S177*H177</f>
        <v>0</v>
      </c>
      <c r="AR177" s="150" t="s">
        <v>158</v>
      </c>
      <c r="AT177" s="150" t="s">
        <v>154</v>
      </c>
      <c r="AU177" s="150" t="s">
        <v>81</v>
      </c>
      <c r="AY177" s="17" t="s">
        <v>151</v>
      </c>
      <c r="BE177" s="151">
        <f>IF(N177="základní",J177,0)</f>
        <v>0</v>
      </c>
      <c r="BF177" s="151">
        <f>IF(N177="snížená",J177,0)</f>
        <v>0</v>
      </c>
      <c r="BG177" s="151">
        <f>IF(N177="zákl. přenesená",J177,0)</f>
        <v>0</v>
      </c>
      <c r="BH177" s="151">
        <f>IF(N177="sníž. přenesená",J177,0)</f>
        <v>0</v>
      </c>
      <c r="BI177" s="151">
        <f>IF(N177="nulová",J177,0)</f>
        <v>0</v>
      </c>
      <c r="BJ177" s="17" t="s">
        <v>81</v>
      </c>
      <c r="BK177" s="151">
        <f>ROUND(I177*H177,2)</f>
        <v>0</v>
      </c>
      <c r="BL177" s="17" t="s">
        <v>158</v>
      </c>
      <c r="BM177" s="150" t="s">
        <v>711</v>
      </c>
    </row>
    <row r="178" spans="2:65" s="1" customFormat="1" x14ac:dyDescent="0.2">
      <c r="B178" s="32"/>
      <c r="D178" s="152" t="s">
        <v>160</v>
      </c>
      <c r="F178" s="153" t="s">
        <v>2007</v>
      </c>
      <c r="I178" s="154"/>
      <c r="L178" s="32"/>
      <c r="M178" s="155"/>
      <c r="T178" s="56"/>
      <c r="AT178" s="17" t="s">
        <v>160</v>
      </c>
      <c r="AU178" s="17" t="s">
        <v>81</v>
      </c>
    </row>
    <row r="179" spans="2:65" s="1" customFormat="1" ht="24.2" customHeight="1" x14ac:dyDescent="0.2">
      <c r="B179" s="137"/>
      <c r="C179" s="138" t="s">
        <v>341</v>
      </c>
      <c r="D179" s="138" t="s">
        <v>154</v>
      </c>
      <c r="E179" s="139" t="s">
        <v>2116</v>
      </c>
      <c r="F179" s="140" t="s">
        <v>2117</v>
      </c>
      <c r="G179" s="141" t="s">
        <v>372</v>
      </c>
      <c r="H179" s="142">
        <v>3</v>
      </c>
      <c r="I179" s="143"/>
      <c r="J179" s="144">
        <f>ROUND(I179*H179,2)</f>
        <v>0</v>
      </c>
      <c r="K179" s="145"/>
      <c r="L179" s="32"/>
      <c r="M179" s="146" t="s">
        <v>1</v>
      </c>
      <c r="N179" s="147" t="s">
        <v>38</v>
      </c>
      <c r="P179" s="148">
        <f>O179*H179</f>
        <v>0</v>
      </c>
      <c r="Q179" s="148">
        <v>0</v>
      </c>
      <c r="R179" s="148">
        <f>Q179*H179</f>
        <v>0</v>
      </c>
      <c r="S179" s="148">
        <v>0</v>
      </c>
      <c r="T179" s="149">
        <f>S179*H179</f>
        <v>0</v>
      </c>
      <c r="AR179" s="150" t="s">
        <v>158</v>
      </c>
      <c r="AT179" s="150" t="s">
        <v>154</v>
      </c>
      <c r="AU179" s="150" t="s">
        <v>81</v>
      </c>
      <c r="AY179" s="17" t="s">
        <v>151</v>
      </c>
      <c r="BE179" s="151">
        <f>IF(N179="základní",J179,0)</f>
        <v>0</v>
      </c>
      <c r="BF179" s="151">
        <f>IF(N179="snížená",J179,0)</f>
        <v>0</v>
      </c>
      <c r="BG179" s="151">
        <f>IF(N179="zákl. přenesená",J179,0)</f>
        <v>0</v>
      </c>
      <c r="BH179" s="151">
        <f>IF(N179="sníž. přenesená",J179,0)</f>
        <v>0</v>
      </c>
      <c r="BI179" s="151">
        <f>IF(N179="nulová",J179,0)</f>
        <v>0</v>
      </c>
      <c r="BJ179" s="17" t="s">
        <v>81</v>
      </c>
      <c r="BK179" s="151">
        <f>ROUND(I179*H179,2)</f>
        <v>0</v>
      </c>
      <c r="BL179" s="17" t="s">
        <v>158</v>
      </c>
      <c r="BM179" s="150" t="s">
        <v>721</v>
      </c>
    </row>
    <row r="180" spans="2:65" s="1" customFormat="1" ht="19.5" x14ac:dyDescent="0.2">
      <c r="B180" s="32"/>
      <c r="D180" s="152" t="s">
        <v>160</v>
      </c>
      <c r="F180" s="153" t="s">
        <v>2117</v>
      </c>
      <c r="I180" s="154"/>
      <c r="L180" s="32"/>
      <c r="M180" s="155"/>
      <c r="T180" s="56"/>
      <c r="AT180" s="17" t="s">
        <v>160</v>
      </c>
      <c r="AU180" s="17" t="s">
        <v>81</v>
      </c>
    </row>
    <row r="181" spans="2:65" s="1" customFormat="1" ht="33" customHeight="1" x14ac:dyDescent="0.2">
      <c r="B181" s="137"/>
      <c r="C181" s="138" t="s">
        <v>347</v>
      </c>
      <c r="D181" s="138" t="s">
        <v>154</v>
      </c>
      <c r="E181" s="139" t="s">
        <v>1964</v>
      </c>
      <c r="F181" s="140" t="s">
        <v>1965</v>
      </c>
      <c r="G181" s="141" t="s">
        <v>167</v>
      </c>
      <c r="H181" s="142">
        <v>12</v>
      </c>
      <c r="I181" s="143"/>
      <c r="J181" s="144">
        <f>ROUND(I181*H181,2)</f>
        <v>0</v>
      </c>
      <c r="K181" s="145"/>
      <c r="L181" s="32"/>
      <c r="M181" s="146" t="s">
        <v>1</v>
      </c>
      <c r="N181" s="147" t="s">
        <v>38</v>
      </c>
      <c r="P181" s="148">
        <f>O181*H181</f>
        <v>0</v>
      </c>
      <c r="Q181" s="148">
        <v>0</v>
      </c>
      <c r="R181" s="148">
        <f>Q181*H181</f>
        <v>0</v>
      </c>
      <c r="S181" s="148">
        <v>0</v>
      </c>
      <c r="T181" s="149">
        <f>S181*H181</f>
        <v>0</v>
      </c>
      <c r="AR181" s="150" t="s">
        <v>158</v>
      </c>
      <c r="AT181" s="150" t="s">
        <v>154</v>
      </c>
      <c r="AU181" s="150" t="s">
        <v>81</v>
      </c>
      <c r="AY181" s="17" t="s">
        <v>151</v>
      </c>
      <c r="BE181" s="151">
        <f>IF(N181="základní",J181,0)</f>
        <v>0</v>
      </c>
      <c r="BF181" s="151">
        <f>IF(N181="snížená",J181,0)</f>
        <v>0</v>
      </c>
      <c r="BG181" s="151">
        <f>IF(N181="zákl. přenesená",J181,0)</f>
        <v>0</v>
      </c>
      <c r="BH181" s="151">
        <f>IF(N181="sníž. přenesená",J181,0)</f>
        <v>0</v>
      </c>
      <c r="BI181" s="151">
        <f>IF(N181="nulová",J181,0)</f>
        <v>0</v>
      </c>
      <c r="BJ181" s="17" t="s">
        <v>81</v>
      </c>
      <c r="BK181" s="151">
        <f>ROUND(I181*H181,2)</f>
        <v>0</v>
      </c>
      <c r="BL181" s="17" t="s">
        <v>158</v>
      </c>
      <c r="BM181" s="150" t="s">
        <v>258</v>
      </c>
    </row>
    <row r="182" spans="2:65" s="1" customFormat="1" ht="19.5" x14ac:dyDescent="0.2">
      <c r="B182" s="32"/>
      <c r="D182" s="152" t="s">
        <v>160</v>
      </c>
      <c r="F182" s="153" t="s">
        <v>1965</v>
      </c>
      <c r="I182" s="154"/>
      <c r="L182" s="32"/>
      <c r="M182" s="155"/>
      <c r="T182" s="56"/>
      <c r="AT182" s="17" t="s">
        <v>160</v>
      </c>
      <c r="AU182" s="17" t="s">
        <v>81</v>
      </c>
    </row>
    <row r="183" spans="2:65" s="12" customFormat="1" x14ac:dyDescent="0.2">
      <c r="B183" s="156"/>
      <c r="D183" s="152" t="s">
        <v>162</v>
      </c>
      <c r="E183" s="157" t="s">
        <v>1</v>
      </c>
      <c r="F183" s="158" t="s">
        <v>2118</v>
      </c>
      <c r="H183" s="159">
        <v>12</v>
      </c>
      <c r="I183" s="160"/>
      <c r="L183" s="156"/>
      <c r="M183" s="161"/>
      <c r="T183" s="162"/>
      <c r="AT183" s="157" t="s">
        <v>162</v>
      </c>
      <c r="AU183" s="157" t="s">
        <v>81</v>
      </c>
      <c r="AV183" s="12" t="s">
        <v>83</v>
      </c>
      <c r="AW183" s="12" t="s">
        <v>30</v>
      </c>
      <c r="AX183" s="12" t="s">
        <v>73</v>
      </c>
      <c r="AY183" s="157" t="s">
        <v>151</v>
      </c>
    </row>
    <row r="184" spans="2:65" s="13" customFormat="1" x14ac:dyDescent="0.2">
      <c r="B184" s="163"/>
      <c r="D184" s="152" t="s">
        <v>162</v>
      </c>
      <c r="E184" s="164" t="s">
        <v>1</v>
      </c>
      <c r="F184" s="165" t="s">
        <v>164</v>
      </c>
      <c r="H184" s="166">
        <v>12</v>
      </c>
      <c r="I184" s="167"/>
      <c r="L184" s="163"/>
      <c r="M184" s="168"/>
      <c r="T184" s="169"/>
      <c r="AT184" s="164" t="s">
        <v>162</v>
      </c>
      <c r="AU184" s="164" t="s">
        <v>81</v>
      </c>
      <c r="AV184" s="13" t="s">
        <v>158</v>
      </c>
      <c r="AW184" s="13" t="s">
        <v>30</v>
      </c>
      <c r="AX184" s="13" t="s">
        <v>81</v>
      </c>
      <c r="AY184" s="164" t="s">
        <v>151</v>
      </c>
    </row>
    <row r="185" spans="2:65" s="1" customFormat="1" ht="24.2" customHeight="1" x14ac:dyDescent="0.2">
      <c r="B185" s="137"/>
      <c r="C185" s="138" t="s">
        <v>352</v>
      </c>
      <c r="D185" s="138" t="s">
        <v>154</v>
      </c>
      <c r="E185" s="139" t="s">
        <v>1966</v>
      </c>
      <c r="F185" s="140" t="s">
        <v>1967</v>
      </c>
      <c r="G185" s="141" t="s">
        <v>372</v>
      </c>
      <c r="H185" s="142">
        <v>1</v>
      </c>
      <c r="I185" s="143"/>
      <c r="J185" s="144">
        <f>ROUND(I185*H185,2)</f>
        <v>0</v>
      </c>
      <c r="K185" s="145"/>
      <c r="L185" s="32"/>
      <c r="M185" s="146" t="s">
        <v>1</v>
      </c>
      <c r="N185" s="147" t="s">
        <v>38</v>
      </c>
      <c r="P185" s="148">
        <f>O185*H185</f>
        <v>0</v>
      </c>
      <c r="Q185" s="148">
        <v>0</v>
      </c>
      <c r="R185" s="148">
        <f>Q185*H185</f>
        <v>0</v>
      </c>
      <c r="S185" s="148">
        <v>0</v>
      </c>
      <c r="T185" s="149">
        <f>S185*H185</f>
        <v>0</v>
      </c>
      <c r="AR185" s="150" t="s">
        <v>158</v>
      </c>
      <c r="AT185" s="150" t="s">
        <v>154</v>
      </c>
      <c r="AU185" s="150" t="s">
        <v>81</v>
      </c>
      <c r="AY185" s="17" t="s">
        <v>151</v>
      </c>
      <c r="BE185" s="151">
        <f>IF(N185="základní",J185,0)</f>
        <v>0</v>
      </c>
      <c r="BF185" s="151">
        <f>IF(N185="snížená",J185,0)</f>
        <v>0</v>
      </c>
      <c r="BG185" s="151">
        <f>IF(N185="zákl. přenesená",J185,0)</f>
        <v>0</v>
      </c>
      <c r="BH185" s="151">
        <f>IF(N185="sníž. přenesená",J185,0)</f>
        <v>0</v>
      </c>
      <c r="BI185" s="151">
        <f>IF(N185="nulová",J185,0)</f>
        <v>0</v>
      </c>
      <c r="BJ185" s="17" t="s">
        <v>81</v>
      </c>
      <c r="BK185" s="151">
        <f>ROUND(I185*H185,2)</f>
        <v>0</v>
      </c>
      <c r="BL185" s="17" t="s">
        <v>158</v>
      </c>
      <c r="BM185" s="150" t="s">
        <v>736</v>
      </c>
    </row>
    <row r="186" spans="2:65" s="1" customFormat="1" ht="19.5" x14ac:dyDescent="0.2">
      <c r="B186" s="32"/>
      <c r="D186" s="152" t="s">
        <v>160</v>
      </c>
      <c r="F186" s="153" t="s">
        <v>1967</v>
      </c>
      <c r="I186" s="154"/>
      <c r="L186" s="32"/>
      <c r="M186" s="155"/>
      <c r="T186" s="56"/>
      <c r="AT186" s="17" t="s">
        <v>160</v>
      </c>
      <c r="AU186" s="17" t="s">
        <v>81</v>
      </c>
    </row>
    <row r="187" spans="2:65" s="1" customFormat="1" ht="21.75" customHeight="1" x14ac:dyDescent="0.2">
      <c r="B187" s="137"/>
      <c r="C187" s="138" t="s">
        <v>358</v>
      </c>
      <c r="D187" s="138" t="s">
        <v>154</v>
      </c>
      <c r="E187" s="139" t="s">
        <v>2119</v>
      </c>
      <c r="F187" s="140" t="s">
        <v>2120</v>
      </c>
      <c r="G187" s="141" t="s">
        <v>372</v>
      </c>
      <c r="H187" s="142">
        <v>1</v>
      </c>
      <c r="I187" s="143"/>
      <c r="J187" s="144">
        <f>ROUND(I187*H187,2)</f>
        <v>0</v>
      </c>
      <c r="K187" s="145"/>
      <c r="L187" s="32"/>
      <c r="M187" s="146" t="s">
        <v>1</v>
      </c>
      <c r="N187" s="147" t="s">
        <v>38</v>
      </c>
      <c r="P187" s="148">
        <f>O187*H187</f>
        <v>0</v>
      </c>
      <c r="Q187" s="148">
        <v>0</v>
      </c>
      <c r="R187" s="148">
        <f>Q187*H187</f>
        <v>0</v>
      </c>
      <c r="S187" s="148">
        <v>0</v>
      </c>
      <c r="T187" s="149">
        <f>S187*H187</f>
        <v>0</v>
      </c>
      <c r="AR187" s="150" t="s">
        <v>158</v>
      </c>
      <c r="AT187" s="150" t="s">
        <v>154</v>
      </c>
      <c r="AU187" s="150" t="s">
        <v>81</v>
      </c>
      <c r="AY187" s="17" t="s">
        <v>151</v>
      </c>
      <c r="BE187" s="151">
        <f>IF(N187="základní",J187,0)</f>
        <v>0</v>
      </c>
      <c r="BF187" s="151">
        <f>IF(N187="snížená",J187,0)</f>
        <v>0</v>
      </c>
      <c r="BG187" s="151">
        <f>IF(N187="zákl. přenesená",J187,0)</f>
        <v>0</v>
      </c>
      <c r="BH187" s="151">
        <f>IF(N187="sníž. přenesená",J187,0)</f>
        <v>0</v>
      </c>
      <c r="BI187" s="151">
        <f>IF(N187="nulová",J187,0)</f>
        <v>0</v>
      </c>
      <c r="BJ187" s="17" t="s">
        <v>81</v>
      </c>
      <c r="BK187" s="151">
        <f>ROUND(I187*H187,2)</f>
        <v>0</v>
      </c>
      <c r="BL187" s="17" t="s">
        <v>158</v>
      </c>
      <c r="BM187" s="150" t="s">
        <v>745</v>
      </c>
    </row>
    <row r="188" spans="2:65" s="1" customFormat="1" x14ac:dyDescent="0.2">
      <c r="B188" s="32"/>
      <c r="D188" s="152" t="s">
        <v>160</v>
      </c>
      <c r="F188" s="153" t="s">
        <v>2120</v>
      </c>
      <c r="I188" s="154"/>
      <c r="L188" s="32"/>
      <c r="M188" s="155"/>
      <c r="T188" s="56"/>
      <c r="AT188" s="17" t="s">
        <v>160</v>
      </c>
      <c r="AU188" s="17" t="s">
        <v>81</v>
      </c>
    </row>
    <row r="189" spans="2:65" s="1" customFormat="1" ht="21.75" customHeight="1" x14ac:dyDescent="0.2">
      <c r="B189" s="137"/>
      <c r="C189" s="138" t="s">
        <v>364</v>
      </c>
      <c r="D189" s="138" t="s">
        <v>154</v>
      </c>
      <c r="E189" s="139" t="s">
        <v>2121</v>
      </c>
      <c r="F189" s="140" t="s">
        <v>2122</v>
      </c>
      <c r="G189" s="141" t="s">
        <v>372</v>
      </c>
      <c r="H189" s="142">
        <v>1</v>
      </c>
      <c r="I189" s="143"/>
      <c r="J189" s="144">
        <f>ROUND(I189*H189,2)</f>
        <v>0</v>
      </c>
      <c r="K189" s="145"/>
      <c r="L189" s="32"/>
      <c r="M189" s="146" t="s">
        <v>1</v>
      </c>
      <c r="N189" s="147" t="s">
        <v>38</v>
      </c>
      <c r="P189" s="148">
        <f>O189*H189</f>
        <v>0</v>
      </c>
      <c r="Q189" s="148">
        <v>0</v>
      </c>
      <c r="R189" s="148">
        <f>Q189*H189</f>
        <v>0</v>
      </c>
      <c r="S189" s="148">
        <v>0</v>
      </c>
      <c r="T189" s="149">
        <f>S189*H189</f>
        <v>0</v>
      </c>
      <c r="AR189" s="150" t="s">
        <v>158</v>
      </c>
      <c r="AT189" s="150" t="s">
        <v>154</v>
      </c>
      <c r="AU189" s="150" t="s">
        <v>81</v>
      </c>
      <c r="AY189" s="17" t="s">
        <v>151</v>
      </c>
      <c r="BE189" s="151">
        <f>IF(N189="základní",J189,0)</f>
        <v>0</v>
      </c>
      <c r="BF189" s="151">
        <f>IF(N189="snížená",J189,0)</f>
        <v>0</v>
      </c>
      <c r="BG189" s="151">
        <f>IF(N189="zákl. přenesená",J189,0)</f>
        <v>0</v>
      </c>
      <c r="BH189" s="151">
        <f>IF(N189="sníž. přenesená",J189,0)</f>
        <v>0</v>
      </c>
      <c r="BI189" s="151">
        <f>IF(N189="nulová",J189,0)</f>
        <v>0</v>
      </c>
      <c r="BJ189" s="17" t="s">
        <v>81</v>
      </c>
      <c r="BK189" s="151">
        <f>ROUND(I189*H189,2)</f>
        <v>0</v>
      </c>
      <c r="BL189" s="17" t="s">
        <v>158</v>
      </c>
      <c r="BM189" s="150" t="s">
        <v>754</v>
      </c>
    </row>
    <row r="190" spans="2:65" s="1" customFormat="1" x14ac:dyDescent="0.2">
      <c r="B190" s="32"/>
      <c r="D190" s="152" t="s">
        <v>160</v>
      </c>
      <c r="F190" s="153" t="s">
        <v>2122</v>
      </c>
      <c r="I190" s="154"/>
      <c r="L190" s="32"/>
      <c r="M190" s="155"/>
      <c r="T190" s="56"/>
      <c r="AT190" s="17" t="s">
        <v>160</v>
      </c>
      <c r="AU190" s="17" t="s">
        <v>81</v>
      </c>
    </row>
    <row r="191" spans="2:65" s="1" customFormat="1" ht="16.5" customHeight="1" x14ac:dyDescent="0.2">
      <c r="B191" s="137"/>
      <c r="C191" s="138" t="s">
        <v>369</v>
      </c>
      <c r="D191" s="138" t="s">
        <v>154</v>
      </c>
      <c r="E191" s="139" t="s">
        <v>2044</v>
      </c>
      <c r="F191" s="140" t="s">
        <v>2045</v>
      </c>
      <c r="G191" s="141" t="s">
        <v>372</v>
      </c>
      <c r="H191" s="142">
        <v>1</v>
      </c>
      <c r="I191" s="143"/>
      <c r="J191" s="144">
        <f>ROUND(I191*H191,2)</f>
        <v>0</v>
      </c>
      <c r="K191" s="145"/>
      <c r="L191" s="32"/>
      <c r="M191" s="146" t="s">
        <v>1</v>
      </c>
      <c r="N191" s="147" t="s">
        <v>38</v>
      </c>
      <c r="P191" s="148">
        <f>O191*H191</f>
        <v>0</v>
      </c>
      <c r="Q191" s="148">
        <v>0</v>
      </c>
      <c r="R191" s="148">
        <f>Q191*H191</f>
        <v>0</v>
      </c>
      <c r="S191" s="148">
        <v>0</v>
      </c>
      <c r="T191" s="149">
        <f>S191*H191</f>
        <v>0</v>
      </c>
      <c r="AR191" s="150" t="s">
        <v>158</v>
      </c>
      <c r="AT191" s="150" t="s">
        <v>154</v>
      </c>
      <c r="AU191" s="150" t="s">
        <v>81</v>
      </c>
      <c r="AY191" s="17" t="s">
        <v>151</v>
      </c>
      <c r="BE191" s="151">
        <f>IF(N191="základní",J191,0)</f>
        <v>0</v>
      </c>
      <c r="BF191" s="151">
        <f>IF(N191="snížená",J191,0)</f>
        <v>0</v>
      </c>
      <c r="BG191" s="151">
        <f>IF(N191="zákl. přenesená",J191,0)</f>
        <v>0</v>
      </c>
      <c r="BH191" s="151">
        <f>IF(N191="sníž. přenesená",J191,0)</f>
        <v>0</v>
      </c>
      <c r="BI191" s="151">
        <f>IF(N191="nulová",J191,0)</f>
        <v>0</v>
      </c>
      <c r="BJ191" s="17" t="s">
        <v>81</v>
      </c>
      <c r="BK191" s="151">
        <f>ROUND(I191*H191,2)</f>
        <v>0</v>
      </c>
      <c r="BL191" s="17" t="s">
        <v>158</v>
      </c>
      <c r="BM191" s="150" t="s">
        <v>761</v>
      </c>
    </row>
    <row r="192" spans="2:65" s="1" customFormat="1" x14ac:dyDescent="0.2">
      <c r="B192" s="32"/>
      <c r="D192" s="152" t="s">
        <v>160</v>
      </c>
      <c r="F192" s="153" t="s">
        <v>2045</v>
      </c>
      <c r="I192" s="154"/>
      <c r="L192" s="32"/>
      <c r="M192" s="155"/>
      <c r="T192" s="56"/>
      <c r="AT192" s="17" t="s">
        <v>160</v>
      </c>
      <c r="AU192" s="17" t="s">
        <v>81</v>
      </c>
    </row>
    <row r="193" spans="2:65" s="1" customFormat="1" ht="16.5" customHeight="1" x14ac:dyDescent="0.2">
      <c r="B193" s="137"/>
      <c r="C193" s="138" t="s">
        <v>375</v>
      </c>
      <c r="D193" s="138" t="s">
        <v>154</v>
      </c>
      <c r="E193" s="139" t="s">
        <v>2024</v>
      </c>
      <c r="F193" s="140" t="s">
        <v>2123</v>
      </c>
      <c r="G193" s="141" t="s">
        <v>372</v>
      </c>
      <c r="H193" s="142">
        <v>2</v>
      </c>
      <c r="I193" s="143"/>
      <c r="J193" s="144">
        <f>ROUND(I193*H193,2)</f>
        <v>0</v>
      </c>
      <c r="K193" s="145"/>
      <c r="L193" s="32"/>
      <c r="M193" s="146" t="s">
        <v>1</v>
      </c>
      <c r="N193" s="147" t="s">
        <v>38</v>
      </c>
      <c r="P193" s="148">
        <f>O193*H193</f>
        <v>0</v>
      </c>
      <c r="Q193" s="148">
        <v>0</v>
      </c>
      <c r="R193" s="148">
        <f>Q193*H193</f>
        <v>0</v>
      </c>
      <c r="S193" s="148">
        <v>0</v>
      </c>
      <c r="T193" s="149">
        <f>S193*H193</f>
        <v>0</v>
      </c>
      <c r="AR193" s="150" t="s">
        <v>158</v>
      </c>
      <c r="AT193" s="150" t="s">
        <v>154</v>
      </c>
      <c r="AU193" s="150" t="s">
        <v>81</v>
      </c>
      <c r="AY193" s="17" t="s">
        <v>151</v>
      </c>
      <c r="BE193" s="151">
        <f>IF(N193="základní",J193,0)</f>
        <v>0</v>
      </c>
      <c r="BF193" s="151">
        <f>IF(N193="snížená",J193,0)</f>
        <v>0</v>
      </c>
      <c r="BG193" s="151">
        <f>IF(N193="zákl. přenesená",J193,0)</f>
        <v>0</v>
      </c>
      <c r="BH193" s="151">
        <f>IF(N193="sníž. přenesená",J193,0)</f>
        <v>0</v>
      </c>
      <c r="BI193" s="151">
        <f>IF(N193="nulová",J193,0)</f>
        <v>0</v>
      </c>
      <c r="BJ193" s="17" t="s">
        <v>81</v>
      </c>
      <c r="BK193" s="151">
        <f>ROUND(I193*H193,2)</f>
        <v>0</v>
      </c>
      <c r="BL193" s="17" t="s">
        <v>158</v>
      </c>
      <c r="BM193" s="150" t="s">
        <v>770</v>
      </c>
    </row>
    <row r="194" spans="2:65" s="1" customFormat="1" x14ac:dyDescent="0.2">
      <c r="B194" s="32"/>
      <c r="D194" s="152" t="s">
        <v>160</v>
      </c>
      <c r="F194" s="153" t="s">
        <v>2123</v>
      </c>
      <c r="I194" s="154"/>
      <c r="L194" s="32"/>
      <c r="M194" s="155"/>
      <c r="T194" s="56"/>
      <c r="AT194" s="17" t="s">
        <v>160</v>
      </c>
      <c r="AU194" s="17" t="s">
        <v>81</v>
      </c>
    </row>
    <row r="195" spans="2:65" s="1" customFormat="1" ht="24.2" customHeight="1" x14ac:dyDescent="0.2">
      <c r="B195" s="137"/>
      <c r="C195" s="138" t="s">
        <v>381</v>
      </c>
      <c r="D195" s="138" t="s">
        <v>154</v>
      </c>
      <c r="E195" s="139" t="s">
        <v>2026</v>
      </c>
      <c r="F195" s="140" t="s">
        <v>2027</v>
      </c>
      <c r="G195" s="141" t="s">
        <v>372</v>
      </c>
      <c r="H195" s="142">
        <v>2</v>
      </c>
      <c r="I195" s="143"/>
      <c r="J195" s="144">
        <f>ROUND(I195*H195,2)</f>
        <v>0</v>
      </c>
      <c r="K195" s="145"/>
      <c r="L195" s="32"/>
      <c r="M195" s="146" t="s">
        <v>1</v>
      </c>
      <c r="N195" s="147" t="s">
        <v>38</v>
      </c>
      <c r="P195" s="148">
        <f>O195*H195</f>
        <v>0</v>
      </c>
      <c r="Q195" s="148">
        <v>0</v>
      </c>
      <c r="R195" s="148">
        <f>Q195*H195</f>
        <v>0</v>
      </c>
      <c r="S195" s="148">
        <v>0</v>
      </c>
      <c r="T195" s="149">
        <f>S195*H195</f>
        <v>0</v>
      </c>
      <c r="AR195" s="150" t="s">
        <v>158</v>
      </c>
      <c r="AT195" s="150" t="s">
        <v>154</v>
      </c>
      <c r="AU195" s="150" t="s">
        <v>81</v>
      </c>
      <c r="AY195" s="17" t="s">
        <v>151</v>
      </c>
      <c r="BE195" s="151">
        <f>IF(N195="základní",J195,0)</f>
        <v>0</v>
      </c>
      <c r="BF195" s="151">
        <f>IF(N195="snížená",J195,0)</f>
        <v>0</v>
      </c>
      <c r="BG195" s="151">
        <f>IF(N195="zákl. přenesená",J195,0)</f>
        <v>0</v>
      </c>
      <c r="BH195" s="151">
        <f>IF(N195="sníž. přenesená",J195,0)</f>
        <v>0</v>
      </c>
      <c r="BI195" s="151">
        <f>IF(N195="nulová",J195,0)</f>
        <v>0</v>
      </c>
      <c r="BJ195" s="17" t="s">
        <v>81</v>
      </c>
      <c r="BK195" s="151">
        <f>ROUND(I195*H195,2)</f>
        <v>0</v>
      </c>
      <c r="BL195" s="17" t="s">
        <v>158</v>
      </c>
      <c r="BM195" s="150" t="s">
        <v>780</v>
      </c>
    </row>
    <row r="196" spans="2:65" s="1" customFormat="1" x14ac:dyDescent="0.2">
      <c r="B196" s="32"/>
      <c r="D196" s="152" t="s">
        <v>160</v>
      </c>
      <c r="F196" s="153" t="s">
        <v>2027</v>
      </c>
      <c r="I196" s="154"/>
      <c r="L196" s="32"/>
      <c r="M196" s="155"/>
      <c r="T196" s="56"/>
      <c r="AT196" s="17" t="s">
        <v>160</v>
      </c>
      <c r="AU196" s="17" t="s">
        <v>81</v>
      </c>
    </row>
    <row r="197" spans="2:65" s="1" customFormat="1" ht="24.2" customHeight="1" x14ac:dyDescent="0.2">
      <c r="B197" s="137"/>
      <c r="C197" s="138" t="s">
        <v>292</v>
      </c>
      <c r="D197" s="138" t="s">
        <v>154</v>
      </c>
      <c r="E197" s="139" t="s">
        <v>2030</v>
      </c>
      <c r="F197" s="140" t="s">
        <v>2031</v>
      </c>
      <c r="G197" s="141" t="s">
        <v>372</v>
      </c>
      <c r="H197" s="142">
        <v>1</v>
      </c>
      <c r="I197" s="143"/>
      <c r="J197" s="144">
        <f>ROUND(I197*H197,2)</f>
        <v>0</v>
      </c>
      <c r="K197" s="145"/>
      <c r="L197" s="32"/>
      <c r="M197" s="146" t="s">
        <v>1</v>
      </c>
      <c r="N197" s="147" t="s">
        <v>38</v>
      </c>
      <c r="P197" s="148">
        <f>O197*H197</f>
        <v>0</v>
      </c>
      <c r="Q197" s="148">
        <v>0</v>
      </c>
      <c r="R197" s="148">
        <f>Q197*H197</f>
        <v>0</v>
      </c>
      <c r="S197" s="148">
        <v>0</v>
      </c>
      <c r="T197" s="149">
        <f>S197*H197</f>
        <v>0</v>
      </c>
      <c r="AR197" s="150" t="s">
        <v>158</v>
      </c>
      <c r="AT197" s="150" t="s">
        <v>154</v>
      </c>
      <c r="AU197" s="150" t="s">
        <v>81</v>
      </c>
      <c r="AY197" s="17" t="s">
        <v>151</v>
      </c>
      <c r="BE197" s="151">
        <f>IF(N197="základní",J197,0)</f>
        <v>0</v>
      </c>
      <c r="BF197" s="151">
        <f>IF(N197="snížená",J197,0)</f>
        <v>0</v>
      </c>
      <c r="BG197" s="151">
        <f>IF(N197="zákl. přenesená",J197,0)</f>
        <v>0</v>
      </c>
      <c r="BH197" s="151">
        <f>IF(N197="sníž. přenesená",J197,0)</f>
        <v>0</v>
      </c>
      <c r="BI197" s="151">
        <f>IF(N197="nulová",J197,0)</f>
        <v>0</v>
      </c>
      <c r="BJ197" s="17" t="s">
        <v>81</v>
      </c>
      <c r="BK197" s="151">
        <f>ROUND(I197*H197,2)</f>
        <v>0</v>
      </c>
      <c r="BL197" s="17" t="s">
        <v>158</v>
      </c>
      <c r="BM197" s="150" t="s">
        <v>790</v>
      </c>
    </row>
    <row r="198" spans="2:65" s="1" customFormat="1" x14ac:dyDescent="0.2">
      <c r="B198" s="32"/>
      <c r="D198" s="152" t="s">
        <v>160</v>
      </c>
      <c r="F198" s="153" t="s">
        <v>2031</v>
      </c>
      <c r="I198" s="154"/>
      <c r="L198" s="32"/>
      <c r="M198" s="155"/>
      <c r="T198" s="56"/>
      <c r="AT198" s="17" t="s">
        <v>160</v>
      </c>
      <c r="AU198" s="17" t="s">
        <v>81</v>
      </c>
    </row>
    <row r="199" spans="2:65" s="1" customFormat="1" ht="24.2" customHeight="1" x14ac:dyDescent="0.2">
      <c r="B199" s="137"/>
      <c r="C199" s="138" t="s">
        <v>389</v>
      </c>
      <c r="D199" s="138" t="s">
        <v>154</v>
      </c>
      <c r="E199" s="139" t="s">
        <v>2124</v>
      </c>
      <c r="F199" s="140" t="s">
        <v>2125</v>
      </c>
      <c r="G199" s="141" t="s">
        <v>372</v>
      </c>
      <c r="H199" s="142">
        <v>1</v>
      </c>
      <c r="I199" s="143"/>
      <c r="J199" s="144">
        <f>ROUND(I199*H199,2)</f>
        <v>0</v>
      </c>
      <c r="K199" s="145"/>
      <c r="L199" s="32"/>
      <c r="M199" s="146" t="s">
        <v>1</v>
      </c>
      <c r="N199" s="147" t="s">
        <v>38</v>
      </c>
      <c r="P199" s="148">
        <f>O199*H199</f>
        <v>0</v>
      </c>
      <c r="Q199" s="148">
        <v>0</v>
      </c>
      <c r="R199" s="148">
        <f>Q199*H199</f>
        <v>0</v>
      </c>
      <c r="S199" s="148">
        <v>0</v>
      </c>
      <c r="T199" s="149">
        <f>S199*H199</f>
        <v>0</v>
      </c>
      <c r="AR199" s="150" t="s">
        <v>158</v>
      </c>
      <c r="AT199" s="150" t="s">
        <v>154</v>
      </c>
      <c r="AU199" s="150" t="s">
        <v>81</v>
      </c>
      <c r="AY199" s="17" t="s">
        <v>151</v>
      </c>
      <c r="BE199" s="151">
        <f>IF(N199="základní",J199,0)</f>
        <v>0</v>
      </c>
      <c r="BF199" s="151">
        <f>IF(N199="snížená",J199,0)</f>
        <v>0</v>
      </c>
      <c r="BG199" s="151">
        <f>IF(N199="zákl. přenesená",J199,0)</f>
        <v>0</v>
      </c>
      <c r="BH199" s="151">
        <f>IF(N199="sníž. přenesená",J199,0)</f>
        <v>0</v>
      </c>
      <c r="BI199" s="151">
        <f>IF(N199="nulová",J199,0)</f>
        <v>0</v>
      </c>
      <c r="BJ199" s="17" t="s">
        <v>81</v>
      </c>
      <c r="BK199" s="151">
        <f>ROUND(I199*H199,2)</f>
        <v>0</v>
      </c>
      <c r="BL199" s="17" t="s">
        <v>158</v>
      </c>
      <c r="BM199" s="150" t="s">
        <v>802</v>
      </c>
    </row>
    <row r="200" spans="2:65" s="1" customFormat="1" x14ac:dyDescent="0.2">
      <c r="B200" s="32"/>
      <c r="D200" s="152" t="s">
        <v>160</v>
      </c>
      <c r="F200" s="153" t="s">
        <v>2125</v>
      </c>
      <c r="I200" s="154"/>
      <c r="L200" s="32"/>
      <c r="M200" s="155"/>
      <c r="T200" s="56"/>
      <c r="AT200" s="17" t="s">
        <v>160</v>
      </c>
      <c r="AU200" s="17" t="s">
        <v>81</v>
      </c>
    </row>
    <row r="201" spans="2:65" s="1" customFormat="1" ht="21.75" customHeight="1" x14ac:dyDescent="0.2">
      <c r="B201" s="137"/>
      <c r="C201" s="138" t="s">
        <v>392</v>
      </c>
      <c r="D201" s="138" t="s">
        <v>154</v>
      </c>
      <c r="E201" s="139" t="s">
        <v>2126</v>
      </c>
      <c r="F201" s="140" t="s">
        <v>2127</v>
      </c>
      <c r="G201" s="141" t="s">
        <v>372</v>
      </c>
      <c r="H201" s="142">
        <v>2</v>
      </c>
      <c r="I201" s="143"/>
      <c r="J201" s="144">
        <f>ROUND(I201*H201,2)</f>
        <v>0</v>
      </c>
      <c r="K201" s="145"/>
      <c r="L201" s="32"/>
      <c r="M201" s="146" t="s">
        <v>1</v>
      </c>
      <c r="N201" s="147" t="s">
        <v>38</v>
      </c>
      <c r="P201" s="148">
        <f>O201*H201</f>
        <v>0</v>
      </c>
      <c r="Q201" s="148">
        <v>0</v>
      </c>
      <c r="R201" s="148">
        <f>Q201*H201</f>
        <v>0</v>
      </c>
      <c r="S201" s="148">
        <v>0</v>
      </c>
      <c r="T201" s="149">
        <f>S201*H201</f>
        <v>0</v>
      </c>
      <c r="AR201" s="150" t="s">
        <v>158</v>
      </c>
      <c r="AT201" s="150" t="s">
        <v>154</v>
      </c>
      <c r="AU201" s="150" t="s">
        <v>81</v>
      </c>
      <c r="AY201" s="17" t="s">
        <v>151</v>
      </c>
      <c r="BE201" s="151">
        <f>IF(N201="základní",J201,0)</f>
        <v>0</v>
      </c>
      <c r="BF201" s="151">
        <f>IF(N201="snížená",J201,0)</f>
        <v>0</v>
      </c>
      <c r="BG201" s="151">
        <f>IF(N201="zákl. přenesená",J201,0)</f>
        <v>0</v>
      </c>
      <c r="BH201" s="151">
        <f>IF(N201="sníž. přenesená",J201,0)</f>
        <v>0</v>
      </c>
      <c r="BI201" s="151">
        <f>IF(N201="nulová",J201,0)</f>
        <v>0</v>
      </c>
      <c r="BJ201" s="17" t="s">
        <v>81</v>
      </c>
      <c r="BK201" s="151">
        <f>ROUND(I201*H201,2)</f>
        <v>0</v>
      </c>
      <c r="BL201" s="17" t="s">
        <v>158</v>
      </c>
      <c r="BM201" s="150" t="s">
        <v>813</v>
      </c>
    </row>
    <row r="202" spans="2:65" s="1" customFormat="1" x14ac:dyDescent="0.2">
      <c r="B202" s="32"/>
      <c r="D202" s="152" t="s">
        <v>160</v>
      </c>
      <c r="F202" s="153" t="s">
        <v>2127</v>
      </c>
      <c r="I202" s="154"/>
      <c r="L202" s="32"/>
      <c r="M202" s="155"/>
      <c r="T202" s="56"/>
      <c r="AT202" s="17" t="s">
        <v>160</v>
      </c>
      <c r="AU202" s="17" t="s">
        <v>81</v>
      </c>
    </row>
    <row r="203" spans="2:65" s="1" customFormat="1" ht="24.2" customHeight="1" x14ac:dyDescent="0.2">
      <c r="B203" s="137"/>
      <c r="C203" s="138" t="s">
        <v>398</v>
      </c>
      <c r="D203" s="138" t="s">
        <v>154</v>
      </c>
      <c r="E203" s="139" t="s">
        <v>2032</v>
      </c>
      <c r="F203" s="140" t="s">
        <v>2033</v>
      </c>
      <c r="G203" s="141" t="s">
        <v>372</v>
      </c>
      <c r="H203" s="142">
        <v>2</v>
      </c>
      <c r="I203" s="143"/>
      <c r="J203" s="144">
        <f>ROUND(I203*H203,2)</f>
        <v>0</v>
      </c>
      <c r="K203" s="145"/>
      <c r="L203" s="32"/>
      <c r="M203" s="146" t="s">
        <v>1</v>
      </c>
      <c r="N203" s="147" t="s">
        <v>38</v>
      </c>
      <c r="P203" s="148">
        <f>O203*H203</f>
        <v>0</v>
      </c>
      <c r="Q203" s="148">
        <v>0</v>
      </c>
      <c r="R203" s="148">
        <f>Q203*H203</f>
        <v>0</v>
      </c>
      <c r="S203" s="148">
        <v>0</v>
      </c>
      <c r="T203" s="149">
        <f>S203*H203</f>
        <v>0</v>
      </c>
      <c r="AR203" s="150" t="s">
        <v>158</v>
      </c>
      <c r="AT203" s="150" t="s">
        <v>154</v>
      </c>
      <c r="AU203" s="150" t="s">
        <v>81</v>
      </c>
      <c r="AY203" s="17" t="s">
        <v>151</v>
      </c>
      <c r="BE203" s="151">
        <f>IF(N203="základní",J203,0)</f>
        <v>0</v>
      </c>
      <c r="BF203" s="151">
        <f>IF(N203="snížená",J203,0)</f>
        <v>0</v>
      </c>
      <c r="BG203" s="151">
        <f>IF(N203="zákl. přenesená",J203,0)</f>
        <v>0</v>
      </c>
      <c r="BH203" s="151">
        <f>IF(N203="sníž. přenesená",J203,0)</f>
        <v>0</v>
      </c>
      <c r="BI203" s="151">
        <f>IF(N203="nulová",J203,0)</f>
        <v>0</v>
      </c>
      <c r="BJ203" s="17" t="s">
        <v>81</v>
      </c>
      <c r="BK203" s="151">
        <f>ROUND(I203*H203,2)</f>
        <v>0</v>
      </c>
      <c r="BL203" s="17" t="s">
        <v>158</v>
      </c>
      <c r="BM203" s="150" t="s">
        <v>821</v>
      </c>
    </row>
    <row r="204" spans="2:65" s="1" customFormat="1" x14ac:dyDescent="0.2">
      <c r="B204" s="32"/>
      <c r="D204" s="152" t="s">
        <v>160</v>
      </c>
      <c r="F204" s="153" t="s">
        <v>2033</v>
      </c>
      <c r="I204" s="154"/>
      <c r="L204" s="32"/>
      <c r="M204" s="155"/>
      <c r="T204" s="56"/>
      <c r="AT204" s="17" t="s">
        <v>160</v>
      </c>
      <c r="AU204" s="17" t="s">
        <v>81</v>
      </c>
    </row>
    <row r="205" spans="2:65" s="1" customFormat="1" ht="16.5" customHeight="1" x14ac:dyDescent="0.2">
      <c r="B205" s="137"/>
      <c r="C205" s="138" t="s">
        <v>403</v>
      </c>
      <c r="D205" s="138" t="s">
        <v>154</v>
      </c>
      <c r="E205" s="139" t="s">
        <v>2034</v>
      </c>
      <c r="F205" s="140" t="s">
        <v>2035</v>
      </c>
      <c r="G205" s="141" t="s">
        <v>372</v>
      </c>
      <c r="H205" s="142">
        <v>2</v>
      </c>
      <c r="I205" s="143"/>
      <c r="J205" s="144">
        <f>ROUND(I205*H205,2)</f>
        <v>0</v>
      </c>
      <c r="K205" s="145"/>
      <c r="L205" s="32"/>
      <c r="M205" s="146" t="s">
        <v>1</v>
      </c>
      <c r="N205" s="147" t="s">
        <v>38</v>
      </c>
      <c r="P205" s="148">
        <f>O205*H205</f>
        <v>0</v>
      </c>
      <c r="Q205" s="148">
        <v>0</v>
      </c>
      <c r="R205" s="148">
        <f>Q205*H205</f>
        <v>0</v>
      </c>
      <c r="S205" s="148">
        <v>0</v>
      </c>
      <c r="T205" s="149">
        <f>S205*H205</f>
        <v>0</v>
      </c>
      <c r="AR205" s="150" t="s">
        <v>158</v>
      </c>
      <c r="AT205" s="150" t="s">
        <v>154</v>
      </c>
      <c r="AU205" s="150" t="s">
        <v>81</v>
      </c>
      <c r="AY205" s="17" t="s">
        <v>151</v>
      </c>
      <c r="BE205" s="151">
        <f>IF(N205="základní",J205,0)</f>
        <v>0</v>
      </c>
      <c r="BF205" s="151">
        <f>IF(N205="snížená",J205,0)</f>
        <v>0</v>
      </c>
      <c r="BG205" s="151">
        <f>IF(N205="zákl. přenesená",J205,0)</f>
        <v>0</v>
      </c>
      <c r="BH205" s="151">
        <f>IF(N205="sníž. přenesená",J205,0)</f>
        <v>0</v>
      </c>
      <c r="BI205" s="151">
        <f>IF(N205="nulová",J205,0)</f>
        <v>0</v>
      </c>
      <c r="BJ205" s="17" t="s">
        <v>81</v>
      </c>
      <c r="BK205" s="151">
        <f>ROUND(I205*H205,2)</f>
        <v>0</v>
      </c>
      <c r="BL205" s="17" t="s">
        <v>158</v>
      </c>
      <c r="BM205" s="150" t="s">
        <v>829</v>
      </c>
    </row>
    <row r="206" spans="2:65" s="1" customFormat="1" x14ac:dyDescent="0.2">
      <c r="B206" s="32"/>
      <c r="D206" s="152" t="s">
        <v>160</v>
      </c>
      <c r="F206" s="153" t="s">
        <v>2035</v>
      </c>
      <c r="I206" s="154"/>
      <c r="L206" s="32"/>
      <c r="M206" s="155"/>
      <c r="T206" s="56"/>
      <c r="AT206" s="17" t="s">
        <v>160</v>
      </c>
      <c r="AU206" s="17" t="s">
        <v>81</v>
      </c>
    </row>
    <row r="207" spans="2:65" s="1" customFormat="1" ht="16.5" customHeight="1" x14ac:dyDescent="0.2">
      <c r="B207" s="137"/>
      <c r="C207" s="138" t="s">
        <v>409</v>
      </c>
      <c r="D207" s="138" t="s">
        <v>154</v>
      </c>
      <c r="E207" s="139" t="s">
        <v>2038</v>
      </c>
      <c r="F207" s="140" t="s">
        <v>2128</v>
      </c>
      <c r="G207" s="141" t="s">
        <v>372</v>
      </c>
      <c r="H207" s="142">
        <v>2</v>
      </c>
      <c r="I207" s="143"/>
      <c r="J207" s="144">
        <f>ROUND(I207*H207,2)</f>
        <v>0</v>
      </c>
      <c r="K207" s="145"/>
      <c r="L207" s="32"/>
      <c r="M207" s="146" t="s">
        <v>1</v>
      </c>
      <c r="N207" s="147" t="s">
        <v>38</v>
      </c>
      <c r="P207" s="148">
        <f>O207*H207</f>
        <v>0</v>
      </c>
      <c r="Q207" s="148">
        <v>0</v>
      </c>
      <c r="R207" s="148">
        <f>Q207*H207</f>
        <v>0</v>
      </c>
      <c r="S207" s="148">
        <v>0</v>
      </c>
      <c r="T207" s="149">
        <f>S207*H207</f>
        <v>0</v>
      </c>
      <c r="AR207" s="150" t="s">
        <v>158</v>
      </c>
      <c r="AT207" s="150" t="s">
        <v>154</v>
      </c>
      <c r="AU207" s="150" t="s">
        <v>81</v>
      </c>
      <c r="AY207" s="17" t="s">
        <v>151</v>
      </c>
      <c r="BE207" s="151">
        <f>IF(N207="základní",J207,0)</f>
        <v>0</v>
      </c>
      <c r="BF207" s="151">
        <f>IF(N207="snížená",J207,0)</f>
        <v>0</v>
      </c>
      <c r="BG207" s="151">
        <f>IF(N207="zákl. přenesená",J207,0)</f>
        <v>0</v>
      </c>
      <c r="BH207" s="151">
        <f>IF(N207="sníž. přenesená",J207,0)</f>
        <v>0</v>
      </c>
      <c r="BI207" s="151">
        <f>IF(N207="nulová",J207,0)</f>
        <v>0</v>
      </c>
      <c r="BJ207" s="17" t="s">
        <v>81</v>
      </c>
      <c r="BK207" s="151">
        <f>ROUND(I207*H207,2)</f>
        <v>0</v>
      </c>
      <c r="BL207" s="17" t="s">
        <v>158</v>
      </c>
      <c r="BM207" s="150" t="s">
        <v>838</v>
      </c>
    </row>
    <row r="208" spans="2:65" s="1" customFormat="1" x14ac:dyDescent="0.2">
      <c r="B208" s="32"/>
      <c r="D208" s="152" t="s">
        <v>160</v>
      </c>
      <c r="F208" s="153" t="s">
        <v>2128</v>
      </c>
      <c r="I208" s="154"/>
      <c r="L208" s="32"/>
      <c r="M208" s="155"/>
      <c r="T208" s="56"/>
      <c r="AT208" s="17" t="s">
        <v>160</v>
      </c>
      <c r="AU208" s="17" t="s">
        <v>81</v>
      </c>
    </row>
    <row r="209" spans="2:65" s="1" customFormat="1" ht="21.75" customHeight="1" x14ac:dyDescent="0.2">
      <c r="B209" s="137"/>
      <c r="C209" s="138" t="s">
        <v>413</v>
      </c>
      <c r="D209" s="138" t="s">
        <v>154</v>
      </c>
      <c r="E209" s="139" t="s">
        <v>2046</v>
      </c>
      <c r="F209" s="140" t="s">
        <v>2047</v>
      </c>
      <c r="G209" s="141" t="s">
        <v>171</v>
      </c>
      <c r="H209" s="142">
        <v>0.2</v>
      </c>
      <c r="I209" s="143"/>
      <c r="J209" s="144">
        <f>ROUND(I209*H209,2)</f>
        <v>0</v>
      </c>
      <c r="K209" s="145"/>
      <c r="L209" s="32"/>
      <c r="M209" s="146" t="s">
        <v>1</v>
      </c>
      <c r="N209" s="147" t="s">
        <v>38</v>
      </c>
      <c r="P209" s="148">
        <f>O209*H209</f>
        <v>0</v>
      </c>
      <c r="Q209" s="148">
        <v>0</v>
      </c>
      <c r="R209" s="148">
        <f>Q209*H209</f>
        <v>0</v>
      </c>
      <c r="S209" s="148">
        <v>0</v>
      </c>
      <c r="T209" s="149">
        <f>S209*H209</f>
        <v>0</v>
      </c>
      <c r="AR209" s="150" t="s">
        <v>158</v>
      </c>
      <c r="AT209" s="150" t="s">
        <v>154</v>
      </c>
      <c r="AU209" s="150" t="s">
        <v>81</v>
      </c>
      <c r="AY209" s="17" t="s">
        <v>151</v>
      </c>
      <c r="BE209" s="151">
        <f>IF(N209="základní",J209,0)</f>
        <v>0</v>
      </c>
      <c r="BF209" s="151">
        <f>IF(N209="snížená",J209,0)</f>
        <v>0</v>
      </c>
      <c r="BG209" s="151">
        <f>IF(N209="zákl. přenesená",J209,0)</f>
        <v>0</v>
      </c>
      <c r="BH209" s="151">
        <f>IF(N209="sníž. přenesená",J209,0)</f>
        <v>0</v>
      </c>
      <c r="BI209" s="151">
        <f>IF(N209="nulová",J209,0)</f>
        <v>0</v>
      </c>
      <c r="BJ209" s="17" t="s">
        <v>81</v>
      </c>
      <c r="BK209" s="151">
        <f>ROUND(I209*H209,2)</f>
        <v>0</v>
      </c>
      <c r="BL209" s="17" t="s">
        <v>158</v>
      </c>
      <c r="BM209" s="150" t="s">
        <v>848</v>
      </c>
    </row>
    <row r="210" spans="2:65" s="1" customFormat="1" x14ac:dyDescent="0.2">
      <c r="B210" s="32"/>
      <c r="D210" s="152" t="s">
        <v>160</v>
      </c>
      <c r="F210" s="153" t="s">
        <v>2047</v>
      </c>
      <c r="I210" s="154"/>
      <c r="L210" s="32"/>
      <c r="M210" s="155"/>
      <c r="T210" s="56"/>
      <c r="AT210" s="17" t="s">
        <v>160</v>
      </c>
      <c r="AU210" s="17" t="s">
        <v>81</v>
      </c>
    </row>
    <row r="211" spans="2:65" s="1" customFormat="1" ht="16.5" customHeight="1" x14ac:dyDescent="0.2">
      <c r="B211" s="137"/>
      <c r="C211" s="138" t="s">
        <v>419</v>
      </c>
      <c r="D211" s="138" t="s">
        <v>154</v>
      </c>
      <c r="E211" s="139" t="s">
        <v>2129</v>
      </c>
      <c r="F211" s="140" t="s">
        <v>2130</v>
      </c>
      <c r="G211" s="141" t="s">
        <v>167</v>
      </c>
      <c r="H211" s="142">
        <v>1</v>
      </c>
      <c r="I211" s="143"/>
      <c r="J211" s="144">
        <f>ROUND(I211*H211,2)</f>
        <v>0</v>
      </c>
      <c r="K211" s="145"/>
      <c r="L211" s="32"/>
      <c r="M211" s="146" t="s">
        <v>1</v>
      </c>
      <c r="N211" s="147" t="s">
        <v>38</v>
      </c>
      <c r="P211" s="148">
        <f>O211*H211</f>
        <v>0</v>
      </c>
      <c r="Q211" s="148">
        <v>0</v>
      </c>
      <c r="R211" s="148">
        <f>Q211*H211</f>
        <v>0</v>
      </c>
      <c r="S211" s="148">
        <v>0</v>
      </c>
      <c r="T211" s="149">
        <f>S211*H211</f>
        <v>0</v>
      </c>
      <c r="AR211" s="150" t="s">
        <v>158</v>
      </c>
      <c r="AT211" s="150" t="s">
        <v>154</v>
      </c>
      <c r="AU211" s="150" t="s">
        <v>81</v>
      </c>
      <c r="AY211" s="17" t="s">
        <v>151</v>
      </c>
      <c r="BE211" s="151">
        <f>IF(N211="základní",J211,0)</f>
        <v>0</v>
      </c>
      <c r="BF211" s="151">
        <f>IF(N211="snížená",J211,0)</f>
        <v>0</v>
      </c>
      <c r="BG211" s="151">
        <f>IF(N211="zákl. přenesená",J211,0)</f>
        <v>0</v>
      </c>
      <c r="BH211" s="151">
        <f>IF(N211="sníž. přenesená",J211,0)</f>
        <v>0</v>
      </c>
      <c r="BI211" s="151">
        <f>IF(N211="nulová",J211,0)</f>
        <v>0</v>
      </c>
      <c r="BJ211" s="17" t="s">
        <v>81</v>
      </c>
      <c r="BK211" s="151">
        <f>ROUND(I211*H211,2)</f>
        <v>0</v>
      </c>
      <c r="BL211" s="17" t="s">
        <v>158</v>
      </c>
      <c r="BM211" s="150" t="s">
        <v>860</v>
      </c>
    </row>
    <row r="212" spans="2:65" s="1" customFormat="1" x14ac:dyDescent="0.2">
      <c r="B212" s="32"/>
      <c r="D212" s="152" t="s">
        <v>160</v>
      </c>
      <c r="F212" s="153" t="s">
        <v>2130</v>
      </c>
      <c r="I212" s="154"/>
      <c r="L212" s="32"/>
      <c r="M212" s="155"/>
      <c r="T212" s="56"/>
      <c r="AT212" s="17" t="s">
        <v>160</v>
      </c>
      <c r="AU212" s="17" t="s">
        <v>81</v>
      </c>
    </row>
    <row r="213" spans="2:65" s="1" customFormat="1" ht="21.75" customHeight="1" x14ac:dyDescent="0.2">
      <c r="B213" s="137"/>
      <c r="C213" s="138" t="s">
        <v>423</v>
      </c>
      <c r="D213" s="138" t="s">
        <v>154</v>
      </c>
      <c r="E213" s="139" t="s">
        <v>2131</v>
      </c>
      <c r="F213" s="140" t="s">
        <v>2132</v>
      </c>
      <c r="G213" s="141" t="s">
        <v>1883</v>
      </c>
      <c r="H213" s="142">
        <v>2</v>
      </c>
      <c r="I213" s="143"/>
      <c r="J213" s="144">
        <f>ROUND(I213*H213,2)</f>
        <v>0</v>
      </c>
      <c r="K213" s="145"/>
      <c r="L213" s="32"/>
      <c r="M213" s="146" t="s">
        <v>1</v>
      </c>
      <c r="N213" s="147" t="s">
        <v>38</v>
      </c>
      <c r="P213" s="148">
        <f>O213*H213</f>
        <v>0</v>
      </c>
      <c r="Q213" s="148">
        <v>0</v>
      </c>
      <c r="R213" s="148">
        <f>Q213*H213</f>
        <v>0</v>
      </c>
      <c r="S213" s="148">
        <v>0</v>
      </c>
      <c r="T213" s="149">
        <f>S213*H213</f>
        <v>0</v>
      </c>
      <c r="AR213" s="150" t="s">
        <v>158</v>
      </c>
      <c r="AT213" s="150" t="s">
        <v>154</v>
      </c>
      <c r="AU213" s="150" t="s">
        <v>81</v>
      </c>
      <c r="AY213" s="17" t="s">
        <v>151</v>
      </c>
      <c r="BE213" s="151">
        <f>IF(N213="základní",J213,0)</f>
        <v>0</v>
      </c>
      <c r="BF213" s="151">
        <f>IF(N213="snížená",J213,0)</f>
        <v>0</v>
      </c>
      <c r="BG213" s="151">
        <f>IF(N213="zákl. přenesená",J213,0)</f>
        <v>0</v>
      </c>
      <c r="BH213" s="151">
        <f>IF(N213="sníž. přenesená",J213,0)</f>
        <v>0</v>
      </c>
      <c r="BI213" s="151">
        <f>IF(N213="nulová",J213,0)</f>
        <v>0</v>
      </c>
      <c r="BJ213" s="17" t="s">
        <v>81</v>
      </c>
      <c r="BK213" s="151">
        <f>ROUND(I213*H213,2)</f>
        <v>0</v>
      </c>
      <c r="BL213" s="17" t="s">
        <v>158</v>
      </c>
      <c r="BM213" s="150" t="s">
        <v>872</v>
      </c>
    </row>
    <row r="214" spans="2:65" s="1" customFormat="1" x14ac:dyDescent="0.2">
      <c r="B214" s="32"/>
      <c r="D214" s="152" t="s">
        <v>160</v>
      </c>
      <c r="F214" s="153" t="s">
        <v>2132</v>
      </c>
      <c r="I214" s="154"/>
      <c r="L214" s="32"/>
      <c r="M214" s="155"/>
      <c r="T214" s="56"/>
      <c r="AT214" s="17" t="s">
        <v>160</v>
      </c>
      <c r="AU214" s="17" t="s">
        <v>81</v>
      </c>
    </row>
    <row r="215" spans="2:65" s="1" customFormat="1" ht="16.5" customHeight="1" x14ac:dyDescent="0.2">
      <c r="B215" s="137"/>
      <c r="C215" s="138" t="s">
        <v>429</v>
      </c>
      <c r="D215" s="138" t="s">
        <v>154</v>
      </c>
      <c r="E215" s="139" t="s">
        <v>2133</v>
      </c>
      <c r="F215" s="140" t="s">
        <v>2134</v>
      </c>
      <c r="G215" s="141" t="s">
        <v>167</v>
      </c>
      <c r="H215" s="142">
        <v>35</v>
      </c>
      <c r="I215" s="143"/>
      <c r="J215" s="144">
        <f>ROUND(I215*H215,2)</f>
        <v>0</v>
      </c>
      <c r="K215" s="145"/>
      <c r="L215" s="32"/>
      <c r="M215" s="146" t="s">
        <v>1</v>
      </c>
      <c r="N215" s="147" t="s">
        <v>38</v>
      </c>
      <c r="P215" s="148">
        <f>O215*H215</f>
        <v>0</v>
      </c>
      <c r="Q215" s="148">
        <v>0</v>
      </c>
      <c r="R215" s="148">
        <f>Q215*H215</f>
        <v>0</v>
      </c>
      <c r="S215" s="148">
        <v>0</v>
      </c>
      <c r="T215" s="149">
        <f>S215*H215</f>
        <v>0</v>
      </c>
      <c r="AR215" s="150" t="s">
        <v>158</v>
      </c>
      <c r="AT215" s="150" t="s">
        <v>154</v>
      </c>
      <c r="AU215" s="150" t="s">
        <v>81</v>
      </c>
      <c r="AY215" s="17" t="s">
        <v>151</v>
      </c>
      <c r="BE215" s="151">
        <f>IF(N215="základní",J215,0)</f>
        <v>0</v>
      </c>
      <c r="BF215" s="151">
        <f>IF(N215="snížená",J215,0)</f>
        <v>0</v>
      </c>
      <c r="BG215" s="151">
        <f>IF(N215="zákl. přenesená",J215,0)</f>
        <v>0</v>
      </c>
      <c r="BH215" s="151">
        <f>IF(N215="sníž. přenesená",J215,0)</f>
        <v>0</v>
      </c>
      <c r="BI215" s="151">
        <f>IF(N215="nulová",J215,0)</f>
        <v>0</v>
      </c>
      <c r="BJ215" s="17" t="s">
        <v>81</v>
      </c>
      <c r="BK215" s="151">
        <f>ROUND(I215*H215,2)</f>
        <v>0</v>
      </c>
      <c r="BL215" s="17" t="s">
        <v>158</v>
      </c>
      <c r="BM215" s="150" t="s">
        <v>882</v>
      </c>
    </row>
    <row r="216" spans="2:65" s="1" customFormat="1" x14ac:dyDescent="0.2">
      <c r="B216" s="32"/>
      <c r="D216" s="152" t="s">
        <v>160</v>
      </c>
      <c r="F216" s="153" t="s">
        <v>2134</v>
      </c>
      <c r="I216" s="154"/>
      <c r="L216" s="32"/>
      <c r="M216" s="155"/>
      <c r="T216" s="56"/>
      <c r="AT216" s="17" t="s">
        <v>160</v>
      </c>
      <c r="AU216" s="17" t="s">
        <v>81</v>
      </c>
    </row>
    <row r="217" spans="2:65" s="1" customFormat="1" ht="16.5" customHeight="1" x14ac:dyDescent="0.2">
      <c r="B217" s="137"/>
      <c r="C217" s="138" t="s">
        <v>435</v>
      </c>
      <c r="D217" s="138" t="s">
        <v>154</v>
      </c>
      <c r="E217" s="139" t="s">
        <v>2135</v>
      </c>
      <c r="F217" s="140" t="s">
        <v>2136</v>
      </c>
      <c r="G217" s="141" t="s">
        <v>1562</v>
      </c>
      <c r="H217" s="142">
        <v>1</v>
      </c>
      <c r="I217" s="143"/>
      <c r="J217" s="144">
        <f>ROUND(I217*H217,2)</f>
        <v>0</v>
      </c>
      <c r="K217" s="145"/>
      <c r="L217" s="32"/>
      <c r="M217" s="146" t="s">
        <v>1</v>
      </c>
      <c r="N217" s="147" t="s">
        <v>38</v>
      </c>
      <c r="P217" s="148">
        <f>O217*H217</f>
        <v>0</v>
      </c>
      <c r="Q217" s="148">
        <v>0</v>
      </c>
      <c r="R217" s="148">
        <f>Q217*H217</f>
        <v>0</v>
      </c>
      <c r="S217" s="148">
        <v>0</v>
      </c>
      <c r="T217" s="149">
        <f>S217*H217</f>
        <v>0</v>
      </c>
      <c r="AR217" s="150" t="s">
        <v>158</v>
      </c>
      <c r="AT217" s="150" t="s">
        <v>154</v>
      </c>
      <c r="AU217" s="150" t="s">
        <v>81</v>
      </c>
      <c r="AY217" s="17" t="s">
        <v>151</v>
      </c>
      <c r="BE217" s="151">
        <f>IF(N217="základní",J217,0)</f>
        <v>0</v>
      </c>
      <c r="BF217" s="151">
        <f>IF(N217="snížená",J217,0)</f>
        <v>0</v>
      </c>
      <c r="BG217" s="151">
        <f>IF(N217="zákl. přenesená",J217,0)</f>
        <v>0</v>
      </c>
      <c r="BH217" s="151">
        <f>IF(N217="sníž. přenesená",J217,0)</f>
        <v>0</v>
      </c>
      <c r="BI217" s="151">
        <f>IF(N217="nulová",J217,0)</f>
        <v>0</v>
      </c>
      <c r="BJ217" s="17" t="s">
        <v>81</v>
      </c>
      <c r="BK217" s="151">
        <f>ROUND(I217*H217,2)</f>
        <v>0</v>
      </c>
      <c r="BL217" s="17" t="s">
        <v>158</v>
      </c>
      <c r="BM217" s="150" t="s">
        <v>891</v>
      </c>
    </row>
    <row r="218" spans="2:65" s="1" customFormat="1" x14ac:dyDescent="0.2">
      <c r="B218" s="32"/>
      <c r="D218" s="152" t="s">
        <v>160</v>
      </c>
      <c r="F218" s="153" t="s">
        <v>2136</v>
      </c>
      <c r="I218" s="154"/>
      <c r="L218" s="32"/>
      <c r="M218" s="155"/>
      <c r="T218" s="56"/>
      <c r="AT218" s="17" t="s">
        <v>160</v>
      </c>
      <c r="AU218" s="17" t="s">
        <v>81</v>
      </c>
    </row>
    <row r="219" spans="2:65" s="1" customFormat="1" ht="16.5" customHeight="1" x14ac:dyDescent="0.2">
      <c r="B219" s="137"/>
      <c r="C219" s="138" t="s">
        <v>439</v>
      </c>
      <c r="D219" s="138" t="s">
        <v>154</v>
      </c>
      <c r="E219" s="139" t="s">
        <v>2137</v>
      </c>
      <c r="F219" s="140" t="s">
        <v>2138</v>
      </c>
      <c r="G219" s="141" t="s">
        <v>2064</v>
      </c>
      <c r="H219" s="142">
        <v>1</v>
      </c>
      <c r="I219" s="143"/>
      <c r="J219" s="144">
        <f>ROUND(I219*H219,2)</f>
        <v>0</v>
      </c>
      <c r="K219" s="145"/>
      <c r="L219" s="32"/>
      <c r="M219" s="146" t="s">
        <v>1</v>
      </c>
      <c r="N219" s="147" t="s">
        <v>38</v>
      </c>
      <c r="P219" s="148">
        <f>O219*H219</f>
        <v>0</v>
      </c>
      <c r="Q219" s="148">
        <v>0</v>
      </c>
      <c r="R219" s="148">
        <f>Q219*H219</f>
        <v>0</v>
      </c>
      <c r="S219" s="148">
        <v>0</v>
      </c>
      <c r="T219" s="149">
        <f>S219*H219</f>
        <v>0</v>
      </c>
      <c r="AR219" s="150" t="s">
        <v>158</v>
      </c>
      <c r="AT219" s="150" t="s">
        <v>154</v>
      </c>
      <c r="AU219" s="150" t="s">
        <v>81</v>
      </c>
      <c r="AY219" s="17" t="s">
        <v>151</v>
      </c>
      <c r="BE219" s="151">
        <f>IF(N219="základní",J219,0)</f>
        <v>0</v>
      </c>
      <c r="BF219" s="151">
        <f>IF(N219="snížená",J219,0)</f>
        <v>0</v>
      </c>
      <c r="BG219" s="151">
        <f>IF(N219="zákl. přenesená",J219,0)</f>
        <v>0</v>
      </c>
      <c r="BH219" s="151">
        <f>IF(N219="sníž. přenesená",J219,0)</f>
        <v>0</v>
      </c>
      <c r="BI219" s="151">
        <f>IF(N219="nulová",J219,0)</f>
        <v>0</v>
      </c>
      <c r="BJ219" s="17" t="s">
        <v>81</v>
      </c>
      <c r="BK219" s="151">
        <f>ROUND(I219*H219,2)</f>
        <v>0</v>
      </c>
      <c r="BL219" s="17" t="s">
        <v>158</v>
      </c>
      <c r="BM219" s="150" t="s">
        <v>901</v>
      </c>
    </row>
    <row r="220" spans="2:65" s="1" customFormat="1" x14ac:dyDescent="0.2">
      <c r="B220" s="32"/>
      <c r="D220" s="152" t="s">
        <v>160</v>
      </c>
      <c r="F220" s="153" t="s">
        <v>2138</v>
      </c>
      <c r="I220" s="154"/>
      <c r="L220" s="32"/>
      <c r="M220" s="155"/>
      <c r="T220" s="56"/>
      <c r="AT220" s="17" t="s">
        <v>160</v>
      </c>
      <c r="AU220" s="17" t="s">
        <v>81</v>
      </c>
    </row>
    <row r="221" spans="2:65" s="1" customFormat="1" ht="16.5" customHeight="1" x14ac:dyDescent="0.2">
      <c r="B221" s="137"/>
      <c r="C221" s="138" t="s">
        <v>441</v>
      </c>
      <c r="D221" s="138" t="s">
        <v>154</v>
      </c>
      <c r="E221" s="139" t="s">
        <v>2056</v>
      </c>
      <c r="F221" s="140" t="s">
        <v>2057</v>
      </c>
      <c r="G221" s="141" t="s">
        <v>167</v>
      </c>
      <c r="H221" s="142">
        <v>35</v>
      </c>
      <c r="I221" s="143"/>
      <c r="J221" s="144">
        <f>ROUND(I221*H221,2)</f>
        <v>0</v>
      </c>
      <c r="K221" s="145"/>
      <c r="L221" s="32"/>
      <c r="M221" s="146" t="s">
        <v>1</v>
      </c>
      <c r="N221" s="147" t="s">
        <v>38</v>
      </c>
      <c r="P221" s="148">
        <f>O221*H221</f>
        <v>0</v>
      </c>
      <c r="Q221" s="148">
        <v>0</v>
      </c>
      <c r="R221" s="148">
        <f>Q221*H221</f>
        <v>0</v>
      </c>
      <c r="S221" s="148">
        <v>0</v>
      </c>
      <c r="T221" s="149">
        <f>S221*H221</f>
        <v>0</v>
      </c>
      <c r="AR221" s="150" t="s">
        <v>158</v>
      </c>
      <c r="AT221" s="150" t="s">
        <v>154</v>
      </c>
      <c r="AU221" s="150" t="s">
        <v>81</v>
      </c>
      <c r="AY221" s="17" t="s">
        <v>151</v>
      </c>
      <c r="BE221" s="151">
        <f>IF(N221="základní",J221,0)</f>
        <v>0</v>
      </c>
      <c r="BF221" s="151">
        <f>IF(N221="snížená",J221,0)</f>
        <v>0</v>
      </c>
      <c r="BG221" s="151">
        <f>IF(N221="zákl. přenesená",J221,0)</f>
        <v>0</v>
      </c>
      <c r="BH221" s="151">
        <f>IF(N221="sníž. přenesená",J221,0)</f>
        <v>0</v>
      </c>
      <c r="BI221" s="151">
        <f>IF(N221="nulová",J221,0)</f>
        <v>0</v>
      </c>
      <c r="BJ221" s="17" t="s">
        <v>81</v>
      </c>
      <c r="BK221" s="151">
        <f>ROUND(I221*H221,2)</f>
        <v>0</v>
      </c>
      <c r="BL221" s="17" t="s">
        <v>158</v>
      </c>
      <c r="BM221" s="150" t="s">
        <v>910</v>
      </c>
    </row>
    <row r="222" spans="2:65" s="1" customFormat="1" x14ac:dyDescent="0.2">
      <c r="B222" s="32"/>
      <c r="D222" s="152" t="s">
        <v>160</v>
      </c>
      <c r="F222" s="153" t="s">
        <v>2057</v>
      </c>
      <c r="I222" s="154"/>
      <c r="L222" s="32"/>
      <c r="M222" s="155"/>
      <c r="T222" s="56"/>
      <c r="AT222" s="17" t="s">
        <v>160</v>
      </c>
      <c r="AU222" s="17" t="s">
        <v>81</v>
      </c>
    </row>
    <row r="223" spans="2:65" s="11" customFormat="1" ht="25.9" customHeight="1" x14ac:dyDescent="0.2">
      <c r="B223" s="125"/>
      <c r="D223" s="126" t="s">
        <v>72</v>
      </c>
      <c r="E223" s="127" t="s">
        <v>914</v>
      </c>
      <c r="F223" s="127" t="s">
        <v>1913</v>
      </c>
      <c r="I223" s="128"/>
      <c r="J223" s="129">
        <f>BK223</f>
        <v>0</v>
      </c>
      <c r="L223" s="125"/>
      <c r="M223" s="130"/>
      <c r="P223" s="131">
        <f>SUM(P224:P226)</f>
        <v>0</v>
      </c>
      <c r="R223" s="131">
        <f>SUM(R224:R226)</f>
        <v>0</v>
      </c>
      <c r="T223" s="132">
        <f>SUM(T224:T226)</f>
        <v>0</v>
      </c>
      <c r="AR223" s="126" t="s">
        <v>81</v>
      </c>
      <c r="AT223" s="133" t="s">
        <v>72</v>
      </c>
      <c r="AU223" s="133" t="s">
        <v>73</v>
      </c>
      <c r="AY223" s="126" t="s">
        <v>151</v>
      </c>
      <c r="BK223" s="134">
        <f>SUM(BK224:BK226)</f>
        <v>0</v>
      </c>
    </row>
    <row r="224" spans="2:65" s="1" customFormat="1" ht="16.5" customHeight="1" x14ac:dyDescent="0.2">
      <c r="B224" s="137"/>
      <c r="C224" s="138" t="s">
        <v>445</v>
      </c>
      <c r="D224" s="138" t="s">
        <v>154</v>
      </c>
      <c r="E224" s="139" t="s">
        <v>2139</v>
      </c>
      <c r="F224" s="140" t="s">
        <v>2140</v>
      </c>
      <c r="G224" s="141" t="s">
        <v>181</v>
      </c>
      <c r="H224" s="142">
        <v>110.932</v>
      </c>
      <c r="I224" s="143"/>
      <c r="J224" s="144">
        <f>ROUND(I224*H224,2)</f>
        <v>0</v>
      </c>
      <c r="K224" s="145"/>
      <c r="L224" s="32"/>
      <c r="M224" s="146" t="s">
        <v>1</v>
      </c>
      <c r="N224" s="147" t="s">
        <v>38</v>
      </c>
      <c r="P224" s="148">
        <f>O224*H224</f>
        <v>0</v>
      </c>
      <c r="Q224" s="148">
        <v>0</v>
      </c>
      <c r="R224" s="148">
        <f>Q224*H224</f>
        <v>0</v>
      </c>
      <c r="S224" s="148">
        <v>0</v>
      </c>
      <c r="T224" s="149">
        <f>S224*H224</f>
        <v>0</v>
      </c>
      <c r="AR224" s="150" t="s">
        <v>158</v>
      </c>
      <c r="AT224" s="150" t="s">
        <v>154</v>
      </c>
      <c r="AU224" s="150" t="s">
        <v>81</v>
      </c>
      <c r="AY224" s="17" t="s">
        <v>151</v>
      </c>
      <c r="BE224" s="151">
        <f>IF(N224="základní",J224,0)</f>
        <v>0</v>
      </c>
      <c r="BF224" s="151">
        <f>IF(N224="snížená",J224,0)</f>
        <v>0</v>
      </c>
      <c r="BG224" s="151">
        <f>IF(N224="zákl. přenesená",J224,0)</f>
        <v>0</v>
      </c>
      <c r="BH224" s="151">
        <f>IF(N224="sníž. přenesená",J224,0)</f>
        <v>0</v>
      </c>
      <c r="BI224" s="151">
        <f>IF(N224="nulová",J224,0)</f>
        <v>0</v>
      </c>
      <c r="BJ224" s="17" t="s">
        <v>81</v>
      </c>
      <c r="BK224" s="151">
        <f>ROUND(I224*H224,2)</f>
        <v>0</v>
      </c>
      <c r="BL224" s="17" t="s">
        <v>158</v>
      </c>
      <c r="BM224" s="150" t="s">
        <v>918</v>
      </c>
    </row>
    <row r="225" spans="2:47" s="1" customFormat="1" x14ac:dyDescent="0.2">
      <c r="B225" s="32"/>
      <c r="D225" s="152" t="s">
        <v>160</v>
      </c>
      <c r="F225" s="153" t="s">
        <v>2140</v>
      </c>
      <c r="I225" s="154"/>
      <c r="L225" s="32"/>
      <c r="M225" s="155"/>
      <c r="T225" s="56"/>
      <c r="AT225" s="17" t="s">
        <v>160</v>
      </c>
      <c r="AU225" s="17" t="s">
        <v>81</v>
      </c>
    </row>
    <row r="226" spans="2:47" s="1" customFormat="1" ht="19.5" x14ac:dyDescent="0.2">
      <c r="B226" s="32"/>
      <c r="D226" s="152" t="s">
        <v>1755</v>
      </c>
      <c r="F226" s="194" t="s">
        <v>1917</v>
      </c>
      <c r="I226" s="154"/>
      <c r="L226" s="32"/>
      <c r="M226" s="176"/>
      <c r="N226" s="177"/>
      <c r="O226" s="177"/>
      <c r="P226" s="177"/>
      <c r="Q226" s="177"/>
      <c r="R226" s="177"/>
      <c r="S226" s="177"/>
      <c r="T226" s="178"/>
      <c r="AT226" s="17" t="s">
        <v>1755</v>
      </c>
      <c r="AU226" s="17" t="s">
        <v>81</v>
      </c>
    </row>
    <row r="227" spans="2:47" s="1" customFormat="1" ht="6.95" customHeight="1" x14ac:dyDescent="0.2">
      <c r="B227" s="44"/>
      <c r="C227" s="45"/>
      <c r="D227" s="45"/>
      <c r="E227" s="45"/>
      <c r="F227" s="45"/>
      <c r="G227" s="45"/>
      <c r="H227" s="45"/>
      <c r="I227" s="45"/>
      <c r="J227" s="45"/>
      <c r="K227" s="45"/>
      <c r="L227" s="32"/>
    </row>
  </sheetData>
  <autoFilter ref="C120:K226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319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 t="s">
        <v>5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7" t="s">
        <v>112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 x14ac:dyDescent="0.2">
      <c r="B4" s="20"/>
      <c r="D4" s="21" t="s">
        <v>122</v>
      </c>
      <c r="L4" s="20"/>
      <c r="M4" s="93" t="s">
        <v>10</v>
      </c>
      <c r="AT4" s="17" t="s">
        <v>3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0" t="str">
        <f>'Rekapitulace stavby'!K6</f>
        <v>Revitalizace veřejného prostranství s parkovištěm u Kláštera, ul. Dobrovského, Vrchlabí</v>
      </c>
      <c r="F7" s="251"/>
      <c r="G7" s="251"/>
      <c r="H7" s="251"/>
      <c r="L7" s="20"/>
    </row>
    <row r="8" spans="2:46" s="1" customFormat="1" ht="12" customHeight="1" x14ac:dyDescent="0.2">
      <c r="B8" s="32"/>
      <c r="D8" s="27" t="s">
        <v>123</v>
      </c>
      <c r="L8" s="32"/>
    </row>
    <row r="9" spans="2:46" s="1" customFormat="1" ht="16.5" customHeight="1" x14ac:dyDescent="0.2">
      <c r="B9" s="32"/>
      <c r="E9" s="246" t="s">
        <v>2141</v>
      </c>
      <c r="F9" s="249"/>
      <c r="G9" s="249"/>
      <c r="H9" s="249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45944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22</v>
      </c>
      <c r="I14" s="27" t="s">
        <v>23</v>
      </c>
      <c r="J14" s="25" t="str">
        <f>IF('Rekapitulace stavby'!AN10="","",'Rekapitulace stavby'!AN10)</f>
        <v/>
      </c>
      <c r="L14" s="32"/>
    </row>
    <row r="15" spans="2:46" s="1" customFormat="1" ht="18" customHeight="1" x14ac:dyDescent="0.2">
      <c r="B15" s="32"/>
      <c r="E15" s="25" t="str">
        <f>IF('Rekapitulace stavby'!E11="","",'Rekapitulace stavby'!E11)</f>
        <v>Město Vrchlabí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23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52" t="str">
        <f>'Rekapitulace stavby'!E14</f>
        <v>Vyplň údaj</v>
      </c>
      <c r="F18" s="236"/>
      <c r="G18" s="236"/>
      <c r="H18" s="23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23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>Ing. Jan Chalupský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31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32</v>
      </c>
      <c r="L26" s="32"/>
    </row>
    <row r="27" spans="2:12" s="7" customFormat="1" ht="16.5" customHeight="1" x14ac:dyDescent="0.2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33</v>
      </c>
      <c r="J30" s="66">
        <f>ROUND(J125,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5" t="s">
        <v>37</v>
      </c>
      <c r="E33" s="27" t="s">
        <v>38</v>
      </c>
      <c r="F33" s="86">
        <f>ROUND((SUM(BE125:BE318)),  2)</f>
        <v>0</v>
      </c>
      <c r="I33" s="96">
        <v>0.21</v>
      </c>
      <c r="J33" s="86">
        <f>ROUND(((SUM(BE125:BE318))*I33),  2)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6">
        <f>ROUND((SUM(BF125:BF318)),  2)</f>
        <v>0</v>
      </c>
      <c r="I34" s="96">
        <v>0.12</v>
      </c>
      <c r="J34" s="86">
        <f>ROUND(((SUM(BF125:BF318))*I34),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6">
        <f>ROUND((SUM(BG125:BG318)),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6">
        <f>ROUND((SUM(BH125:BH318)),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6">
        <f>ROUND((SUM(BI125:BI318)), 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125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50" t="str">
        <f>E7</f>
        <v>Revitalizace veřejného prostranství s parkovištěm u Kláštera, ul. Dobrovského, Vrchlabí</v>
      </c>
      <c r="F85" s="251"/>
      <c r="G85" s="251"/>
      <c r="H85" s="251"/>
      <c r="L85" s="32"/>
    </row>
    <row r="86" spans="2:47" s="1" customFormat="1" ht="12" customHeight="1" x14ac:dyDescent="0.2">
      <c r="B86" s="32"/>
      <c r="C86" s="27" t="s">
        <v>123</v>
      </c>
      <c r="L86" s="32"/>
    </row>
    <row r="87" spans="2:47" s="1" customFormat="1" ht="16.5" customHeight="1" x14ac:dyDescent="0.2">
      <c r="B87" s="32"/>
      <c r="E87" s="246" t="str">
        <f>E9</f>
        <v>SO 410 - Veřejné osvětlení</v>
      </c>
      <c r="F87" s="249"/>
      <c r="G87" s="249"/>
      <c r="H87" s="249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45944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22</v>
      </c>
      <c r="F91" s="25" t="str">
        <f>E15</f>
        <v>Město Vrchlabí</v>
      </c>
      <c r="I91" s="27" t="s">
        <v>28</v>
      </c>
      <c r="J91" s="30" t="str">
        <f>E21</f>
        <v>Ing. Jan Chalupský</v>
      </c>
      <c r="L91" s="32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126</v>
      </c>
      <c r="D94" s="97"/>
      <c r="E94" s="97"/>
      <c r="F94" s="97"/>
      <c r="G94" s="97"/>
      <c r="H94" s="97"/>
      <c r="I94" s="97"/>
      <c r="J94" s="106" t="s">
        <v>127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128</v>
      </c>
      <c r="J96" s="66">
        <f>J125</f>
        <v>0</v>
      </c>
      <c r="L96" s="32"/>
      <c r="AU96" s="17" t="s">
        <v>129</v>
      </c>
    </row>
    <row r="97" spans="2:12" s="8" customFormat="1" ht="24.95" customHeight="1" x14ac:dyDescent="0.2">
      <c r="B97" s="108"/>
      <c r="D97" s="109" t="s">
        <v>2142</v>
      </c>
      <c r="E97" s="110"/>
      <c r="F97" s="110"/>
      <c r="G97" s="110"/>
      <c r="H97" s="110"/>
      <c r="I97" s="110"/>
      <c r="J97" s="111">
        <f>J126</f>
        <v>0</v>
      </c>
      <c r="L97" s="108"/>
    </row>
    <row r="98" spans="2:12" s="8" customFormat="1" ht="24.95" customHeight="1" x14ac:dyDescent="0.2">
      <c r="B98" s="108"/>
      <c r="D98" s="109" t="s">
        <v>2143</v>
      </c>
      <c r="E98" s="110"/>
      <c r="F98" s="110"/>
      <c r="G98" s="110"/>
      <c r="H98" s="110"/>
      <c r="I98" s="110"/>
      <c r="J98" s="111">
        <f>J147</f>
        <v>0</v>
      </c>
      <c r="L98" s="108"/>
    </row>
    <row r="99" spans="2:12" s="8" customFormat="1" ht="24.95" customHeight="1" x14ac:dyDescent="0.2">
      <c r="B99" s="108"/>
      <c r="D99" s="109" t="s">
        <v>2144</v>
      </c>
      <c r="E99" s="110"/>
      <c r="F99" s="110"/>
      <c r="G99" s="110"/>
      <c r="H99" s="110"/>
      <c r="I99" s="110"/>
      <c r="J99" s="111">
        <f>J156</f>
        <v>0</v>
      </c>
      <c r="L99" s="108"/>
    </row>
    <row r="100" spans="2:12" s="8" customFormat="1" ht="24.95" customHeight="1" x14ac:dyDescent="0.2">
      <c r="B100" s="108"/>
      <c r="D100" s="109" t="s">
        <v>2145</v>
      </c>
      <c r="E100" s="110"/>
      <c r="F100" s="110"/>
      <c r="G100" s="110"/>
      <c r="H100" s="110"/>
      <c r="I100" s="110"/>
      <c r="J100" s="111">
        <f>J187</f>
        <v>0</v>
      </c>
      <c r="L100" s="108"/>
    </row>
    <row r="101" spans="2:12" s="8" customFormat="1" ht="24.95" customHeight="1" x14ac:dyDescent="0.2">
      <c r="B101" s="108"/>
      <c r="D101" s="109" t="s">
        <v>2146</v>
      </c>
      <c r="E101" s="110"/>
      <c r="F101" s="110"/>
      <c r="G101" s="110"/>
      <c r="H101" s="110"/>
      <c r="I101" s="110"/>
      <c r="J101" s="111">
        <f>J202</f>
        <v>0</v>
      </c>
      <c r="L101" s="108"/>
    </row>
    <row r="102" spans="2:12" s="8" customFormat="1" ht="24.95" customHeight="1" x14ac:dyDescent="0.2">
      <c r="B102" s="108"/>
      <c r="D102" s="109" t="s">
        <v>2147</v>
      </c>
      <c r="E102" s="110"/>
      <c r="F102" s="110"/>
      <c r="G102" s="110"/>
      <c r="H102" s="110"/>
      <c r="I102" s="110"/>
      <c r="J102" s="111">
        <f>J211</f>
        <v>0</v>
      </c>
      <c r="L102" s="108"/>
    </row>
    <row r="103" spans="2:12" s="8" customFormat="1" ht="24.95" customHeight="1" x14ac:dyDescent="0.2">
      <c r="B103" s="108"/>
      <c r="D103" s="109" t="s">
        <v>2148</v>
      </c>
      <c r="E103" s="110"/>
      <c r="F103" s="110"/>
      <c r="G103" s="110"/>
      <c r="H103" s="110"/>
      <c r="I103" s="110"/>
      <c r="J103" s="111">
        <f>J248</f>
        <v>0</v>
      </c>
      <c r="L103" s="108"/>
    </row>
    <row r="104" spans="2:12" s="8" customFormat="1" ht="24.95" customHeight="1" x14ac:dyDescent="0.2">
      <c r="B104" s="108"/>
      <c r="D104" s="109" t="s">
        <v>2149</v>
      </c>
      <c r="E104" s="110"/>
      <c r="F104" s="110"/>
      <c r="G104" s="110"/>
      <c r="H104" s="110"/>
      <c r="I104" s="110"/>
      <c r="J104" s="111">
        <f>J301</f>
        <v>0</v>
      </c>
      <c r="L104" s="108"/>
    </row>
    <row r="105" spans="2:12" s="8" customFormat="1" ht="24.95" customHeight="1" x14ac:dyDescent="0.2">
      <c r="B105" s="108"/>
      <c r="D105" s="109" t="s">
        <v>2150</v>
      </c>
      <c r="E105" s="110"/>
      <c r="F105" s="110"/>
      <c r="G105" s="110"/>
      <c r="H105" s="110"/>
      <c r="I105" s="110"/>
      <c r="J105" s="111">
        <f>J304</f>
        <v>0</v>
      </c>
      <c r="L105" s="108"/>
    </row>
    <row r="106" spans="2:12" s="1" customFormat="1" ht="21.75" customHeight="1" x14ac:dyDescent="0.2">
      <c r="B106" s="32"/>
      <c r="L106" s="32"/>
    </row>
    <row r="107" spans="2:12" s="1" customFormat="1" ht="6.95" customHeight="1" x14ac:dyDescent="0.2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5" customHeight="1" x14ac:dyDescent="0.2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5" customHeight="1" x14ac:dyDescent="0.2">
      <c r="B112" s="32"/>
      <c r="C112" s="21" t="s">
        <v>136</v>
      </c>
      <c r="L112" s="32"/>
    </row>
    <row r="113" spans="2:65" s="1" customFormat="1" ht="6.95" customHeight="1" x14ac:dyDescent="0.2">
      <c r="B113" s="32"/>
      <c r="L113" s="32"/>
    </row>
    <row r="114" spans="2:65" s="1" customFormat="1" ht="12" customHeight="1" x14ac:dyDescent="0.2">
      <c r="B114" s="32"/>
      <c r="C114" s="27" t="s">
        <v>15</v>
      </c>
      <c r="L114" s="32"/>
    </row>
    <row r="115" spans="2:65" s="1" customFormat="1" ht="26.25" customHeight="1" x14ac:dyDescent="0.2">
      <c r="B115" s="32"/>
      <c r="E115" s="250" t="str">
        <f>E7</f>
        <v>Revitalizace veřejného prostranství s parkovištěm u Kláštera, ul. Dobrovského, Vrchlabí</v>
      </c>
      <c r="F115" s="251"/>
      <c r="G115" s="251"/>
      <c r="H115" s="251"/>
      <c r="L115" s="32"/>
    </row>
    <row r="116" spans="2:65" s="1" customFormat="1" ht="12" customHeight="1" x14ac:dyDescent="0.2">
      <c r="B116" s="32"/>
      <c r="C116" s="27" t="s">
        <v>123</v>
      </c>
      <c r="L116" s="32"/>
    </row>
    <row r="117" spans="2:65" s="1" customFormat="1" ht="16.5" customHeight="1" x14ac:dyDescent="0.2">
      <c r="B117" s="32"/>
      <c r="E117" s="246" t="str">
        <f>E9</f>
        <v>SO 410 - Veřejné osvětlení</v>
      </c>
      <c r="F117" s="249"/>
      <c r="G117" s="249"/>
      <c r="H117" s="249"/>
      <c r="L117" s="32"/>
    </row>
    <row r="118" spans="2:65" s="1" customFormat="1" ht="6.95" customHeight="1" x14ac:dyDescent="0.2">
      <c r="B118" s="32"/>
      <c r="L118" s="32"/>
    </row>
    <row r="119" spans="2:65" s="1" customFormat="1" ht="12" customHeight="1" x14ac:dyDescent="0.2">
      <c r="B119" s="32"/>
      <c r="C119" s="27" t="s">
        <v>19</v>
      </c>
      <c r="F119" s="25" t="str">
        <f>F12</f>
        <v xml:space="preserve"> </v>
      </c>
      <c r="I119" s="27" t="s">
        <v>21</v>
      </c>
      <c r="J119" s="52">
        <f>IF(J12="","",J12)</f>
        <v>45944</v>
      </c>
      <c r="L119" s="32"/>
    </row>
    <row r="120" spans="2:65" s="1" customFormat="1" ht="6.95" customHeight="1" x14ac:dyDescent="0.2">
      <c r="B120" s="32"/>
      <c r="L120" s="32"/>
    </row>
    <row r="121" spans="2:65" s="1" customFormat="1" ht="15.2" customHeight="1" x14ac:dyDescent="0.2">
      <c r="B121" s="32"/>
      <c r="C121" s="27" t="s">
        <v>22</v>
      </c>
      <c r="F121" s="25" t="str">
        <f>E15</f>
        <v>Město Vrchlabí</v>
      </c>
      <c r="I121" s="27" t="s">
        <v>28</v>
      </c>
      <c r="J121" s="30" t="str">
        <f>E21</f>
        <v>Ing. Jan Chalupský</v>
      </c>
      <c r="L121" s="32"/>
    </row>
    <row r="122" spans="2:65" s="1" customFormat="1" ht="15.2" customHeight="1" x14ac:dyDescent="0.2">
      <c r="B122" s="32"/>
      <c r="C122" s="27" t="s">
        <v>26</v>
      </c>
      <c r="F122" s="25" t="str">
        <f>IF(E18="","",E18)</f>
        <v>Vyplň údaj</v>
      </c>
      <c r="I122" s="27" t="s">
        <v>31</v>
      </c>
      <c r="J122" s="30" t="str">
        <f>E24</f>
        <v xml:space="preserve"> </v>
      </c>
      <c r="L122" s="32"/>
    </row>
    <row r="123" spans="2:65" s="1" customFormat="1" ht="10.35" customHeight="1" x14ac:dyDescent="0.2">
      <c r="B123" s="32"/>
      <c r="L123" s="32"/>
    </row>
    <row r="124" spans="2:65" s="10" customFormat="1" ht="29.25" customHeight="1" x14ac:dyDescent="0.2">
      <c r="B124" s="116"/>
      <c r="C124" s="117" t="s">
        <v>137</v>
      </c>
      <c r="D124" s="118" t="s">
        <v>58</v>
      </c>
      <c r="E124" s="118" t="s">
        <v>54</v>
      </c>
      <c r="F124" s="118" t="s">
        <v>55</v>
      </c>
      <c r="G124" s="118" t="s">
        <v>138</v>
      </c>
      <c r="H124" s="118" t="s">
        <v>139</v>
      </c>
      <c r="I124" s="118" t="s">
        <v>140</v>
      </c>
      <c r="J124" s="119" t="s">
        <v>127</v>
      </c>
      <c r="K124" s="120" t="s">
        <v>141</v>
      </c>
      <c r="L124" s="116"/>
      <c r="M124" s="59" t="s">
        <v>1</v>
      </c>
      <c r="N124" s="60" t="s">
        <v>37</v>
      </c>
      <c r="O124" s="60" t="s">
        <v>142</v>
      </c>
      <c r="P124" s="60" t="s">
        <v>143</v>
      </c>
      <c r="Q124" s="60" t="s">
        <v>144</v>
      </c>
      <c r="R124" s="60" t="s">
        <v>145</v>
      </c>
      <c r="S124" s="60" t="s">
        <v>146</v>
      </c>
      <c r="T124" s="61" t="s">
        <v>147</v>
      </c>
    </row>
    <row r="125" spans="2:65" s="1" customFormat="1" ht="22.9" customHeight="1" x14ac:dyDescent="0.25">
      <c r="B125" s="32"/>
      <c r="C125" s="64" t="s">
        <v>148</v>
      </c>
      <c r="J125" s="121">
        <f>BK125</f>
        <v>0</v>
      </c>
      <c r="L125" s="32"/>
      <c r="M125" s="62"/>
      <c r="N125" s="53"/>
      <c r="O125" s="53"/>
      <c r="P125" s="122">
        <f>P126+P147+P156+P187+P202+P211+P248+P301+P304</f>
        <v>0</v>
      </c>
      <c r="Q125" s="53"/>
      <c r="R125" s="122">
        <f>R126+R147+R156+R187+R202+R211+R248+R301+R304</f>
        <v>0</v>
      </c>
      <c r="S125" s="53"/>
      <c r="T125" s="123">
        <f>T126+T147+T156+T187+T202+T211+T248+T301+T304</f>
        <v>0</v>
      </c>
      <c r="AT125" s="17" t="s">
        <v>72</v>
      </c>
      <c r="AU125" s="17" t="s">
        <v>129</v>
      </c>
      <c r="BK125" s="124">
        <f>BK126+BK147+BK156+BK187+BK202+BK211+BK248+BK301+BK304</f>
        <v>0</v>
      </c>
    </row>
    <row r="126" spans="2:65" s="11" customFormat="1" ht="25.9" customHeight="1" x14ac:dyDescent="0.2">
      <c r="B126" s="125"/>
      <c r="D126" s="126" t="s">
        <v>72</v>
      </c>
      <c r="E126" s="127" t="s">
        <v>2151</v>
      </c>
      <c r="F126" s="127" t="s">
        <v>2152</v>
      </c>
      <c r="I126" s="128"/>
      <c r="J126" s="129">
        <f>BK126</f>
        <v>0</v>
      </c>
      <c r="L126" s="125"/>
      <c r="M126" s="130"/>
      <c r="P126" s="131">
        <f>SUM(P127:P146)</f>
        <v>0</v>
      </c>
      <c r="R126" s="131">
        <f>SUM(R127:R146)</f>
        <v>0</v>
      </c>
      <c r="T126" s="132">
        <f>SUM(T127:T146)</f>
        <v>0</v>
      </c>
      <c r="AR126" s="126" t="s">
        <v>81</v>
      </c>
      <c r="AT126" s="133" t="s">
        <v>72</v>
      </c>
      <c r="AU126" s="133" t="s">
        <v>73</v>
      </c>
      <c r="AY126" s="126" t="s">
        <v>151</v>
      </c>
      <c r="BK126" s="134">
        <f>SUM(BK127:BK146)</f>
        <v>0</v>
      </c>
    </row>
    <row r="127" spans="2:65" s="1" customFormat="1" ht="44.25" customHeight="1" x14ac:dyDescent="0.2">
      <c r="B127" s="137"/>
      <c r="C127" s="138" t="s">
        <v>81</v>
      </c>
      <c r="D127" s="138" t="s">
        <v>154</v>
      </c>
      <c r="E127" s="139" t="s">
        <v>2153</v>
      </c>
      <c r="F127" s="140" t="s">
        <v>2154</v>
      </c>
      <c r="G127" s="141" t="s">
        <v>167</v>
      </c>
      <c r="H127" s="142">
        <v>156</v>
      </c>
      <c r="I127" s="143"/>
      <c r="J127" s="144">
        <f>ROUND(I127*H127,2)</f>
        <v>0</v>
      </c>
      <c r="K127" s="145"/>
      <c r="L127" s="32"/>
      <c r="M127" s="146" t="s">
        <v>1</v>
      </c>
      <c r="N127" s="147" t="s">
        <v>38</v>
      </c>
      <c r="P127" s="148">
        <f>O127*H127</f>
        <v>0</v>
      </c>
      <c r="Q127" s="148">
        <v>0</v>
      </c>
      <c r="R127" s="148">
        <f>Q127*H127</f>
        <v>0</v>
      </c>
      <c r="S127" s="148">
        <v>0</v>
      </c>
      <c r="T127" s="149">
        <f>S127*H127</f>
        <v>0</v>
      </c>
      <c r="AR127" s="150" t="s">
        <v>158</v>
      </c>
      <c r="AT127" s="150" t="s">
        <v>154</v>
      </c>
      <c r="AU127" s="150" t="s">
        <v>81</v>
      </c>
      <c r="AY127" s="17" t="s">
        <v>151</v>
      </c>
      <c r="BE127" s="151">
        <f>IF(N127="základní",J127,0)</f>
        <v>0</v>
      </c>
      <c r="BF127" s="151">
        <f>IF(N127="snížená",J127,0)</f>
        <v>0</v>
      </c>
      <c r="BG127" s="151">
        <f>IF(N127="zákl. přenesená",J127,0)</f>
        <v>0</v>
      </c>
      <c r="BH127" s="151">
        <f>IF(N127="sníž. přenesená",J127,0)</f>
        <v>0</v>
      </c>
      <c r="BI127" s="151">
        <f>IF(N127="nulová",J127,0)</f>
        <v>0</v>
      </c>
      <c r="BJ127" s="17" t="s">
        <v>81</v>
      </c>
      <c r="BK127" s="151">
        <f>ROUND(I127*H127,2)</f>
        <v>0</v>
      </c>
      <c r="BL127" s="17" t="s">
        <v>158</v>
      </c>
      <c r="BM127" s="150" t="s">
        <v>83</v>
      </c>
    </row>
    <row r="128" spans="2:65" s="1" customFormat="1" ht="29.25" x14ac:dyDescent="0.2">
      <c r="B128" s="32"/>
      <c r="D128" s="152" t="s">
        <v>160</v>
      </c>
      <c r="F128" s="153" t="s">
        <v>2154</v>
      </c>
      <c r="I128" s="154"/>
      <c r="L128" s="32"/>
      <c r="M128" s="155"/>
      <c r="T128" s="56"/>
      <c r="AT128" s="17" t="s">
        <v>160</v>
      </c>
      <c r="AU128" s="17" t="s">
        <v>81</v>
      </c>
    </row>
    <row r="129" spans="2:65" s="1" customFormat="1" ht="37.9" customHeight="1" x14ac:dyDescent="0.2">
      <c r="B129" s="137"/>
      <c r="C129" s="182" t="s">
        <v>83</v>
      </c>
      <c r="D129" s="182" t="s">
        <v>566</v>
      </c>
      <c r="E129" s="183" t="s">
        <v>2155</v>
      </c>
      <c r="F129" s="184" t="s">
        <v>2156</v>
      </c>
      <c r="G129" s="185" t="s">
        <v>167</v>
      </c>
      <c r="H129" s="186">
        <v>156</v>
      </c>
      <c r="I129" s="187"/>
      <c r="J129" s="188">
        <f>ROUND(I129*H129,2)</f>
        <v>0</v>
      </c>
      <c r="K129" s="189"/>
      <c r="L129" s="190"/>
      <c r="M129" s="191" t="s">
        <v>1</v>
      </c>
      <c r="N129" s="192" t="s">
        <v>38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AR129" s="150" t="s">
        <v>204</v>
      </c>
      <c r="AT129" s="150" t="s">
        <v>566</v>
      </c>
      <c r="AU129" s="150" t="s">
        <v>81</v>
      </c>
      <c r="AY129" s="17" t="s">
        <v>151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7" t="s">
        <v>81</v>
      </c>
      <c r="BK129" s="151">
        <f>ROUND(I129*H129,2)</f>
        <v>0</v>
      </c>
      <c r="BL129" s="17" t="s">
        <v>158</v>
      </c>
      <c r="BM129" s="150" t="s">
        <v>158</v>
      </c>
    </row>
    <row r="130" spans="2:65" s="1" customFormat="1" ht="19.5" x14ac:dyDescent="0.2">
      <c r="B130" s="32"/>
      <c r="D130" s="152" t="s">
        <v>160</v>
      </c>
      <c r="F130" s="153" t="s">
        <v>2156</v>
      </c>
      <c r="I130" s="154"/>
      <c r="L130" s="32"/>
      <c r="M130" s="155"/>
      <c r="T130" s="56"/>
      <c r="AT130" s="17" t="s">
        <v>160</v>
      </c>
      <c r="AU130" s="17" t="s">
        <v>81</v>
      </c>
    </row>
    <row r="131" spans="2:65" s="1" customFormat="1" ht="44.25" customHeight="1" x14ac:dyDescent="0.2">
      <c r="B131" s="137"/>
      <c r="C131" s="138" t="s">
        <v>93</v>
      </c>
      <c r="D131" s="138" t="s">
        <v>154</v>
      </c>
      <c r="E131" s="139" t="s">
        <v>2157</v>
      </c>
      <c r="F131" s="140" t="s">
        <v>2158</v>
      </c>
      <c r="G131" s="141" t="s">
        <v>167</v>
      </c>
      <c r="H131" s="142">
        <v>390</v>
      </c>
      <c r="I131" s="143"/>
      <c r="J131" s="144">
        <f>ROUND(I131*H131,2)</f>
        <v>0</v>
      </c>
      <c r="K131" s="145"/>
      <c r="L131" s="32"/>
      <c r="M131" s="146" t="s">
        <v>1</v>
      </c>
      <c r="N131" s="147" t="s">
        <v>38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AR131" s="150" t="s">
        <v>158</v>
      </c>
      <c r="AT131" s="150" t="s">
        <v>154</v>
      </c>
      <c r="AU131" s="150" t="s">
        <v>81</v>
      </c>
      <c r="AY131" s="17" t="s">
        <v>151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7" t="s">
        <v>81</v>
      </c>
      <c r="BK131" s="151">
        <f>ROUND(I131*H131,2)</f>
        <v>0</v>
      </c>
      <c r="BL131" s="17" t="s">
        <v>158</v>
      </c>
      <c r="BM131" s="150" t="s">
        <v>189</v>
      </c>
    </row>
    <row r="132" spans="2:65" s="1" customFormat="1" ht="29.25" x14ac:dyDescent="0.2">
      <c r="B132" s="32"/>
      <c r="D132" s="152" t="s">
        <v>160</v>
      </c>
      <c r="F132" s="153" t="s">
        <v>2158</v>
      </c>
      <c r="I132" s="154"/>
      <c r="L132" s="32"/>
      <c r="M132" s="155"/>
      <c r="T132" s="56"/>
      <c r="AT132" s="17" t="s">
        <v>160</v>
      </c>
      <c r="AU132" s="17" t="s">
        <v>81</v>
      </c>
    </row>
    <row r="133" spans="2:65" s="1" customFormat="1" ht="24.2" customHeight="1" x14ac:dyDescent="0.2">
      <c r="B133" s="137"/>
      <c r="C133" s="182" t="s">
        <v>158</v>
      </c>
      <c r="D133" s="182" t="s">
        <v>566</v>
      </c>
      <c r="E133" s="183" t="s">
        <v>2159</v>
      </c>
      <c r="F133" s="184" t="s">
        <v>2160</v>
      </c>
      <c r="G133" s="185" t="s">
        <v>167</v>
      </c>
      <c r="H133" s="186">
        <v>390</v>
      </c>
      <c r="I133" s="187"/>
      <c r="J133" s="188">
        <f>ROUND(I133*H133,2)</f>
        <v>0</v>
      </c>
      <c r="K133" s="189"/>
      <c r="L133" s="190"/>
      <c r="M133" s="191" t="s">
        <v>1</v>
      </c>
      <c r="N133" s="192" t="s">
        <v>38</v>
      </c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AR133" s="150" t="s">
        <v>204</v>
      </c>
      <c r="AT133" s="150" t="s">
        <v>566</v>
      </c>
      <c r="AU133" s="150" t="s">
        <v>81</v>
      </c>
      <c r="AY133" s="17" t="s">
        <v>151</v>
      </c>
      <c r="BE133" s="151">
        <f>IF(N133="základní",J133,0)</f>
        <v>0</v>
      </c>
      <c r="BF133" s="151">
        <f>IF(N133="snížená",J133,0)</f>
        <v>0</v>
      </c>
      <c r="BG133" s="151">
        <f>IF(N133="zákl. přenesená",J133,0)</f>
        <v>0</v>
      </c>
      <c r="BH133" s="151">
        <f>IF(N133="sníž. přenesená",J133,0)</f>
        <v>0</v>
      </c>
      <c r="BI133" s="151">
        <f>IF(N133="nulová",J133,0)</f>
        <v>0</v>
      </c>
      <c r="BJ133" s="17" t="s">
        <v>81</v>
      </c>
      <c r="BK133" s="151">
        <f>ROUND(I133*H133,2)</f>
        <v>0</v>
      </c>
      <c r="BL133" s="17" t="s">
        <v>158</v>
      </c>
      <c r="BM133" s="150" t="s">
        <v>204</v>
      </c>
    </row>
    <row r="134" spans="2:65" s="1" customFormat="1" ht="19.5" x14ac:dyDescent="0.2">
      <c r="B134" s="32"/>
      <c r="D134" s="152" t="s">
        <v>160</v>
      </c>
      <c r="F134" s="153" t="s">
        <v>2160</v>
      </c>
      <c r="I134" s="154"/>
      <c r="L134" s="32"/>
      <c r="M134" s="155"/>
      <c r="T134" s="56"/>
      <c r="AT134" s="17" t="s">
        <v>160</v>
      </c>
      <c r="AU134" s="17" t="s">
        <v>81</v>
      </c>
    </row>
    <row r="135" spans="2:65" s="1" customFormat="1" ht="44.25" customHeight="1" x14ac:dyDescent="0.2">
      <c r="B135" s="137"/>
      <c r="C135" s="138" t="s">
        <v>184</v>
      </c>
      <c r="D135" s="138" t="s">
        <v>154</v>
      </c>
      <c r="E135" s="139" t="s">
        <v>2157</v>
      </c>
      <c r="F135" s="140" t="s">
        <v>2158</v>
      </c>
      <c r="G135" s="141" t="s">
        <v>167</v>
      </c>
      <c r="H135" s="142">
        <v>60</v>
      </c>
      <c r="I135" s="143"/>
      <c r="J135" s="144">
        <f>ROUND(I135*H135,2)</f>
        <v>0</v>
      </c>
      <c r="K135" s="145"/>
      <c r="L135" s="32"/>
      <c r="M135" s="146" t="s">
        <v>1</v>
      </c>
      <c r="N135" s="147" t="s">
        <v>38</v>
      </c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AR135" s="150" t="s">
        <v>158</v>
      </c>
      <c r="AT135" s="150" t="s">
        <v>154</v>
      </c>
      <c r="AU135" s="150" t="s">
        <v>81</v>
      </c>
      <c r="AY135" s="17" t="s">
        <v>151</v>
      </c>
      <c r="BE135" s="151">
        <f>IF(N135="základní",J135,0)</f>
        <v>0</v>
      </c>
      <c r="BF135" s="151">
        <f>IF(N135="snížená",J135,0)</f>
        <v>0</v>
      </c>
      <c r="BG135" s="151">
        <f>IF(N135="zákl. přenesená",J135,0)</f>
        <v>0</v>
      </c>
      <c r="BH135" s="151">
        <f>IF(N135="sníž. přenesená",J135,0)</f>
        <v>0</v>
      </c>
      <c r="BI135" s="151">
        <f>IF(N135="nulová",J135,0)</f>
        <v>0</v>
      </c>
      <c r="BJ135" s="17" t="s">
        <v>81</v>
      </c>
      <c r="BK135" s="151">
        <f>ROUND(I135*H135,2)</f>
        <v>0</v>
      </c>
      <c r="BL135" s="17" t="s">
        <v>158</v>
      </c>
      <c r="BM135" s="150" t="s">
        <v>217</v>
      </c>
    </row>
    <row r="136" spans="2:65" s="1" customFormat="1" ht="29.25" x14ac:dyDescent="0.2">
      <c r="B136" s="32"/>
      <c r="D136" s="152" t="s">
        <v>160</v>
      </c>
      <c r="F136" s="153" t="s">
        <v>2158</v>
      </c>
      <c r="I136" s="154"/>
      <c r="L136" s="32"/>
      <c r="M136" s="155"/>
      <c r="T136" s="56"/>
      <c r="AT136" s="17" t="s">
        <v>160</v>
      </c>
      <c r="AU136" s="17" t="s">
        <v>81</v>
      </c>
    </row>
    <row r="137" spans="2:65" s="1" customFormat="1" ht="24.2" customHeight="1" x14ac:dyDescent="0.2">
      <c r="B137" s="137"/>
      <c r="C137" s="182" t="s">
        <v>189</v>
      </c>
      <c r="D137" s="182" t="s">
        <v>566</v>
      </c>
      <c r="E137" s="183" t="s">
        <v>2161</v>
      </c>
      <c r="F137" s="184" t="s">
        <v>2162</v>
      </c>
      <c r="G137" s="185" t="s">
        <v>167</v>
      </c>
      <c r="H137" s="186">
        <v>60</v>
      </c>
      <c r="I137" s="187"/>
      <c r="J137" s="188">
        <f>ROUND(I137*H137,2)</f>
        <v>0</v>
      </c>
      <c r="K137" s="189"/>
      <c r="L137" s="190"/>
      <c r="M137" s="191" t="s">
        <v>1</v>
      </c>
      <c r="N137" s="192" t="s">
        <v>38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AR137" s="150" t="s">
        <v>204</v>
      </c>
      <c r="AT137" s="150" t="s">
        <v>566</v>
      </c>
      <c r="AU137" s="150" t="s">
        <v>81</v>
      </c>
      <c r="AY137" s="17" t="s">
        <v>151</v>
      </c>
      <c r="BE137" s="151">
        <f>IF(N137="základní",J137,0)</f>
        <v>0</v>
      </c>
      <c r="BF137" s="151">
        <f>IF(N137="snížená",J137,0)</f>
        <v>0</v>
      </c>
      <c r="BG137" s="151">
        <f>IF(N137="zákl. přenesená",J137,0)</f>
        <v>0</v>
      </c>
      <c r="BH137" s="151">
        <f>IF(N137="sníž. přenesená",J137,0)</f>
        <v>0</v>
      </c>
      <c r="BI137" s="151">
        <f>IF(N137="nulová",J137,0)</f>
        <v>0</v>
      </c>
      <c r="BJ137" s="17" t="s">
        <v>81</v>
      </c>
      <c r="BK137" s="151">
        <f>ROUND(I137*H137,2)</f>
        <v>0</v>
      </c>
      <c r="BL137" s="17" t="s">
        <v>158</v>
      </c>
      <c r="BM137" s="150" t="s">
        <v>8</v>
      </c>
    </row>
    <row r="138" spans="2:65" s="1" customFormat="1" ht="19.5" x14ac:dyDescent="0.2">
      <c r="B138" s="32"/>
      <c r="D138" s="152" t="s">
        <v>160</v>
      </c>
      <c r="F138" s="153" t="s">
        <v>2162</v>
      </c>
      <c r="I138" s="154"/>
      <c r="L138" s="32"/>
      <c r="M138" s="155"/>
      <c r="T138" s="56"/>
      <c r="AT138" s="17" t="s">
        <v>160</v>
      </c>
      <c r="AU138" s="17" t="s">
        <v>81</v>
      </c>
    </row>
    <row r="139" spans="2:65" s="1" customFormat="1" ht="44.25" customHeight="1" x14ac:dyDescent="0.2">
      <c r="B139" s="137"/>
      <c r="C139" s="138" t="s">
        <v>195</v>
      </c>
      <c r="D139" s="138" t="s">
        <v>154</v>
      </c>
      <c r="E139" s="139" t="s">
        <v>2157</v>
      </c>
      <c r="F139" s="140" t="s">
        <v>2158</v>
      </c>
      <c r="G139" s="141" t="s">
        <v>167</v>
      </c>
      <c r="H139" s="142">
        <v>130</v>
      </c>
      <c r="I139" s="143"/>
      <c r="J139" s="144">
        <f>ROUND(I139*H139,2)</f>
        <v>0</v>
      </c>
      <c r="K139" s="145"/>
      <c r="L139" s="32"/>
      <c r="M139" s="146" t="s">
        <v>1</v>
      </c>
      <c r="N139" s="147" t="s">
        <v>38</v>
      </c>
      <c r="P139" s="148">
        <f>O139*H139</f>
        <v>0</v>
      </c>
      <c r="Q139" s="148">
        <v>0</v>
      </c>
      <c r="R139" s="148">
        <f>Q139*H139</f>
        <v>0</v>
      </c>
      <c r="S139" s="148">
        <v>0</v>
      </c>
      <c r="T139" s="149">
        <f>S139*H139</f>
        <v>0</v>
      </c>
      <c r="AR139" s="150" t="s">
        <v>158</v>
      </c>
      <c r="AT139" s="150" t="s">
        <v>154</v>
      </c>
      <c r="AU139" s="150" t="s">
        <v>81</v>
      </c>
      <c r="AY139" s="17" t="s">
        <v>151</v>
      </c>
      <c r="BE139" s="151">
        <f>IF(N139="základní",J139,0)</f>
        <v>0</v>
      </c>
      <c r="BF139" s="151">
        <f>IF(N139="snížená",J139,0)</f>
        <v>0</v>
      </c>
      <c r="BG139" s="151">
        <f>IF(N139="zákl. přenesená",J139,0)</f>
        <v>0</v>
      </c>
      <c r="BH139" s="151">
        <f>IF(N139="sníž. přenesená",J139,0)</f>
        <v>0</v>
      </c>
      <c r="BI139" s="151">
        <f>IF(N139="nulová",J139,0)</f>
        <v>0</v>
      </c>
      <c r="BJ139" s="17" t="s">
        <v>81</v>
      </c>
      <c r="BK139" s="151">
        <f>ROUND(I139*H139,2)</f>
        <v>0</v>
      </c>
      <c r="BL139" s="17" t="s">
        <v>158</v>
      </c>
      <c r="BM139" s="150" t="s">
        <v>293</v>
      </c>
    </row>
    <row r="140" spans="2:65" s="1" customFormat="1" ht="29.25" x14ac:dyDescent="0.2">
      <c r="B140" s="32"/>
      <c r="D140" s="152" t="s">
        <v>160</v>
      </c>
      <c r="F140" s="153" t="s">
        <v>2158</v>
      </c>
      <c r="I140" s="154"/>
      <c r="L140" s="32"/>
      <c r="M140" s="155"/>
      <c r="T140" s="56"/>
      <c r="AT140" s="17" t="s">
        <v>160</v>
      </c>
      <c r="AU140" s="17" t="s">
        <v>81</v>
      </c>
    </row>
    <row r="141" spans="2:65" s="1" customFormat="1" ht="24.2" customHeight="1" x14ac:dyDescent="0.2">
      <c r="B141" s="137"/>
      <c r="C141" s="182" t="s">
        <v>204</v>
      </c>
      <c r="D141" s="182" t="s">
        <v>566</v>
      </c>
      <c r="E141" s="183" t="s">
        <v>2163</v>
      </c>
      <c r="F141" s="184" t="s">
        <v>2164</v>
      </c>
      <c r="G141" s="185" t="s">
        <v>167</v>
      </c>
      <c r="H141" s="186">
        <v>130</v>
      </c>
      <c r="I141" s="187"/>
      <c r="J141" s="188">
        <f>ROUND(I141*H141,2)</f>
        <v>0</v>
      </c>
      <c r="K141" s="189"/>
      <c r="L141" s="190"/>
      <c r="M141" s="191" t="s">
        <v>1</v>
      </c>
      <c r="N141" s="192" t="s">
        <v>38</v>
      </c>
      <c r="P141" s="148">
        <f>O141*H141</f>
        <v>0</v>
      </c>
      <c r="Q141" s="148">
        <v>0</v>
      </c>
      <c r="R141" s="148">
        <f>Q141*H141</f>
        <v>0</v>
      </c>
      <c r="S141" s="148">
        <v>0</v>
      </c>
      <c r="T141" s="149">
        <f>S141*H141</f>
        <v>0</v>
      </c>
      <c r="AR141" s="150" t="s">
        <v>204</v>
      </c>
      <c r="AT141" s="150" t="s">
        <v>566</v>
      </c>
      <c r="AU141" s="150" t="s">
        <v>81</v>
      </c>
      <c r="AY141" s="17" t="s">
        <v>151</v>
      </c>
      <c r="BE141" s="151">
        <f>IF(N141="základní",J141,0)</f>
        <v>0</v>
      </c>
      <c r="BF141" s="151">
        <f>IF(N141="snížená",J141,0)</f>
        <v>0</v>
      </c>
      <c r="BG141" s="151">
        <f>IF(N141="zákl. přenesená",J141,0)</f>
        <v>0</v>
      </c>
      <c r="BH141" s="151">
        <f>IF(N141="sníž. přenesená",J141,0)</f>
        <v>0</v>
      </c>
      <c r="BI141" s="151">
        <f>IF(N141="nulová",J141,0)</f>
        <v>0</v>
      </c>
      <c r="BJ141" s="17" t="s">
        <v>81</v>
      </c>
      <c r="BK141" s="151">
        <f>ROUND(I141*H141,2)</f>
        <v>0</v>
      </c>
      <c r="BL141" s="17" t="s">
        <v>158</v>
      </c>
      <c r="BM141" s="150" t="s">
        <v>207</v>
      </c>
    </row>
    <row r="142" spans="2:65" s="1" customFormat="1" ht="19.5" x14ac:dyDescent="0.2">
      <c r="B142" s="32"/>
      <c r="D142" s="152" t="s">
        <v>160</v>
      </c>
      <c r="F142" s="153" t="s">
        <v>2164</v>
      </c>
      <c r="I142" s="154"/>
      <c r="L142" s="32"/>
      <c r="M142" s="155"/>
      <c r="T142" s="56"/>
      <c r="AT142" s="17" t="s">
        <v>160</v>
      </c>
      <c r="AU142" s="17" t="s">
        <v>81</v>
      </c>
    </row>
    <row r="143" spans="2:65" s="1" customFormat="1" ht="44.25" customHeight="1" x14ac:dyDescent="0.2">
      <c r="B143" s="137"/>
      <c r="C143" s="138" t="s">
        <v>152</v>
      </c>
      <c r="D143" s="138" t="s">
        <v>154</v>
      </c>
      <c r="E143" s="139" t="s">
        <v>2165</v>
      </c>
      <c r="F143" s="140" t="s">
        <v>2166</v>
      </c>
      <c r="G143" s="141" t="s">
        <v>167</v>
      </c>
      <c r="H143" s="142">
        <v>385</v>
      </c>
      <c r="I143" s="143"/>
      <c r="J143" s="144">
        <f>ROUND(I143*H143,2)</f>
        <v>0</v>
      </c>
      <c r="K143" s="145"/>
      <c r="L143" s="32"/>
      <c r="M143" s="146" t="s">
        <v>1</v>
      </c>
      <c r="N143" s="147" t="s">
        <v>38</v>
      </c>
      <c r="P143" s="148">
        <f>O143*H143</f>
        <v>0</v>
      </c>
      <c r="Q143" s="148">
        <v>0</v>
      </c>
      <c r="R143" s="148">
        <f>Q143*H143</f>
        <v>0</v>
      </c>
      <c r="S143" s="148">
        <v>0</v>
      </c>
      <c r="T143" s="149">
        <f>S143*H143</f>
        <v>0</v>
      </c>
      <c r="AR143" s="150" t="s">
        <v>158</v>
      </c>
      <c r="AT143" s="150" t="s">
        <v>154</v>
      </c>
      <c r="AU143" s="150" t="s">
        <v>81</v>
      </c>
      <c r="AY143" s="17" t="s">
        <v>151</v>
      </c>
      <c r="BE143" s="151">
        <f>IF(N143="základní",J143,0)</f>
        <v>0</v>
      </c>
      <c r="BF143" s="151">
        <f>IF(N143="snížená",J143,0)</f>
        <v>0</v>
      </c>
      <c r="BG143" s="151">
        <f>IF(N143="zákl. přenesená",J143,0)</f>
        <v>0</v>
      </c>
      <c r="BH143" s="151">
        <f>IF(N143="sníž. přenesená",J143,0)</f>
        <v>0</v>
      </c>
      <c r="BI143" s="151">
        <f>IF(N143="nulová",J143,0)</f>
        <v>0</v>
      </c>
      <c r="BJ143" s="17" t="s">
        <v>81</v>
      </c>
      <c r="BK143" s="151">
        <f>ROUND(I143*H143,2)</f>
        <v>0</v>
      </c>
      <c r="BL143" s="17" t="s">
        <v>158</v>
      </c>
      <c r="BM143" s="150" t="s">
        <v>248</v>
      </c>
    </row>
    <row r="144" spans="2:65" s="1" customFormat="1" ht="29.25" x14ac:dyDescent="0.2">
      <c r="B144" s="32"/>
      <c r="D144" s="152" t="s">
        <v>160</v>
      </c>
      <c r="F144" s="153" t="s">
        <v>2166</v>
      </c>
      <c r="I144" s="154"/>
      <c r="L144" s="32"/>
      <c r="M144" s="155"/>
      <c r="T144" s="56"/>
      <c r="AT144" s="17" t="s">
        <v>160</v>
      </c>
      <c r="AU144" s="17" t="s">
        <v>81</v>
      </c>
    </row>
    <row r="145" spans="2:65" s="1" customFormat="1" ht="37.9" customHeight="1" x14ac:dyDescent="0.2">
      <c r="B145" s="137"/>
      <c r="C145" s="182" t="s">
        <v>217</v>
      </c>
      <c r="D145" s="182" t="s">
        <v>566</v>
      </c>
      <c r="E145" s="183" t="s">
        <v>2167</v>
      </c>
      <c r="F145" s="184" t="s">
        <v>2168</v>
      </c>
      <c r="G145" s="185" t="s">
        <v>167</v>
      </c>
      <c r="H145" s="186">
        <v>385</v>
      </c>
      <c r="I145" s="187"/>
      <c r="J145" s="188">
        <f>ROUND(I145*H145,2)</f>
        <v>0</v>
      </c>
      <c r="K145" s="189"/>
      <c r="L145" s="190"/>
      <c r="M145" s="191" t="s">
        <v>1</v>
      </c>
      <c r="N145" s="192" t="s">
        <v>38</v>
      </c>
      <c r="P145" s="148">
        <f>O145*H145</f>
        <v>0</v>
      </c>
      <c r="Q145" s="148">
        <v>0</v>
      </c>
      <c r="R145" s="148">
        <f>Q145*H145</f>
        <v>0</v>
      </c>
      <c r="S145" s="148">
        <v>0</v>
      </c>
      <c r="T145" s="149">
        <f>S145*H145</f>
        <v>0</v>
      </c>
      <c r="AR145" s="150" t="s">
        <v>204</v>
      </c>
      <c r="AT145" s="150" t="s">
        <v>566</v>
      </c>
      <c r="AU145" s="150" t="s">
        <v>81</v>
      </c>
      <c r="AY145" s="17" t="s">
        <v>151</v>
      </c>
      <c r="BE145" s="151">
        <f>IF(N145="základní",J145,0)</f>
        <v>0</v>
      </c>
      <c r="BF145" s="151">
        <f>IF(N145="snížená",J145,0)</f>
        <v>0</v>
      </c>
      <c r="BG145" s="151">
        <f>IF(N145="zákl. přenesená",J145,0)</f>
        <v>0</v>
      </c>
      <c r="BH145" s="151">
        <f>IF(N145="sníž. přenesená",J145,0)</f>
        <v>0</v>
      </c>
      <c r="BI145" s="151">
        <f>IF(N145="nulová",J145,0)</f>
        <v>0</v>
      </c>
      <c r="BJ145" s="17" t="s">
        <v>81</v>
      </c>
      <c r="BK145" s="151">
        <f>ROUND(I145*H145,2)</f>
        <v>0</v>
      </c>
      <c r="BL145" s="17" t="s">
        <v>158</v>
      </c>
      <c r="BM145" s="150" t="s">
        <v>321</v>
      </c>
    </row>
    <row r="146" spans="2:65" s="1" customFormat="1" ht="19.5" x14ac:dyDescent="0.2">
      <c r="B146" s="32"/>
      <c r="D146" s="152" t="s">
        <v>160</v>
      </c>
      <c r="F146" s="153" t="s">
        <v>2168</v>
      </c>
      <c r="I146" s="154"/>
      <c r="L146" s="32"/>
      <c r="M146" s="155"/>
      <c r="T146" s="56"/>
      <c r="AT146" s="17" t="s">
        <v>160</v>
      </c>
      <c r="AU146" s="17" t="s">
        <v>81</v>
      </c>
    </row>
    <row r="147" spans="2:65" s="11" customFormat="1" ht="25.9" customHeight="1" x14ac:dyDescent="0.2">
      <c r="B147" s="125"/>
      <c r="D147" s="126" t="s">
        <v>72</v>
      </c>
      <c r="E147" s="127" t="s">
        <v>2169</v>
      </c>
      <c r="F147" s="127" t="s">
        <v>2170</v>
      </c>
      <c r="I147" s="128"/>
      <c r="J147" s="129">
        <f>BK147</f>
        <v>0</v>
      </c>
      <c r="L147" s="125"/>
      <c r="M147" s="130"/>
      <c r="P147" s="131">
        <f>SUM(P148:P155)</f>
        <v>0</v>
      </c>
      <c r="R147" s="131">
        <f>SUM(R148:R155)</f>
        <v>0</v>
      </c>
      <c r="T147" s="132">
        <f>SUM(T148:T155)</f>
        <v>0</v>
      </c>
      <c r="AR147" s="126" t="s">
        <v>81</v>
      </c>
      <c r="AT147" s="133" t="s">
        <v>72</v>
      </c>
      <c r="AU147" s="133" t="s">
        <v>73</v>
      </c>
      <c r="AY147" s="126" t="s">
        <v>151</v>
      </c>
      <c r="BK147" s="134">
        <f>SUM(BK148:BK155)</f>
        <v>0</v>
      </c>
    </row>
    <row r="148" spans="2:65" s="1" customFormat="1" ht="37.9" customHeight="1" x14ac:dyDescent="0.2">
      <c r="B148" s="137"/>
      <c r="C148" s="138" t="s">
        <v>279</v>
      </c>
      <c r="D148" s="138" t="s">
        <v>154</v>
      </c>
      <c r="E148" s="139" t="s">
        <v>2171</v>
      </c>
      <c r="F148" s="140" t="s">
        <v>2172</v>
      </c>
      <c r="G148" s="141" t="s">
        <v>372</v>
      </c>
      <c r="H148" s="142">
        <v>32</v>
      </c>
      <c r="I148" s="143"/>
      <c r="J148" s="144">
        <f>ROUND(I148*H148,2)</f>
        <v>0</v>
      </c>
      <c r="K148" s="145"/>
      <c r="L148" s="32"/>
      <c r="M148" s="146" t="s">
        <v>1</v>
      </c>
      <c r="N148" s="147" t="s">
        <v>38</v>
      </c>
      <c r="P148" s="148">
        <f>O148*H148</f>
        <v>0</v>
      </c>
      <c r="Q148" s="148">
        <v>0</v>
      </c>
      <c r="R148" s="148">
        <f>Q148*H148</f>
        <v>0</v>
      </c>
      <c r="S148" s="148">
        <v>0</v>
      </c>
      <c r="T148" s="149">
        <f>S148*H148</f>
        <v>0</v>
      </c>
      <c r="AR148" s="150" t="s">
        <v>158</v>
      </c>
      <c r="AT148" s="150" t="s">
        <v>154</v>
      </c>
      <c r="AU148" s="150" t="s">
        <v>81</v>
      </c>
      <c r="AY148" s="17" t="s">
        <v>151</v>
      </c>
      <c r="BE148" s="151">
        <f>IF(N148="základní",J148,0)</f>
        <v>0</v>
      </c>
      <c r="BF148" s="151">
        <f>IF(N148="snížená",J148,0)</f>
        <v>0</v>
      </c>
      <c r="BG148" s="151">
        <f>IF(N148="zákl. přenesená",J148,0)</f>
        <v>0</v>
      </c>
      <c r="BH148" s="151">
        <f>IF(N148="sníž. přenesená",J148,0)</f>
        <v>0</v>
      </c>
      <c r="BI148" s="151">
        <f>IF(N148="nulová",J148,0)</f>
        <v>0</v>
      </c>
      <c r="BJ148" s="17" t="s">
        <v>81</v>
      </c>
      <c r="BK148" s="151">
        <f>ROUND(I148*H148,2)</f>
        <v>0</v>
      </c>
      <c r="BL148" s="17" t="s">
        <v>158</v>
      </c>
      <c r="BM148" s="150" t="s">
        <v>329</v>
      </c>
    </row>
    <row r="149" spans="2:65" s="1" customFormat="1" ht="19.5" x14ac:dyDescent="0.2">
      <c r="B149" s="32"/>
      <c r="D149" s="152" t="s">
        <v>160</v>
      </c>
      <c r="F149" s="153" t="s">
        <v>2172</v>
      </c>
      <c r="I149" s="154"/>
      <c r="L149" s="32"/>
      <c r="M149" s="155"/>
      <c r="T149" s="56"/>
      <c r="AT149" s="17" t="s">
        <v>160</v>
      </c>
      <c r="AU149" s="17" t="s">
        <v>81</v>
      </c>
    </row>
    <row r="150" spans="2:65" s="1" customFormat="1" ht="33" customHeight="1" x14ac:dyDescent="0.2">
      <c r="B150" s="137"/>
      <c r="C150" s="138" t="s">
        <v>8</v>
      </c>
      <c r="D150" s="138" t="s">
        <v>154</v>
      </c>
      <c r="E150" s="139" t="s">
        <v>2173</v>
      </c>
      <c r="F150" s="140" t="s">
        <v>2174</v>
      </c>
      <c r="G150" s="141" t="s">
        <v>372</v>
      </c>
      <c r="H150" s="142">
        <v>2</v>
      </c>
      <c r="I150" s="143"/>
      <c r="J150" s="144">
        <f>ROUND(I150*H150,2)</f>
        <v>0</v>
      </c>
      <c r="K150" s="145"/>
      <c r="L150" s="32"/>
      <c r="M150" s="146" t="s">
        <v>1</v>
      </c>
      <c r="N150" s="147" t="s">
        <v>38</v>
      </c>
      <c r="P150" s="148">
        <f>O150*H150</f>
        <v>0</v>
      </c>
      <c r="Q150" s="148">
        <v>0</v>
      </c>
      <c r="R150" s="148">
        <f>Q150*H150</f>
        <v>0</v>
      </c>
      <c r="S150" s="148">
        <v>0</v>
      </c>
      <c r="T150" s="149">
        <f>S150*H150</f>
        <v>0</v>
      </c>
      <c r="AR150" s="150" t="s">
        <v>158</v>
      </c>
      <c r="AT150" s="150" t="s">
        <v>154</v>
      </c>
      <c r="AU150" s="150" t="s">
        <v>81</v>
      </c>
      <c r="AY150" s="17" t="s">
        <v>151</v>
      </c>
      <c r="BE150" s="151">
        <f>IF(N150="základní",J150,0)</f>
        <v>0</v>
      </c>
      <c r="BF150" s="151">
        <f>IF(N150="snížená",J150,0)</f>
        <v>0</v>
      </c>
      <c r="BG150" s="151">
        <f>IF(N150="zákl. přenesená",J150,0)</f>
        <v>0</v>
      </c>
      <c r="BH150" s="151">
        <f>IF(N150="sníž. přenesená",J150,0)</f>
        <v>0</v>
      </c>
      <c r="BI150" s="151">
        <f>IF(N150="nulová",J150,0)</f>
        <v>0</v>
      </c>
      <c r="BJ150" s="17" t="s">
        <v>81</v>
      </c>
      <c r="BK150" s="151">
        <f>ROUND(I150*H150,2)</f>
        <v>0</v>
      </c>
      <c r="BL150" s="17" t="s">
        <v>158</v>
      </c>
      <c r="BM150" s="150" t="s">
        <v>341</v>
      </c>
    </row>
    <row r="151" spans="2:65" s="1" customFormat="1" ht="19.5" x14ac:dyDescent="0.2">
      <c r="B151" s="32"/>
      <c r="D151" s="152" t="s">
        <v>160</v>
      </c>
      <c r="F151" s="153" t="s">
        <v>2174</v>
      </c>
      <c r="I151" s="154"/>
      <c r="L151" s="32"/>
      <c r="M151" s="155"/>
      <c r="T151" s="56"/>
      <c r="AT151" s="17" t="s">
        <v>160</v>
      </c>
      <c r="AU151" s="17" t="s">
        <v>81</v>
      </c>
    </row>
    <row r="152" spans="2:65" s="1" customFormat="1" ht="33" customHeight="1" x14ac:dyDescent="0.2">
      <c r="B152" s="137"/>
      <c r="C152" s="138" t="s">
        <v>287</v>
      </c>
      <c r="D152" s="138" t="s">
        <v>154</v>
      </c>
      <c r="E152" s="139" t="s">
        <v>2175</v>
      </c>
      <c r="F152" s="140" t="s">
        <v>2176</v>
      </c>
      <c r="G152" s="141" t="s">
        <v>372</v>
      </c>
      <c r="H152" s="142">
        <v>4</v>
      </c>
      <c r="I152" s="143"/>
      <c r="J152" s="144">
        <f>ROUND(I152*H152,2)</f>
        <v>0</v>
      </c>
      <c r="K152" s="145"/>
      <c r="L152" s="32"/>
      <c r="M152" s="146" t="s">
        <v>1</v>
      </c>
      <c r="N152" s="147" t="s">
        <v>38</v>
      </c>
      <c r="P152" s="148">
        <f>O152*H152</f>
        <v>0</v>
      </c>
      <c r="Q152" s="148">
        <v>0</v>
      </c>
      <c r="R152" s="148">
        <f>Q152*H152</f>
        <v>0</v>
      </c>
      <c r="S152" s="148">
        <v>0</v>
      </c>
      <c r="T152" s="149">
        <f>S152*H152</f>
        <v>0</v>
      </c>
      <c r="AR152" s="150" t="s">
        <v>158</v>
      </c>
      <c r="AT152" s="150" t="s">
        <v>154</v>
      </c>
      <c r="AU152" s="150" t="s">
        <v>81</v>
      </c>
      <c r="AY152" s="17" t="s">
        <v>151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7" t="s">
        <v>81</v>
      </c>
      <c r="BK152" s="151">
        <f>ROUND(I152*H152,2)</f>
        <v>0</v>
      </c>
      <c r="BL152" s="17" t="s">
        <v>158</v>
      </c>
      <c r="BM152" s="150" t="s">
        <v>352</v>
      </c>
    </row>
    <row r="153" spans="2:65" s="1" customFormat="1" ht="19.5" x14ac:dyDescent="0.2">
      <c r="B153" s="32"/>
      <c r="D153" s="152" t="s">
        <v>160</v>
      </c>
      <c r="F153" s="153" t="s">
        <v>2176</v>
      </c>
      <c r="I153" s="154"/>
      <c r="L153" s="32"/>
      <c r="M153" s="155"/>
      <c r="T153" s="56"/>
      <c r="AT153" s="17" t="s">
        <v>160</v>
      </c>
      <c r="AU153" s="17" t="s">
        <v>81</v>
      </c>
    </row>
    <row r="154" spans="2:65" s="1" customFormat="1" ht="37.9" customHeight="1" x14ac:dyDescent="0.2">
      <c r="B154" s="137"/>
      <c r="C154" s="138" t="s">
        <v>293</v>
      </c>
      <c r="D154" s="138" t="s">
        <v>154</v>
      </c>
      <c r="E154" s="139" t="s">
        <v>2177</v>
      </c>
      <c r="F154" s="140" t="s">
        <v>2178</v>
      </c>
      <c r="G154" s="141" t="s">
        <v>372</v>
      </c>
      <c r="H154" s="142">
        <v>46</v>
      </c>
      <c r="I154" s="143"/>
      <c r="J154" s="144">
        <f>ROUND(I154*H154,2)</f>
        <v>0</v>
      </c>
      <c r="K154" s="145"/>
      <c r="L154" s="32"/>
      <c r="M154" s="146" t="s">
        <v>1</v>
      </c>
      <c r="N154" s="147" t="s">
        <v>38</v>
      </c>
      <c r="P154" s="148">
        <f>O154*H154</f>
        <v>0</v>
      </c>
      <c r="Q154" s="148">
        <v>0</v>
      </c>
      <c r="R154" s="148">
        <f>Q154*H154</f>
        <v>0</v>
      </c>
      <c r="S154" s="148">
        <v>0</v>
      </c>
      <c r="T154" s="149">
        <f>S154*H154</f>
        <v>0</v>
      </c>
      <c r="AR154" s="150" t="s">
        <v>158</v>
      </c>
      <c r="AT154" s="150" t="s">
        <v>154</v>
      </c>
      <c r="AU154" s="150" t="s">
        <v>81</v>
      </c>
      <c r="AY154" s="17" t="s">
        <v>151</v>
      </c>
      <c r="BE154" s="151">
        <f>IF(N154="základní",J154,0)</f>
        <v>0</v>
      </c>
      <c r="BF154" s="151">
        <f>IF(N154="snížená",J154,0)</f>
        <v>0</v>
      </c>
      <c r="BG154" s="151">
        <f>IF(N154="zákl. přenesená",J154,0)</f>
        <v>0</v>
      </c>
      <c r="BH154" s="151">
        <f>IF(N154="sníž. přenesená",J154,0)</f>
        <v>0</v>
      </c>
      <c r="BI154" s="151">
        <f>IF(N154="nulová",J154,0)</f>
        <v>0</v>
      </c>
      <c r="BJ154" s="17" t="s">
        <v>81</v>
      </c>
      <c r="BK154" s="151">
        <f>ROUND(I154*H154,2)</f>
        <v>0</v>
      </c>
      <c r="BL154" s="17" t="s">
        <v>158</v>
      </c>
      <c r="BM154" s="150" t="s">
        <v>364</v>
      </c>
    </row>
    <row r="155" spans="2:65" s="1" customFormat="1" ht="19.5" x14ac:dyDescent="0.2">
      <c r="B155" s="32"/>
      <c r="D155" s="152" t="s">
        <v>160</v>
      </c>
      <c r="F155" s="153" t="s">
        <v>2178</v>
      </c>
      <c r="I155" s="154"/>
      <c r="L155" s="32"/>
      <c r="M155" s="155"/>
      <c r="T155" s="56"/>
      <c r="AT155" s="17" t="s">
        <v>160</v>
      </c>
      <c r="AU155" s="17" t="s">
        <v>81</v>
      </c>
    </row>
    <row r="156" spans="2:65" s="11" customFormat="1" ht="25.9" customHeight="1" x14ac:dyDescent="0.2">
      <c r="B156" s="125"/>
      <c r="D156" s="126" t="s">
        <v>72</v>
      </c>
      <c r="E156" s="127" t="s">
        <v>2179</v>
      </c>
      <c r="F156" s="127" t="s">
        <v>2180</v>
      </c>
      <c r="I156" s="128"/>
      <c r="J156" s="129">
        <f>BK156</f>
        <v>0</v>
      </c>
      <c r="L156" s="125"/>
      <c r="M156" s="130"/>
      <c r="P156" s="131">
        <f>SUM(P157:P186)</f>
        <v>0</v>
      </c>
      <c r="R156" s="131">
        <f>SUM(R157:R186)</f>
        <v>0</v>
      </c>
      <c r="T156" s="132">
        <f>SUM(T157:T186)</f>
        <v>0</v>
      </c>
      <c r="AR156" s="126" t="s">
        <v>81</v>
      </c>
      <c r="AT156" s="133" t="s">
        <v>72</v>
      </c>
      <c r="AU156" s="133" t="s">
        <v>73</v>
      </c>
      <c r="AY156" s="126" t="s">
        <v>151</v>
      </c>
      <c r="BK156" s="134">
        <f>SUM(BK157:BK186)</f>
        <v>0</v>
      </c>
    </row>
    <row r="157" spans="2:65" s="1" customFormat="1" ht="78" customHeight="1" x14ac:dyDescent="0.2">
      <c r="B157" s="137"/>
      <c r="C157" s="138" t="s">
        <v>298</v>
      </c>
      <c r="D157" s="138" t="s">
        <v>154</v>
      </c>
      <c r="E157" s="139" t="s">
        <v>2181</v>
      </c>
      <c r="F157" s="140" t="s">
        <v>2182</v>
      </c>
      <c r="G157" s="141" t="s">
        <v>167</v>
      </c>
      <c r="H157" s="142">
        <v>495</v>
      </c>
      <c r="I157" s="143"/>
      <c r="J157" s="144">
        <f>ROUND(I157*H157,2)</f>
        <v>0</v>
      </c>
      <c r="K157" s="145"/>
      <c r="L157" s="32"/>
      <c r="M157" s="146" t="s">
        <v>1</v>
      </c>
      <c r="N157" s="147" t="s">
        <v>38</v>
      </c>
      <c r="P157" s="148">
        <f>O157*H157</f>
        <v>0</v>
      </c>
      <c r="Q157" s="148">
        <v>0</v>
      </c>
      <c r="R157" s="148">
        <f>Q157*H157</f>
        <v>0</v>
      </c>
      <c r="S157" s="148">
        <v>0</v>
      </c>
      <c r="T157" s="149">
        <f>S157*H157</f>
        <v>0</v>
      </c>
      <c r="AR157" s="150" t="s">
        <v>158</v>
      </c>
      <c r="AT157" s="150" t="s">
        <v>154</v>
      </c>
      <c r="AU157" s="150" t="s">
        <v>81</v>
      </c>
      <c r="AY157" s="17" t="s">
        <v>151</v>
      </c>
      <c r="BE157" s="151">
        <f>IF(N157="základní",J157,0)</f>
        <v>0</v>
      </c>
      <c r="BF157" s="151">
        <f>IF(N157="snížená",J157,0)</f>
        <v>0</v>
      </c>
      <c r="BG157" s="151">
        <f>IF(N157="zákl. přenesená",J157,0)</f>
        <v>0</v>
      </c>
      <c r="BH157" s="151">
        <f>IF(N157="sníž. přenesená",J157,0)</f>
        <v>0</v>
      </c>
      <c r="BI157" s="151">
        <f>IF(N157="nulová",J157,0)</f>
        <v>0</v>
      </c>
      <c r="BJ157" s="17" t="s">
        <v>81</v>
      </c>
      <c r="BK157" s="151">
        <f>ROUND(I157*H157,2)</f>
        <v>0</v>
      </c>
      <c r="BL157" s="17" t="s">
        <v>158</v>
      </c>
      <c r="BM157" s="150" t="s">
        <v>375</v>
      </c>
    </row>
    <row r="158" spans="2:65" s="1" customFormat="1" ht="58.5" x14ac:dyDescent="0.2">
      <c r="B158" s="32"/>
      <c r="D158" s="152" t="s">
        <v>160</v>
      </c>
      <c r="F158" s="153" t="s">
        <v>2183</v>
      </c>
      <c r="I158" s="154"/>
      <c r="L158" s="32"/>
      <c r="M158" s="155"/>
      <c r="T158" s="56"/>
      <c r="AT158" s="17" t="s">
        <v>160</v>
      </c>
      <c r="AU158" s="17" t="s">
        <v>81</v>
      </c>
    </row>
    <row r="159" spans="2:65" s="1" customFormat="1" ht="16.5" customHeight="1" x14ac:dyDescent="0.2">
      <c r="B159" s="137"/>
      <c r="C159" s="182" t="s">
        <v>207</v>
      </c>
      <c r="D159" s="182" t="s">
        <v>566</v>
      </c>
      <c r="E159" s="183" t="s">
        <v>2184</v>
      </c>
      <c r="F159" s="184" t="s">
        <v>2185</v>
      </c>
      <c r="G159" s="185" t="s">
        <v>2186</v>
      </c>
      <c r="H159" s="186">
        <v>306.89999999999998</v>
      </c>
      <c r="I159" s="187"/>
      <c r="J159" s="188">
        <f>ROUND(I159*H159,2)</f>
        <v>0</v>
      </c>
      <c r="K159" s="189"/>
      <c r="L159" s="190"/>
      <c r="M159" s="191" t="s">
        <v>1</v>
      </c>
      <c r="N159" s="192" t="s">
        <v>38</v>
      </c>
      <c r="P159" s="148">
        <f>O159*H159</f>
        <v>0</v>
      </c>
      <c r="Q159" s="148">
        <v>0</v>
      </c>
      <c r="R159" s="148">
        <f>Q159*H159</f>
        <v>0</v>
      </c>
      <c r="S159" s="148">
        <v>0</v>
      </c>
      <c r="T159" s="149">
        <f>S159*H159</f>
        <v>0</v>
      </c>
      <c r="AR159" s="150" t="s">
        <v>204</v>
      </c>
      <c r="AT159" s="150" t="s">
        <v>566</v>
      </c>
      <c r="AU159" s="150" t="s">
        <v>81</v>
      </c>
      <c r="AY159" s="17" t="s">
        <v>151</v>
      </c>
      <c r="BE159" s="151">
        <f>IF(N159="základní",J159,0)</f>
        <v>0</v>
      </c>
      <c r="BF159" s="151">
        <f>IF(N159="snížená",J159,0)</f>
        <v>0</v>
      </c>
      <c r="BG159" s="151">
        <f>IF(N159="zákl. přenesená",J159,0)</f>
        <v>0</v>
      </c>
      <c r="BH159" s="151">
        <f>IF(N159="sníž. přenesená",J159,0)</f>
        <v>0</v>
      </c>
      <c r="BI159" s="151">
        <f>IF(N159="nulová",J159,0)</f>
        <v>0</v>
      </c>
      <c r="BJ159" s="17" t="s">
        <v>81</v>
      </c>
      <c r="BK159" s="151">
        <f>ROUND(I159*H159,2)</f>
        <v>0</v>
      </c>
      <c r="BL159" s="17" t="s">
        <v>158</v>
      </c>
      <c r="BM159" s="150" t="s">
        <v>292</v>
      </c>
    </row>
    <row r="160" spans="2:65" s="1" customFormat="1" x14ac:dyDescent="0.2">
      <c r="B160" s="32"/>
      <c r="D160" s="152" t="s">
        <v>160</v>
      </c>
      <c r="F160" s="153" t="s">
        <v>2185</v>
      </c>
      <c r="I160" s="154"/>
      <c r="L160" s="32"/>
      <c r="M160" s="155"/>
      <c r="T160" s="56"/>
      <c r="AT160" s="17" t="s">
        <v>160</v>
      </c>
      <c r="AU160" s="17" t="s">
        <v>81</v>
      </c>
    </row>
    <row r="161" spans="2:65" s="1" customFormat="1" ht="24.2" customHeight="1" x14ac:dyDescent="0.2">
      <c r="B161" s="137"/>
      <c r="C161" s="138" t="s">
        <v>305</v>
      </c>
      <c r="D161" s="138" t="s">
        <v>154</v>
      </c>
      <c r="E161" s="139" t="s">
        <v>2187</v>
      </c>
      <c r="F161" s="140" t="s">
        <v>2188</v>
      </c>
      <c r="G161" s="141" t="s">
        <v>372</v>
      </c>
      <c r="H161" s="142">
        <v>18</v>
      </c>
      <c r="I161" s="143"/>
      <c r="J161" s="144">
        <f>ROUND(I161*H161,2)</f>
        <v>0</v>
      </c>
      <c r="K161" s="145"/>
      <c r="L161" s="32"/>
      <c r="M161" s="146" t="s">
        <v>1</v>
      </c>
      <c r="N161" s="147" t="s">
        <v>38</v>
      </c>
      <c r="P161" s="148">
        <f>O161*H161</f>
        <v>0</v>
      </c>
      <c r="Q161" s="148">
        <v>0</v>
      </c>
      <c r="R161" s="148">
        <f>Q161*H161</f>
        <v>0</v>
      </c>
      <c r="S161" s="148">
        <v>0</v>
      </c>
      <c r="T161" s="149">
        <f>S161*H161</f>
        <v>0</v>
      </c>
      <c r="AR161" s="150" t="s">
        <v>158</v>
      </c>
      <c r="AT161" s="150" t="s">
        <v>154</v>
      </c>
      <c r="AU161" s="150" t="s">
        <v>81</v>
      </c>
      <c r="AY161" s="17" t="s">
        <v>151</v>
      </c>
      <c r="BE161" s="151">
        <f>IF(N161="základní",J161,0)</f>
        <v>0</v>
      </c>
      <c r="BF161" s="151">
        <f>IF(N161="snížená",J161,0)</f>
        <v>0</v>
      </c>
      <c r="BG161" s="151">
        <f>IF(N161="zákl. přenesená",J161,0)</f>
        <v>0</v>
      </c>
      <c r="BH161" s="151">
        <f>IF(N161="sníž. přenesená",J161,0)</f>
        <v>0</v>
      </c>
      <c r="BI161" s="151">
        <f>IF(N161="nulová",J161,0)</f>
        <v>0</v>
      </c>
      <c r="BJ161" s="17" t="s">
        <v>81</v>
      </c>
      <c r="BK161" s="151">
        <f>ROUND(I161*H161,2)</f>
        <v>0</v>
      </c>
      <c r="BL161" s="17" t="s">
        <v>158</v>
      </c>
      <c r="BM161" s="150" t="s">
        <v>392</v>
      </c>
    </row>
    <row r="162" spans="2:65" s="1" customFormat="1" x14ac:dyDescent="0.2">
      <c r="B162" s="32"/>
      <c r="D162" s="152" t="s">
        <v>160</v>
      </c>
      <c r="F162" s="153" t="s">
        <v>2188</v>
      </c>
      <c r="I162" s="154"/>
      <c r="L162" s="32"/>
      <c r="M162" s="155"/>
      <c r="T162" s="56"/>
      <c r="AT162" s="17" t="s">
        <v>160</v>
      </c>
      <c r="AU162" s="17" t="s">
        <v>81</v>
      </c>
    </row>
    <row r="163" spans="2:65" s="1" customFormat="1" ht="16.5" customHeight="1" x14ac:dyDescent="0.2">
      <c r="B163" s="137"/>
      <c r="C163" s="182" t="s">
        <v>248</v>
      </c>
      <c r="D163" s="182" t="s">
        <v>566</v>
      </c>
      <c r="E163" s="183" t="s">
        <v>2189</v>
      </c>
      <c r="F163" s="184" t="s">
        <v>2190</v>
      </c>
      <c r="G163" s="185" t="s">
        <v>372</v>
      </c>
      <c r="H163" s="186">
        <v>18</v>
      </c>
      <c r="I163" s="187"/>
      <c r="J163" s="188">
        <f>ROUND(I163*H163,2)</f>
        <v>0</v>
      </c>
      <c r="K163" s="189"/>
      <c r="L163" s="190"/>
      <c r="M163" s="191" t="s">
        <v>1</v>
      </c>
      <c r="N163" s="192" t="s">
        <v>38</v>
      </c>
      <c r="P163" s="148">
        <f>O163*H163</f>
        <v>0</v>
      </c>
      <c r="Q163" s="148">
        <v>0</v>
      </c>
      <c r="R163" s="148">
        <f>Q163*H163</f>
        <v>0</v>
      </c>
      <c r="S163" s="148">
        <v>0</v>
      </c>
      <c r="T163" s="149">
        <f>S163*H163</f>
        <v>0</v>
      </c>
      <c r="AR163" s="150" t="s">
        <v>204</v>
      </c>
      <c r="AT163" s="150" t="s">
        <v>566</v>
      </c>
      <c r="AU163" s="150" t="s">
        <v>81</v>
      </c>
      <c r="AY163" s="17" t="s">
        <v>151</v>
      </c>
      <c r="BE163" s="151">
        <f>IF(N163="základní",J163,0)</f>
        <v>0</v>
      </c>
      <c r="BF163" s="151">
        <f>IF(N163="snížená",J163,0)</f>
        <v>0</v>
      </c>
      <c r="BG163" s="151">
        <f>IF(N163="zákl. přenesená",J163,0)</f>
        <v>0</v>
      </c>
      <c r="BH163" s="151">
        <f>IF(N163="sníž. přenesená",J163,0)</f>
        <v>0</v>
      </c>
      <c r="BI163" s="151">
        <f>IF(N163="nulová",J163,0)</f>
        <v>0</v>
      </c>
      <c r="BJ163" s="17" t="s">
        <v>81</v>
      </c>
      <c r="BK163" s="151">
        <f>ROUND(I163*H163,2)</f>
        <v>0</v>
      </c>
      <c r="BL163" s="17" t="s">
        <v>158</v>
      </c>
      <c r="BM163" s="150" t="s">
        <v>403</v>
      </c>
    </row>
    <row r="164" spans="2:65" s="1" customFormat="1" x14ac:dyDescent="0.2">
      <c r="B164" s="32"/>
      <c r="D164" s="152" t="s">
        <v>160</v>
      </c>
      <c r="F164" s="153" t="s">
        <v>2190</v>
      </c>
      <c r="I164" s="154"/>
      <c r="L164" s="32"/>
      <c r="M164" s="155"/>
      <c r="T164" s="56"/>
      <c r="AT164" s="17" t="s">
        <v>160</v>
      </c>
      <c r="AU164" s="17" t="s">
        <v>81</v>
      </c>
    </row>
    <row r="165" spans="2:65" s="1" customFormat="1" ht="16.5" customHeight="1" x14ac:dyDescent="0.2">
      <c r="B165" s="137"/>
      <c r="C165" s="182" t="s">
        <v>315</v>
      </c>
      <c r="D165" s="182" t="s">
        <v>566</v>
      </c>
      <c r="E165" s="183" t="s">
        <v>2191</v>
      </c>
      <c r="F165" s="184" t="s">
        <v>2192</v>
      </c>
      <c r="G165" s="185" t="s">
        <v>372</v>
      </c>
      <c r="H165" s="186">
        <v>26</v>
      </c>
      <c r="I165" s="187"/>
      <c r="J165" s="188">
        <f>ROUND(I165*H165,2)</f>
        <v>0</v>
      </c>
      <c r="K165" s="189"/>
      <c r="L165" s="190"/>
      <c r="M165" s="191" t="s">
        <v>1</v>
      </c>
      <c r="N165" s="192" t="s">
        <v>38</v>
      </c>
      <c r="P165" s="148">
        <f>O165*H165</f>
        <v>0</v>
      </c>
      <c r="Q165" s="148">
        <v>0</v>
      </c>
      <c r="R165" s="148">
        <f>Q165*H165</f>
        <v>0</v>
      </c>
      <c r="S165" s="148">
        <v>0</v>
      </c>
      <c r="T165" s="149">
        <f>S165*H165</f>
        <v>0</v>
      </c>
      <c r="AR165" s="150" t="s">
        <v>204</v>
      </c>
      <c r="AT165" s="150" t="s">
        <v>566</v>
      </c>
      <c r="AU165" s="150" t="s">
        <v>81</v>
      </c>
      <c r="AY165" s="17" t="s">
        <v>151</v>
      </c>
      <c r="BE165" s="151">
        <f>IF(N165="základní",J165,0)</f>
        <v>0</v>
      </c>
      <c r="BF165" s="151">
        <f>IF(N165="snížená",J165,0)</f>
        <v>0</v>
      </c>
      <c r="BG165" s="151">
        <f>IF(N165="zákl. přenesená",J165,0)</f>
        <v>0</v>
      </c>
      <c r="BH165" s="151">
        <f>IF(N165="sníž. přenesená",J165,0)</f>
        <v>0</v>
      </c>
      <c r="BI165" s="151">
        <f>IF(N165="nulová",J165,0)</f>
        <v>0</v>
      </c>
      <c r="BJ165" s="17" t="s">
        <v>81</v>
      </c>
      <c r="BK165" s="151">
        <f>ROUND(I165*H165,2)</f>
        <v>0</v>
      </c>
      <c r="BL165" s="17" t="s">
        <v>158</v>
      </c>
      <c r="BM165" s="150" t="s">
        <v>413</v>
      </c>
    </row>
    <row r="166" spans="2:65" s="1" customFormat="1" x14ac:dyDescent="0.2">
      <c r="B166" s="32"/>
      <c r="D166" s="152" t="s">
        <v>160</v>
      </c>
      <c r="F166" s="153" t="s">
        <v>2192</v>
      </c>
      <c r="I166" s="154"/>
      <c r="L166" s="32"/>
      <c r="M166" s="155"/>
      <c r="T166" s="56"/>
      <c r="AT166" s="17" t="s">
        <v>160</v>
      </c>
      <c r="AU166" s="17" t="s">
        <v>81</v>
      </c>
    </row>
    <row r="167" spans="2:65" s="1" customFormat="1" ht="16.5" customHeight="1" x14ac:dyDescent="0.2">
      <c r="B167" s="137"/>
      <c r="C167" s="138" t="s">
        <v>321</v>
      </c>
      <c r="D167" s="138" t="s">
        <v>154</v>
      </c>
      <c r="E167" s="139" t="s">
        <v>2193</v>
      </c>
      <c r="F167" s="140" t="s">
        <v>2194</v>
      </c>
      <c r="G167" s="141" t="s">
        <v>2195</v>
      </c>
      <c r="H167" s="142">
        <v>3</v>
      </c>
      <c r="I167" s="143"/>
      <c r="J167" s="144">
        <f>ROUND(I167*H167,2)</f>
        <v>0</v>
      </c>
      <c r="K167" s="145"/>
      <c r="L167" s="32"/>
      <c r="M167" s="146" t="s">
        <v>1</v>
      </c>
      <c r="N167" s="147" t="s">
        <v>38</v>
      </c>
      <c r="P167" s="148">
        <f>O167*H167</f>
        <v>0</v>
      </c>
      <c r="Q167" s="148">
        <v>0</v>
      </c>
      <c r="R167" s="148">
        <f>Q167*H167</f>
        <v>0</v>
      </c>
      <c r="S167" s="148">
        <v>0</v>
      </c>
      <c r="T167" s="149">
        <f>S167*H167</f>
        <v>0</v>
      </c>
      <c r="AR167" s="150" t="s">
        <v>158</v>
      </c>
      <c r="AT167" s="150" t="s">
        <v>154</v>
      </c>
      <c r="AU167" s="150" t="s">
        <v>81</v>
      </c>
      <c r="AY167" s="17" t="s">
        <v>151</v>
      </c>
      <c r="BE167" s="151">
        <f>IF(N167="základní",J167,0)</f>
        <v>0</v>
      </c>
      <c r="BF167" s="151">
        <f>IF(N167="snížená",J167,0)</f>
        <v>0</v>
      </c>
      <c r="BG167" s="151">
        <f>IF(N167="zákl. přenesená",J167,0)</f>
        <v>0</v>
      </c>
      <c r="BH167" s="151">
        <f>IF(N167="sníž. přenesená",J167,0)</f>
        <v>0</v>
      </c>
      <c r="BI167" s="151">
        <f>IF(N167="nulová",J167,0)</f>
        <v>0</v>
      </c>
      <c r="BJ167" s="17" t="s">
        <v>81</v>
      </c>
      <c r="BK167" s="151">
        <f>ROUND(I167*H167,2)</f>
        <v>0</v>
      </c>
      <c r="BL167" s="17" t="s">
        <v>158</v>
      </c>
      <c r="BM167" s="150" t="s">
        <v>423</v>
      </c>
    </row>
    <row r="168" spans="2:65" s="1" customFormat="1" x14ac:dyDescent="0.2">
      <c r="B168" s="32"/>
      <c r="D168" s="152" t="s">
        <v>160</v>
      </c>
      <c r="F168" s="153" t="s">
        <v>2194</v>
      </c>
      <c r="I168" s="154"/>
      <c r="L168" s="32"/>
      <c r="M168" s="155"/>
      <c r="T168" s="56"/>
      <c r="AT168" s="17" t="s">
        <v>160</v>
      </c>
      <c r="AU168" s="17" t="s">
        <v>81</v>
      </c>
    </row>
    <row r="169" spans="2:65" s="1" customFormat="1" ht="16.5" customHeight="1" x14ac:dyDescent="0.2">
      <c r="B169" s="137"/>
      <c r="C169" s="182" t="s">
        <v>7</v>
      </c>
      <c r="D169" s="182" t="s">
        <v>566</v>
      </c>
      <c r="E169" s="183" t="s">
        <v>2196</v>
      </c>
      <c r="F169" s="184" t="s">
        <v>2197</v>
      </c>
      <c r="G169" s="185" t="s">
        <v>2186</v>
      </c>
      <c r="H169" s="186">
        <v>5</v>
      </c>
      <c r="I169" s="187"/>
      <c r="J169" s="188">
        <f>ROUND(I169*H169,2)</f>
        <v>0</v>
      </c>
      <c r="K169" s="189"/>
      <c r="L169" s="190"/>
      <c r="M169" s="191" t="s">
        <v>1</v>
      </c>
      <c r="N169" s="192" t="s">
        <v>38</v>
      </c>
      <c r="P169" s="148">
        <f>O169*H169</f>
        <v>0</v>
      </c>
      <c r="Q169" s="148">
        <v>0</v>
      </c>
      <c r="R169" s="148">
        <f>Q169*H169</f>
        <v>0</v>
      </c>
      <c r="S169" s="148">
        <v>0</v>
      </c>
      <c r="T169" s="149">
        <f>S169*H169</f>
        <v>0</v>
      </c>
      <c r="AR169" s="150" t="s">
        <v>204</v>
      </c>
      <c r="AT169" s="150" t="s">
        <v>566</v>
      </c>
      <c r="AU169" s="150" t="s">
        <v>81</v>
      </c>
      <c r="AY169" s="17" t="s">
        <v>151</v>
      </c>
      <c r="BE169" s="151">
        <f>IF(N169="základní",J169,0)</f>
        <v>0</v>
      </c>
      <c r="BF169" s="151">
        <f>IF(N169="snížená",J169,0)</f>
        <v>0</v>
      </c>
      <c r="BG169" s="151">
        <f>IF(N169="zákl. přenesená",J169,0)</f>
        <v>0</v>
      </c>
      <c r="BH169" s="151">
        <f>IF(N169="sníž. přenesená",J169,0)</f>
        <v>0</v>
      </c>
      <c r="BI169" s="151">
        <f>IF(N169="nulová",J169,0)</f>
        <v>0</v>
      </c>
      <c r="BJ169" s="17" t="s">
        <v>81</v>
      </c>
      <c r="BK169" s="151">
        <f>ROUND(I169*H169,2)</f>
        <v>0</v>
      </c>
      <c r="BL169" s="17" t="s">
        <v>158</v>
      </c>
      <c r="BM169" s="150" t="s">
        <v>435</v>
      </c>
    </row>
    <row r="170" spans="2:65" s="1" customFormat="1" x14ac:dyDescent="0.2">
      <c r="B170" s="32"/>
      <c r="D170" s="152" t="s">
        <v>160</v>
      </c>
      <c r="F170" s="153" t="s">
        <v>2197</v>
      </c>
      <c r="I170" s="154"/>
      <c r="L170" s="32"/>
      <c r="M170" s="155"/>
      <c r="T170" s="56"/>
      <c r="AT170" s="17" t="s">
        <v>160</v>
      </c>
      <c r="AU170" s="17" t="s">
        <v>81</v>
      </c>
    </row>
    <row r="171" spans="2:65" s="1" customFormat="1" ht="24.2" customHeight="1" x14ac:dyDescent="0.2">
      <c r="B171" s="137"/>
      <c r="C171" s="138" t="s">
        <v>329</v>
      </c>
      <c r="D171" s="138" t="s">
        <v>154</v>
      </c>
      <c r="E171" s="139" t="s">
        <v>2198</v>
      </c>
      <c r="F171" s="140" t="s">
        <v>2199</v>
      </c>
      <c r="G171" s="141" t="s">
        <v>372</v>
      </c>
      <c r="H171" s="142">
        <v>5</v>
      </c>
      <c r="I171" s="143"/>
      <c r="J171" s="144">
        <f>ROUND(I171*H171,2)</f>
        <v>0</v>
      </c>
      <c r="K171" s="145"/>
      <c r="L171" s="32"/>
      <c r="M171" s="146" t="s">
        <v>1</v>
      </c>
      <c r="N171" s="147" t="s">
        <v>38</v>
      </c>
      <c r="P171" s="148">
        <f>O171*H171</f>
        <v>0</v>
      </c>
      <c r="Q171" s="148">
        <v>0</v>
      </c>
      <c r="R171" s="148">
        <f>Q171*H171</f>
        <v>0</v>
      </c>
      <c r="S171" s="148">
        <v>0</v>
      </c>
      <c r="T171" s="149">
        <f>S171*H171</f>
        <v>0</v>
      </c>
      <c r="AR171" s="150" t="s">
        <v>158</v>
      </c>
      <c r="AT171" s="150" t="s">
        <v>154</v>
      </c>
      <c r="AU171" s="150" t="s">
        <v>81</v>
      </c>
      <c r="AY171" s="17" t="s">
        <v>151</v>
      </c>
      <c r="BE171" s="151">
        <f>IF(N171="základní",J171,0)</f>
        <v>0</v>
      </c>
      <c r="BF171" s="151">
        <f>IF(N171="snížená",J171,0)</f>
        <v>0</v>
      </c>
      <c r="BG171" s="151">
        <f>IF(N171="zákl. přenesená",J171,0)</f>
        <v>0</v>
      </c>
      <c r="BH171" s="151">
        <f>IF(N171="sníž. přenesená",J171,0)</f>
        <v>0</v>
      </c>
      <c r="BI171" s="151">
        <f>IF(N171="nulová",J171,0)</f>
        <v>0</v>
      </c>
      <c r="BJ171" s="17" t="s">
        <v>81</v>
      </c>
      <c r="BK171" s="151">
        <f>ROUND(I171*H171,2)</f>
        <v>0</v>
      </c>
      <c r="BL171" s="17" t="s">
        <v>158</v>
      </c>
      <c r="BM171" s="150" t="s">
        <v>441</v>
      </c>
    </row>
    <row r="172" spans="2:65" s="1" customFormat="1" ht="19.5" x14ac:dyDescent="0.2">
      <c r="B172" s="32"/>
      <c r="D172" s="152" t="s">
        <v>160</v>
      </c>
      <c r="F172" s="153" t="s">
        <v>2199</v>
      </c>
      <c r="I172" s="154"/>
      <c r="L172" s="32"/>
      <c r="M172" s="155"/>
      <c r="T172" s="56"/>
      <c r="AT172" s="17" t="s">
        <v>160</v>
      </c>
      <c r="AU172" s="17" t="s">
        <v>81</v>
      </c>
    </row>
    <row r="173" spans="2:65" s="1" customFormat="1" ht="24.2" customHeight="1" x14ac:dyDescent="0.2">
      <c r="B173" s="137"/>
      <c r="C173" s="182" t="s">
        <v>335</v>
      </c>
      <c r="D173" s="182" t="s">
        <v>566</v>
      </c>
      <c r="E173" s="183" t="s">
        <v>2200</v>
      </c>
      <c r="F173" s="184" t="s">
        <v>2201</v>
      </c>
      <c r="G173" s="185" t="s">
        <v>372</v>
      </c>
      <c r="H173" s="186">
        <v>5</v>
      </c>
      <c r="I173" s="187"/>
      <c r="J173" s="188">
        <f>ROUND(I173*H173,2)</f>
        <v>0</v>
      </c>
      <c r="K173" s="189"/>
      <c r="L173" s="190"/>
      <c r="M173" s="191" t="s">
        <v>1</v>
      </c>
      <c r="N173" s="192" t="s">
        <v>38</v>
      </c>
      <c r="P173" s="148">
        <f>O173*H173</f>
        <v>0</v>
      </c>
      <c r="Q173" s="148">
        <v>0</v>
      </c>
      <c r="R173" s="148">
        <f>Q173*H173</f>
        <v>0</v>
      </c>
      <c r="S173" s="148">
        <v>0</v>
      </c>
      <c r="T173" s="149">
        <f>S173*H173</f>
        <v>0</v>
      </c>
      <c r="AR173" s="150" t="s">
        <v>204</v>
      </c>
      <c r="AT173" s="150" t="s">
        <v>566</v>
      </c>
      <c r="AU173" s="150" t="s">
        <v>81</v>
      </c>
      <c r="AY173" s="17" t="s">
        <v>151</v>
      </c>
      <c r="BE173" s="151">
        <f>IF(N173="základní",J173,0)</f>
        <v>0</v>
      </c>
      <c r="BF173" s="151">
        <f>IF(N173="snížená",J173,0)</f>
        <v>0</v>
      </c>
      <c r="BG173" s="151">
        <f>IF(N173="zákl. přenesená",J173,0)</f>
        <v>0</v>
      </c>
      <c r="BH173" s="151">
        <f>IF(N173="sníž. přenesená",J173,0)</f>
        <v>0</v>
      </c>
      <c r="BI173" s="151">
        <f>IF(N173="nulová",J173,0)</f>
        <v>0</v>
      </c>
      <c r="BJ173" s="17" t="s">
        <v>81</v>
      </c>
      <c r="BK173" s="151">
        <f>ROUND(I173*H173,2)</f>
        <v>0</v>
      </c>
      <c r="BL173" s="17" t="s">
        <v>158</v>
      </c>
      <c r="BM173" s="150" t="s">
        <v>451</v>
      </c>
    </row>
    <row r="174" spans="2:65" s="1" customFormat="1" ht="19.5" x14ac:dyDescent="0.2">
      <c r="B174" s="32"/>
      <c r="D174" s="152" t="s">
        <v>160</v>
      </c>
      <c r="F174" s="153" t="s">
        <v>2201</v>
      </c>
      <c r="I174" s="154"/>
      <c r="L174" s="32"/>
      <c r="M174" s="155"/>
      <c r="T174" s="56"/>
      <c r="AT174" s="17" t="s">
        <v>160</v>
      </c>
      <c r="AU174" s="17" t="s">
        <v>81</v>
      </c>
    </row>
    <row r="175" spans="2:65" s="1" customFormat="1" ht="24.2" customHeight="1" x14ac:dyDescent="0.2">
      <c r="B175" s="137"/>
      <c r="C175" s="138" t="s">
        <v>341</v>
      </c>
      <c r="D175" s="138" t="s">
        <v>154</v>
      </c>
      <c r="E175" s="139" t="s">
        <v>2198</v>
      </c>
      <c r="F175" s="140" t="s">
        <v>2199</v>
      </c>
      <c r="G175" s="141" t="s">
        <v>372</v>
      </c>
      <c r="H175" s="142">
        <v>16</v>
      </c>
      <c r="I175" s="143"/>
      <c r="J175" s="144">
        <f>ROUND(I175*H175,2)</f>
        <v>0</v>
      </c>
      <c r="K175" s="145"/>
      <c r="L175" s="32"/>
      <c r="M175" s="146" t="s">
        <v>1</v>
      </c>
      <c r="N175" s="147" t="s">
        <v>38</v>
      </c>
      <c r="P175" s="148">
        <f>O175*H175</f>
        <v>0</v>
      </c>
      <c r="Q175" s="148">
        <v>0</v>
      </c>
      <c r="R175" s="148">
        <f>Q175*H175</f>
        <v>0</v>
      </c>
      <c r="S175" s="148">
        <v>0</v>
      </c>
      <c r="T175" s="149">
        <f>S175*H175</f>
        <v>0</v>
      </c>
      <c r="AR175" s="150" t="s">
        <v>158</v>
      </c>
      <c r="AT175" s="150" t="s">
        <v>154</v>
      </c>
      <c r="AU175" s="150" t="s">
        <v>81</v>
      </c>
      <c r="AY175" s="17" t="s">
        <v>151</v>
      </c>
      <c r="BE175" s="151">
        <f>IF(N175="základní",J175,0)</f>
        <v>0</v>
      </c>
      <c r="BF175" s="151">
        <f>IF(N175="snížená",J175,0)</f>
        <v>0</v>
      </c>
      <c r="BG175" s="151">
        <f>IF(N175="zákl. přenesená",J175,0)</f>
        <v>0</v>
      </c>
      <c r="BH175" s="151">
        <f>IF(N175="sníž. přenesená",J175,0)</f>
        <v>0</v>
      </c>
      <c r="BI175" s="151">
        <f>IF(N175="nulová",J175,0)</f>
        <v>0</v>
      </c>
      <c r="BJ175" s="17" t="s">
        <v>81</v>
      </c>
      <c r="BK175" s="151">
        <f>ROUND(I175*H175,2)</f>
        <v>0</v>
      </c>
      <c r="BL175" s="17" t="s">
        <v>158</v>
      </c>
      <c r="BM175" s="150" t="s">
        <v>461</v>
      </c>
    </row>
    <row r="176" spans="2:65" s="1" customFormat="1" ht="19.5" x14ac:dyDescent="0.2">
      <c r="B176" s="32"/>
      <c r="D176" s="152" t="s">
        <v>160</v>
      </c>
      <c r="F176" s="153" t="s">
        <v>2199</v>
      </c>
      <c r="I176" s="154"/>
      <c r="L176" s="32"/>
      <c r="M176" s="155"/>
      <c r="T176" s="56"/>
      <c r="AT176" s="17" t="s">
        <v>160</v>
      </c>
      <c r="AU176" s="17" t="s">
        <v>81</v>
      </c>
    </row>
    <row r="177" spans="2:65" s="1" customFormat="1" ht="24.2" customHeight="1" x14ac:dyDescent="0.2">
      <c r="B177" s="137"/>
      <c r="C177" s="182" t="s">
        <v>347</v>
      </c>
      <c r="D177" s="182" t="s">
        <v>566</v>
      </c>
      <c r="E177" s="183" t="s">
        <v>2202</v>
      </c>
      <c r="F177" s="184" t="s">
        <v>2203</v>
      </c>
      <c r="G177" s="185" t="s">
        <v>372</v>
      </c>
      <c r="H177" s="186">
        <v>16</v>
      </c>
      <c r="I177" s="187"/>
      <c r="J177" s="188">
        <f>ROUND(I177*H177,2)</f>
        <v>0</v>
      </c>
      <c r="K177" s="189"/>
      <c r="L177" s="190"/>
      <c r="M177" s="191" t="s">
        <v>1</v>
      </c>
      <c r="N177" s="192" t="s">
        <v>38</v>
      </c>
      <c r="P177" s="148">
        <f>O177*H177</f>
        <v>0</v>
      </c>
      <c r="Q177" s="148">
        <v>0</v>
      </c>
      <c r="R177" s="148">
        <f>Q177*H177</f>
        <v>0</v>
      </c>
      <c r="S177" s="148">
        <v>0</v>
      </c>
      <c r="T177" s="149">
        <f>S177*H177</f>
        <v>0</v>
      </c>
      <c r="AR177" s="150" t="s">
        <v>204</v>
      </c>
      <c r="AT177" s="150" t="s">
        <v>566</v>
      </c>
      <c r="AU177" s="150" t="s">
        <v>81</v>
      </c>
      <c r="AY177" s="17" t="s">
        <v>151</v>
      </c>
      <c r="BE177" s="151">
        <f>IF(N177="základní",J177,0)</f>
        <v>0</v>
      </c>
      <c r="BF177" s="151">
        <f>IF(N177="snížená",J177,0)</f>
        <v>0</v>
      </c>
      <c r="BG177" s="151">
        <f>IF(N177="zákl. přenesená",J177,0)</f>
        <v>0</v>
      </c>
      <c r="BH177" s="151">
        <f>IF(N177="sníž. přenesená",J177,0)</f>
        <v>0</v>
      </c>
      <c r="BI177" s="151">
        <f>IF(N177="nulová",J177,0)</f>
        <v>0</v>
      </c>
      <c r="BJ177" s="17" t="s">
        <v>81</v>
      </c>
      <c r="BK177" s="151">
        <f>ROUND(I177*H177,2)</f>
        <v>0</v>
      </c>
      <c r="BL177" s="17" t="s">
        <v>158</v>
      </c>
      <c r="BM177" s="150" t="s">
        <v>471</v>
      </c>
    </row>
    <row r="178" spans="2:65" s="1" customFormat="1" ht="19.5" x14ac:dyDescent="0.2">
      <c r="B178" s="32"/>
      <c r="D178" s="152" t="s">
        <v>160</v>
      </c>
      <c r="F178" s="153" t="s">
        <v>2203</v>
      </c>
      <c r="I178" s="154"/>
      <c r="L178" s="32"/>
      <c r="M178" s="155"/>
      <c r="T178" s="56"/>
      <c r="AT178" s="17" t="s">
        <v>160</v>
      </c>
      <c r="AU178" s="17" t="s">
        <v>81</v>
      </c>
    </row>
    <row r="179" spans="2:65" s="1" customFormat="1" ht="16.5" customHeight="1" x14ac:dyDescent="0.2">
      <c r="B179" s="137"/>
      <c r="C179" s="138" t="s">
        <v>352</v>
      </c>
      <c r="D179" s="138" t="s">
        <v>154</v>
      </c>
      <c r="E179" s="139" t="s">
        <v>2204</v>
      </c>
      <c r="F179" s="140" t="s">
        <v>2205</v>
      </c>
      <c r="G179" s="141" t="s">
        <v>2195</v>
      </c>
      <c r="H179" s="142">
        <v>10.5</v>
      </c>
      <c r="I179" s="143"/>
      <c r="J179" s="144">
        <f>ROUND(I179*H179,2)</f>
        <v>0</v>
      </c>
      <c r="K179" s="145"/>
      <c r="L179" s="32"/>
      <c r="M179" s="146" t="s">
        <v>1</v>
      </c>
      <c r="N179" s="147" t="s">
        <v>38</v>
      </c>
      <c r="P179" s="148">
        <f>O179*H179</f>
        <v>0</v>
      </c>
      <c r="Q179" s="148">
        <v>0</v>
      </c>
      <c r="R179" s="148">
        <f>Q179*H179</f>
        <v>0</v>
      </c>
      <c r="S179" s="148">
        <v>0</v>
      </c>
      <c r="T179" s="149">
        <f>S179*H179</f>
        <v>0</v>
      </c>
      <c r="AR179" s="150" t="s">
        <v>158</v>
      </c>
      <c r="AT179" s="150" t="s">
        <v>154</v>
      </c>
      <c r="AU179" s="150" t="s">
        <v>81</v>
      </c>
      <c r="AY179" s="17" t="s">
        <v>151</v>
      </c>
      <c r="BE179" s="151">
        <f>IF(N179="základní",J179,0)</f>
        <v>0</v>
      </c>
      <c r="BF179" s="151">
        <f>IF(N179="snížená",J179,0)</f>
        <v>0</v>
      </c>
      <c r="BG179" s="151">
        <f>IF(N179="zákl. přenesená",J179,0)</f>
        <v>0</v>
      </c>
      <c r="BH179" s="151">
        <f>IF(N179="sníž. přenesená",J179,0)</f>
        <v>0</v>
      </c>
      <c r="BI179" s="151">
        <f>IF(N179="nulová",J179,0)</f>
        <v>0</v>
      </c>
      <c r="BJ179" s="17" t="s">
        <v>81</v>
      </c>
      <c r="BK179" s="151">
        <f>ROUND(I179*H179,2)</f>
        <v>0</v>
      </c>
      <c r="BL179" s="17" t="s">
        <v>158</v>
      </c>
      <c r="BM179" s="150" t="s">
        <v>481</v>
      </c>
    </row>
    <row r="180" spans="2:65" s="1" customFormat="1" x14ac:dyDescent="0.2">
      <c r="B180" s="32"/>
      <c r="D180" s="152" t="s">
        <v>160</v>
      </c>
      <c r="F180" s="153" t="s">
        <v>2205</v>
      </c>
      <c r="I180" s="154"/>
      <c r="L180" s="32"/>
      <c r="M180" s="155"/>
      <c r="T180" s="56"/>
      <c r="AT180" s="17" t="s">
        <v>160</v>
      </c>
      <c r="AU180" s="17" t="s">
        <v>81</v>
      </c>
    </row>
    <row r="181" spans="2:65" s="1" customFormat="1" ht="16.5" customHeight="1" x14ac:dyDescent="0.2">
      <c r="B181" s="137"/>
      <c r="C181" s="182" t="s">
        <v>358</v>
      </c>
      <c r="D181" s="182" t="s">
        <v>566</v>
      </c>
      <c r="E181" s="183" t="s">
        <v>2206</v>
      </c>
      <c r="F181" s="184" t="s">
        <v>2207</v>
      </c>
      <c r="G181" s="185" t="s">
        <v>372</v>
      </c>
      <c r="H181" s="186">
        <v>21</v>
      </c>
      <c r="I181" s="187"/>
      <c r="J181" s="188">
        <f>ROUND(I181*H181,2)</f>
        <v>0</v>
      </c>
      <c r="K181" s="189"/>
      <c r="L181" s="190"/>
      <c r="M181" s="191" t="s">
        <v>1</v>
      </c>
      <c r="N181" s="192" t="s">
        <v>38</v>
      </c>
      <c r="P181" s="148">
        <f>O181*H181</f>
        <v>0</v>
      </c>
      <c r="Q181" s="148">
        <v>0</v>
      </c>
      <c r="R181" s="148">
        <f>Q181*H181</f>
        <v>0</v>
      </c>
      <c r="S181" s="148">
        <v>0</v>
      </c>
      <c r="T181" s="149">
        <f>S181*H181</f>
        <v>0</v>
      </c>
      <c r="AR181" s="150" t="s">
        <v>204</v>
      </c>
      <c r="AT181" s="150" t="s">
        <v>566</v>
      </c>
      <c r="AU181" s="150" t="s">
        <v>81</v>
      </c>
      <c r="AY181" s="17" t="s">
        <v>151</v>
      </c>
      <c r="BE181" s="151">
        <f>IF(N181="základní",J181,0)</f>
        <v>0</v>
      </c>
      <c r="BF181" s="151">
        <f>IF(N181="snížená",J181,0)</f>
        <v>0</v>
      </c>
      <c r="BG181" s="151">
        <f>IF(N181="zákl. přenesená",J181,0)</f>
        <v>0</v>
      </c>
      <c r="BH181" s="151">
        <f>IF(N181="sníž. přenesená",J181,0)</f>
        <v>0</v>
      </c>
      <c r="BI181" s="151">
        <f>IF(N181="nulová",J181,0)</f>
        <v>0</v>
      </c>
      <c r="BJ181" s="17" t="s">
        <v>81</v>
      </c>
      <c r="BK181" s="151">
        <f>ROUND(I181*H181,2)</f>
        <v>0</v>
      </c>
      <c r="BL181" s="17" t="s">
        <v>158</v>
      </c>
      <c r="BM181" s="150" t="s">
        <v>493</v>
      </c>
    </row>
    <row r="182" spans="2:65" s="1" customFormat="1" x14ac:dyDescent="0.2">
      <c r="B182" s="32"/>
      <c r="D182" s="152" t="s">
        <v>160</v>
      </c>
      <c r="F182" s="153" t="s">
        <v>2207</v>
      </c>
      <c r="I182" s="154"/>
      <c r="L182" s="32"/>
      <c r="M182" s="155"/>
      <c r="T182" s="56"/>
      <c r="AT182" s="17" t="s">
        <v>160</v>
      </c>
      <c r="AU182" s="17" t="s">
        <v>81</v>
      </c>
    </row>
    <row r="183" spans="2:65" s="1" customFormat="1" ht="16.5" customHeight="1" x14ac:dyDescent="0.2">
      <c r="B183" s="137"/>
      <c r="C183" s="138" t="s">
        <v>364</v>
      </c>
      <c r="D183" s="138" t="s">
        <v>154</v>
      </c>
      <c r="E183" s="139" t="s">
        <v>2208</v>
      </c>
      <c r="F183" s="140" t="s">
        <v>2209</v>
      </c>
      <c r="G183" s="141" t="s">
        <v>2195</v>
      </c>
      <c r="H183" s="142">
        <v>21</v>
      </c>
      <c r="I183" s="143"/>
      <c r="J183" s="144">
        <f>ROUND(I183*H183,2)</f>
        <v>0</v>
      </c>
      <c r="K183" s="145"/>
      <c r="L183" s="32"/>
      <c r="M183" s="146" t="s">
        <v>1</v>
      </c>
      <c r="N183" s="147" t="s">
        <v>38</v>
      </c>
      <c r="P183" s="148">
        <f>O183*H183</f>
        <v>0</v>
      </c>
      <c r="Q183" s="148">
        <v>0</v>
      </c>
      <c r="R183" s="148">
        <f>Q183*H183</f>
        <v>0</v>
      </c>
      <c r="S183" s="148">
        <v>0</v>
      </c>
      <c r="T183" s="149">
        <f>S183*H183</f>
        <v>0</v>
      </c>
      <c r="AR183" s="150" t="s">
        <v>158</v>
      </c>
      <c r="AT183" s="150" t="s">
        <v>154</v>
      </c>
      <c r="AU183" s="150" t="s">
        <v>81</v>
      </c>
      <c r="AY183" s="17" t="s">
        <v>151</v>
      </c>
      <c r="BE183" s="151">
        <f>IF(N183="základní",J183,0)</f>
        <v>0</v>
      </c>
      <c r="BF183" s="151">
        <f>IF(N183="snížená",J183,0)</f>
        <v>0</v>
      </c>
      <c r="BG183" s="151">
        <f>IF(N183="zákl. přenesená",J183,0)</f>
        <v>0</v>
      </c>
      <c r="BH183" s="151">
        <f>IF(N183="sníž. přenesená",J183,0)</f>
        <v>0</v>
      </c>
      <c r="BI183" s="151">
        <f>IF(N183="nulová",J183,0)</f>
        <v>0</v>
      </c>
      <c r="BJ183" s="17" t="s">
        <v>81</v>
      </c>
      <c r="BK183" s="151">
        <f>ROUND(I183*H183,2)</f>
        <v>0</v>
      </c>
      <c r="BL183" s="17" t="s">
        <v>158</v>
      </c>
      <c r="BM183" s="150" t="s">
        <v>711</v>
      </c>
    </row>
    <row r="184" spans="2:65" s="1" customFormat="1" x14ac:dyDescent="0.2">
      <c r="B184" s="32"/>
      <c r="D184" s="152" t="s">
        <v>160</v>
      </c>
      <c r="F184" s="153" t="s">
        <v>2209</v>
      </c>
      <c r="I184" s="154"/>
      <c r="L184" s="32"/>
      <c r="M184" s="155"/>
      <c r="T184" s="56"/>
      <c r="AT184" s="17" t="s">
        <v>160</v>
      </c>
      <c r="AU184" s="17" t="s">
        <v>81</v>
      </c>
    </row>
    <row r="185" spans="2:65" s="1" customFormat="1" ht="21.75" customHeight="1" x14ac:dyDescent="0.2">
      <c r="B185" s="137"/>
      <c r="C185" s="182" t="s">
        <v>369</v>
      </c>
      <c r="D185" s="182" t="s">
        <v>566</v>
      </c>
      <c r="E185" s="183" t="s">
        <v>2210</v>
      </c>
      <c r="F185" s="184" t="s">
        <v>2211</v>
      </c>
      <c r="G185" s="185" t="s">
        <v>372</v>
      </c>
      <c r="H185" s="186">
        <v>21</v>
      </c>
      <c r="I185" s="187"/>
      <c r="J185" s="188">
        <f>ROUND(I185*H185,2)</f>
        <v>0</v>
      </c>
      <c r="K185" s="189"/>
      <c r="L185" s="190"/>
      <c r="M185" s="191" t="s">
        <v>1</v>
      </c>
      <c r="N185" s="192" t="s">
        <v>38</v>
      </c>
      <c r="P185" s="148">
        <f>O185*H185</f>
        <v>0</v>
      </c>
      <c r="Q185" s="148">
        <v>0</v>
      </c>
      <c r="R185" s="148">
        <f>Q185*H185</f>
        <v>0</v>
      </c>
      <c r="S185" s="148">
        <v>0</v>
      </c>
      <c r="T185" s="149">
        <f>S185*H185</f>
        <v>0</v>
      </c>
      <c r="AR185" s="150" t="s">
        <v>204</v>
      </c>
      <c r="AT185" s="150" t="s">
        <v>566</v>
      </c>
      <c r="AU185" s="150" t="s">
        <v>81</v>
      </c>
      <c r="AY185" s="17" t="s">
        <v>151</v>
      </c>
      <c r="BE185" s="151">
        <f>IF(N185="základní",J185,0)</f>
        <v>0</v>
      </c>
      <c r="BF185" s="151">
        <f>IF(N185="snížená",J185,0)</f>
        <v>0</v>
      </c>
      <c r="BG185" s="151">
        <f>IF(N185="zákl. přenesená",J185,0)</f>
        <v>0</v>
      </c>
      <c r="BH185" s="151">
        <f>IF(N185="sníž. přenesená",J185,0)</f>
        <v>0</v>
      </c>
      <c r="BI185" s="151">
        <f>IF(N185="nulová",J185,0)</f>
        <v>0</v>
      </c>
      <c r="BJ185" s="17" t="s">
        <v>81</v>
      </c>
      <c r="BK185" s="151">
        <f>ROUND(I185*H185,2)</f>
        <v>0</v>
      </c>
      <c r="BL185" s="17" t="s">
        <v>158</v>
      </c>
      <c r="BM185" s="150" t="s">
        <v>721</v>
      </c>
    </row>
    <row r="186" spans="2:65" s="1" customFormat="1" x14ac:dyDescent="0.2">
      <c r="B186" s="32"/>
      <c r="D186" s="152" t="s">
        <v>160</v>
      </c>
      <c r="F186" s="153" t="s">
        <v>2211</v>
      </c>
      <c r="I186" s="154"/>
      <c r="L186" s="32"/>
      <c r="M186" s="155"/>
      <c r="T186" s="56"/>
      <c r="AT186" s="17" t="s">
        <v>160</v>
      </c>
      <c r="AU186" s="17" t="s">
        <v>81</v>
      </c>
    </row>
    <row r="187" spans="2:65" s="11" customFormat="1" ht="25.9" customHeight="1" x14ac:dyDescent="0.2">
      <c r="B187" s="125"/>
      <c r="D187" s="126" t="s">
        <v>72</v>
      </c>
      <c r="E187" s="127" t="s">
        <v>2212</v>
      </c>
      <c r="F187" s="127" t="s">
        <v>2213</v>
      </c>
      <c r="I187" s="128"/>
      <c r="J187" s="129">
        <f>BK187</f>
        <v>0</v>
      </c>
      <c r="L187" s="125"/>
      <c r="M187" s="130"/>
      <c r="P187" s="131">
        <f>SUM(P188:P201)</f>
        <v>0</v>
      </c>
      <c r="R187" s="131">
        <f>SUM(R188:R201)</f>
        <v>0</v>
      </c>
      <c r="T187" s="132">
        <f>SUM(T188:T201)</f>
        <v>0</v>
      </c>
      <c r="AR187" s="126" t="s">
        <v>81</v>
      </c>
      <c r="AT187" s="133" t="s">
        <v>72</v>
      </c>
      <c r="AU187" s="133" t="s">
        <v>73</v>
      </c>
      <c r="AY187" s="126" t="s">
        <v>151</v>
      </c>
      <c r="BK187" s="134">
        <f>SUM(BK188:BK201)</f>
        <v>0</v>
      </c>
    </row>
    <row r="188" spans="2:65" s="1" customFormat="1" ht="33" customHeight="1" x14ac:dyDescent="0.2">
      <c r="B188" s="137"/>
      <c r="C188" s="138" t="s">
        <v>375</v>
      </c>
      <c r="D188" s="138" t="s">
        <v>154</v>
      </c>
      <c r="E188" s="139" t="s">
        <v>2214</v>
      </c>
      <c r="F188" s="140" t="s">
        <v>2215</v>
      </c>
      <c r="G188" s="141" t="s">
        <v>372</v>
      </c>
      <c r="H188" s="142">
        <v>5</v>
      </c>
      <c r="I188" s="143"/>
      <c r="J188" s="144">
        <f>ROUND(I188*H188,2)</f>
        <v>0</v>
      </c>
      <c r="K188" s="145"/>
      <c r="L188" s="32"/>
      <c r="M188" s="146" t="s">
        <v>1</v>
      </c>
      <c r="N188" s="147" t="s">
        <v>38</v>
      </c>
      <c r="P188" s="148">
        <f>O188*H188</f>
        <v>0</v>
      </c>
      <c r="Q188" s="148">
        <v>0</v>
      </c>
      <c r="R188" s="148">
        <f>Q188*H188</f>
        <v>0</v>
      </c>
      <c r="S188" s="148">
        <v>0</v>
      </c>
      <c r="T188" s="149">
        <f>S188*H188</f>
        <v>0</v>
      </c>
      <c r="AR188" s="150" t="s">
        <v>158</v>
      </c>
      <c r="AT188" s="150" t="s">
        <v>154</v>
      </c>
      <c r="AU188" s="150" t="s">
        <v>81</v>
      </c>
      <c r="AY188" s="17" t="s">
        <v>151</v>
      </c>
      <c r="BE188" s="151">
        <f>IF(N188="základní",J188,0)</f>
        <v>0</v>
      </c>
      <c r="BF188" s="151">
        <f>IF(N188="snížená",J188,0)</f>
        <v>0</v>
      </c>
      <c r="BG188" s="151">
        <f>IF(N188="zákl. přenesená",J188,0)</f>
        <v>0</v>
      </c>
      <c r="BH188" s="151">
        <f>IF(N188="sníž. přenesená",J188,0)</f>
        <v>0</v>
      </c>
      <c r="BI188" s="151">
        <f>IF(N188="nulová",J188,0)</f>
        <v>0</v>
      </c>
      <c r="BJ188" s="17" t="s">
        <v>81</v>
      </c>
      <c r="BK188" s="151">
        <f>ROUND(I188*H188,2)</f>
        <v>0</v>
      </c>
      <c r="BL188" s="17" t="s">
        <v>158</v>
      </c>
      <c r="BM188" s="150" t="s">
        <v>258</v>
      </c>
    </row>
    <row r="189" spans="2:65" s="1" customFormat="1" ht="19.5" x14ac:dyDescent="0.2">
      <c r="B189" s="32"/>
      <c r="D189" s="152" t="s">
        <v>160</v>
      </c>
      <c r="F189" s="153" t="s">
        <v>2215</v>
      </c>
      <c r="I189" s="154"/>
      <c r="L189" s="32"/>
      <c r="M189" s="155"/>
      <c r="T189" s="56"/>
      <c r="AT189" s="17" t="s">
        <v>160</v>
      </c>
      <c r="AU189" s="17" t="s">
        <v>81</v>
      </c>
    </row>
    <row r="190" spans="2:65" s="1" customFormat="1" ht="24.2" customHeight="1" x14ac:dyDescent="0.2">
      <c r="B190" s="137"/>
      <c r="C190" s="182" t="s">
        <v>381</v>
      </c>
      <c r="D190" s="182" t="s">
        <v>566</v>
      </c>
      <c r="E190" s="183" t="s">
        <v>2216</v>
      </c>
      <c r="F190" s="184" t="s">
        <v>2217</v>
      </c>
      <c r="G190" s="185" t="s">
        <v>372</v>
      </c>
      <c r="H190" s="186">
        <v>5</v>
      </c>
      <c r="I190" s="187"/>
      <c r="J190" s="188">
        <f>ROUND(I190*H190,2)</f>
        <v>0</v>
      </c>
      <c r="K190" s="189"/>
      <c r="L190" s="190"/>
      <c r="M190" s="191" t="s">
        <v>1</v>
      </c>
      <c r="N190" s="192" t="s">
        <v>38</v>
      </c>
      <c r="P190" s="148">
        <f>O190*H190</f>
        <v>0</v>
      </c>
      <c r="Q190" s="148">
        <v>0</v>
      </c>
      <c r="R190" s="148">
        <f>Q190*H190</f>
        <v>0</v>
      </c>
      <c r="S190" s="148">
        <v>0</v>
      </c>
      <c r="T190" s="149">
        <f>S190*H190</f>
        <v>0</v>
      </c>
      <c r="AR190" s="150" t="s">
        <v>204</v>
      </c>
      <c r="AT190" s="150" t="s">
        <v>566</v>
      </c>
      <c r="AU190" s="150" t="s">
        <v>81</v>
      </c>
      <c r="AY190" s="17" t="s">
        <v>151</v>
      </c>
      <c r="BE190" s="151">
        <f>IF(N190="základní",J190,0)</f>
        <v>0</v>
      </c>
      <c r="BF190" s="151">
        <f>IF(N190="snížená",J190,0)</f>
        <v>0</v>
      </c>
      <c r="BG190" s="151">
        <f>IF(N190="zákl. přenesená",J190,0)</f>
        <v>0</v>
      </c>
      <c r="BH190" s="151">
        <f>IF(N190="sníž. přenesená",J190,0)</f>
        <v>0</v>
      </c>
      <c r="BI190" s="151">
        <f>IF(N190="nulová",J190,0)</f>
        <v>0</v>
      </c>
      <c r="BJ190" s="17" t="s">
        <v>81</v>
      </c>
      <c r="BK190" s="151">
        <f>ROUND(I190*H190,2)</f>
        <v>0</v>
      </c>
      <c r="BL190" s="17" t="s">
        <v>158</v>
      </c>
      <c r="BM190" s="150" t="s">
        <v>736</v>
      </c>
    </row>
    <row r="191" spans="2:65" s="1" customFormat="1" x14ac:dyDescent="0.2">
      <c r="B191" s="32"/>
      <c r="D191" s="152" t="s">
        <v>160</v>
      </c>
      <c r="F191" s="153" t="s">
        <v>2217</v>
      </c>
      <c r="I191" s="154"/>
      <c r="L191" s="32"/>
      <c r="M191" s="155"/>
      <c r="T191" s="56"/>
      <c r="AT191" s="17" t="s">
        <v>160</v>
      </c>
      <c r="AU191" s="17" t="s">
        <v>81</v>
      </c>
    </row>
    <row r="192" spans="2:65" s="1" customFormat="1" ht="33" customHeight="1" x14ac:dyDescent="0.2">
      <c r="B192" s="137"/>
      <c r="C192" s="138" t="s">
        <v>292</v>
      </c>
      <c r="D192" s="138" t="s">
        <v>154</v>
      </c>
      <c r="E192" s="139" t="s">
        <v>2214</v>
      </c>
      <c r="F192" s="140" t="s">
        <v>2215</v>
      </c>
      <c r="G192" s="141" t="s">
        <v>372</v>
      </c>
      <c r="H192" s="142">
        <v>7</v>
      </c>
      <c r="I192" s="143"/>
      <c r="J192" s="144">
        <f>ROUND(I192*H192,2)</f>
        <v>0</v>
      </c>
      <c r="K192" s="145"/>
      <c r="L192" s="32"/>
      <c r="M192" s="146" t="s">
        <v>1</v>
      </c>
      <c r="N192" s="147" t="s">
        <v>38</v>
      </c>
      <c r="P192" s="148">
        <f>O192*H192</f>
        <v>0</v>
      </c>
      <c r="Q192" s="148">
        <v>0</v>
      </c>
      <c r="R192" s="148">
        <f>Q192*H192</f>
        <v>0</v>
      </c>
      <c r="S192" s="148">
        <v>0</v>
      </c>
      <c r="T192" s="149">
        <f>S192*H192</f>
        <v>0</v>
      </c>
      <c r="AR192" s="150" t="s">
        <v>158</v>
      </c>
      <c r="AT192" s="150" t="s">
        <v>154</v>
      </c>
      <c r="AU192" s="150" t="s">
        <v>81</v>
      </c>
      <c r="AY192" s="17" t="s">
        <v>151</v>
      </c>
      <c r="BE192" s="151">
        <f>IF(N192="základní",J192,0)</f>
        <v>0</v>
      </c>
      <c r="BF192" s="151">
        <f>IF(N192="snížená",J192,0)</f>
        <v>0</v>
      </c>
      <c r="BG192" s="151">
        <f>IF(N192="zákl. přenesená",J192,0)</f>
        <v>0</v>
      </c>
      <c r="BH192" s="151">
        <f>IF(N192="sníž. přenesená",J192,0)</f>
        <v>0</v>
      </c>
      <c r="BI192" s="151">
        <f>IF(N192="nulová",J192,0)</f>
        <v>0</v>
      </c>
      <c r="BJ192" s="17" t="s">
        <v>81</v>
      </c>
      <c r="BK192" s="151">
        <f>ROUND(I192*H192,2)</f>
        <v>0</v>
      </c>
      <c r="BL192" s="17" t="s">
        <v>158</v>
      </c>
      <c r="BM192" s="150" t="s">
        <v>745</v>
      </c>
    </row>
    <row r="193" spans="2:65" s="1" customFormat="1" ht="19.5" x14ac:dyDescent="0.2">
      <c r="B193" s="32"/>
      <c r="D193" s="152" t="s">
        <v>160</v>
      </c>
      <c r="F193" s="153" t="s">
        <v>2215</v>
      </c>
      <c r="I193" s="154"/>
      <c r="L193" s="32"/>
      <c r="M193" s="155"/>
      <c r="T193" s="56"/>
      <c r="AT193" s="17" t="s">
        <v>160</v>
      </c>
      <c r="AU193" s="17" t="s">
        <v>81</v>
      </c>
    </row>
    <row r="194" spans="2:65" s="1" customFormat="1" ht="24.2" customHeight="1" x14ac:dyDescent="0.2">
      <c r="B194" s="137"/>
      <c r="C194" s="182" t="s">
        <v>389</v>
      </c>
      <c r="D194" s="182" t="s">
        <v>566</v>
      </c>
      <c r="E194" s="183" t="s">
        <v>2218</v>
      </c>
      <c r="F194" s="184" t="s">
        <v>2219</v>
      </c>
      <c r="G194" s="185" t="s">
        <v>372</v>
      </c>
      <c r="H194" s="186">
        <v>7</v>
      </c>
      <c r="I194" s="187"/>
      <c r="J194" s="188">
        <f>ROUND(I194*H194,2)</f>
        <v>0</v>
      </c>
      <c r="K194" s="189"/>
      <c r="L194" s="190"/>
      <c r="M194" s="191" t="s">
        <v>1</v>
      </c>
      <c r="N194" s="192" t="s">
        <v>38</v>
      </c>
      <c r="P194" s="148">
        <f>O194*H194</f>
        <v>0</v>
      </c>
      <c r="Q194" s="148">
        <v>0</v>
      </c>
      <c r="R194" s="148">
        <f>Q194*H194</f>
        <v>0</v>
      </c>
      <c r="S194" s="148">
        <v>0</v>
      </c>
      <c r="T194" s="149">
        <f>S194*H194</f>
        <v>0</v>
      </c>
      <c r="AR194" s="150" t="s">
        <v>204</v>
      </c>
      <c r="AT194" s="150" t="s">
        <v>566</v>
      </c>
      <c r="AU194" s="150" t="s">
        <v>81</v>
      </c>
      <c r="AY194" s="17" t="s">
        <v>151</v>
      </c>
      <c r="BE194" s="151">
        <f>IF(N194="základní",J194,0)</f>
        <v>0</v>
      </c>
      <c r="BF194" s="151">
        <f>IF(N194="snížená",J194,0)</f>
        <v>0</v>
      </c>
      <c r="BG194" s="151">
        <f>IF(N194="zákl. přenesená",J194,0)</f>
        <v>0</v>
      </c>
      <c r="BH194" s="151">
        <f>IF(N194="sníž. přenesená",J194,0)</f>
        <v>0</v>
      </c>
      <c r="BI194" s="151">
        <f>IF(N194="nulová",J194,0)</f>
        <v>0</v>
      </c>
      <c r="BJ194" s="17" t="s">
        <v>81</v>
      </c>
      <c r="BK194" s="151">
        <f>ROUND(I194*H194,2)</f>
        <v>0</v>
      </c>
      <c r="BL194" s="17" t="s">
        <v>158</v>
      </c>
      <c r="BM194" s="150" t="s">
        <v>754</v>
      </c>
    </row>
    <row r="195" spans="2:65" s="1" customFormat="1" x14ac:dyDescent="0.2">
      <c r="B195" s="32"/>
      <c r="D195" s="152" t="s">
        <v>160</v>
      </c>
      <c r="F195" s="153" t="s">
        <v>2219</v>
      </c>
      <c r="I195" s="154"/>
      <c r="L195" s="32"/>
      <c r="M195" s="155"/>
      <c r="T195" s="56"/>
      <c r="AT195" s="17" t="s">
        <v>160</v>
      </c>
      <c r="AU195" s="17" t="s">
        <v>81</v>
      </c>
    </row>
    <row r="196" spans="2:65" s="1" customFormat="1" ht="33" customHeight="1" x14ac:dyDescent="0.2">
      <c r="B196" s="137"/>
      <c r="C196" s="138" t="s">
        <v>392</v>
      </c>
      <c r="D196" s="138" t="s">
        <v>154</v>
      </c>
      <c r="E196" s="139" t="s">
        <v>2214</v>
      </c>
      <c r="F196" s="140" t="s">
        <v>2215</v>
      </c>
      <c r="G196" s="141" t="s">
        <v>372</v>
      </c>
      <c r="H196" s="142">
        <v>9</v>
      </c>
      <c r="I196" s="143"/>
      <c r="J196" s="144">
        <f>ROUND(I196*H196,2)</f>
        <v>0</v>
      </c>
      <c r="K196" s="145"/>
      <c r="L196" s="32"/>
      <c r="M196" s="146" t="s">
        <v>1</v>
      </c>
      <c r="N196" s="147" t="s">
        <v>38</v>
      </c>
      <c r="P196" s="148">
        <f>O196*H196</f>
        <v>0</v>
      </c>
      <c r="Q196" s="148">
        <v>0</v>
      </c>
      <c r="R196" s="148">
        <f>Q196*H196</f>
        <v>0</v>
      </c>
      <c r="S196" s="148">
        <v>0</v>
      </c>
      <c r="T196" s="149">
        <f>S196*H196</f>
        <v>0</v>
      </c>
      <c r="AR196" s="150" t="s">
        <v>158</v>
      </c>
      <c r="AT196" s="150" t="s">
        <v>154</v>
      </c>
      <c r="AU196" s="150" t="s">
        <v>81</v>
      </c>
      <c r="AY196" s="17" t="s">
        <v>151</v>
      </c>
      <c r="BE196" s="151">
        <f>IF(N196="základní",J196,0)</f>
        <v>0</v>
      </c>
      <c r="BF196" s="151">
        <f>IF(N196="snížená",J196,0)</f>
        <v>0</v>
      </c>
      <c r="BG196" s="151">
        <f>IF(N196="zákl. přenesená",J196,0)</f>
        <v>0</v>
      </c>
      <c r="BH196" s="151">
        <f>IF(N196="sníž. přenesená",J196,0)</f>
        <v>0</v>
      </c>
      <c r="BI196" s="151">
        <f>IF(N196="nulová",J196,0)</f>
        <v>0</v>
      </c>
      <c r="BJ196" s="17" t="s">
        <v>81</v>
      </c>
      <c r="BK196" s="151">
        <f>ROUND(I196*H196,2)</f>
        <v>0</v>
      </c>
      <c r="BL196" s="17" t="s">
        <v>158</v>
      </c>
      <c r="BM196" s="150" t="s">
        <v>761</v>
      </c>
    </row>
    <row r="197" spans="2:65" s="1" customFormat="1" ht="19.5" x14ac:dyDescent="0.2">
      <c r="B197" s="32"/>
      <c r="D197" s="152" t="s">
        <v>160</v>
      </c>
      <c r="F197" s="153" t="s">
        <v>2215</v>
      </c>
      <c r="I197" s="154"/>
      <c r="L197" s="32"/>
      <c r="M197" s="155"/>
      <c r="T197" s="56"/>
      <c r="AT197" s="17" t="s">
        <v>160</v>
      </c>
      <c r="AU197" s="17" t="s">
        <v>81</v>
      </c>
    </row>
    <row r="198" spans="2:65" s="1" customFormat="1" ht="24.2" customHeight="1" x14ac:dyDescent="0.2">
      <c r="B198" s="137"/>
      <c r="C198" s="182" t="s">
        <v>398</v>
      </c>
      <c r="D198" s="182" t="s">
        <v>566</v>
      </c>
      <c r="E198" s="183" t="s">
        <v>2220</v>
      </c>
      <c r="F198" s="184" t="s">
        <v>2221</v>
      </c>
      <c r="G198" s="185" t="s">
        <v>372</v>
      </c>
      <c r="H198" s="186">
        <v>9</v>
      </c>
      <c r="I198" s="187"/>
      <c r="J198" s="188">
        <f>ROUND(I198*H198,2)</f>
        <v>0</v>
      </c>
      <c r="K198" s="189"/>
      <c r="L198" s="190"/>
      <c r="M198" s="191" t="s">
        <v>1</v>
      </c>
      <c r="N198" s="192" t="s">
        <v>38</v>
      </c>
      <c r="P198" s="148">
        <f>O198*H198</f>
        <v>0</v>
      </c>
      <c r="Q198" s="148">
        <v>0</v>
      </c>
      <c r="R198" s="148">
        <f>Q198*H198</f>
        <v>0</v>
      </c>
      <c r="S198" s="148">
        <v>0</v>
      </c>
      <c r="T198" s="149">
        <f>S198*H198</f>
        <v>0</v>
      </c>
      <c r="AR198" s="150" t="s">
        <v>204</v>
      </c>
      <c r="AT198" s="150" t="s">
        <v>566</v>
      </c>
      <c r="AU198" s="150" t="s">
        <v>81</v>
      </c>
      <c r="AY198" s="17" t="s">
        <v>151</v>
      </c>
      <c r="BE198" s="151">
        <f>IF(N198="základní",J198,0)</f>
        <v>0</v>
      </c>
      <c r="BF198" s="151">
        <f>IF(N198="snížená",J198,0)</f>
        <v>0</v>
      </c>
      <c r="BG198" s="151">
        <f>IF(N198="zákl. přenesená",J198,0)</f>
        <v>0</v>
      </c>
      <c r="BH198" s="151">
        <f>IF(N198="sníž. přenesená",J198,0)</f>
        <v>0</v>
      </c>
      <c r="BI198" s="151">
        <f>IF(N198="nulová",J198,0)</f>
        <v>0</v>
      </c>
      <c r="BJ198" s="17" t="s">
        <v>81</v>
      </c>
      <c r="BK198" s="151">
        <f>ROUND(I198*H198,2)</f>
        <v>0</v>
      </c>
      <c r="BL198" s="17" t="s">
        <v>158</v>
      </c>
      <c r="BM198" s="150" t="s">
        <v>770</v>
      </c>
    </row>
    <row r="199" spans="2:65" s="1" customFormat="1" x14ac:dyDescent="0.2">
      <c r="B199" s="32"/>
      <c r="D199" s="152" t="s">
        <v>160</v>
      </c>
      <c r="F199" s="153" t="s">
        <v>2221</v>
      </c>
      <c r="I199" s="154"/>
      <c r="L199" s="32"/>
      <c r="M199" s="155"/>
      <c r="T199" s="56"/>
      <c r="AT199" s="17" t="s">
        <v>160</v>
      </c>
      <c r="AU199" s="17" t="s">
        <v>81</v>
      </c>
    </row>
    <row r="200" spans="2:65" s="1" customFormat="1" ht="21.75" customHeight="1" x14ac:dyDescent="0.2">
      <c r="B200" s="137"/>
      <c r="C200" s="182" t="s">
        <v>403</v>
      </c>
      <c r="D200" s="182" t="s">
        <v>566</v>
      </c>
      <c r="E200" s="183" t="s">
        <v>2222</v>
      </c>
      <c r="F200" s="184" t="s">
        <v>2223</v>
      </c>
      <c r="G200" s="185" t="s">
        <v>372</v>
      </c>
      <c r="H200" s="186">
        <v>21</v>
      </c>
      <c r="I200" s="187"/>
      <c r="J200" s="188">
        <f>ROUND(I200*H200,2)</f>
        <v>0</v>
      </c>
      <c r="K200" s="189"/>
      <c r="L200" s="190"/>
      <c r="M200" s="191" t="s">
        <v>1</v>
      </c>
      <c r="N200" s="192" t="s">
        <v>38</v>
      </c>
      <c r="P200" s="148">
        <f>O200*H200</f>
        <v>0</v>
      </c>
      <c r="Q200" s="148">
        <v>0</v>
      </c>
      <c r="R200" s="148">
        <f>Q200*H200</f>
        <v>0</v>
      </c>
      <c r="S200" s="148">
        <v>0</v>
      </c>
      <c r="T200" s="149">
        <f>S200*H200</f>
        <v>0</v>
      </c>
      <c r="AR200" s="150" t="s">
        <v>204</v>
      </c>
      <c r="AT200" s="150" t="s">
        <v>566</v>
      </c>
      <c r="AU200" s="150" t="s">
        <v>81</v>
      </c>
      <c r="AY200" s="17" t="s">
        <v>151</v>
      </c>
      <c r="BE200" s="151">
        <f>IF(N200="základní",J200,0)</f>
        <v>0</v>
      </c>
      <c r="BF200" s="151">
        <f>IF(N200="snížená",J200,0)</f>
        <v>0</v>
      </c>
      <c r="BG200" s="151">
        <f>IF(N200="zákl. přenesená",J200,0)</f>
        <v>0</v>
      </c>
      <c r="BH200" s="151">
        <f>IF(N200="sníž. přenesená",J200,0)</f>
        <v>0</v>
      </c>
      <c r="BI200" s="151">
        <f>IF(N200="nulová",J200,0)</f>
        <v>0</v>
      </c>
      <c r="BJ200" s="17" t="s">
        <v>81</v>
      </c>
      <c r="BK200" s="151">
        <f>ROUND(I200*H200,2)</f>
        <v>0</v>
      </c>
      <c r="BL200" s="17" t="s">
        <v>158</v>
      </c>
      <c r="BM200" s="150" t="s">
        <v>780</v>
      </c>
    </row>
    <row r="201" spans="2:65" s="1" customFormat="1" x14ac:dyDescent="0.2">
      <c r="B201" s="32"/>
      <c r="D201" s="152" t="s">
        <v>160</v>
      </c>
      <c r="F201" s="153" t="s">
        <v>2223</v>
      </c>
      <c r="I201" s="154"/>
      <c r="L201" s="32"/>
      <c r="M201" s="155"/>
      <c r="T201" s="56"/>
      <c r="AT201" s="17" t="s">
        <v>160</v>
      </c>
      <c r="AU201" s="17" t="s">
        <v>81</v>
      </c>
    </row>
    <row r="202" spans="2:65" s="11" customFormat="1" ht="25.9" customHeight="1" x14ac:dyDescent="0.2">
      <c r="B202" s="125"/>
      <c r="D202" s="126" t="s">
        <v>72</v>
      </c>
      <c r="E202" s="127" t="s">
        <v>2224</v>
      </c>
      <c r="F202" s="127" t="s">
        <v>2225</v>
      </c>
      <c r="I202" s="128"/>
      <c r="J202" s="129">
        <f>BK202</f>
        <v>0</v>
      </c>
      <c r="L202" s="125"/>
      <c r="M202" s="130"/>
      <c r="P202" s="131">
        <f>SUM(P203:P210)</f>
        <v>0</v>
      </c>
      <c r="R202" s="131">
        <f>SUM(R203:R210)</f>
        <v>0</v>
      </c>
      <c r="T202" s="132">
        <f>SUM(T203:T210)</f>
        <v>0</v>
      </c>
      <c r="AR202" s="126" t="s">
        <v>81</v>
      </c>
      <c r="AT202" s="133" t="s">
        <v>72</v>
      </c>
      <c r="AU202" s="133" t="s">
        <v>73</v>
      </c>
      <c r="AY202" s="126" t="s">
        <v>151</v>
      </c>
      <c r="BK202" s="134">
        <f>SUM(BK203:BK210)</f>
        <v>0</v>
      </c>
    </row>
    <row r="203" spans="2:65" s="1" customFormat="1" ht="16.5" customHeight="1" x14ac:dyDescent="0.2">
      <c r="B203" s="137"/>
      <c r="C203" s="138" t="s">
        <v>409</v>
      </c>
      <c r="D203" s="138" t="s">
        <v>154</v>
      </c>
      <c r="E203" s="139" t="s">
        <v>2226</v>
      </c>
      <c r="F203" s="140" t="s">
        <v>2227</v>
      </c>
      <c r="G203" s="141" t="s">
        <v>372</v>
      </c>
      <c r="H203" s="142">
        <v>21</v>
      </c>
      <c r="I203" s="143"/>
      <c r="J203" s="144">
        <f>ROUND(I203*H203,2)</f>
        <v>0</v>
      </c>
      <c r="K203" s="145"/>
      <c r="L203" s="32"/>
      <c r="M203" s="146" t="s">
        <v>1</v>
      </c>
      <c r="N203" s="147" t="s">
        <v>38</v>
      </c>
      <c r="P203" s="148">
        <f>O203*H203</f>
        <v>0</v>
      </c>
      <c r="Q203" s="148">
        <v>0</v>
      </c>
      <c r="R203" s="148">
        <f>Q203*H203</f>
        <v>0</v>
      </c>
      <c r="S203" s="148">
        <v>0</v>
      </c>
      <c r="T203" s="149">
        <f>S203*H203</f>
        <v>0</v>
      </c>
      <c r="AR203" s="150" t="s">
        <v>158</v>
      </c>
      <c r="AT203" s="150" t="s">
        <v>154</v>
      </c>
      <c r="AU203" s="150" t="s">
        <v>81</v>
      </c>
      <c r="AY203" s="17" t="s">
        <v>151</v>
      </c>
      <c r="BE203" s="151">
        <f>IF(N203="základní",J203,0)</f>
        <v>0</v>
      </c>
      <c r="BF203" s="151">
        <f>IF(N203="snížená",J203,0)</f>
        <v>0</v>
      </c>
      <c r="BG203" s="151">
        <f>IF(N203="zákl. přenesená",J203,0)</f>
        <v>0</v>
      </c>
      <c r="BH203" s="151">
        <f>IF(N203="sníž. přenesená",J203,0)</f>
        <v>0</v>
      </c>
      <c r="BI203" s="151">
        <f>IF(N203="nulová",J203,0)</f>
        <v>0</v>
      </c>
      <c r="BJ203" s="17" t="s">
        <v>81</v>
      </c>
      <c r="BK203" s="151">
        <f>ROUND(I203*H203,2)</f>
        <v>0</v>
      </c>
      <c r="BL203" s="17" t="s">
        <v>158</v>
      </c>
      <c r="BM203" s="150" t="s">
        <v>790</v>
      </c>
    </row>
    <row r="204" spans="2:65" s="1" customFormat="1" x14ac:dyDescent="0.2">
      <c r="B204" s="32"/>
      <c r="D204" s="152" t="s">
        <v>160</v>
      </c>
      <c r="F204" s="153" t="s">
        <v>2227</v>
      </c>
      <c r="I204" s="154"/>
      <c r="L204" s="32"/>
      <c r="M204" s="155"/>
      <c r="T204" s="56"/>
      <c r="AT204" s="17" t="s">
        <v>160</v>
      </c>
      <c r="AU204" s="17" t="s">
        <v>81</v>
      </c>
    </row>
    <row r="205" spans="2:65" s="1" customFormat="1" ht="16.5" customHeight="1" x14ac:dyDescent="0.2">
      <c r="B205" s="137"/>
      <c r="C205" s="182" t="s">
        <v>413</v>
      </c>
      <c r="D205" s="182" t="s">
        <v>566</v>
      </c>
      <c r="E205" s="183" t="s">
        <v>2228</v>
      </c>
      <c r="F205" s="184" t="s">
        <v>2229</v>
      </c>
      <c r="G205" s="185" t="s">
        <v>372</v>
      </c>
      <c r="H205" s="186">
        <v>21</v>
      </c>
      <c r="I205" s="187"/>
      <c r="J205" s="188">
        <f>ROUND(I205*H205,2)</f>
        <v>0</v>
      </c>
      <c r="K205" s="189"/>
      <c r="L205" s="190"/>
      <c r="M205" s="191" t="s">
        <v>1</v>
      </c>
      <c r="N205" s="192" t="s">
        <v>38</v>
      </c>
      <c r="P205" s="148">
        <f>O205*H205</f>
        <v>0</v>
      </c>
      <c r="Q205" s="148">
        <v>0</v>
      </c>
      <c r="R205" s="148">
        <f>Q205*H205</f>
        <v>0</v>
      </c>
      <c r="S205" s="148">
        <v>0</v>
      </c>
      <c r="T205" s="149">
        <f>S205*H205</f>
        <v>0</v>
      </c>
      <c r="AR205" s="150" t="s">
        <v>204</v>
      </c>
      <c r="AT205" s="150" t="s">
        <v>566</v>
      </c>
      <c r="AU205" s="150" t="s">
        <v>81</v>
      </c>
      <c r="AY205" s="17" t="s">
        <v>151</v>
      </c>
      <c r="BE205" s="151">
        <f>IF(N205="základní",J205,0)</f>
        <v>0</v>
      </c>
      <c r="BF205" s="151">
        <f>IF(N205="snížená",J205,0)</f>
        <v>0</v>
      </c>
      <c r="BG205" s="151">
        <f>IF(N205="zákl. přenesená",J205,0)</f>
        <v>0</v>
      </c>
      <c r="BH205" s="151">
        <f>IF(N205="sníž. přenesená",J205,0)</f>
        <v>0</v>
      </c>
      <c r="BI205" s="151">
        <f>IF(N205="nulová",J205,0)</f>
        <v>0</v>
      </c>
      <c r="BJ205" s="17" t="s">
        <v>81</v>
      </c>
      <c r="BK205" s="151">
        <f>ROUND(I205*H205,2)</f>
        <v>0</v>
      </c>
      <c r="BL205" s="17" t="s">
        <v>158</v>
      </c>
      <c r="BM205" s="150" t="s">
        <v>802</v>
      </c>
    </row>
    <row r="206" spans="2:65" s="1" customFormat="1" x14ac:dyDescent="0.2">
      <c r="B206" s="32"/>
      <c r="D206" s="152" t="s">
        <v>160</v>
      </c>
      <c r="F206" s="153" t="s">
        <v>2229</v>
      </c>
      <c r="I206" s="154"/>
      <c r="L206" s="32"/>
      <c r="M206" s="155"/>
      <c r="T206" s="56"/>
      <c r="AT206" s="17" t="s">
        <v>160</v>
      </c>
      <c r="AU206" s="17" t="s">
        <v>81</v>
      </c>
    </row>
    <row r="207" spans="2:65" s="1" customFormat="1" ht="24.2" customHeight="1" x14ac:dyDescent="0.2">
      <c r="B207" s="137"/>
      <c r="C207" s="138" t="s">
        <v>419</v>
      </c>
      <c r="D207" s="138" t="s">
        <v>154</v>
      </c>
      <c r="E207" s="139" t="s">
        <v>2230</v>
      </c>
      <c r="F207" s="140" t="s">
        <v>2231</v>
      </c>
      <c r="G207" s="141" t="s">
        <v>372</v>
      </c>
      <c r="H207" s="142">
        <v>21</v>
      </c>
      <c r="I207" s="143"/>
      <c r="J207" s="144">
        <f>ROUND(I207*H207,2)</f>
        <v>0</v>
      </c>
      <c r="K207" s="145"/>
      <c r="L207" s="32"/>
      <c r="M207" s="146" t="s">
        <v>1</v>
      </c>
      <c r="N207" s="147" t="s">
        <v>38</v>
      </c>
      <c r="P207" s="148">
        <f>O207*H207</f>
        <v>0</v>
      </c>
      <c r="Q207" s="148">
        <v>0</v>
      </c>
      <c r="R207" s="148">
        <f>Q207*H207</f>
        <v>0</v>
      </c>
      <c r="S207" s="148">
        <v>0</v>
      </c>
      <c r="T207" s="149">
        <f>S207*H207</f>
        <v>0</v>
      </c>
      <c r="AR207" s="150" t="s">
        <v>158</v>
      </c>
      <c r="AT207" s="150" t="s">
        <v>154</v>
      </c>
      <c r="AU207" s="150" t="s">
        <v>81</v>
      </c>
      <c r="AY207" s="17" t="s">
        <v>151</v>
      </c>
      <c r="BE207" s="151">
        <f>IF(N207="základní",J207,0)</f>
        <v>0</v>
      </c>
      <c r="BF207" s="151">
        <f>IF(N207="snížená",J207,0)</f>
        <v>0</v>
      </c>
      <c r="BG207" s="151">
        <f>IF(N207="zákl. přenesená",J207,0)</f>
        <v>0</v>
      </c>
      <c r="BH207" s="151">
        <f>IF(N207="sníž. přenesená",J207,0)</f>
        <v>0</v>
      </c>
      <c r="BI207" s="151">
        <f>IF(N207="nulová",J207,0)</f>
        <v>0</v>
      </c>
      <c r="BJ207" s="17" t="s">
        <v>81</v>
      </c>
      <c r="BK207" s="151">
        <f>ROUND(I207*H207,2)</f>
        <v>0</v>
      </c>
      <c r="BL207" s="17" t="s">
        <v>158</v>
      </c>
      <c r="BM207" s="150" t="s">
        <v>813</v>
      </c>
    </row>
    <row r="208" spans="2:65" s="1" customFormat="1" ht="19.5" x14ac:dyDescent="0.2">
      <c r="B208" s="32"/>
      <c r="D208" s="152" t="s">
        <v>160</v>
      </c>
      <c r="F208" s="153" t="s">
        <v>2231</v>
      </c>
      <c r="I208" s="154"/>
      <c r="L208" s="32"/>
      <c r="M208" s="155"/>
      <c r="T208" s="56"/>
      <c r="AT208" s="17" t="s">
        <v>160</v>
      </c>
      <c r="AU208" s="17" t="s">
        <v>81</v>
      </c>
    </row>
    <row r="209" spans="2:65" s="1" customFormat="1" ht="16.5" customHeight="1" x14ac:dyDescent="0.2">
      <c r="B209" s="137"/>
      <c r="C209" s="182" t="s">
        <v>423</v>
      </c>
      <c r="D209" s="182" t="s">
        <v>566</v>
      </c>
      <c r="E209" s="183" t="s">
        <v>2232</v>
      </c>
      <c r="F209" s="184" t="s">
        <v>2233</v>
      </c>
      <c r="G209" s="185" t="s">
        <v>372</v>
      </c>
      <c r="H209" s="186">
        <v>21</v>
      </c>
      <c r="I209" s="187"/>
      <c r="J209" s="188">
        <f>ROUND(I209*H209,2)</f>
        <v>0</v>
      </c>
      <c r="K209" s="189"/>
      <c r="L209" s="190"/>
      <c r="M209" s="191" t="s">
        <v>1</v>
      </c>
      <c r="N209" s="192" t="s">
        <v>38</v>
      </c>
      <c r="P209" s="148">
        <f>O209*H209</f>
        <v>0</v>
      </c>
      <c r="Q209" s="148">
        <v>0</v>
      </c>
      <c r="R209" s="148">
        <f>Q209*H209</f>
        <v>0</v>
      </c>
      <c r="S209" s="148">
        <v>0</v>
      </c>
      <c r="T209" s="149">
        <f>S209*H209</f>
        <v>0</v>
      </c>
      <c r="AR209" s="150" t="s">
        <v>204</v>
      </c>
      <c r="AT209" s="150" t="s">
        <v>566</v>
      </c>
      <c r="AU209" s="150" t="s">
        <v>81</v>
      </c>
      <c r="AY209" s="17" t="s">
        <v>151</v>
      </c>
      <c r="BE209" s="151">
        <f>IF(N209="základní",J209,0)</f>
        <v>0</v>
      </c>
      <c r="BF209" s="151">
        <f>IF(N209="snížená",J209,0)</f>
        <v>0</v>
      </c>
      <c r="BG209" s="151">
        <f>IF(N209="zákl. přenesená",J209,0)</f>
        <v>0</v>
      </c>
      <c r="BH209" s="151">
        <f>IF(N209="sníž. přenesená",J209,0)</f>
        <v>0</v>
      </c>
      <c r="BI209" s="151">
        <f>IF(N209="nulová",J209,0)</f>
        <v>0</v>
      </c>
      <c r="BJ209" s="17" t="s">
        <v>81</v>
      </c>
      <c r="BK209" s="151">
        <f>ROUND(I209*H209,2)</f>
        <v>0</v>
      </c>
      <c r="BL209" s="17" t="s">
        <v>158</v>
      </c>
      <c r="BM209" s="150" t="s">
        <v>821</v>
      </c>
    </row>
    <row r="210" spans="2:65" s="1" customFormat="1" x14ac:dyDescent="0.2">
      <c r="B210" s="32"/>
      <c r="D210" s="152" t="s">
        <v>160</v>
      </c>
      <c r="F210" s="153" t="s">
        <v>2233</v>
      </c>
      <c r="I210" s="154"/>
      <c r="L210" s="32"/>
      <c r="M210" s="155"/>
      <c r="T210" s="56"/>
      <c r="AT210" s="17" t="s">
        <v>160</v>
      </c>
      <c r="AU210" s="17" t="s">
        <v>81</v>
      </c>
    </row>
    <row r="211" spans="2:65" s="11" customFormat="1" ht="25.9" customHeight="1" x14ac:dyDescent="0.2">
      <c r="B211" s="125"/>
      <c r="D211" s="126" t="s">
        <v>72</v>
      </c>
      <c r="E211" s="127" t="s">
        <v>2234</v>
      </c>
      <c r="F211" s="127" t="s">
        <v>2235</v>
      </c>
      <c r="I211" s="128"/>
      <c r="J211" s="129">
        <f>BK211</f>
        <v>0</v>
      </c>
      <c r="L211" s="125"/>
      <c r="M211" s="130"/>
      <c r="P211" s="131">
        <f>SUM(P212:P247)</f>
        <v>0</v>
      </c>
      <c r="R211" s="131">
        <f>SUM(R212:R247)</f>
        <v>0</v>
      </c>
      <c r="T211" s="132">
        <f>SUM(T212:T247)</f>
        <v>0</v>
      </c>
      <c r="AR211" s="126" t="s">
        <v>81</v>
      </c>
      <c r="AT211" s="133" t="s">
        <v>72</v>
      </c>
      <c r="AU211" s="133" t="s">
        <v>73</v>
      </c>
      <c r="AY211" s="126" t="s">
        <v>151</v>
      </c>
      <c r="BK211" s="134">
        <f>SUM(BK212:BK247)</f>
        <v>0</v>
      </c>
    </row>
    <row r="212" spans="2:65" s="1" customFormat="1" ht="33" customHeight="1" x14ac:dyDescent="0.2">
      <c r="B212" s="137"/>
      <c r="C212" s="138" t="s">
        <v>429</v>
      </c>
      <c r="D212" s="138" t="s">
        <v>154</v>
      </c>
      <c r="E212" s="139" t="s">
        <v>2236</v>
      </c>
      <c r="F212" s="140" t="s">
        <v>2237</v>
      </c>
      <c r="G212" s="141" t="s">
        <v>372</v>
      </c>
      <c r="H212" s="142">
        <v>1</v>
      </c>
      <c r="I212" s="143"/>
      <c r="J212" s="144">
        <f>ROUND(I212*H212,2)</f>
        <v>0</v>
      </c>
      <c r="K212" s="145"/>
      <c r="L212" s="32"/>
      <c r="M212" s="146" t="s">
        <v>1</v>
      </c>
      <c r="N212" s="147" t="s">
        <v>38</v>
      </c>
      <c r="P212" s="148">
        <f>O212*H212</f>
        <v>0</v>
      </c>
      <c r="Q212" s="148">
        <v>0</v>
      </c>
      <c r="R212" s="148">
        <f>Q212*H212</f>
        <v>0</v>
      </c>
      <c r="S212" s="148">
        <v>0</v>
      </c>
      <c r="T212" s="149">
        <f>S212*H212</f>
        <v>0</v>
      </c>
      <c r="AR212" s="150" t="s">
        <v>158</v>
      </c>
      <c r="AT212" s="150" t="s">
        <v>154</v>
      </c>
      <c r="AU212" s="150" t="s">
        <v>81</v>
      </c>
      <c r="AY212" s="17" t="s">
        <v>151</v>
      </c>
      <c r="BE212" s="151">
        <f>IF(N212="základní",J212,0)</f>
        <v>0</v>
      </c>
      <c r="BF212" s="151">
        <f>IF(N212="snížená",J212,0)</f>
        <v>0</v>
      </c>
      <c r="BG212" s="151">
        <f>IF(N212="zákl. přenesená",J212,0)</f>
        <v>0</v>
      </c>
      <c r="BH212" s="151">
        <f>IF(N212="sníž. přenesená",J212,0)</f>
        <v>0</v>
      </c>
      <c r="BI212" s="151">
        <f>IF(N212="nulová",J212,0)</f>
        <v>0</v>
      </c>
      <c r="BJ212" s="17" t="s">
        <v>81</v>
      </c>
      <c r="BK212" s="151">
        <f>ROUND(I212*H212,2)</f>
        <v>0</v>
      </c>
      <c r="BL212" s="17" t="s">
        <v>158</v>
      </c>
      <c r="BM212" s="150" t="s">
        <v>829</v>
      </c>
    </row>
    <row r="213" spans="2:65" s="1" customFormat="1" ht="19.5" x14ac:dyDescent="0.2">
      <c r="B213" s="32"/>
      <c r="D213" s="152" t="s">
        <v>160</v>
      </c>
      <c r="F213" s="153" t="s">
        <v>2237</v>
      </c>
      <c r="I213" s="154"/>
      <c r="L213" s="32"/>
      <c r="M213" s="155"/>
      <c r="T213" s="56"/>
      <c r="AT213" s="17" t="s">
        <v>160</v>
      </c>
      <c r="AU213" s="17" t="s">
        <v>81</v>
      </c>
    </row>
    <row r="214" spans="2:65" s="1" customFormat="1" ht="24.2" customHeight="1" x14ac:dyDescent="0.2">
      <c r="B214" s="137"/>
      <c r="C214" s="182" t="s">
        <v>435</v>
      </c>
      <c r="D214" s="182" t="s">
        <v>566</v>
      </c>
      <c r="E214" s="183" t="s">
        <v>2238</v>
      </c>
      <c r="F214" s="184" t="s">
        <v>2239</v>
      </c>
      <c r="G214" s="185" t="s">
        <v>372</v>
      </c>
      <c r="H214" s="186">
        <v>1</v>
      </c>
      <c r="I214" s="187"/>
      <c r="J214" s="188">
        <f>ROUND(I214*H214,2)</f>
        <v>0</v>
      </c>
      <c r="K214" s="189"/>
      <c r="L214" s="190"/>
      <c r="M214" s="191" t="s">
        <v>1</v>
      </c>
      <c r="N214" s="192" t="s">
        <v>38</v>
      </c>
      <c r="P214" s="148">
        <f>O214*H214</f>
        <v>0</v>
      </c>
      <c r="Q214" s="148">
        <v>0</v>
      </c>
      <c r="R214" s="148">
        <f>Q214*H214</f>
        <v>0</v>
      </c>
      <c r="S214" s="148">
        <v>0</v>
      </c>
      <c r="T214" s="149">
        <f>S214*H214</f>
        <v>0</v>
      </c>
      <c r="AR214" s="150" t="s">
        <v>204</v>
      </c>
      <c r="AT214" s="150" t="s">
        <v>566</v>
      </c>
      <c r="AU214" s="150" t="s">
        <v>81</v>
      </c>
      <c r="AY214" s="17" t="s">
        <v>151</v>
      </c>
      <c r="BE214" s="151">
        <f>IF(N214="základní",J214,0)</f>
        <v>0</v>
      </c>
      <c r="BF214" s="151">
        <f>IF(N214="snížená",J214,0)</f>
        <v>0</v>
      </c>
      <c r="BG214" s="151">
        <f>IF(N214="zákl. přenesená",J214,0)</f>
        <v>0</v>
      </c>
      <c r="BH214" s="151">
        <f>IF(N214="sníž. přenesená",J214,0)</f>
        <v>0</v>
      </c>
      <c r="BI214" s="151">
        <f>IF(N214="nulová",J214,0)</f>
        <v>0</v>
      </c>
      <c r="BJ214" s="17" t="s">
        <v>81</v>
      </c>
      <c r="BK214" s="151">
        <f>ROUND(I214*H214,2)</f>
        <v>0</v>
      </c>
      <c r="BL214" s="17" t="s">
        <v>158</v>
      </c>
      <c r="BM214" s="150" t="s">
        <v>838</v>
      </c>
    </row>
    <row r="215" spans="2:65" s="1" customFormat="1" ht="19.5" x14ac:dyDescent="0.2">
      <c r="B215" s="32"/>
      <c r="D215" s="152" t="s">
        <v>160</v>
      </c>
      <c r="F215" s="153" t="s">
        <v>2239</v>
      </c>
      <c r="I215" s="154"/>
      <c r="L215" s="32"/>
      <c r="M215" s="155"/>
      <c r="T215" s="56"/>
      <c r="AT215" s="17" t="s">
        <v>160</v>
      </c>
      <c r="AU215" s="17" t="s">
        <v>81</v>
      </c>
    </row>
    <row r="216" spans="2:65" s="1" customFormat="1" ht="33" customHeight="1" x14ac:dyDescent="0.2">
      <c r="B216" s="137"/>
      <c r="C216" s="138" t="s">
        <v>439</v>
      </c>
      <c r="D216" s="138" t="s">
        <v>154</v>
      </c>
      <c r="E216" s="139" t="s">
        <v>2240</v>
      </c>
      <c r="F216" s="140" t="s">
        <v>2241</v>
      </c>
      <c r="G216" s="141" t="s">
        <v>372</v>
      </c>
      <c r="H216" s="142">
        <v>1</v>
      </c>
      <c r="I216" s="143"/>
      <c r="J216" s="144">
        <f>ROUND(I216*H216,2)</f>
        <v>0</v>
      </c>
      <c r="K216" s="145"/>
      <c r="L216" s="32"/>
      <c r="M216" s="146" t="s">
        <v>1</v>
      </c>
      <c r="N216" s="147" t="s">
        <v>38</v>
      </c>
      <c r="P216" s="148">
        <f>O216*H216</f>
        <v>0</v>
      </c>
      <c r="Q216" s="148">
        <v>0</v>
      </c>
      <c r="R216" s="148">
        <f>Q216*H216</f>
        <v>0</v>
      </c>
      <c r="S216" s="148">
        <v>0</v>
      </c>
      <c r="T216" s="149">
        <f>S216*H216</f>
        <v>0</v>
      </c>
      <c r="AR216" s="150" t="s">
        <v>158</v>
      </c>
      <c r="AT216" s="150" t="s">
        <v>154</v>
      </c>
      <c r="AU216" s="150" t="s">
        <v>81</v>
      </c>
      <c r="AY216" s="17" t="s">
        <v>151</v>
      </c>
      <c r="BE216" s="151">
        <f>IF(N216="základní",J216,0)</f>
        <v>0</v>
      </c>
      <c r="BF216" s="151">
        <f>IF(N216="snížená",J216,0)</f>
        <v>0</v>
      </c>
      <c r="BG216" s="151">
        <f>IF(N216="zákl. přenesená",J216,0)</f>
        <v>0</v>
      </c>
      <c r="BH216" s="151">
        <f>IF(N216="sníž. přenesená",J216,0)</f>
        <v>0</v>
      </c>
      <c r="BI216" s="151">
        <f>IF(N216="nulová",J216,0)</f>
        <v>0</v>
      </c>
      <c r="BJ216" s="17" t="s">
        <v>81</v>
      </c>
      <c r="BK216" s="151">
        <f>ROUND(I216*H216,2)</f>
        <v>0</v>
      </c>
      <c r="BL216" s="17" t="s">
        <v>158</v>
      </c>
      <c r="BM216" s="150" t="s">
        <v>848</v>
      </c>
    </row>
    <row r="217" spans="2:65" s="1" customFormat="1" ht="19.5" x14ac:dyDescent="0.2">
      <c r="B217" s="32"/>
      <c r="D217" s="152" t="s">
        <v>160</v>
      </c>
      <c r="F217" s="153" t="s">
        <v>2241</v>
      </c>
      <c r="I217" s="154"/>
      <c r="L217" s="32"/>
      <c r="M217" s="155"/>
      <c r="T217" s="56"/>
      <c r="AT217" s="17" t="s">
        <v>160</v>
      </c>
      <c r="AU217" s="17" t="s">
        <v>81</v>
      </c>
    </row>
    <row r="218" spans="2:65" s="1" customFormat="1" ht="16.5" customHeight="1" x14ac:dyDescent="0.2">
      <c r="B218" s="137"/>
      <c r="C218" s="182" t="s">
        <v>441</v>
      </c>
      <c r="D218" s="182" t="s">
        <v>566</v>
      </c>
      <c r="E218" s="183" t="s">
        <v>2242</v>
      </c>
      <c r="F218" s="184" t="s">
        <v>2243</v>
      </c>
      <c r="G218" s="185" t="s">
        <v>372</v>
      </c>
      <c r="H218" s="186">
        <v>1</v>
      </c>
      <c r="I218" s="187"/>
      <c r="J218" s="188">
        <f>ROUND(I218*H218,2)</f>
        <v>0</v>
      </c>
      <c r="K218" s="189"/>
      <c r="L218" s="190"/>
      <c r="M218" s="191" t="s">
        <v>1</v>
      </c>
      <c r="N218" s="192" t="s">
        <v>38</v>
      </c>
      <c r="P218" s="148">
        <f>O218*H218</f>
        <v>0</v>
      </c>
      <c r="Q218" s="148">
        <v>0</v>
      </c>
      <c r="R218" s="148">
        <f>Q218*H218</f>
        <v>0</v>
      </c>
      <c r="S218" s="148">
        <v>0</v>
      </c>
      <c r="T218" s="149">
        <f>S218*H218</f>
        <v>0</v>
      </c>
      <c r="AR218" s="150" t="s">
        <v>204</v>
      </c>
      <c r="AT218" s="150" t="s">
        <v>566</v>
      </c>
      <c r="AU218" s="150" t="s">
        <v>81</v>
      </c>
      <c r="AY218" s="17" t="s">
        <v>151</v>
      </c>
      <c r="BE218" s="151">
        <f>IF(N218="základní",J218,0)</f>
        <v>0</v>
      </c>
      <c r="BF218" s="151">
        <f>IF(N218="snížená",J218,0)</f>
        <v>0</v>
      </c>
      <c r="BG218" s="151">
        <f>IF(N218="zákl. přenesená",J218,0)</f>
        <v>0</v>
      </c>
      <c r="BH218" s="151">
        <f>IF(N218="sníž. přenesená",J218,0)</f>
        <v>0</v>
      </c>
      <c r="BI218" s="151">
        <f>IF(N218="nulová",J218,0)</f>
        <v>0</v>
      </c>
      <c r="BJ218" s="17" t="s">
        <v>81</v>
      </c>
      <c r="BK218" s="151">
        <f>ROUND(I218*H218,2)</f>
        <v>0</v>
      </c>
      <c r="BL218" s="17" t="s">
        <v>158</v>
      </c>
      <c r="BM218" s="150" t="s">
        <v>860</v>
      </c>
    </row>
    <row r="219" spans="2:65" s="1" customFormat="1" x14ac:dyDescent="0.2">
      <c r="B219" s="32"/>
      <c r="D219" s="152" t="s">
        <v>160</v>
      </c>
      <c r="F219" s="153" t="s">
        <v>2243</v>
      </c>
      <c r="I219" s="154"/>
      <c r="L219" s="32"/>
      <c r="M219" s="155"/>
      <c r="T219" s="56"/>
      <c r="AT219" s="17" t="s">
        <v>160</v>
      </c>
      <c r="AU219" s="17" t="s">
        <v>81</v>
      </c>
    </row>
    <row r="220" spans="2:65" s="1" customFormat="1" ht="24.2" customHeight="1" x14ac:dyDescent="0.2">
      <c r="B220" s="137"/>
      <c r="C220" s="138" t="s">
        <v>445</v>
      </c>
      <c r="D220" s="138" t="s">
        <v>154</v>
      </c>
      <c r="E220" s="139" t="s">
        <v>2244</v>
      </c>
      <c r="F220" s="140" t="s">
        <v>2245</v>
      </c>
      <c r="G220" s="141" t="s">
        <v>372</v>
      </c>
      <c r="H220" s="142">
        <v>3</v>
      </c>
      <c r="I220" s="143"/>
      <c r="J220" s="144">
        <f>ROUND(I220*H220,2)</f>
        <v>0</v>
      </c>
      <c r="K220" s="145"/>
      <c r="L220" s="32"/>
      <c r="M220" s="146" t="s">
        <v>1</v>
      </c>
      <c r="N220" s="147" t="s">
        <v>38</v>
      </c>
      <c r="P220" s="148">
        <f>O220*H220</f>
        <v>0</v>
      </c>
      <c r="Q220" s="148">
        <v>0</v>
      </c>
      <c r="R220" s="148">
        <f>Q220*H220</f>
        <v>0</v>
      </c>
      <c r="S220" s="148">
        <v>0</v>
      </c>
      <c r="T220" s="149">
        <f>S220*H220</f>
        <v>0</v>
      </c>
      <c r="AR220" s="150" t="s">
        <v>158</v>
      </c>
      <c r="AT220" s="150" t="s">
        <v>154</v>
      </c>
      <c r="AU220" s="150" t="s">
        <v>81</v>
      </c>
      <c r="AY220" s="17" t="s">
        <v>151</v>
      </c>
      <c r="BE220" s="151">
        <f>IF(N220="základní",J220,0)</f>
        <v>0</v>
      </c>
      <c r="BF220" s="151">
        <f>IF(N220="snížená",J220,0)</f>
        <v>0</v>
      </c>
      <c r="BG220" s="151">
        <f>IF(N220="zákl. přenesená",J220,0)</f>
        <v>0</v>
      </c>
      <c r="BH220" s="151">
        <f>IF(N220="sníž. přenesená",J220,0)</f>
        <v>0</v>
      </c>
      <c r="BI220" s="151">
        <f>IF(N220="nulová",J220,0)</f>
        <v>0</v>
      </c>
      <c r="BJ220" s="17" t="s">
        <v>81</v>
      </c>
      <c r="BK220" s="151">
        <f>ROUND(I220*H220,2)</f>
        <v>0</v>
      </c>
      <c r="BL220" s="17" t="s">
        <v>158</v>
      </c>
      <c r="BM220" s="150" t="s">
        <v>872</v>
      </c>
    </row>
    <row r="221" spans="2:65" s="1" customFormat="1" ht="19.5" x14ac:dyDescent="0.2">
      <c r="B221" s="32"/>
      <c r="D221" s="152" t="s">
        <v>160</v>
      </c>
      <c r="F221" s="153" t="s">
        <v>2245</v>
      </c>
      <c r="I221" s="154"/>
      <c r="L221" s="32"/>
      <c r="M221" s="155"/>
      <c r="T221" s="56"/>
      <c r="AT221" s="17" t="s">
        <v>160</v>
      </c>
      <c r="AU221" s="17" t="s">
        <v>81</v>
      </c>
    </row>
    <row r="222" spans="2:65" s="1" customFormat="1" ht="16.5" customHeight="1" x14ac:dyDescent="0.2">
      <c r="B222" s="137"/>
      <c r="C222" s="182" t="s">
        <v>451</v>
      </c>
      <c r="D222" s="182" t="s">
        <v>566</v>
      </c>
      <c r="E222" s="183" t="s">
        <v>2246</v>
      </c>
      <c r="F222" s="184" t="s">
        <v>2247</v>
      </c>
      <c r="G222" s="185" t="s">
        <v>372</v>
      </c>
      <c r="H222" s="186">
        <v>3</v>
      </c>
      <c r="I222" s="187"/>
      <c r="J222" s="188">
        <f>ROUND(I222*H222,2)</f>
        <v>0</v>
      </c>
      <c r="K222" s="189"/>
      <c r="L222" s="190"/>
      <c r="M222" s="191" t="s">
        <v>1</v>
      </c>
      <c r="N222" s="192" t="s">
        <v>38</v>
      </c>
      <c r="P222" s="148">
        <f>O222*H222</f>
        <v>0</v>
      </c>
      <c r="Q222" s="148">
        <v>0</v>
      </c>
      <c r="R222" s="148">
        <f>Q222*H222</f>
        <v>0</v>
      </c>
      <c r="S222" s="148">
        <v>0</v>
      </c>
      <c r="T222" s="149">
        <f>S222*H222</f>
        <v>0</v>
      </c>
      <c r="AR222" s="150" t="s">
        <v>204</v>
      </c>
      <c r="AT222" s="150" t="s">
        <v>566</v>
      </c>
      <c r="AU222" s="150" t="s">
        <v>81</v>
      </c>
      <c r="AY222" s="17" t="s">
        <v>151</v>
      </c>
      <c r="BE222" s="151">
        <f>IF(N222="základní",J222,0)</f>
        <v>0</v>
      </c>
      <c r="BF222" s="151">
        <f>IF(N222="snížená",J222,0)</f>
        <v>0</v>
      </c>
      <c r="BG222" s="151">
        <f>IF(N222="zákl. přenesená",J222,0)</f>
        <v>0</v>
      </c>
      <c r="BH222" s="151">
        <f>IF(N222="sníž. přenesená",J222,0)</f>
        <v>0</v>
      </c>
      <c r="BI222" s="151">
        <f>IF(N222="nulová",J222,0)</f>
        <v>0</v>
      </c>
      <c r="BJ222" s="17" t="s">
        <v>81</v>
      </c>
      <c r="BK222" s="151">
        <f>ROUND(I222*H222,2)</f>
        <v>0</v>
      </c>
      <c r="BL222" s="17" t="s">
        <v>158</v>
      </c>
      <c r="BM222" s="150" t="s">
        <v>882</v>
      </c>
    </row>
    <row r="223" spans="2:65" s="1" customFormat="1" x14ac:dyDescent="0.2">
      <c r="B223" s="32"/>
      <c r="D223" s="152" t="s">
        <v>160</v>
      </c>
      <c r="F223" s="153" t="s">
        <v>2247</v>
      </c>
      <c r="I223" s="154"/>
      <c r="L223" s="32"/>
      <c r="M223" s="155"/>
      <c r="T223" s="56"/>
      <c r="AT223" s="17" t="s">
        <v>160</v>
      </c>
      <c r="AU223" s="17" t="s">
        <v>81</v>
      </c>
    </row>
    <row r="224" spans="2:65" s="1" customFormat="1" ht="16.5" customHeight="1" x14ac:dyDescent="0.2">
      <c r="B224" s="137"/>
      <c r="C224" s="138" t="s">
        <v>455</v>
      </c>
      <c r="D224" s="138" t="s">
        <v>154</v>
      </c>
      <c r="E224" s="139" t="s">
        <v>2248</v>
      </c>
      <c r="F224" s="140" t="s">
        <v>2249</v>
      </c>
      <c r="G224" s="141" t="s">
        <v>2195</v>
      </c>
      <c r="H224" s="142">
        <v>0.3</v>
      </c>
      <c r="I224" s="143"/>
      <c r="J224" s="144">
        <f>ROUND(I224*H224,2)</f>
        <v>0</v>
      </c>
      <c r="K224" s="145"/>
      <c r="L224" s="32"/>
      <c r="M224" s="146" t="s">
        <v>1</v>
      </c>
      <c r="N224" s="147" t="s">
        <v>38</v>
      </c>
      <c r="P224" s="148">
        <f>O224*H224</f>
        <v>0</v>
      </c>
      <c r="Q224" s="148">
        <v>0</v>
      </c>
      <c r="R224" s="148">
        <f>Q224*H224</f>
        <v>0</v>
      </c>
      <c r="S224" s="148">
        <v>0</v>
      </c>
      <c r="T224" s="149">
        <f>S224*H224</f>
        <v>0</v>
      </c>
      <c r="AR224" s="150" t="s">
        <v>158</v>
      </c>
      <c r="AT224" s="150" t="s">
        <v>154</v>
      </c>
      <c r="AU224" s="150" t="s">
        <v>81</v>
      </c>
      <c r="AY224" s="17" t="s">
        <v>151</v>
      </c>
      <c r="BE224" s="151">
        <f>IF(N224="základní",J224,0)</f>
        <v>0</v>
      </c>
      <c r="BF224" s="151">
        <f>IF(N224="snížená",J224,0)</f>
        <v>0</v>
      </c>
      <c r="BG224" s="151">
        <f>IF(N224="zákl. přenesená",J224,0)</f>
        <v>0</v>
      </c>
      <c r="BH224" s="151">
        <f>IF(N224="sníž. přenesená",J224,0)</f>
        <v>0</v>
      </c>
      <c r="BI224" s="151">
        <f>IF(N224="nulová",J224,0)</f>
        <v>0</v>
      </c>
      <c r="BJ224" s="17" t="s">
        <v>81</v>
      </c>
      <c r="BK224" s="151">
        <f>ROUND(I224*H224,2)</f>
        <v>0</v>
      </c>
      <c r="BL224" s="17" t="s">
        <v>158</v>
      </c>
      <c r="BM224" s="150" t="s">
        <v>891</v>
      </c>
    </row>
    <row r="225" spans="2:65" s="1" customFormat="1" x14ac:dyDescent="0.2">
      <c r="B225" s="32"/>
      <c r="D225" s="152" t="s">
        <v>160</v>
      </c>
      <c r="F225" s="153" t="s">
        <v>2249</v>
      </c>
      <c r="I225" s="154"/>
      <c r="L225" s="32"/>
      <c r="M225" s="155"/>
      <c r="T225" s="56"/>
      <c r="AT225" s="17" t="s">
        <v>160</v>
      </c>
      <c r="AU225" s="17" t="s">
        <v>81</v>
      </c>
    </row>
    <row r="226" spans="2:65" s="1" customFormat="1" ht="16.5" customHeight="1" x14ac:dyDescent="0.2">
      <c r="B226" s="137"/>
      <c r="C226" s="182" t="s">
        <v>461</v>
      </c>
      <c r="D226" s="182" t="s">
        <v>566</v>
      </c>
      <c r="E226" s="183" t="s">
        <v>2250</v>
      </c>
      <c r="F226" s="184" t="s">
        <v>2251</v>
      </c>
      <c r="G226" s="185" t="s">
        <v>372</v>
      </c>
      <c r="H226" s="186">
        <v>1</v>
      </c>
      <c r="I226" s="187"/>
      <c r="J226" s="188">
        <f>ROUND(I226*H226,2)</f>
        <v>0</v>
      </c>
      <c r="K226" s="189"/>
      <c r="L226" s="190"/>
      <c r="M226" s="191" t="s">
        <v>1</v>
      </c>
      <c r="N226" s="192" t="s">
        <v>38</v>
      </c>
      <c r="P226" s="148">
        <f>O226*H226</f>
        <v>0</v>
      </c>
      <c r="Q226" s="148">
        <v>0</v>
      </c>
      <c r="R226" s="148">
        <f>Q226*H226</f>
        <v>0</v>
      </c>
      <c r="S226" s="148">
        <v>0</v>
      </c>
      <c r="T226" s="149">
        <f>S226*H226</f>
        <v>0</v>
      </c>
      <c r="AR226" s="150" t="s">
        <v>204</v>
      </c>
      <c r="AT226" s="150" t="s">
        <v>566</v>
      </c>
      <c r="AU226" s="150" t="s">
        <v>81</v>
      </c>
      <c r="AY226" s="17" t="s">
        <v>151</v>
      </c>
      <c r="BE226" s="151">
        <f>IF(N226="základní",J226,0)</f>
        <v>0</v>
      </c>
      <c r="BF226" s="151">
        <f>IF(N226="snížená",J226,0)</f>
        <v>0</v>
      </c>
      <c r="BG226" s="151">
        <f>IF(N226="zákl. přenesená",J226,0)</f>
        <v>0</v>
      </c>
      <c r="BH226" s="151">
        <f>IF(N226="sníž. přenesená",J226,0)</f>
        <v>0</v>
      </c>
      <c r="BI226" s="151">
        <f>IF(N226="nulová",J226,0)</f>
        <v>0</v>
      </c>
      <c r="BJ226" s="17" t="s">
        <v>81</v>
      </c>
      <c r="BK226" s="151">
        <f>ROUND(I226*H226,2)</f>
        <v>0</v>
      </c>
      <c r="BL226" s="17" t="s">
        <v>158</v>
      </c>
      <c r="BM226" s="150" t="s">
        <v>901</v>
      </c>
    </row>
    <row r="227" spans="2:65" s="1" customFormat="1" x14ac:dyDescent="0.2">
      <c r="B227" s="32"/>
      <c r="D227" s="152" t="s">
        <v>160</v>
      </c>
      <c r="F227" s="153" t="s">
        <v>2251</v>
      </c>
      <c r="I227" s="154"/>
      <c r="L227" s="32"/>
      <c r="M227" s="155"/>
      <c r="T227" s="56"/>
      <c r="AT227" s="17" t="s">
        <v>160</v>
      </c>
      <c r="AU227" s="17" t="s">
        <v>81</v>
      </c>
    </row>
    <row r="228" spans="2:65" s="1" customFormat="1" ht="37.9" customHeight="1" x14ac:dyDescent="0.2">
      <c r="B228" s="137"/>
      <c r="C228" s="138" t="s">
        <v>467</v>
      </c>
      <c r="D228" s="138" t="s">
        <v>154</v>
      </c>
      <c r="E228" s="139" t="s">
        <v>2252</v>
      </c>
      <c r="F228" s="140" t="s">
        <v>2253</v>
      </c>
      <c r="G228" s="141" t="s">
        <v>2195</v>
      </c>
      <c r="H228" s="142">
        <v>1</v>
      </c>
      <c r="I228" s="143"/>
      <c r="J228" s="144">
        <f>ROUND(I228*H228,2)</f>
        <v>0</v>
      </c>
      <c r="K228" s="145"/>
      <c r="L228" s="32"/>
      <c r="M228" s="146" t="s">
        <v>1</v>
      </c>
      <c r="N228" s="147" t="s">
        <v>38</v>
      </c>
      <c r="P228" s="148">
        <f>O228*H228</f>
        <v>0</v>
      </c>
      <c r="Q228" s="148">
        <v>0</v>
      </c>
      <c r="R228" s="148">
        <f>Q228*H228</f>
        <v>0</v>
      </c>
      <c r="S228" s="148">
        <v>0</v>
      </c>
      <c r="T228" s="149">
        <f>S228*H228</f>
        <v>0</v>
      </c>
      <c r="AR228" s="150" t="s">
        <v>158</v>
      </c>
      <c r="AT228" s="150" t="s">
        <v>154</v>
      </c>
      <c r="AU228" s="150" t="s">
        <v>81</v>
      </c>
      <c r="AY228" s="17" t="s">
        <v>151</v>
      </c>
      <c r="BE228" s="151">
        <f>IF(N228="základní",J228,0)</f>
        <v>0</v>
      </c>
      <c r="BF228" s="151">
        <f>IF(N228="snížená",J228,0)</f>
        <v>0</v>
      </c>
      <c r="BG228" s="151">
        <f>IF(N228="zákl. přenesená",J228,0)</f>
        <v>0</v>
      </c>
      <c r="BH228" s="151">
        <f>IF(N228="sníž. přenesená",J228,0)</f>
        <v>0</v>
      </c>
      <c r="BI228" s="151">
        <f>IF(N228="nulová",J228,0)</f>
        <v>0</v>
      </c>
      <c r="BJ228" s="17" t="s">
        <v>81</v>
      </c>
      <c r="BK228" s="151">
        <f>ROUND(I228*H228,2)</f>
        <v>0</v>
      </c>
      <c r="BL228" s="17" t="s">
        <v>158</v>
      </c>
      <c r="BM228" s="150" t="s">
        <v>910</v>
      </c>
    </row>
    <row r="229" spans="2:65" s="1" customFormat="1" ht="29.25" x14ac:dyDescent="0.2">
      <c r="B229" s="32"/>
      <c r="D229" s="152" t="s">
        <v>160</v>
      </c>
      <c r="F229" s="153" t="s">
        <v>2253</v>
      </c>
      <c r="I229" s="154"/>
      <c r="L229" s="32"/>
      <c r="M229" s="155"/>
      <c r="T229" s="56"/>
      <c r="AT229" s="17" t="s">
        <v>160</v>
      </c>
      <c r="AU229" s="17" t="s">
        <v>81</v>
      </c>
    </row>
    <row r="230" spans="2:65" s="1" customFormat="1" ht="16.5" customHeight="1" x14ac:dyDescent="0.2">
      <c r="B230" s="137"/>
      <c r="C230" s="182" t="s">
        <v>471</v>
      </c>
      <c r="D230" s="182" t="s">
        <v>566</v>
      </c>
      <c r="E230" s="183" t="s">
        <v>2254</v>
      </c>
      <c r="F230" s="184" t="s">
        <v>2255</v>
      </c>
      <c r="G230" s="185" t="s">
        <v>372</v>
      </c>
      <c r="H230" s="186">
        <v>1</v>
      </c>
      <c r="I230" s="187"/>
      <c r="J230" s="188">
        <f>ROUND(I230*H230,2)</f>
        <v>0</v>
      </c>
      <c r="K230" s="189"/>
      <c r="L230" s="190"/>
      <c r="M230" s="191" t="s">
        <v>1</v>
      </c>
      <c r="N230" s="192" t="s">
        <v>38</v>
      </c>
      <c r="P230" s="148">
        <f>O230*H230</f>
        <v>0</v>
      </c>
      <c r="Q230" s="148">
        <v>0</v>
      </c>
      <c r="R230" s="148">
        <f>Q230*H230</f>
        <v>0</v>
      </c>
      <c r="S230" s="148">
        <v>0</v>
      </c>
      <c r="T230" s="149">
        <f>S230*H230</f>
        <v>0</v>
      </c>
      <c r="AR230" s="150" t="s">
        <v>204</v>
      </c>
      <c r="AT230" s="150" t="s">
        <v>566</v>
      </c>
      <c r="AU230" s="150" t="s">
        <v>81</v>
      </c>
      <c r="AY230" s="17" t="s">
        <v>151</v>
      </c>
      <c r="BE230" s="151">
        <f>IF(N230="základní",J230,0)</f>
        <v>0</v>
      </c>
      <c r="BF230" s="151">
        <f>IF(N230="snížená",J230,0)</f>
        <v>0</v>
      </c>
      <c r="BG230" s="151">
        <f>IF(N230="zákl. přenesená",J230,0)</f>
        <v>0</v>
      </c>
      <c r="BH230" s="151">
        <f>IF(N230="sníž. přenesená",J230,0)</f>
        <v>0</v>
      </c>
      <c r="BI230" s="151">
        <f>IF(N230="nulová",J230,0)</f>
        <v>0</v>
      </c>
      <c r="BJ230" s="17" t="s">
        <v>81</v>
      </c>
      <c r="BK230" s="151">
        <f>ROUND(I230*H230,2)</f>
        <v>0</v>
      </c>
      <c r="BL230" s="17" t="s">
        <v>158</v>
      </c>
      <c r="BM230" s="150" t="s">
        <v>918</v>
      </c>
    </row>
    <row r="231" spans="2:65" s="1" customFormat="1" x14ac:dyDescent="0.2">
      <c r="B231" s="32"/>
      <c r="D231" s="152" t="s">
        <v>160</v>
      </c>
      <c r="F231" s="153" t="s">
        <v>2255</v>
      </c>
      <c r="I231" s="154"/>
      <c r="L231" s="32"/>
      <c r="M231" s="155"/>
      <c r="T231" s="56"/>
      <c r="AT231" s="17" t="s">
        <v>160</v>
      </c>
      <c r="AU231" s="17" t="s">
        <v>81</v>
      </c>
    </row>
    <row r="232" spans="2:65" s="1" customFormat="1" ht="16.5" customHeight="1" x14ac:dyDescent="0.2">
      <c r="B232" s="137"/>
      <c r="C232" s="138" t="s">
        <v>477</v>
      </c>
      <c r="D232" s="138" t="s">
        <v>154</v>
      </c>
      <c r="E232" s="139" t="s">
        <v>2256</v>
      </c>
      <c r="F232" s="140" t="s">
        <v>2257</v>
      </c>
      <c r="G232" s="141" t="s">
        <v>2195</v>
      </c>
      <c r="H232" s="142">
        <v>0.6</v>
      </c>
      <c r="I232" s="143"/>
      <c r="J232" s="144">
        <f>ROUND(I232*H232,2)</f>
        <v>0</v>
      </c>
      <c r="K232" s="145"/>
      <c r="L232" s="32"/>
      <c r="M232" s="146" t="s">
        <v>1</v>
      </c>
      <c r="N232" s="147" t="s">
        <v>38</v>
      </c>
      <c r="P232" s="148">
        <f>O232*H232</f>
        <v>0</v>
      </c>
      <c r="Q232" s="148">
        <v>0</v>
      </c>
      <c r="R232" s="148">
        <f>Q232*H232</f>
        <v>0</v>
      </c>
      <c r="S232" s="148">
        <v>0</v>
      </c>
      <c r="T232" s="149">
        <f>S232*H232</f>
        <v>0</v>
      </c>
      <c r="AR232" s="150" t="s">
        <v>158</v>
      </c>
      <c r="AT232" s="150" t="s">
        <v>154</v>
      </c>
      <c r="AU232" s="150" t="s">
        <v>81</v>
      </c>
      <c r="AY232" s="17" t="s">
        <v>151</v>
      </c>
      <c r="BE232" s="151">
        <f>IF(N232="základní",J232,0)</f>
        <v>0</v>
      </c>
      <c r="BF232" s="151">
        <f>IF(N232="snížená",J232,0)</f>
        <v>0</v>
      </c>
      <c r="BG232" s="151">
        <f>IF(N232="zákl. přenesená",J232,0)</f>
        <v>0</v>
      </c>
      <c r="BH232" s="151">
        <f>IF(N232="sníž. přenesená",J232,0)</f>
        <v>0</v>
      </c>
      <c r="BI232" s="151">
        <f>IF(N232="nulová",J232,0)</f>
        <v>0</v>
      </c>
      <c r="BJ232" s="17" t="s">
        <v>81</v>
      </c>
      <c r="BK232" s="151">
        <f>ROUND(I232*H232,2)</f>
        <v>0</v>
      </c>
      <c r="BL232" s="17" t="s">
        <v>158</v>
      </c>
      <c r="BM232" s="150" t="s">
        <v>924</v>
      </c>
    </row>
    <row r="233" spans="2:65" s="1" customFormat="1" x14ac:dyDescent="0.2">
      <c r="B233" s="32"/>
      <c r="D233" s="152" t="s">
        <v>160</v>
      </c>
      <c r="F233" s="153" t="s">
        <v>2257</v>
      </c>
      <c r="I233" s="154"/>
      <c r="L233" s="32"/>
      <c r="M233" s="155"/>
      <c r="T233" s="56"/>
      <c r="AT233" s="17" t="s">
        <v>160</v>
      </c>
      <c r="AU233" s="17" t="s">
        <v>81</v>
      </c>
    </row>
    <row r="234" spans="2:65" s="1" customFormat="1" ht="16.5" customHeight="1" x14ac:dyDescent="0.2">
      <c r="B234" s="137"/>
      <c r="C234" s="182" t="s">
        <v>481</v>
      </c>
      <c r="D234" s="182" t="s">
        <v>566</v>
      </c>
      <c r="E234" s="183" t="s">
        <v>2258</v>
      </c>
      <c r="F234" s="184" t="s">
        <v>2259</v>
      </c>
      <c r="G234" s="185" t="s">
        <v>372</v>
      </c>
      <c r="H234" s="186">
        <v>6</v>
      </c>
      <c r="I234" s="187"/>
      <c r="J234" s="188">
        <f>ROUND(I234*H234,2)</f>
        <v>0</v>
      </c>
      <c r="K234" s="189"/>
      <c r="L234" s="190"/>
      <c r="M234" s="191" t="s">
        <v>1</v>
      </c>
      <c r="N234" s="192" t="s">
        <v>38</v>
      </c>
      <c r="P234" s="148">
        <f>O234*H234</f>
        <v>0</v>
      </c>
      <c r="Q234" s="148">
        <v>0</v>
      </c>
      <c r="R234" s="148">
        <f>Q234*H234</f>
        <v>0</v>
      </c>
      <c r="S234" s="148">
        <v>0</v>
      </c>
      <c r="T234" s="149">
        <f>S234*H234</f>
        <v>0</v>
      </c>
      <c r="AR234" s="150" t="s">
        <v>204</v>
      </c>
      <c r="AT234" s="150" t="s">
        <v>566</v>
      </c>
      <c r="AU234" s="150" t="s">
        <v>81</v>
      </c>
      <c r="AY234" s="17" t="s">
        <v>151</v>
      </c>
      <c r="BE234" s="151">
        <f>IF(N234="základní",J234,0)</f>
        <v>0</v>
      </c>
      <c r="BF234" s="151">
        <f>IF(N234="snížená",J234,0)</f>
        <v>0</v>
      </c>
      <c r="BG234" s="151">
        <f>IF(N234="zákl. přenesená",J234,0)</f>
        <v>0</v>
      </c>
      <c r="BH234" s="151">
        <f>IF(N234="sníž. přenesená",J234,0)</f>
        <v>0</v>
      </c>
      <c r="BI234" s="151">
        <f>IF(N234="nulová",J234,0)</f>
        <v>0</v>
      </c>
      <c r="BJ234" s="17" t="s">
        <v>81</v>
      </c>
      <c r="BK234" s="151">
        <f>ROUND(I234*H234,2)</f>
        <v>0</v>
      </c>
      <c r="BL234" s="17" t="s">
        <v>158</v>
      </c>
      <c r="BM234" s="150" t="s">
        <v>931</v>
      </c>
    </row>
    <row r="235" spans="2:65" s="1" customFormat="1" x14ac:dyDescent="0.2">
      <c r="B235" s="32"/>
      <c r="D235" s="152" t="s">
        <v>160</v>
      </c>
      <c r="F235" s="153" t="s">
        <v>2259</v>
      </c>
      <c r="I235" s="154"/>
      <c r="L235" s="32"/>
      <c r="M235" s="155"/>
      <c r="T235" s="56"/>
      <c r="AT235" s="17" t="s">
        <v>160</v>
      </c>
      <c r="AU235" s="17" t="s">
        <v>81</v>
      </c>
    </row>
    <row r="236" spans="2:65" s="1" customFormat="1" ht="24.2" customHeight="1" x14ac:dyDescent="0.2">
      <c r="B236" s="137"/>
      <c r="C236" s="138" t="s">
        <v>487</v>
      </c>
      <c r="D236" s="138" t="s">
        <v>154</v>
      </c>
      <c r="E236" s="139" t="s">
        <v>2260</v>
      </c>
      <c r="F236" s="140" t="s">
        <v>2261</v>
      </c>
      <c r="G236" s="141" t="s">
        <v>2195</v>
      </c>
      <c r="H236" s="142">
        <v>1</v>
      </c>
      <c r="I236" s="143"/>
      <c r="J236" s="144">
        <f>ROUND(I236*H236,2)</f>
        <v>0</v>
      </c>
      <c r="K236" s="145"/>
      <c r="L236" s="32"/>
      <c r="M236" s="146" t="s">
        <v>1</v>
      </c>
      <c r="N236" s="147" t="s">
        <v>38</v>
      </c>
      <c r="P236" s="148">
        <f>O236*H236</f>
        <v>0</v>
      </c>
      <c r="Q236" s="148">
        <v>0</v>
      </c>
      <c r="R236" s="148">
        <f>Q236*H236</f>
        <v>0</v>
      </c>
      <c r="S236" s="148">
        <v>0</v>
      </c>
      <c r="T236" s="149">
        <f>S236*H236</f>
        <v>0</v>
      </c>
      <c r="AR236" s="150" t="s">
        <v>158</v>
      </c>
      <c r="AT236" s="150" t="s">
        <v>154</v>
      </c>
      <c r="AU236" s="150" t="s">
        <v>81</v>
      </c>
      <c r="AY236" s="17" t="s">
        <v>151</v>
      </c>
      <c r="BE236" s="151">
        <f>IF(N236="základní",J236,0)</f>
        <v>0</v>
      </c>
      <c r="BF236" s="151">
        <f>IF(N236="snížená",J236,0)</f>
        <v>0</v>
      </c>
      <c r="BG236" s="151">
        <f>IF(N236="zákl. přenesená",J236,0)</f>
        <v>0</v>
      </c>
      <c r="BH236" s="151">
        <f>IF(N236="sníž. přenesená",J236,0)</f>
        <v>0</v>
      </c>
      <c r="BI236" s="151">
        <f>IF(N236="nulová",J236,0)</f>
        <v>0</v>
      </c>
      <c r="BJ236" s="17" t="s">
        <v>81</v>
      </c>
      <c r="BK236" s="151">
        <f>ROUND(I236*H236,2)</f>
        <v>0</v>
      </c>
      <c r="BL236" s="17" t="s">
        <v>158</v>
      </c>
      <c r="BM236" s="150" t="s">
        <v>939</v>
      </c>
    </row>
    <row r="237" spans="2:65" s="1" customFormat="1" ht="19.5" x14ac:dyDescent="0.2">
      <c r="B237" s="32"/>
      <c r="D237" s="152" t="s">
        <v>160</v>
      </c>
      <c r="F237" s="153" t="s">
        <v>2261</v>
      </c>
      <c r="I237" s="154"/>
      <c r="L237" s="32"/>
      <c r="M237" s="155"/>
      <c r="T237" s="56"/>
      <c r="AT237" s="17" t="s">
        <v>160</v>
      </c>
      <c r="AU237" s="17" t="s">
        <v>81</v>
      </c>
    </row>
    <row r="238" spans="2:65" s="1" customFormat="1" ht="16.5" customHeight="1" x14ac:dyDescent="0.2">
      <c r="B238" s="137"/>
      <c r="C238" s="182" t="s">
        <v>493</v>
      </c>
      <c r="D238" s="182" t="s">
        <v>566</v>
      </c>
      <c r="E238" s="183" t="s">
        <v>2262</v>
      </c>
      <c r="F238" s="184" t="s">
        <v>2263</v>
      </c>
      <c r="G238" s="185" t="s">
        <v>372</v>
      </c>
      <c r="H238" s="186">
        <v>1</v>
      </c>
      <c r="I238" s="187"/>
      <c r="J238" s="188">
        <f>ROUND(I238*H238,2)</f>
        <v>0</v>
      </c>
      <c r="K238" s="189"/>
      <c r="L238" s="190"/>
      <c r="M238" s="191" t="s">
        <v>1</v>
      </c>
      <c r="N238" s="192" t="s">
        <v>38</v>
      </c>
      <c r="P238" s="148">
        <f>O238*H238</f>
        <v>0</v>
      </c>
      <c r="Q238" s="148">
        <v>0</v>
      </c>
      <c r="R238" s="148">
        <f>Q238*H238</f>
        <v>0</v>
      </c>
      <c r="S238" s="148">
        <v>0</v>
      </c>
      <c r="T238" s="149">
        <f>S238*H238</f>
        <v>0</v>
      </c>
      <c r="AR238" s="150" t="s">
        <v>204</v>
      </c>
      <c r="AT238" s="150" t="s">
        <v>566</v>
      </c>
      <c r="AU238" s="150" t="s">
        <v>81</v>
      </c>
      <c r="AY238" s="17" t="s">
        <v>151</v>
      </c>
      <c r="BE238" s="151">
        <f>IF(N238="základní",J238,0)</f>
        <v>0</v>
      </c>
      <c r="BF238" s="151">
        <f>IF(N238="snížená",J238,0)</f>
        <v>0</v>
      </c>
      <c r="BG238" s="151">
        <f>IF(N238="zákl. přenesená",J238,0)</f>
        <v>0</v>
      </c>
      <c r="BH238" s="151">
        <f>IF(N238="sníž. přenesená",J238,0)</f>
        <v>0</v>
      </c>
      <c r="BI238" s="151">
        <f>IF(N238="nulová",J238,0)</f>
        <v>0</v>
      </c>
      <c r="BJ238" s="17" t="s">
        <v>81</v>
      </c>
      <c r="BK238" s="151">
        <f>ROUND(I238*H238,2)</f>
        <v>0</v>
      </c>
      <c r="BL238" s="17" t="s">
        <v>158</v>
      </c>
      <c r="BM238" s="150" t="s">
        <v>950</v>
      </c>
    </row>
    <row r="239" spans="2:65" s="1" customFormat="1" x14ac:dyDescent="0.2">
      <c r="B239" s="32"/>
      <c r="D239" s="152" t="s">
        <v>160</v>
      </c>
      <c r="F239" s="153" t="s">
        <v>2263</v>
      </c>
      <c r="I239" s="154"/>
      <c r="L239" s="32"/>
      <c r="M239" s="155"/>
      <c r="T239" s="56"/>
      <c r="AT239" s="17" t="s">
        <v>160</v>
      </c>
      <c r="AU239" s="17" t="s">
        <v>81</v>
      </c>
    </row>
    <row r="240" spans="2:65" s="1" customFormat="1" ht="33" customHeight="1" x14ac:dyDescent="0.2">
      <c r="B240" s="137"/>
      <c r="C240" s="138" t="s">
        <v>176</v>
      </c>
      <c r="D240" s="138" t="s">
        <v>154</v>
      </c>
      <c r="E240" s="139" t="s">
        <v>2264</v>
      </c>
      <c r="F240" s="140" t="s">
        <v>2265</v>
      </c>
      <c r="G240" s="141" t="s">
        <v>2195</v>
      </c>
      <c r="H240" s="142">
        <v>12</v>
      </c>
      <c r="I240" s="143"/>
      <c r="J240" s="144">
        <f>ROUND(I240*H240,2)</f>
        <v>0</v>
      </c>
      <c r="K240" s="145"/>
      <c r="L240" s="32"/>
      <c r="M240" s="146" t="s">
        <v>1</v>
      </c>
      <c r="N240" s="147" t="s">
        <v>38</v>
      </c>
      <c r="P240" s="148">
        <f>O240*H240</f>
        <v>0</v>
      </c>
      <c r="Q240" s="148">
        <v>0</v>
      </c>
      <c r="R240" s="148">
        <f>Q240*H240</f>
        <v>0</v>
      </c>
      <c r="S240" s="148">
        <v>0</v>
      </c>
      <c r="T240" s="149">
        <f>S240*H240</f>
        <v>0</v>
      </c>
      <c r="AR240" s="150" t="s">
        <v>158</v>
      </c>
      <c r="AT240" s="150" t="s">
        <v>154</v>
      </c>
      <c r="AU240" s="150" t="s">
        <v>81</v>
      </c>
      <c r="AY240" s="17" t="s">
        <v>151</v>
      </c>
      <c r="BE240" s="151">
        <f>IF(N240="základní",J240,0)</f>
        <v>0</v>
      </c>
      <c r="BF240" s="151">
        <f>IF(N240="snížená",J240,0)</f>
        <v>0</v>
      </c>
      <c r="BG240" s="151">
        <f>IF(N240="zákl. přenesená",J240,0)</f>
        <v>0</v>
      </c>
      <c r="BH240" s="151">
        <f>IF(N240="sníž. přenesená",J240,0)</f>
        <v>0</v>
      </c>
      <c r="BI240" s="151">
        <f>IF(N240="nulová",J240,0)</f>
        <v>0</v>
      </c>
      <c r="BJ240" s="17" t="s">
        <v>81</v>
      </c>
      <c r="BK240" s="151">
        <f>ROUND(I240*H240,2)</f>
        <v>0</v>
      </c>
      <c r="BL240" s="17" t="s">
        <v>158</v>
      </c>
      <c r="BM240" s="150" t="s">
        <v>958</v>
      </c>
    </row>
    <row r="241" spans="2:65" s="1" customFormat="1" ht="19.5" x14ac:dyDescent="0.2">
      <c r="B241" s="32"/>
      <c r="D241" s="152" t="s">
        <v>160</v>
      </c>
      <c r="F241" s="153" t="s">
        <v>2265</v>
      </c>
      <c r="I241" s="154"/>
      <c r="L241" s="32"/>
      <c r="M241" s="155"/>
      <c r="T241" s="56"/>
      <c r="AT241" s="17" t="s">
        <v>160</v>
      </c>
      <c r="AU241" s="17" t="s">
        <v>81</v>
      </c>
    </row>
    <row r="242" spans="2:65" s="1" customFormat="1" ht="33" customHeight="1" x14ac:dyDescent="0.2">
      <c r="B242" s="137"/>
      <c r="C242" s="182" t="s">
        <v>711</v>
      </c>
      <c r="D242" s="182" t="s">
        <v>566</v>
      </c>
      <c r="E242" s="183" t="s">
        <v>2266</v>
      </c>
      <c r="F242" s="184" t="s">
        <v>2267</v>
      </c>
      <c r="G242" s="185" t="s">
        <v>372</v>
      </c>
      <c r="H242" s="186">
        <v>1</v>
      </c>
      <c r="I242" s="187"/>
      <c r="J242" s="188">
        <f>ROUND(I242*H242,2)</f>
        <v>0</v>
      </c>
      <c r="K242" s="189"/>
      <c r="L242" s="190"/>
      <c r="M242" s="191" t="s">
        <v>1</v>
      </c>
      <c r="N242" s="192" t="s">
        <v>38</v>
      </c>
      <c r="P242" s="148">
        <f>O242*H242</f>
        <v>0</v>
      </c>
      <c r="Q242" s="148">
        <v>0</v>
      </c>
      <c r="R242" s="148">
        <f>Q242*H242</f>
        <v>0</v>
      </c>
      <c r="S242" s="148">
        <v>0</v>
      </c>
      <c r="T242" s="149">
        <f>S242*H242</f>
        <v>0</v>
      </c>
      <c r="AR242" s="150" t="s">
        <v>204</v>
      </c>
      <c r="AT242" s="150" t="s">
        <v>566</v>
      </c>
      <c r="AU242" s="150" t="s">
        <v>81</v>
      </c>
      <c r="AY242" s="17" t="s">
        <v>151</v>
      </c>
      <c r="BE242" s="151">
        <f>IF(N242="základní",J242,0)</f>
        <v>0</v>
      </c>
      <c r="BF242" s="151">
        <f>IF(N242="snížená",J242,0)</f>
        <v>0</v>
      </c>
      <c r="BG242" s="151">
        <f>IF(N242="zákl. přenesená",J242,0)</f>
        <v>0</v>
      </c>
      <c r="BH242" s="151">
        <f>IF(N242="sníž. přenesená",J242,0)</f>
        <v>0</v>
      </c>
      <c r="BI242" s="151">
        <f>IF(N242="nulová",J242,0)</f>
        <v>0</v>
      </c>
      <c r="BJ242" s="17" t="s">
        <v>81</v>
      </c>
      <c r="BK242" s="151">
        <f>ROUND(I242*H242,2)</f>
        <v>0</v>
      </c>
      <c r="BL242" s="17" t="s">
        <v>158</v>
      </c>
      <c r="BM242" s="150" t="s">
        <v>968</v>
      </c>
    </row>
    <row r="243" spans="2:65" s="1" customFormat="1" ht="19.5" x14ac:dyDescent="0.2">
      <c r="B243" s="32"/>
      <c r="D243" s="152" t="s">
        <v>160</v>
      </c>
      <c r="F243" s="153" t="s">
        <v>2267</v>
      </c>
      <c r="I243" s="154"/>
      <c r="L243" s="32"/>
      <c r="M243" s="155"/>
      <c r="T243" s="56"/>
      <c r="AT243" s="17" t="s">
        <v>160</v>
      </c>
      <c r="AU243" s="17" t="s">
        <v>81</v>
      </c>
    </row>
    <row r="244" spans="2:65" s="1" customFormat="1" ht="24.2" customHeight="1" x14ac:dyDescent="0.2">
      <c r="B244" s="137"/>
      <c r="C244" s="138" t="s">
        <v>716</v>
      </c>
      <c r="D244" s="138" t="s">
        <v>154</v>
      </c>
      <c r="E244" s="139" t="s">
        <v>2268</v>
      </c>
      <c r="F244" s="140" t="s">
        <v>2269</v>
      </c>
      <c r="G244" s="141" t="s">
        <v>372</v>
      </c>
      <c r="H244" s="142">
        <v>3</v>
      </c>
      <c r="I244" s="143"/>
      <c r="J244" s="144">
        <f>ROUND(I244*H244,2)</f>
        <v>0</v>
      </c>
      <c r="K244" s="145"/>
      <c r="L244" s="32"/>
      <c r="M244" s="146" t="s">
        <v>1</v>
      </c>
      <c r="N244" s="147" t="s">
        <v>38</v>
      </c>
      <c r="P244" s="148">
        <f>O244*H244</f>
        <v>0</v>
      </c>
      <c r="Q244" s="148">
        <v>0</v>
      </c>
      <c r="R244" s="148">
        <f>Q244*H244</f>
        <v>0</v>
      </c>
      <c r="S244" s="148">
        <v>0</v>
      </c>
      <c r="T244" s="149">
        <f>S244*H244</f>
        <v>0</v>
      </c>
      <c r="AR244" s="150" t="s">
        <v>158</v>
      </c>
      <c r="AT244" s="150" t="s">
        <v>154</v>
      </c>
      <c r="AU244" s="150" t="s">
        <v>81</v>
      </c>
      <c r="AY244" s="17" t="s">
        <v>151</v>
      </c>
      <c r="BE244" s="151">
        <f>IF(N244="základní",J244,0)</f>
        <v>0</v>
      </c>
      <c r="BF244" s="151">
        <f>IF(N244="snížená",J244,0)</f>
        <v>0</v>
      </c>
      <c r="BG244" s="151">
        <f>IF(N244="zákl. přenesená",J244,0)</f>
        <v>0</v>
      </c>
      <c r="BH244" s="151">
        <f>IF(N244="sníž. přenesená",J244,0)</f>
        <v>0</v>
      </c>
      <c r="BI244" s="151">
        <f>IF(N244="nulová",J244,0)</f>
        <v>0</v>
      </c>
      <c r="BJ244" s="17" t="s">
        <v>81</v>
      </c>
      <c r="BK244" s="151">
        <f>ROUND(I244*H244,2)</f>
        <v>0</v>
      </c>
      <c r="BL244" s="17" t="s">
        <v>158</v>
      </c>
      <c r="BM244" s="150" t="s">
        <v>979</v>
      </c>
    </row>
    <row r="245" spans="2:65" s="1" customFormat="1" ht="19.5" x14ac:dyDescent="0.2">
      <c r="B245" s="32"/>
      <c r="D245" s="152" t="s">
        <v>160</v>
      </c>
      <c r="F245" s="153" t="s">
        <v>2269</v>
      </c>
      <c r="I245" s="154"/>
      <c r="L245" s="32"/>
      <c r="M245" s="155"/>
      <c r="T245" s="56"/>
      <c r="AT245" s="17" t="s">
        <v>160</v>
      </c>
      <c r="AU245" s="17" t="s">
        <v>81</v>
      </c>
    </row>
    <row r="246" spans="2:65" s="1" customFormat="1" ht="16.5" customHeight="1" x14ac:dyDescent="0.2">
      <c r="B246" s="137"/>
      <c r="C246" s="182" t="s">
        <v>721</v>
      </c>
      <c r="D246" s="182" t="s">
        <v>566</v>
      </c>
      <c r="E246" s="183" t="s">
        <v>2270</v>
      </c>
      <c r="F246" s="184" t="s">
        <v>2271</v>
      </c>
      <c r="G246" s="185" t="s">
        <v>372</v>
      </c>
      <c r="H246" s="186">
        <v>3</v>
      </c>
      <c r="I246" s="187"/>
      <c r="J246" s="188">
        <f>ROUND(I246*H246,2)</f>
        <v>0</v>
      </c>
      <c r="K246" s="189"/>
      <c r="L246" s="190"/>
      <c r="M246" s="191" t="s">
        <v>1</v>
      </c>
      <c r="N246" s="192" t="s">
        <v>38</v>
      </c>
      <c r="P246" s="148">
        <f>O246*H246</f>
        <v>0</v>
      </c>
      <c r="Q246" s="148">
        <v>0</v>
      </c>
      <c r="R246" s="148">
        <f>Q246*H246</f>
        <v>0</v>
      </c>
      <c r="S246" s="148">
        <v>0</v>
      </c>
      <c r="T246" s="149">
        <f>S246*H246</f>
        <v>0</v>
      </c>
      <c r="AR246" s="150" t="s">
        <v>204</v>
      </c>
      <c r="AT246" s="150" t="s">
        <v>566</v>
      </c>
      <c r="AU246" s="150" t="s">
        <v>81</v>
      </c>
      <c r="AY246" s="17" t="s">
        <v>151</v>
      </c>
      <c r="BE246" s="151">
        <f>IF(N246="základní",J246,0)</f>
        <v>0</v>
      </c>
      <c r="BF246" s="151">
        <f>IF(N246="snížená",J246,0)</f>
        <v>0</v>
      </c>
      <c r="BG246" s="151">
        <f>IF(N246="zákl. přenesená",J246,0)</f>
        <v>0</v>
      </c>
      <c r="BH246" s="151">
        <f>IF(N246="sníž. přenesená",J246,0)</f>
        <v>0</v>
      </c>
      <c r="BI246" s="151">
        <f>IF(N246="nulová",J246,0)</f>
        <v>0</v>
      </c>
      <c r="BJ246" s="17" t="s">
        <v>81</v>
      </c>
      <c r="BK246" s="151">
        <f>ROUND(I246*H246,2)</f>
        <v>0</v>
      </c>
      <c r="BL246" s="17" t="s">
        <v>158</v>
      </c>
      <c r="BM246" s="150" t="s">
        <v>985</v>
      </c>
    </row>
    <row r="247" spans="2:65" s="1" customFormat="1" x14ac:dyDescent="0.2">
      <c r="B247" s="32"/>
      <c r="D247" s="152" t="s">
        <v>160</v>
      </c>
      <c r="F247" s="153" t="s">
        <v>2271</v>
      </c>
      <c r="I247" s="154"/>
      <c r="L247" s="32"/>
      <c r="M247" s="155"/>
      <c r="T247" s="56"/>
      <c r="AT247" s="17" t="s">
        <v>160</v>
      </c>
      <c r="AU247" s="17" t="s">
        <v>81</v>
      </c>
    </row>
    <row r="248" spans="2:65" s="11" customFormat="1" ht="25.9" customHeight="1" x14ac:dyDescent="0.2">
      <c r="B248" s="125"/>
      <c r="D248" s="126" t="s">
        <v>72</v>
      </c>
      <c r="E248" s="127" t="s">
        <v>2272</v>
      </c>
      <c r="F248" s="127" t="s">
        <v>2273</v>
      </c>
      <c r="I248" s="128"/>
      <c r="J248" s="129">
        <f>BK248</f>
        <v>0</v>
      </c>
      <c r="L248" s="125"/>
      <c r="M248" s="130"/>
      <c r="P248" s="131">
        <f>SUM(P249:P300)</f>
        <v>0</v>
      </c>
      <c r="R248" s="131">
        <f>SUM(R249:R300)</f>
        <v>0</v>
      </c>
      <c r="T248" s="132">
        <f>SUM(T249:T300)</f>
        <v>0</v>
      </c>
      <c r="AR248" s="126" t="s">
        <v>81</v>
      </c>
      <c r="AT248" s="133" t="s">
        <v>72</v>
      </c>
      <c r="AU248" s="133" t="s">
        <v>73</v>
      </c>
      <c r="AY248" s="126" t="s">
        <v>151</v>
      </c>
      <c r="BK248" s="134">
        <f>SUM(BK249:BK300)</f>
        <v>0</v>
      </c>
    </row>
    <row r="249" spans="2:65" s="1" customFormat="1" ht="24.2" customHeight="1" x14ac:dyDescent="0.2">
      <c r="B249" s="137"/>
      <c r="C249" s="138" t="s">
        <v>726</v>
      </c>
      <c r="D249" s="138" t="s">
        <v>154</v>
      </c>
      <c r="E249" s="139" t="s">
        <v>2274</v>
      </c>
      <c r="F249" s="140" t="s">
        <v>2275</v>
      </c>
      <c r="G249" s="141" t="s">
        <v>2276</v>
      </c>
      <c r="H249" s="142">
        <v>0.48</v>
      </c>
      <c r="I249" s="143"/>
      <c r="J249" s="144">
        <f>ROUND(I249*H249,2)</f>
        <v>0</v>
      </c>
      <c r="K249" s="145"/>
      <c r="L249" s="32"/>
      <c r="M249" s="146" t="s">
        <v>1</v>
      </c>
      <c r="N249" s="147" t="s">
        <v>38</v>
      </c>
      <c r="P249" s="148">
        <f>O249*H249</f>
        <v>0</v>
      </c>
      <c r="Q249" s="148">
        <v>0</v>
      </c>
      <c r="R249" s="148">
        <f>Q249*H249</f>
        <v>0</v>
      </c>
      <c r="S249" s="148">
        <v>0</v>
      </c>
      <c r="T249" s="149">
        <f>S249*H249</f>
        <v>0</v>
      </c>
      <c r="AR249" s="150" t="s">
        <v>158</v>
      </c>
      <c r="AT249" s="150" t="s">
        <v>154</v>
      </c>
      <c r="AU249" s="150" t="s">
        <v>81</v>
      </c>
      <c r="AY249" s="17" t="s">
        <v>151</v>
      </c>
      <c r="BE249" s="151">
        <f>IF(N249="základní",J249,0)</f>
        <v>0</v>
      </c>
      <c r="BF249" s="151">
        <f>IF(N249="snížená",J249,0)</f>
        <v>0</v>
      </c>
      <c r="BG249" s="151">
        <f>IF(N249="zákl. přenesená",J249,0)</f>
        <v>0</v>
      </c>
      <c r="BH249" s="151">
        <f>IF(N249="sníž. přenesená",J249,0)</f>
        <v>0</v>
      </c>
      <c r="BI249" s="151">
        <f>IF(N249="nulová",J249,0)</f>
        <v>0</v>
      </c>
      <c r="BJ249" s="17" t="s">
        <v>81</v>
      </c>
      <c r="BK249" s="151">
        <f>ROUND(I249*H249,2)</f>
        <v>0</v>
      </c>
      <c r="BL249" s="17" t="s">
        <v>158</v>
      </c>
      <c r="BM249" s="150" t="s">
        <v>991</v>
      </c>
    </row>
    <row r="250" spans="2:65" s="1" customFormat="1" ht="19.5" x14ac:dyDescent="0.2">
      <c r="B250" s="32"/>
      <c r="D250" s="152" t="s">
        <v>160</v>
      </c>
      <c r="F250" s="153" t="s">
        <v>2275</v>
      </c>
      <c r="I250" s="154"/>
      <c r="L250" s="32"/>
      <c r="M250" s="155"/>
      <c r="T250" s="56"/>
      <c r="AT250" s="17" t="s">
        <v>160</v>
      </c>
      <c r="AU250" s="17" t="s">
        <v>81</v>
      </c>
    </row>
    <row r="251" spans="2:65" s="1" customFormat="1" ht="21.75" customHeight="1" x14ac:dyDescent="0.2">
      <c r="B251" s="137"/>
      <c r="C251" s="138" t="s">
        <v>258</v>
      </c>
      <c r="D251" s="138" t="s">
        <v>154</v>
      </c>
      <c r="E251" s="139" t="s">
        <v>2277</v>
      </c>
      <c r="F251" s="140" t="s">
        <v>2278</v>
      </c>
      <c r="G251" s="141" t="s">
        <v>2276</v>
      </c>
      <c r="H251" s="142">
        <v>0.48</v>
      </c>
      <c r="I251" s="143"/>
      <c r="J251" s="144">
        <f>ROUND(I251*H251,2)</f>
        <v>0</v>
      </c>
      <c r="K251" s="145"/>
      <c r="L251" s="32"/>
      <c r="M251" s="146" t="s">
        <v>1</v>
      </c>
      <c r="N251" s="147" t="s">
        <v>38</v>
      </c>
      <c r="P251" s="148">
        <f>O251*H251</f>
        <v>0</v>
      </c>
      <c r="Q251" s="148">
        <v>0</v>
      </c>
      <c r="R251" s="148">
        <f>Q251*H251</f>
        <v>0</v>
      </c>
      <c r="S251" s="148">
        <v>0</v>
      </c>
      <c r="T251" s="149">
        <f>S251*H251</f>
        <v>0</v>
      </c>
      <c r="AR251" s="150" t="s">
        <v>158</v>
      </c>
      <c r="AT251" s="150" t="s">
        <v>154</v>
      </c>
      <c r="AU251" s="150" t="s">
        <v>81</v>
      </c>
      <c r="AY251" s="17" t="s">
        <v>151</v>
      </c>
      <c r="BE251" s="151">
        <f>IF(N251="základní",J251,0)</f>
        <v>0</v>
      </c>
      <c r="BF251" s="151">
        <f>IF(N251="snížená",J251,0)</f>
        <v>0</v>
      </c>
      <c r="BG251" s="151">
        <f>IF(N251="zákl. přenesená",J251,0)</f>
        <v>0</v>
      </c>
      <c r="BH251" s="151">
        <f>IF(N251="sníž. přenesená",J251,0)</f>
        <v>0</v>
      </c>
      <c r="BI251" s="151">
        <f>IF(N251="nulová",J251,0)</f>
        <v>0</v>
      </c>
      <c r="BJ251" s="17" t="s">
        <v>81</v>
      </c>
      <c r="BK251" s="151">
        <f>ROUND(I251*H251,2)</f>
        <v>0</v>
      </c>
      <c r="BL251" s="17" t="s">
        <v>158</v>
      </c>
      <c r="BM251" s="150" t="s">
        <v>1001</v>
      </c>
    </row>
    <row r="252" spans="2:65" s="1" customFormat="1" x14ac:dyDescent="0.2">
      <c r="B252" s="32"/>
      <c r="D252" s="152" t="s">
        <v>160</v>
      </c>
      <c r="F252" s="153" t="s">
        <v>2278</v>
      </c>
      <c r="I252" s="154"/>
      <c r="L252" s="32"/>
      <c r="M252" s="155"/>
      <c r="T252" s="56"/>
      <c r="AT252" s="17" t="s">
        <v>160</v>
      </c>
      <c r="AU252" s="17" t="s">
        <v>81</v>
      </c>
    </row>
    <row r="253" spans="2:65" s="1" customFormat="1" ht="37.9" customHeight="1" x14ac:dyDescent="0.2">
      <c r="B253" s="137"/>
      <c r="C253" s="138" t="s">
        <v>733</v>
      </c>
      <c r="D253" s="138" t="s">
        <v>154</v>
      </c>
      <c r="E253" s="139" t="s">
        <v>2279</v>
      </c>
      <c r="F253" s="140" t="s">
        <v>2280</v>
      </c>
      <c r="G253" s="141" t="s">
        <v>167</v>
      </c>
      <c r="H253" s="142">
        <v>414</v>
      </c>
      <c r="I253" s="143"/>
      <c r="J253" s="144">
        <f>ROUND(I253*H253,2)</f>
        <v>0</v>
      </c>
      <c r="K253" s="145"/>
      <c r="L253" s="32"/>
      <c r="M253" s="146" t="s">
        <v>1</v>
      </c>
      <c r="N253" s="147" t="s">
        <v>38</v>
      </c>
      <c r="P253" s="148">
        <f>O253*H253</f>
        <v>0</v>
      </c>
      <c r="Q253" s="148">
        <v>0</v>
      </c>
      <c r="R253" s="148">
        <f>Q253*H253</f>
        <v>0</v>
      </c>
      <c r="S253" s="148">
        <v>0</v>
      </c>
      <c r="T253" s="149">
        <f>S253*H253</f>
        <v>0</v>
      </c>
      <c r="AR253" s="150" t="s">
        <v>158</v>
      </c>
      <c r="AT253" s="150" t="s">
        <v>154</v>
      </c>
      <c r="AU253" s="150" t="s">
        <v>81</v>
      </c>
      <c r="AY253" s="17" t="s">
        <v>151</v>
      </c>
      <c r="BE253" s="151">
        <f>IF(N253="základní",J253,0)</f>
        <v>0</v>
      </c>
      <c r="BF253" s="151">
        <f>IF(N253="snížená",J253,0)</f>
        <v>0</v>
      </c>
      <c r="BG253" s="151">
        <f>IF(N253="zákl. přenesená",J253,0)</f>
        <v>0</v>
      </c>
      <c r="BH253" s="151">
        <f>IF(N253="sníž. přenesená",J253,0)</f>
        <v>0</v>
      </c>
      <c r="BI253" s="151">
        <f>IF(N253="nulová",J253,0)</f>
        <v>0</v>
      </c>
      <c r="BJ253" s="17" t="s">
        <v>81</v>
      </c>
      <c r="BK253" s="151">
        <f>ROUND(I253*H253,2)</f>
        <v>0</v>
      </c>
      <c r="BL253" s="17" t="s">
        <v>158</v>
      </c>
      <c r="BM253" s="150" t="s">
        <v>1011</v>
      </c>
    </row>
    <row r="254" spans="2:65" s="1" customFormat="1" ht="19.5" x14ac:dyDescent="0.2">
      <c r="B254" s="32"/>
      <c r="D254" s="152" t="s">
        <v>160</v>
      </c>
      <c r="F254" s="153" t="s">
        <v>2280</v>
      </c>
      <c r="I254" s="154"/>
      <c r="L254" s="32"/>
      <c r="M254" s="155"/>
      <c r="T254" s="56"/>
      <c r="AT254" s="17" t="s">
        <v>160</v>
      </c>
      <c r="AU254" s="17" t="s">
        <v>81</v>
      </c>
    </row>
    <row r="255" spans="2:65" s="1" customFormat="1" ht="16.5" customHeight="1" x14ac:dyDescent="0.2">
      <c r="B255" s="137"/>
      <c r="C255" s="182" t="s">
        <v>736</v>
      </c>
      <c r="D255" s="182" t="s">
        <v>566</v>
      </c>
      <c r="E255" s="183" t="s">
        <v>2281</v>
      </c>
      <c r="F255" s="184" t="s">
        <v>2282</v>
      </c>
      <c r="G255" s="185" t="s">
        <v>171</v>
      </c>
      <c r="H255" s="186">
        <v>51.8</v>
      </c>
      <c r="I255" s="187"/>
      <c r="J255" s="188">
        <f>ROUND(I255*H255,2)</f>
        <v>0</v>
      </c>
      <c r="K255" s="189"/>
      <c r="L255" s="190"/>
      <c r="M255" s="191" t="s">
        <v>1</v>
      </c>
      <c r="N255" s="192" t="s">
        <v>38</v>
      </c>
      <c r="P255" s="148">
        <f>O255*H255</f>
        <v>0</v>
      </c>
      <c r="Q255" s="148">
        <v>0</v>
      </c>
      <c r="R255" s="148">
        <f>Q255*H255</f>
        <v>0</v>
      </c>
      <c r="S255" s="148">
        <v>0</v>
      </c>
      <c r="T255" s="149">
        <f>S255*H255</f>
        <v>0</v>
      </c>
      <c r="AR255" s="150" t="s">
        <v>204</v>
      </c>
      <c r="AT255" s="150" t="s">
        <v>566</v>
      </c>
      <c r="AU255" s="150" t="s">
        <v>81</v>
      </c>
      <c r="AY255" s="17" t="s">
        <v>151</v>
      </c>
      <c r="BE255" s="151">
        <f>IF(N255="základní",J255,0)</f>
        <v>0</v>
      </c>
      <c r="BF255" s="151">
        <f>IF(N255="snížená",J255,0)</f>
        <v>0</v>
      </c>
      <c r="BG255" s="151">
        <f>IF(N255="zákl. přenesená",J255,0)</f>
        <v>0</v>
      </c>
      <c r="BH255" s="151">
        <f>IF(N255="sníž. přenesená",J255,0)</f>
        <v>0</v>
      </c>
      <c r="BI255" s="151">
        <f>IF(N255="nulová",J255,0)</f>
        <v>0</v>
      </c>
      <c r="BJ255" s="17" t="s">
        <v>81</v>
      </c>
      <c r="BK255" s="151">
        <f>ROUND(I255*H255,2)</f>
        <v>0</v>
      </c>
      <c r="BL255" s="17" t="s">
        <v>158</v>
      </c>
      <c r="BM255" s="150" t="s">
        <v>1019</v>
      </c>
    </row>
    <row r="256" spans="2:65" s="1" customFormat="1" x14ac:dyDescent="0.2">
      <c r="B256" s="32"/>
      <c r="D256" s="152" t="s">
        <v>160</v>
      </c>
      <c r="F256" s="153" t="s">
        <v>2282</v>
      </c>
      <c r="I256" s="154"/>
      <c r="L256" s="32"/>
      <c r="M256" s="155"/>
      <c r="T256" s="56"/>
      <c r="AT256" s="17" t="s">
        <v>160</v>
      </c>
      <c r="AU256" s="17" t="s">
        <v>81</v>
      </c>
    </row>
    <row r="257" spans="2:65" s="1" customFormat="1" ht="37.9" customHeight="1" x14ac:dyDescent="0.2">
      <c r="B257" s="137"/>
      <c r="C257" s="138" t="s">
        <v>739</v>
      </c>
      <c r="D257" s="138" t="s">
        <v>154</v>
      </c>
      <c r="E257" s="139" t="s">
        <v>2283</v>
      </c>
      <c r="F257" s="140" t="s">
        <v>2284</v>
      </c>
      <c r="G257" s="141" t="s">
        <v>167</v>
      </c>
      <c r="H257" s="142">
        <v>66</v>
      </c>
      <c r="I257" s="143"/>
      <c r="J257" s="144">
        <f>ROUND(I257*H257,2)</f>
        <v>0</v>
      </c>
      <c r="K257" s="145"/>
      <c r="L257" s="32"/>
      <c r="M257" s="146" t="s">
        <v>1</v>
      </c>
      <c r="N257" s="147" t="s">
        <v>38</v>
      </c>
      <c r="P257" s="148">
        <f>O257*H257</f>
        <v>0</v>
      </c>
      <c r="Q257" s="148">
        <v>0</v>
      </c>
      <c r="R257" s="148">
        <f>Q257*H257</f>
        <v>0</v>
      </c>
      <c r="S257" s="148">
        <v>0</v>
      </c>
      <c r="T257" s="149">
        <f>S257*H257</f>
        <v>0</v>
      </c>
      <c r="AR257" s="150" t="s">
        <v>158</v>
      </c>
      <c r="AT257" s="150" t="s">
        <v>154</v>
      </c>
      <c r="AU257" s="150" t="s">
        <v>81</v>
      </c>
      <c r="AY257" s="17" t="s">
        <v>151</v>
      </c>
      <c r="BE257" s="151">
        <f>IF(N257="základní",J257,0)</f>
        <v>0</v>
      </c>
      <c r="BF257" s="151">
        <f>IF(N257="snížená",J257,0)</f>
        <v>0</v>
      </c>
      <c r="BG257" s="151">
        <f>IF(N257="zákl. přenesená",J257,0)</f>
        <v>0</v>
      </c>
      <c r="BH257" s="151">
        <f>IF(N257="sníž. přenesená",J257,0)</f>
        <v>0</v>
      </c>
      <c r="BI257" s="151">
        <f>IF(N257="nulová",J257,0)</f>
        <v>0</v>
      </c>
      <c r="BJ257" s="17" t="s">
        <v>81</v>
      </c>
      <c r="BK257" s="151">
        <f>ROUND(I257*H257,2)</f>
        <v>0</v>
      </c>
      <c r="BL257" s="17" t="s">
        <v>158</v>
      </c>
      <c r="BM257" s="150" t="s">
        <v>1025</v>
      </c>
    </row>
    <row r="258" spans="2:65" s="1" customFormat="1" ht="19.5" x14ac:dyDescent="0.2">
      <c r="B258" s="32"/>
      <c r="D258" s="152" t="s">
        <v>160</v>
      </c>
      <c r="F258" s="153" t="s">
        <v>2284</v>
      </c>
      <c r="I258" s="154"/>
      <c r="L258" s="32"/>
      <c r="M258" s="155"/>
      <c r="T258" s="56"/>
      <c r="AT258" s="17" t="s">
        <v>160</v>
      </c>
      <c r="AU258" s="17" t="s">
        <v>81</v>
      </c>
    </row>
    <row r="259" spans="2:65" s="1" customFormat="1" ht="49.15" customHeight="1" x14ac:dyDescent="0.2">
      <c r="B259" s="137"/>
      <c r="C259" s="182" t="s">
        <v>745</v>
      </c>
      <c r="D259" s="182" t="s">
        <v>566</v>
      </c>
      <c r="E259" s="183" t="s">
        <v>2285</v>
      </c>
      <c r="F259" s="184" t="s">
        <v>2286</v>
      </c>
      <c r="G259" s="185" t="s">
        <v>167</v>
      </c>
      <c r="H259" s="186">
        <v>66</v>
      </c>
      <c r="I259" s="187"/>
      <c r="J259" s="188">
        <f>ROUND(I259*H259,2)</f>
        <v>0</v>
      </c>
      <c r="K259" s="189"/>
      <c r="L259" s="190"/>
      <c r="M259" s="191" t="s">
        <v>1</v>
      </c>
      <c r="N259" s="192" t="s">
        <v>38</v>
      </c>
      <c r="P259" s="148">
        <f>O259*H259</f>
        <v>0</v>
      </c>
      <c r="Q259" s="148">
        <v>0</v>
      </c>
      <c r="R259" s="148">
        <f>Q259*H259</f>
        <v>0</v>
      </c>
      <c r="S259" s="148">
        <v>0</v>
      </c>
      <c r="T259" s="149">
        <f>S259*H259</f>
        <v>0</v>
      </c>
      <c r="AR259" s="150" t="s">
        <v>204</v>
      </c>
      <c r="AT259" s="150" t="s">
        <v>566</v>
      </c>
      <c r="AU259" s="150" t="s">
        <v>81</v>
      </c>
      <c r="AY259" s="17" t="s">
        <v>151</v>
      </c>
      <c r="BE259" s="151">
        <f>IF(N259="základní",J259,0)</f>
        <v>0</v>
      </c>
      <c r="BF259" s="151">
        <f>IF(N259="snížená",J259,0)</f>
        <v>0</v>
      </c>
      <c r="BG259" s="151">
        <f>IF(N259="zákl. přenesená",J259,0)</f>
        <v>0</v>
      </c>
      <c r="BH259" s="151">
        <f>IF(N259="sníž. přenesená",J259,0)</f>
        <v>0</v>
      </c>
      <c r="BI259" s="151">
        <f>IF(N259="nulová",J259,0)</f>
        <v>0</v>
      </c>
      <c r="BJ259" s="17" t="s">
        <v>81</v>
      </c>
      <c r="BK259" s="151">
        <f>ROUND(I259*H259,2)</f>
        <v>0</v>
      </c>
      <c r="BL259" s="17" t="s">
        <v>158</v>
      </c>
      <c r="BM259" s="150" t="s">
        <v>1033</v>
      </c>
    </row>
    <row r="260" spans="2:65" s="1" customFormat="1" ht="29.25" x14ac:dyDescent="0.2">
      <c r="B260" s="32"/>
      <c r="D260" s="152" t="s">
        <v>160</v>
      </c>
      <c r="F260" s="153" t="s">
        <v>2286</v>
      </c>
      <c r="I260" s="154"/>
      <c r="L260" s="32"/>
      <c r="M260" s="155"/>
      <c r="T260" s="56"/>
      <c r="AT260" s="17" t="s">
        <v>160</v>
      </c>
      <c r="AU260" s="17" t="s">
        <v>81</v>
      </c>
    </row>
    <row r="261" spans="2:65" s="1" customFormat="1" ht="37.9" customHeight="1" x14ac:dyDescent="0.2">
      <c r="B261" s="137"/>
      <c r="C261" s="138" t="s">
        <v>749</v>
      </c>
      <c r="D261" s="138" t="s">
        <v>154</v>
      </c>
      <c r="E261" s="139" t="s">
        <v>2287</v>
      </c>
      <c r="F261" s="140" t="s">
        <v>2288</v>
      </c>
      <c r="G261" s="141" t="s">
        <v>167</v>
      </c>
      <c r="H261" s="142">
        <v>40</v>
      </c>
      <c r="I261" s="143"/>
      <c r="J261" s="144">
        <f>ROUND(I261*H261,2)</f>
        <v>0</v>
      </c>
      <c r="K261" s="145"/>
      <c r="L261" s="32"/>
      <c r="M261" s="146" t="s">
        <v>1</v>
      </c>
      <c r="N261" s="147" t="s">
        <v>38</v>
      </c>
      <c r="P261" s="148">
        <f>O261*H261</f>
        <v>0</v>
      </c>
      <c r="Q261" s="148">
        <v>0</v>
      </c>
      <c r="R261" s="148">
        <f>Q261*H261</f>
        <v>0</v>
      </c>
      <c r="S261" s="148">
        <v>0</v>
      </c>
      <c r="T261" s="149">
        <f>S261*H261</f>
        <v>0</v>
      </c>
      <c r="AR261" s="150" t="s">
        <v>158</v>
      </c>
      <c r="AT261" s="150" t="s">
        <v>154</v>
      </c>
      <c r="AU261" s="150" t="s">
        <v>81</v>
      </c>
      <c r="AY261" s="17" t="s">
        <v>151</v>
      </c>
      <c r="BE261" s="151">
        <f>IF(N261="základní",J261,0)</f>
        <v>0</v>
      </c>
      <c r="BF261" s="151">
        <f>IF(N261="snížená",J261,0)</f>
        <v>0</v>
      </c>
      <c r="BG261" s="151">
        <f>IF(N261="zákl. přenesená",J261,0)</f>
        <v>0</v>
      </c>
      <c r="BH261" s="151">
        <f>IF(N261="sníž. přenesená",J261,0)</f>
        <v>0</v>
      </c>
      <c r="BI261" s="151">
        <f>IF(N261="nulová",J261,0)</f>
        <v>0</v>
      </c>
      <c r="BJ261" s="17" t="s">
        <v>81</v>
      </c>
      <c r="BK261" s="151">
        <f>ROUND(I261*H261,2)</f>
        <v>0</v>
      </c>
      <c r="BL261" s="17" t="s">
        <v>158</v>
      </c>
      <c r="BM261" s="150" t="s">
        <v>1041</v>
      </c>
    </row>
    <row r="262" spans="2:65" s="1" customFormat="1" ht="19.5" x14ac:dyDescent="0.2">
      <c r="B262" s="32"/>
      <c r="D262" s="152" t="s">
        <v>160</v>
      </c>
      <c r="F262" s="153" t="s">
        <v>2288</v>
      </c>
      <c r="I262" s="154"/>
      <c r="L262" s="32"/>
      <c r="M262" s="155"/>
      <c r="T262" s="56"/>
      <c r="AT262" s="17" t="s">
        <v>160</v>
      </c>
      <c r="AU262" s="17" t="s">
        <v>81</v>
      </c>
    </row>
    <row r="263" spans="2:65" s="1" customFormat="1" ht="49.15" customHeight="1" x14ac:dyDescent="0.2">
      <c r="B263" s="137"/>
      <c r="C263" s="182" t="s">
        <v>754</v>
      </c>
      <c r="D263" s="182" t="s">
        <v>566</v>
      </c>
      <c r="E263" s="183" t="s">
        <v>2289</v>
      </c>
      <c r="F263" s="184" t="s">
        <v>2290</v>
      </c>
      <c r="G263" s="185" t="s">
        <v>167</v>
      </c>
      <c r="H263" s="186">
        <v>40</v>
      </c>
      <c r="I263" s="187"/>
      <c r="J263" s="188">
        <f>ROUND(I263*H263,2)</f>
        <v>0</v>
      </c>
      <c r="K263" s="189"/>
      <c r="L263" s="190"/>
      <c r="M263" s="191" t="s">
        <v>1</v>
      </c>
      <c r="N263" s="192" t="s">
        <v>38</v>
      </c>
      <c r="P263" s="148">
        <f>O263*H263</f>
        <v>0</v>
      </c>
      <c r="Q263" s="148">
        <v>0</v>
      </c>
      <c r="R263" s="148">
        <f>Q263*H263</f>
        <v>0</v>
      </c>
      <c r="S263" s="148">
        <v>0</v>
      </c>
      <c r="T263" s="149">
        <f>S263*H263</f>
        <v>0</v>
      </c>
      <c r="AR263" s="150" t="s">
        <v>204</v>
      </c>
      <c r="AT263" s="150" t="s">
        <v>566</v>
      </c>
      <c r="AU263" s="150" t="s">
        <v>81</v>
      </c>
      <c r="AY263" s="17" t="s">
        <v>151</v>
      </c>
      <c r="BE263" s="151">
        <f>IF(N263="základní",J263,0)</f>
        <v>0</v>
      </c>
      <c r="BF263" s="151">
        <f>IF(N263="snížená",J263,0)</f>
        <v>0</v>
      </c>
      <c r="BG263" s="151">
        <f>IF(N263="zákl. přenesená",J263,0)</f>
        <v>0</v>
      </c>
      <c r="BH263" s="151">
        <f>IF(N263="sníž. přenesená",J263,0)</f>
        <v>0</v>
      </c>
      <c r="BI263" s="151">
        <f>IF(N263="nulová",J263,0)</f>
        <v>0</v>
      </c>
      <c r="BJ263" s="17" t="s">
        <v>81</v>
      </c>
      <c r="BK263" s="151">
        <f>ROUND(I263*H263,2)</f>
        <v>0</v>
      </c>
      <c r="BL263" s="17" t="s">
        <v>158</v>
      </c>
      <c r="BM263" s="150" t="s">
        <v>1051</v>
      </c>
    </row>
    <row r="264" spans="2:65" s="1" customFormat="1" ht="29.25" x14ac:dyDescent="0.2">
      <c r="B264" s="32"/>
      <c r="D264" s="152" t="s">
        <v>160</v>
      </c>
      <c r="F264" s="153" t="s">
        <v>2290</v>
      </c>
      <c r="I264" s="154"/>
      <c r="L264" s="32"/>
      <c r="M264" s="155"/>
      <c r="T264" s="56"/>
      <c r="AT264" s="17" t="s">
        <v>160</v>
      </c>
      <c r="AU264" s="17" t="s">
        <v>81</v>
      </c>
    </row>
    <row r="265" spans="2:65" s="1" customFormat="1" ht="37.9" customHeight="1" x14ac:dyDescent="0.2">
      <c r="B265" s="137"/>
      <c r="C265" s="138" t="s">
        <v>758</v>
      </c>
      <c r="D265" s="138" t="s">
        <v>154</v>
      </c>
      <c r="E265" s="139" t="s">
        <v>2291</v>
      </c>
      <c r="F265" s="140" t="s">
        <v>2292</v>
      </c>
      <c r="G265" s="141" t="s">
        <v>167</v>
      </c>
      <c r="H265" s="142">
        <v>590</v>
      </c>
      <c r="I265" s="143"/>
      <c r="J265" s="144">
        <f>ROUND(I265*H265,2)</f>
        <v>0</v>
      </c>
      <c r="K265" s="145"/>
      <c r="L265" s="32"/>
      <c r="M265" s="146" t="s">
        <v>1</v>
      </c>
      <c r="N265" s="147" t="s">
        <v>38</v>
      </c>
      <c r="P265" s="148">
        <f>O265*H265</f>
        <v>0</v>
      </c>
      <c r="Q265" s="148">
        <v>0</v>
      </c>
      <c r="R265" s="148">
        <f>Q265*H265</f>
        <v>0</v>
      </c>
      <c r="S265" s="148">
        <v>0</v>
      </c>
      <c r="T265" s="149">
        <f>S265*H265</f>
        <v>0</v>
      </c>
      <c r="AR265" s="150" t="s">
        <v>158</v>
      </c>
      <c r="AT265" s="150" t="s">
        <v>154</v>
      </c>
      <c r="AU265" s="150" t="s">
        <v>81</v>
      </c>
      <c r="AY265" s="17" t="s">
        <v>151</v>
      </c>
      <c r="BE265" s="151">
        <f>IF(N265="základní",J265,0)</f>
        <v>0</v>
      </c>
      <c r="BF265" s="151">
        <f>IF(N265="snížená",J265,0)</f>
        <v>0</v>
      </c>
      <c r="BG265" s="151">
        <f>IF(N265="zákl. přenesená",J265,0)</f>
        <v>0</v>
      </c>
      <c r="BH265" s="151">
        <f>IF(N265="sníž. přenesená",J265,0)</f>
        <v>0</v>
      </c>
      <c r="BI265" s="151">
        <f>IF(N265="nulová",J265,0)</f>
        <v>0</v>
      </c>
      <c r="BJ265" s="17" t="s">
        <v>81</v>
      </c>
      <c r="BK265" s="151">
        <f>ROUND(I265*H265,2)</f>
        <v>0</v>
      </c>
      <c r="BL265" s="17" t="s">
        <v>158</v>
      </c>
      <c r="BM265" s="150" t="s">
        <v>1060</v>
      </c>
    </row>
    <row r="266" spans="2:65" s="1" customFormat="1" ht="19.5" x14ac:dyDescent="0.2">
      <c r="B266" s="32"/>
      <c r="D266" s="152" t="s">
        <v>160</v>
      </c>
      <c r="F266" s="153" t="s">
        <v>2292</v>
      </c>
      <c r="I266" s="154"/>
      <c r="L266" s="32"/>
      <c r="M266" s="155"/>
      <c r="T266" s="56"/>
      <c r="AT266" s="17" t="s">
        <v>160</v>
      </c>
      <c r="AU266" s="17" t="s">
        <v>81</v>
      </c>
    </row>
    <row r="267" spans="2:65" s="1" customFormat="1" ht="24.2" customHeight="1" x14ac:dyDescent="0.2">
      <c r="B267" s="137"/>
      <c r="C267" s="182" t="s">
        <v>761</v>
      </c>
      <c r="D267" s="182" t="s">
        <v>566</v>
      </c>
      <c r="E267" s="183" t="s">
        <v>2293</v>
      </c>
      <c r="F267" s="184" t="s">
        <v>2294</v>
      </c>
      <c r="G267" s="185" t="s">
        <v>167</v>
      </c>
      <c r="H267" s="186">
        <v>590</v>
      </c>
      <c r="I267" s="187"/>
      <c r="J267" s="188">
        <f>ROUND(I267*H267,2)</f>
        <v>0</v>
      </c>
      <c r="K267" s="189"/>
      <c r="L267" s="190"/>
      <c r="M267" s="191" t="s">
        <v>1</v>
      </c>
      <c r="N267" s="192" t="s">
        <v>38</v>
      </c>
      <c r="P267" s="148">
        <f>O267*H267</f>
        <v>0</v>
      </c>
      <c r="Q267" s="148">
        <v>0</v>
      </c>
      <c r="R267" s="148">
        <f>Q267*H267</f>
        <v>0</v>
      </c>
      <c r="S267" s="148">
        <v>0</v>
      </c>
      <c r="T267" s="149">
        <f>S267*H267</f>
        <v>0</v>
      </c>
      <c r="AR267" s="150" t="s">
        <v>204</v>
      </c>
      <c r="AT267" s="150" t="s">
        <v>566</v>
      </c>
      <c r="AU267" s="150" t="s">
        <v>81</v>
      </c>
      <c r="AY267" s="17" t="s">
        <v>151</v>
      </c>
      <c r="BE267" s="151">
        <f>IF(N267="základní",J267,0)</f>
        <v>0</v>
      </c>
      <c r="BF267" s="151">
        <f>IF(N267="snížená",J267,0)</f>
        <v>0</v>
      </c>
      <c r="BG267" s="151">
        <f>IF(N267="zákl. přenesená",J267,0)</f>
        <v>0</v>
      </c>
      <c r="BH267" s="151">
        <f>IF(N267="sníž. přenesená",J267,0)</f>
        <v>0</v>
      </c>
      <c r="BI267" s="151">
        <f>IF(N267="nulová",J267,0)</f>
        <v>0</v>
      </c>
      <c r="BJ267" s="17" t="s">
        <v>81</v>
      </c>
      <c r="BK267" s="151">
        <f>ROUND(I267*H267,2)</f>
        <v>0</v>
      </c>
      <c r="BL267" s="17" t="s">
        <v>158</v>
      </c>
      <c r="BM267" s="150" t="s">
        <v>1069</v>
      </c>
    </row>
    <row r="268" spans="2:65" s="1" customFormat="1" ht="19.5" x14ac:dyDescent="0.2">
      <c r="B268" s="32"/>
      <c r="D268" s="152" t="s">
        <v>160</v>
      </c>
      <c r="F268" s="153" t="s">
        <v>2294</v>
      </c>
      <c r="I268" s="154"/>
      <c r="L268" s="32"/>
      <c r="M268" s="155"/>
      <c r="T268" s="56"/>
      <c r="AT268" s="17" t="s">
        <v>160</v>
      </c>
      <c r="AU268" s="17" t="s">
        <v>81</v>
      </c>
    </row>
    <row r="269" spans="2:65" s="1" customFormat="1" ht="24.2" customHeight="1" x14ac:dyDescent="0.2">
      <c r="B269" s="137"/>
      <c r="C269" s="182" t="s">
        <v>765</v>
      </c>
      <c r="D269" s="182" t="s">
        <v>566</v>
      </c>
      <c r="E269" s="183" t="s">
        <v>2295</v>
      </c>
      <c r="F269" s="184" t="s">
        <v>2296</v>
      </c>
      <c r="G269" s="185" t="s">
        <v>171</v>
      </c>
      <c r="H269" s="186">
        <v>12.9</v>
      </c>
      <c r="I269" s="187"/>
      <c r="J269" s="188">
        <f>ROUND(I269*H269,2)</f>
        <v>0</v>
      </c>
      <c r="K269" s="189"/>
      <c r="L269" s="190"/>
      <c r="M269" s="191" t="s">
        <v>1</v>
      </c>
      <c r="N269" s="192" t="s">
        <v>38</v>
      </c>
      <c r="P269" s="148">
        <f>O269*H269</f>
        <v>0</v>
      </c>
      <c r="Q269" s="148">
        <v>0</v>
      </c>
      <c r="R269" s="148">
        <f>Q269*H269</f>
        <v>0</v>
      </c>
      <c r="S269" s="148">
        <v>0</v>
      </c>
      <c r="T269" s="149">
        <f>S269*H269</f>
        <v>0</v>
      </c>
      <c r="AR269" s="150" t="s">
        <v>204</v>
      </c>
      <c r="AT269" s="150" t="s">
        <v>566</v>
      </c>
      <c r="AU269" s="150" t="s">
        <v>81</v>
      </c>
      <c r="AY269" s="17" t="s">
        <v>151</v>
      </c>
      <c r="BE269" s="151">
        <f>IF(N269="základní",J269,0)</f>
        <v>0</v>
      </c>
      <c r="BF269" s="151">
        <f>IF(N269="snížená",J269,0)</f>
        <v>0</v>
      </c>
      <c r="BG269" s="151">
        <f>IF(N269="zákl. přenesená",J269,0)</f>
        <v>0</v>
      </c>
      <c r="BH269" s="151">
        <f>IF(N269="sníž. přenesená",J269,0)</f>
        <v>0</v>
      </c>
      <c r="BI269" s="151">
        <f>IF(N269="nulová",J269,0)</f>
        <v>0</v>
      </c>
      <c r="BJ269" s="17" t="s">
        <v>81</v>
      </c>
      <c r="BK269" s="151">
        <f>ROUND(I269*H269,2)</f>
        <v>0</v>
      </c>
      <c r="BL269" s="17" t="s">
        <v>158</v>
      </c>
      <c r="BM269" s="150" t="s">
        <v>1081</v>
      </c>
    </row>
    <row r="270" spans="2:65" s="1" customFormat="1" ht="19.5" x14ac:dyDescent="0.2">
      <c r="B270" s="32"/>
      <c r="D270" s="152" t="s">
        <v>160</v>
      </c>
      <c r="F270" s="153" t="s">
        <v>2296</v>
      </c>
      <c r="I270" s="154"/>
      <c r="L270" s="32"/>
      <c r="M270" s="155"/>
      <c r="T270" s="56"/>
      <c r="AT270" s="17" t="s">
        <v>160</v>
      </c>
      <c r="AU270" s="17" t="s">
        <v>81</v>
      </c>
    </row>
    <row r="271" spans="2:65" s="1" customFormat="1" ht="16.5" customHeight="1" x14ac:dyDescent="0.2">
      <c r="B271" s="137"/>
      <c r="C271" s="182" t="s">
        <v>770</v>
      </c>
      <c r="D271" s="182" t="s">
        <v>566</v>
      </c>
      <c r="E271" s="183" t="s">
        <v>2297</v>
      </c>
      <c r="F271" s="184" t="s">
        <v>2298</v>
      </c>
      <c r="G271" s="185" t="s">
        <v>171</v>
      </c>
      <c r="H271" s="186">
        <v>12.9</v>
      </c>
      <c r="I271" s="187"/>
      <c r="J271" s="188">
        <f>ROUND(I271*H271,2)</f>
        <v>0</v>
      </c>
      <c r="K271" s="189"/>
      <c r="L271" s="190"/>
      <c r="M271" s="191" t="s">
        <v>1</v>
      </c>
      <c r="N271" s="192" t="s">
        <v>38</v>
      </c>
      <c r="P271" s="148">
        <f>O271*H271</f>
        <v>0</v>
      </c>
      <c r="Q271" s="148">
        <v>0</v>
      </c>
      <c r="R271" s="148">
        <f>Q271*H271</f>
        <v>0</v>
      </c>
      <c r="S271" s="148">
        <v>0</v>
      </c>
      <c r="T271" s="149">
        <f>S271*H271</f>
        <v>0</v>
      </c>
      <c r="AR271" s="150" t="s">
        <v>204</v>
      </c>
      <c r="AT271" s="150" t="s">
        <v>566</v>
      </c>
      <c r="AU271" s="150" t="s">
        <v>81</v>
      </c>
      <c r="AY271" s="17" t="s">
        <v>151</v>
      </c>
      <c r="BE271" s="151">
        <f>IF(N271="základní",J271,0)</f>
        <v>0</v>
      </c>
      <c r="BF271" s="151">
        <f>IF(N271="snížená",J271,0)</f>
        <v>0</v>
      </c>
      <c r="BG271" s="151">
        <f>IF(N271="zákl. přenesená",J271,0)</f>
        <v>0</v>
      </c>
      <c r="BH271" s="151">
        <f>IF(N271="sníž. přenesená",J271,0)</f>
        <v>0</v>
      </c>
      <c r="BI271" s="151">
        <f>IF(N271="nulová",J271,0)</f>
        <v>0</v>
      </c>
      <c r="BJ271" s="17" t="s">
        <v>81</v>
      </c>
      <c r="BK271" s="151">
        <f>ROUND(I271*H271,2)</f>
        <v>0</v>
      </c>
      <c r="BL271" s="17" t="s">
        <v>158</v>
      </c>
      <c r="BM271" s="150" t="s">
        <v>1093</v>
      </c>
    </row>
    <row r="272" spans="2:65" s="1" customFormat="1" x14ac:dyDescent="0.2">
      <c r="B272" s="32"/>
      <c r="D272" s="152" t="s">
        <v>160</v>
      </c>
      <c r="F272" s="153" t="s">
        <v>2298</v>
      </c>
      <c r="I272" s="154"/>
      <c r="L272" s="32"/>
      <c r="M272" s="155"/>
      <c r="T272" s="56"/>
      <c r="AT272" s="17" t="s">
        <v>160</v>
      </c>
      <c r="AU272" s="17" t="s">
        <v>81</v>
      </c>
    </row>
    <row r="273" spans="2:65" s="1" customFormat="1" ht="16.5" customHeight="1" x14ac:dyDescent="0.2">
      <c r="B273" s="137"/>
      <c r="C273" s="138" t="s">
        <v>775</v>
      </c>
      <c r="D273" s="138" t="s">
        <v>154</v>
      </c>
      <c r="E273" s="139" t="s">
        <v>2299</v>
      </c>
      <c r="F273" s="140" t="s">
        <v>2300</v>
      </c>
      <c r="G273" s="141" t="s">
        <v>2195</v>
      </c>
      <c r="H273" s="142">
        <v>6</v>
      </c>
      <c r="I273" s="143"/>
      <c r="J273" s="144">
        <f>ROUND(I273*H273,2)</f>
        <v>0</v>
      </c>
      <c r="K273" s="145"/>
      <c r="L273" s="32"/>
      <c r="M273" s="146" t="s">
        <v>1</v>
      </c>
      <c r="N273" s="147" t="s">
        <v>38</v>
      </c>
      <c r="P273" s="148">
        <f>O273*H273</f>
        <v>0</v>
      </c>
      <c r="Q273" s="148">
        <v>0</v>
      </c>
      <c r="R273" s="148">
        <f>Q273*H273</f>
        <v>0</v>
      </c>
      <c r="S273" s="148">
        <v>0</v>
      </c>
      <c r="T273" s="149">
        <f>S273*H273</f>
        <v>0</v>
      </c>
      <c r="AR273" s="150" t="s">
        <v>158</v>
      </c>
      <c r="AT273" s="150" t="s">
        <v>154</v>
      </c>
      <c r="AU273" s="150" t="s">
        <v>81</v>
      </c>
      <c r="AY273" s="17" t="s">
        <v>151</v>
      </c>
      <c r="BE273" s="151">
        <f>IF(N273="základní",J273,0)</f>
        <v>0</v>
      </c>
      <c r="BF273" s="151">
        <f>IF(N273="snížená",J273,0)</f>
        <v>0</v>
      </c>
      <c r="BG273" s="151">
        <f>IF(N273="zákl. přenesená",J273,0)</f>
        <v>0</v>
      </c>
      <c r="BH273" s="151">
        <f>IF(N273="sníž. přenesená",J273,0)</f>
        <v>0</v>
      </c>
      <c r="BI273" s="151">
        <f>IF(N273="nulová",J273,0)</f>
        <v>0</v>
      </c>
      <c r="BJ273" s="17" t="s">
        <v>81</v>
      </c>
      <c r="BK273" s="151">
        <f>ROUND(I273*H273,2)</f>
        <v>0</v>
      </c>
      <c r="BL273" s="17" t="s">
        <v>158</v>
      </c>
      <c r="BM273" s="150" t="s">
        <v>1105</v>
      </c>
    </row>
    <row r="274" spans="2:65" s="1" customFormat="1" x14ac:dyDescent="0.2">
      <c r="B274" s="32"/>
      <c r="D274" s="152" t="s">
        <v>160</v>
      </c>
      <c r="F274" s="153" t="s">
        <v>2300</v>
      </c>
      <c r="I274" s="154"/>
      <c r="L274" s="32"/>
      <c r="M274" s="155"/>
      <c r="T274" s="56"/>
      <c r="AT274" s="17" t="s">
        <v>160</v>
      </c>
      <c r="AU274" s="17" t="s">
        <v>81</v>
      </c>
    </row>
    <row r="275" spans="2:65" s="1" customFormat="1" ht="24.2" customHeight="1" x14ac:dyDescent="0.2">
      <c r="B275" s="137"/>
      <c r="C275" s="182" t="s">
        <v>780</v>
      </c>
      <c r="D275" s="182" t="s">
        <v>566</v>
      </c>
      <c r="E275" s="183" t="s">
        <v>2301</v>
      </c>
      <c r="F275" s="184" t="s">
        <v>2302</v>
      </c>
      <c r="G275" s="185" t="s">
        <v>372</v>
      </c>
      <c r="H275" s="186">
        <v>10</v>
      </c>
      <c r="I275" s="187"/>
      <c r="J275" s="188">
        <f>ROUND(I275*H275,2)</f>
        <v>0</v>
      </c>
      <c r="K275" s="189"/>
      <c r="L275" s="190"/>
      <c r="M275" s="191" t="s">
        <v>1</v>
      </c>
      <c r="N275" s="192" t="s">
        <v>38</v>
      </c>
      <c r="P275" s="148">
        <f>O275*H275</f>
        <v>0</v>
      </c>
      <c r="Q275" s="148">
        <v>0</v>
      </c>
      <c r="R275" s="148">
        <f>Q275*H275</f>
        <v>0</v>
      </c>
      <c r="S275" s="148">
        <v>0</v>
      </c>
      <c r="T275" s="149">
        <f>S275*H275</f>
        <v>0</v>
      </c>
      <c r="AR275" s="150" t="s">
        <v>204</v>
      </c>
      <c r="AT275" s="150" t="s">
        <v>566</v>
      </c>
      <c r="AU275" s="150" t="s">
        <v>81</v>
      </c>
      <c r="AY275" s="17" t="s">
        <v>151</v>
      </c>
      <c r="BE275" s="151">
        <f>IF(N275="základní",J275,0)</f>
        <v>0</v>
      </c>
      <c r="BF275" s="151">
        <f>IF(N275="snížená",J275,0)</f>
        <v>0</v>
      </c>
      <c r="BG275" s="151">
        <f>IF(N275="zákl. přenesená",J275,0)</f>
        <v>0</v>
      </c>
      <c r="BH275" s="151">
        <f>IF(N275="sníž. přenesená",J275,0)</f>
        <v>0</v>
      </c>
      <c r="BI275" s="151">
        <f>IF(N275="nulová",J275,0)</f>
        <v>0</v>
      </c>
      <c r="BJ275" s="17" t="s">
        <v>81</v>
      </c>
      <c r="BK275" s="151">
        <f>ROUND(I275*H275,2)</f>
        <v>0</v>
      </c>
      <c r="BL275" s="17" t="s">
        <v>158</v>
      </c>
      <c r="BM275" s="150" t="s">
        <v>1114</v>
      </c>
    </row>
    <row r="276" spans="2:65" s="1" customFormat="1" x14ac:dyDescent="0.2">
      <c r="B276" s="32"/>
      <c r="D276" s="152" t="s">
        <v>160</v>
      </c>
      <c r="F276" s="153" t="s">
        <v>2302</v>
      </c>
      <c r="I276" s="154"/>
      <c r="L276" s="32"/>
      <c r="M276" s="155"/>
      <c r="T276" s="56"/>
      <c r="AT276" s="17" t="s">
        <v>160</v>
      </c>
      <c r="AU276" s="17" t="s">
        <v>81</v>
      </c>
    </row>
    <row r="277" spans="2:65" s="1" customFormat="1" ht="62.65" customHeight="1" x14ac:dyDescent="0.2">
      <c r="B277" s="137"/>
      <c r="C277" s="138" t="s">
        <v>786</v>
      </c>
      <c r="D277" s="138" t="s">
        <v>154</v>
      </c>
      <c r="E277" s="139" t="s">
        <v>2303</v>
      </c>
      <c r="F277" s="140" t="s">
        <v>2304</v>
      </c>
      <c r="G277" s="141" t="s">
        <v>167</v>
      </c>
      <c r="H277" s="142">
        <v>414</v>
      </c>
      <c r="I277" s="143"/>
      <c r="J277" s="144">
        <f>ROUND(I277*H277,2)</f>
        <v>0</v>
      </c>
      <c r="K277" s="145"/>
      <c r="L277" s="32"/>
      <c r="M277" s="146" t="s">
        <v>1</v>
      </c>
      <c r="N277" s="147" t="s">
        <v>38</v>
      </c>
      <c r="P277" s="148">
        <f>O277*H277</f>
        <v>0</v>
      </c>
      <c r="Q277" s="148">
        <v>0</v>
      </c>
      <c r="R277" s="148">
        <f>Q277*H277</f>
        <v>0</v>
      </c>
      <c r="S277" s="148">
        <v>0</v>
      </c>
      <c r="T277" s="149">
        <f>S277*H277</f>
        <v>0</v>
      </c>
      <c r="AR277" s="150" t="s">
        <v>158</v>
      </c>
      <c r="AT277" s="150" t="s">
        <v>154</v>
      </c>
      <c r="AU277" s="150" t="s">
        <v>81</v>
      </c>
      <c r="AY277" s="17" t="s">
        <v>151</v>
      </c>
      <c r="BE277" s="151">
        <f>IF(N277="základní",J277,0)</f>
        <v>0</v>
      </c>
      <c r="BF277" s="151">
        <f>IF(N277="snížená",J277,0)</f>
        <v>0</v>
      </c>
      <c r="BG277" s="151">
        <f>IF(N277="zákl. přenesená",J277,0)</f>
        <v>0</v>
      </c>
      <c r="BH277" s="151">
        <f>IF(N277="sníž. přenesená",J277,0)</f>
        <v>0</v>
      </c>
      <c r="BI277" s="151">
        <f>IF(N277="nulová",J277,0)</f>
        <v>0</v>
      </c>
      <c r="BJ277" s="17" t="s">
        <v>81</v>
      </c>
      <c r="BK277" s="151">
        <f>ROUND(I277*H277,2)</f>
        <v>0</v>
      </c>
      <c r="BL277" s="17" t="s">
        <v>158</v>
      </c>
      <c r="BM277" s="150" t="s">
        <v>1126</v>
      </c>
    </row>
    <row r="278" spans="2:65" s="1" customFormat="1" ht="39" x14ac:dyDescent="0.2">
      <c r="B278" s="32"/>
      <c r="D278" s="152" t="s">
        <v>160</v>
      </c>
      <c r="F278" s="153" t="s">
        <v>2304</v>
      </c>
      <c r="I278" s="154"/>
      <c r="L278" s="32"/>
      <c r="M278" s="155"/>
      <c r="T278" s="56"/>
      <c r="AT278" s="17" t="s">
        <v>160</v>
      </c>
      <c r="AU278" s="17" t="s">
        <v>81</v>
      </c>
    </row>
    <row r="279" spans="2:65" s="1" customFormat="1" ht="55.5" customHeight="1" x14ac:dyDescent="0.2">
      <c r="B279" s="137"/>
      <c r="C279" s="138" t="s">
        <v>790</v>
      </c>
      <c r="D279" s="138" t="s">
        <v>154</v>
      </c>
      <c r="E279" s="139" t="s">
        <v>2305</v>
      </c>
      <c r="F279" s="140" t="s">
        <v>2306</v>
      </c>
      <c r="G279" s="141" t="s">
        <v>167</v>
      </c>
      <c r="H279" s="142">
        <v>414</v>
      </c>
      <c r="I279" s="143"/>
      <c r="J279" s="144">
        <f>ROUND(I279*H279,2)</f>
        <v>0</v>
      </c>
      <c r="K279" s="145"/>
      <c r="L279" s="32"/>
      <c r="M279" s="146" t="s">
        <v>1</v>
      </c>
      <c r="N279" s="147" t="s">
        <v>38</v>
      </c>
      <c r="P279" s="148">
        <f>O279*H279</f>
        <v>0</v>
      </c>
      <c r="Q279" s="148">
        <v>0</v>
      </c>
      <c r="R279" s="148">
        <f>Q279*H279</f>
        <v>0</v>
      </c>
      <c r="S279" s="148">
        <v>0</v>
      </c>
      <c r="T279" s="149">
        <f>S279*H279</f>
        <v>0</v>
      </c>
      <c r="AR279" s="150" t="s">
        <v>158</v>
      </c>
      <c r="AT279" s="150" t="s">
        <v>154</v>
      </c>
      <c r="AU279" s="150" t="s">
        <v>81</v>
      </c>
      <c r="AY279" s="17" t="s">
        <v>151</v>
      </c>
      <c r="BE279" s="151">
        <f>IF(N279="základní",J279,0)</f>
        <v>0</v>
      </c>
      <c r="BF279" s="151">
        <f>IF(N279="snížená",J279,0)</f>
        <v>0</v>
      </c>
      <c r="BG279" s="151">
        <f>IF(N279="zákl. přenesená",J279,0)</f>
        <v>0</v>
      </c>
      <c r="BH279" s="151">
        <f>IF(N279="sníž. přenesená",J279,0)</f>
        <v>0</v>
      </c>
      <c r="BI279" s="151">
        <f>IF(N279="nulová",J279,0)</f>
        <v>0</v>
      </c>
      <c r="BJ279" s="17" t="s">
        <v>81</v>
      </c>
      <c r="BK279" s="151">
        <f>ROUND(I279*H279,2)</f>
        <v>0</v>
      </c>
      <c r="BL279" s="17" t="s">
        <v>158</v>
      </c>
      <c r="BM279" s="150" t="s">
        <v>1136</v>
      </c>
    </row>
    <row r="280" spans="2:65" s="1" customFormat="1" ht="39" x14ac:dyDescent="0.2">
      <c r="B280" s="32"/>
      <c r="D280" s="152" t="s">
        <v>160</v>
      </c>
      <c r="F280" s="153" t="s">
        <v>2306</v>
      </c>
      <c r="I280" s="154"/>
      <c r="L280" s="32"/>
      <c r="M280" s="155"/>
      <c r="T280" s="56"/>
      <c r="AT280" s="17" t="s">
        <v>160</v>
      </c>
      <c r="AU280" s="17" t="s">
        <v>81</v>
      </c>
    </row>
    <row r="281" spans="2:65" s="1" customFormat="1" ht="62.65" customHeight="1" x14ac:dyDescent="0.2">
      <c r="B281" s="137"/>
      <c r="C281" s="138" t="s">
        <v>796</v>
      </c>
      <c r="D281" s="138" t="s">
        <v>154</v>
      </c>
      <c r="E281" s="139" t="s">
        <v>2307</v>
      </c>
      <c r="F281" s="140" t="s">
        <v>2308</v>
      </c>
      <c r="G281" s="141" t="s">
        <v>167</v>
      </c>
      <c r="H281" s="142">
        <v>86</v>
      </c>
      <c r="I281" s="143"/>
      <c r="J281" s="144">
        <f>ROUND(I281*H281,2)</f>
        <v>0</v>
      </c>
      <c r="K281" s="145"/>
      <c r="L281" s="32"/>
      <c r="M281" s="146" t="s">
        <v>1</v>
      </c>
      <c r="N281" s="147" t="s">
        <v>38</v>
      </c>
      <c r="P281" s="148">
        <f>O281*H281</f>
        <v>0</v>
      </c>
      <c r="Q281" s="148">
        <v>0</v>
      </c>
      <c r="R281" s="148">
        <f>Q281*H281</f>
        <v>0</v>
      </c>
      <c r="S281" s="148">
        <v>0</v>
      </c>
      <c r="T281" s="149">
        <f>S281*H281</f>
        <v>0</v>
      </c>
      <c r="AR281" s="150" t="s">
        <v>158</v>
      </c>
      <c r="AT281" s="150" t="s">
        <v>154</v>
      </c>
      <c r="AU281" s="150" t="s">
        <v>81</v>
      </c>
      <c r="AY281" s="17" t="s">
        <v>151</v>
      </c>
      <c r="BE281" s="151">
        <f>IF(N281="základní",J281,0)</f>
        <v>0</v>
      </c>
      <c r="BF281" s="151">
        <f>IF(N281="snížená",J281,0)</f>
        <v>0</v>
      </c>
      <c r="BG281" s="151">
        <f>IF(N281="zákl. přenesená",J281,0)</f>
        <v>0</v>
      </c>
      <c r="BH281" s="151">
        <f>IF(N281="sníž. přenesená",J281,0)</f>
        <v>0</v>
      </c>
      <c r="BI281" s="151">
        <f>IF(N281="nulová",J281,0)</f>
        <v>0</v>
      </c>
      <c r="BJ281" s="17" t="s">
        <v>81</v>
      </c>
      <c r="BK281" s="151">
        <f>ROUND(I281*H281,2)</f>
        <v>0</v>
      </c>
      <c r="BL281" s="17" t="s">
        <v>158</v>
      </c>
      <c r="BM281" s="150" t="s">
        <v>1145</v>
      </c>
    </row>
    <row r="282" spans="2:65" s="1" customFormat="1" ht="39" x14ac:dyDescent="0.2">
      <c r="B282" s="32"/>
      <c r="D282" s="152" t="s">
        <v>160</v>
      </c>
      <c r="F282" s="153" t="s">
        <v>2308</v>
      </c>
      <c r="I282" s="154"/>
      <c r="L282" s="32"/>
      <c r="M282" s="155"/>
      <c r="T282" s="56"/>
      <c r="AT282" s="17" t="s">
        <v>160</v>
      </c>
      <c r="AU282" s="17" t="s">
        <v>81</v>
      </c>
    </row>
    <row r="283" spans="2:65" s="1" customFormat="1" ht="55.5" customHeight="1" x14ac:dyDescent="0.2">
      <c r="B283" s="137"/>
      <c r="C283" s="138" t="s">
        <v>802</v>
      </c>
      <c r="D283" s="138" t="s">
        <v>154</v>
      </c>
      <c r="E283" s="139" t="s">
        <v>2309</v>
      </c>
      <c r="F283" s="140" t="s">
        <v>2310</v>
      </c>
      <c r="G283" s="141" t="s">
        <v>167</v>
      </c>
      <c r="H283" s="142">
        <v>86</v>
      </c>
      <c r="I283" s="143"/>
      <c r="J283" s="144">
        <f>ROUND(I283*H283,2)</f>
        <v>0</v>
      </c>
      <c r="K283" s="145"/>
      <c r="L283" s="32"/>
      <c r="M283" s="146" t="s">
        <v>1</v>
      </c>
      <c r="N283" s="147" t="s">
        <v>38</v>
      </c>
      <c r="P283" s="148">
        <f>O283*H283</f>
        <v>0</v>
      </c>
      <c r="Q283" s="148">
        <v>0</v>
      </c>
      <c r="R283" s="148">
        <f>Q283*H283</f>
        <v>0</v>
      </c>
      <c r="S283" s="148">
        <v>0</v>
      </c>
      <c r="T283" s="149">
        <f>S283*H283</f>
        <v>0</v>
      </c>
      <c r="AR283" s="150" t="s">
        <v>158</v>
      </c>
      <c r="AT283" s="150" t="s">
        <v>154</v>
      </c>
      <c r="AU283" s="150" t="s">
        <v>81</v>
      </c>
      <c r="AY283" s="17" t="s">
        <v>151</v>
      </c>
      <c r="BE283" s="151">
        <f>IF(N283="základní",J283,0)</f>
        <v>0</v>
      </c>
      <c r="BF283" s="151">
        <f>IF(N283="snížená",J283,0)</f>
        <v>0</v>
      </c>
      <c r="BG283" s="151">
        <f>IF(N283="zákl. přenesená",J283,0)</f>
        <v>0</v>
      </c>
      <c r="BH283" s="151">
        <f>IF(N283="sníž. přenesená",J283,0)</f>
        <v>0</v>
      </c>
      <c r="BI283" s="151">
        <f>IF(N283="nulová",J283,0)</f>
        <v>0</v>
      </c>
      <c r="BJ283" s="17" t="s">
        <v>81</v>
      </c>
      <c r="BK283" s="151">
        <f>ROUND(I283*H283,2)</f>
        <v>0</v>
      </c>
      <c r="BL283" s="17" t="s">
        <v>158</v>
      </c>
      <c r="BM283" s="150" t="s">
        <v>1156</v>
      </c>
    </row>
    <row r="284" spans="2:65" s="1" customFormat="1" ht="39" x14ac:dyDescent="0.2">
      <c r="B284" s="32"/>
      <c r="D284" s="152" t="s">
        <v>160</v>
      </c>
      <c r="F284" s="153" t="s">
        <v>2310</v>
      </c>
      <c r="I284" s="154"/>
      <c r="L284" s="32"/>
      <c r="M284" s="155"/>
      <c r="T284" s="56"/>
      <c r="AT284" s="17" t="s">
        <v>160</v>
      </c>
      <c r="AU284" s="17" t="s">
        <v>81</v>
      </c>
    </row>
    <row r="285" spans="2:65" s="1" customFormat="1" ht="16.5" customHeight="1" x14ac:dyDescent="0.2">
      <c r="B285" s="137"/>
      <c r="C285" s="138" t="s">
        <v>807</v>
      </c>
      <c r="D285" s="138" t="s">
        <v>154</v>
      </c>
      <c r="E285" s="139" t="s">
        <v>2311</v>
      </c>
      <c r="F285" s="140" t="s">
        <v>2312</v>
      </c>
      <c r="G285" s="141" t="s">
        <v>2195</v>
      </c>
      <c r="H285" s="142">
        <v>21</v>
      </c>
      <c r="I285" s="143"/>
      <c r="J285" s="144">
        <f>ROUND(I285*H285,2)</f>
        <v>0</v>
      </c>
      <c r="K285" s="145"/>
      <c r="L285" s="32"/>
      <c r="M285" s="146" t="s">
        <v>1</v>
      </c>
      <c r="N285" s="147" t="s">
        <v>38</v>
      </c>
      <c r="P285" s="148">
        <f>O285*H285</f>
        <v>0</v>
      </c>
      <c r="Q285" s="148">
        <v>0</v>
      </c>
      <c r="R285" s="148">
        <f>Q285*H285</f>
        <v>0</v>
      </c>
      <c r="S285" s="148">
        <v>0</v>
      </c>
      <c r="T285" s="149">
        <f>S285*H285</f>
        <v>0</v>
      </c>
      <c r="AR285" s="150" t="s">
        <v>158</v>
      </c>
      <c r="AT285" s="150" t="s">
        <v>154</v>
      </c>
      <c r="AU285" s="150" t="s">
        <v>81</v>
      </c>
      <c r="AY285" s="17" t="s">
        <v>151</v>
      </c>
      <c r="BE285" s="151">
        <f>IF(N285="základní",J285,0)</f>
        <v>0</v>
      </c>
      <c r="BF285" s="151">
        <f>IF(N285="snížená",J285,0)</f>
        <v>0</v>
      </c>
      <c r="BG285" s="151">
        <f>IF(N285="zákl. přenesená",J285,0)</f>
        <v>0</v>
      </c>
      <c r="BH285" s="151">
        <f>IF(N285="sníž. přenesená",J285,0)</f>
        <v>0</v>
      </c>
      <c r="BI285" s="151">
        <f>IF(N285="nulová",J285,0)</f>
        <v>0</v>
      </c>
      <c r="BJ285" s="17" t="s">
        <v>81</v>
      </c>
      <c r="BK285" s="151">
        <f>ROUND(I285*H285,2)</f>
        <v>0</v>
      </c>
      <c r="BL285" s="17" t="s">
        <v>158</v>
      </c>
      <c r="BM285" s="150" t="s">
        <v>1167</v>
      </c>
    </row>
    <row r="286" spans="2:65" s="1" customFormat="1" x14ac:dyDescent="0.2">
      <c r="B286" s="32"/>
      <c r="D286" s="152" t="s">
        <v>160</v>
      </c>
      <c r="F286" s="153" t="s">
        <v>2312</v>
      </c>
      <c r="I286" s="154"/>
      <c r="L286" s="32"/>
      <c r="M286" s="155"/>
      <c r="T286" s="56"/>
      <c r="AT286" s="17" t="s">
        <v>160</v>
      </c>
      <c r="AU286" s="17" t="s">
        <v>81</v>
      </c>
    </row>
    <row r="287" spans="2:65" s="1" customFormat="1" ht="37.9" customHeight="1" x14ac:dyDescent="0.2">
      <c r="B287" s="137"/>
      <c r="C287" s="138" t="s">
        <v>813</v>
      </c>
      <c r="D287" s="138" t="s">
        <v>154</v>
      </c>
      <c r="E287" s="139" t="s">
        <v>2313</v>
      </c>
      <c r="F287" s="140" t="s">
        <v>2314</v>
      </c>
      <c r="G287" s="141" t="s">
        <v>167</v>
      </c>
      <c r="H287" s="142">
        <v>480</v>
      </c>
      <c r="I287" s="143"/>
      <c r="J287" s="144">
        <f>ROUND(I287*H287,2)</f>
        <v>0</v>
      </c>
      <c r="K287" s="145"/>
      <c r="L287" s="32"/>
      <c r="M287" s="146" t="s">
        <v>1</v>
      </c>
      <c r="N287" s="147" t="s">
        <v>38</v>
      </c>
      <c r="P287" s="148">
        <f>O287*H287</f>
        <v>0</v>
      </c>
      <c r="Q287" s="148">
        <v>0</v>
      </c>
      <c r="R287" s="148">
        <f>Q287*H287</f>
        <v>0</v>
      </c>
      <c r="S287" s="148">
        <v>0</v>
      </c>
      <c r="T287" s="149">
        <f>S287*H287</f>
        <v>0</v>
      </c>
      <c r="AR287" s="150" t="s">
        <v>158</v>
      </c>
      <c r="AT287" s="150" t="s">
        <v>154</v>
      </c>
      <c r="AU287" s="150" t="s">
        <v>81</v>
      </c>
      <c r="AY287" s="17" t="s">
        <v>151</v>
      </c>
      <c r="BE287" s="151">
        <f>IF(N287="základní",J287,0)</f>
        <v>0</v>
      </c>
      <c r="BF287" s="151">
        <f>IF(N287="snížená",J287,0)</f>
        <v>0</v>
      </c>
      <c r="BG287" s="151">
        <f>IF(N287="zákl. přenesená",J287,0)</f>
        <v>0</v>
      </c>
      <c r="BH287" s="151">
        <f>IF(N287="sníž. přenesená",J287,0)</f>
        <v>0</v>
      </c>
      <c r="BI287" s="151">
        <f>IF(N287="nulová",J287,0)</f>
        <v>0</v>
      </c>
      <c r="BJ287" s="17" t="s">
        <v>81</v>
      </c>
      <c r="BK287" s="151">
        <f>ROUND(I287*H287,2)</f>
        <v>0</v>
      </c>
      <c r="BL287" s="17" t="s">
        <v>158</v>
      </c>
      <c r="BM287" s="150" t="s">
        <v>1178</v>
      </c>
    </row>
    <row r="288" spans="2:65" s="1" customFormat="1" ht="19.5" x14ac:dyDescent="0.2">
      <c r="B288" s="32"/>
      <c r="D288" s="152" t="s">
        <v>160</v>
      </c>
      <c r="F288" s="153" t="s">
        <v>2314</v>
      </c>
      <c r="I288" s="154"/>
      <c r="L288" s="32"/>
      <c r="M288" s="155"/>
      <c r="T288" s="56"/>
      <c r="AT288" s="17" t="s">
        <v>160</v>
      </c>
      <c r="AU288" s="17" t="s">
        <v>81</v>
      </c>
    </row>
    <row r="289" spans="2:65" s="1" customFormat="1" ht="24.2" customHeight="1" x14ac:dyDescent="0.2">
      <c r="B289" s="137"/>
      <c r="C289" s="182" t="s">
        <v>817</v>
      </c>
      <c r="D289" s="182" t="s">
        <v>566</v>
      </c>
      <c r="E289" s="183" t="s">
        <v>2315</v>
      </c>
      <c r="F289" s="184" t="s">
        <v>2316</v>
      </c>
      <c r="G289" s="185" t="s">
        <v>167</v>
      </c>
      <c r="H289" s="186">
        <v>480</v>
      </c>
      <c r="I289" s="187"/>
      <c r="J289" s="188">
        <f>ROUND(I289*H289,2)</f>
        <v>0</v>
      </c>
      <c r="K289" s="189"/>
      <c r="L289" s="190"/>
      <c r="M289" s="191" t="s">
        <v>1</v>
      </c>
      <c r="N289" s="192" t="s">
        <v>38</v>
      </c>
      <c r="P289" s="148">
        <f>O289*H289</f>
        <v>0</v>
      </c>
      <c r="Q289" s="148">
        <v>0</v>
      </c>
      <c r="R289" s="148">
        <f>Q289*H289</f>
        <v>0</v>
      </c>
      <c r="S289" s="148">
        <v>0</v>
      </c>
      <c r="T289" s="149">
        <f>S289*H289</f>
        <v>0</v>
      </c>
      <c r="AR289" s="150" t="s">
        <v>204</v>
      </c>
      <c r="AT289" s="150" t="s">
        <v>566</v>
      </c>
      <c r="AU289" s="150" t="s">
        <v>81</v>
      </c>
      <c r="AY289" s="17" t="s">
        <v>151</v>
      </c>
      <c r="BE289" s="151">
        <f>IF(N289="základní",J289,0)</f>
        <v>0</v>
      </c>
      <c r="BF289" s="151">
        <f>IF(N289="snížená",J289,0)</f>
        <v>0</v>
      </c>
      <c r="BG289" s="151">
        <f>IF(N289="zákl. přenesená",J289,0)</f>
        <v>0</v>
      </c>
      <c r="BH289" s="151">
        <f>IF(N289="sníž. přenesená",J289,0)</f>
        <v>0</v>
      </c>
      <c r="BI289" s="151">
        <f>IF(N289="nulová",J289,0)</f>
        <v>0</v>
      </c>
      <c r="BJ289" s="17" t="s">
        <v>81</v>
      </c>
      <c r="BK289" s="151">
        <f>ROUND(I289*H289,2)</f>
        <v>0</v>
      </c>
      <c r="BL289" s="17" t="s">
        <v>158</v>
      </c>
      <c r="BM289" s="150" t="s">
        <v>1191</v>
      </c>
    </row>
    <row r="290" spans="2:65" s="1" customFormat="1" x14ac:dyDescent="0.2">
      <c r="B290" s="32"/>
      <c r="D290" s="152" t="s">
        <v>160</v>
      </c>
      <c r="F290" s="153" t="s">
        <v>2316</v>
      </c>
      <c r="I290" s="154"/>
      <c r="L290" s="32"/>
      <c r="M290" s="155"/>
      <c r="T290" s="56"/>
      <c r="AT290" s="17" t="s">
        <v>160</v>
      </c>
      <c r="AU290" s="17" t="s">
        <v>81</v>
      </c>
    </row>
    <row r="291" spans="2:65" s="1" customFormat="1" ht="16.5" customHeight="1" x14ac:dyDescent="0.2">
      <c r="B291" s="137"/>
      <c r="C291" s="138" t="s">
        <v>821</v>
      </c>
      <c r="D291" s="138" t="s">
        <v>154</v>
      </c>
      <c r="E291" s="139" t="s">
        <v>2317</v>
      </c>
      <c r="F291" s="140" t="s">
        <v>2318</v>
      </c>
      <c r="G291" s="141" t="s">
        <v>2195</v>
      </c>
      <c r="H291" s="142">
        <v>12</v>
      </c>
      <c r="I291" s="143"/>
      <c r="J291" s="144">
        <f>ROUND(I291*H291,2)</f>
        <v>0</v>
      </c>
      <c r="K291" s="145"/>
      <c r="L291" s="32"/>
      <c r="M291" s="146" t="s">
        <v>1</v>
      </c>
      <c r="N291" s="147" t="s">
        <v>38</v>
      </c>
      <c r="P291" s="148">
        <f>O291*H291</f>
        <v>0</v>
      </c>
      <c r="Q291" s="148">
        <v>0</v>
      </c>
      <c r="R291" s="148">
        <f>Q291*H291</f>
        <v>0</v>
      </c>
      <c r="S291" s="148">
        <v>0</v>
      </c>
      <c r="T291" s="149">
        <f>S291*H291</f>
        <v>0</v>
      </c>
      <c r="AR291" s="150" t="s">
        <v>158</v>
      </c>
      <c r="AT291" s="150" t="s">
        <v>154</v>
      </c>
      <c r="AU291" s="150" t="s">
        <v>81</v>
      </c>
      <c r="AY291" s="17" t="s">
        <v>151</v>
      </c>
      <c r="BE291" s="151">
        <f>IF(N291="základní",J291,0)</f>
        <v>0</v>
      </c>
      <c r="BF291" s="151">
        <f>IF(N291="snížená",J291,0)</f>
        <v>0</v>
      </c>
      <c r="BG291" s="151">
        <f>IF(N291="zákl. přenesená",J291,0)</f>
        <v>0</v>
      </c>
      <c r="BH291" s="151">
        <f>IF(N291="sníž. přenesená",J291,0)</f>
        <v>0</v>
      </c>
      <c r="BI291" s="151">
        <f>IF(N291="nulová",J291,0)</f>
        <v>0</v>
      </c>
      <c r="BJ291" s="17" t="s">
        <v>81</v>
      </c>
      <c r="BK291" s="151">
        <f>ROUND(I291*H291,2)</f>
        <v>0</v>
      </c>
      <c r="BL291" s="17" t="s">
        <v>158</v>
      </c>
      <c r="BM291" s="150" t="s">
        <v>1202</v>
      </c>
    </row>
    <row r="292" spans="2:65" s="1" customFormat="1" x14ac:dyDescent="0.2">
      <c r="B292" s="32"/>
      <c r="D292" s="152" t="s">
        <v>160</v>
      </c>
      <c r="F292" s="153" t="s">
        <v>2318</v>
      </c>
      <c r="I292" s="154"/>
      <c r="L292" s="32"/>
      <c r="M292" s="155"/>
      <c r="T292" s="56"/>
      <c r="AT292" s="17" t="s">
        <v>160</v>
      </c>
      <c r="AU292" s="17" t="s">
        <v>81</v>
      </c>
    </row>
    <row r="293" spans="2:65" s="1" customFormat="1" ht="16.5" customHeight="1" x14ac:dyDescent="0.2">
      <c r="B293" s="137"/>
      <c r="C293" s="138" t="s">
        <v>825</v>
      </c>
      <c r="D293" s="138" t="s">
        <v>154</v>
      </c>
      <c r="E293" s="139" t="s">
        <v>2319</v>
      </c>
      <c r="F293" s="140" t="s">
        <v>2320</v>
      </c>
      <c r="G293" s="141" t="s">
        <v>372</v>
      </c>
      <c r="H293" s="142">
        <v>1</v>
      </c>
      <c r="I293" s="143"/>
      <c r="J293" s="144">
        <f>ROUND(I293*H293,2)</f>
        <v>0</v>
      </c>
      <c r="K293" s="145"/>
      <c r="L293" s="32"/>
      <c r="M293" s="146" t="s">
        <v>1</v>
      </c>
      <c r="N293" s="147" t="s">
        <v>38</v>
      </c>
      <c r="P293" s="148">
        <f>O293*H293</f>
        <v>0</v>
      </c>
      <c r="Q293" s="148">
        <v>0</v>
      </c>
      <c r="R293" s="148">
        <f>Q293*H293</f>
        <v>0</v>
      </c>
      <c r="S293" s="148">
        <v>0</v>
      </c>
      <c r="T293" s="149">
        <f>S293*H293</f>
        <v>0</v>
      </c>
      <c r="AR293" s="150" t="s">
        <v>158</v>
      </c>
      <c r="AT293" s="150" t="s">
        <v>154</v>
      </c>
      <c r="AU293" s="150" t="s">
        <v>81</v>
      </c>
      <c r="AY293" s="17" t="s">
        <v>151</v>
      </c>
      <c r="BE293" s="151">
        <f>IF(N293="základní",J293,0)</f>
        <v>0</v>
      </c>
      <c r="BF293" s="151">
        <f>IF(N293="snížená",J293,0)</f>
        <v>0</v>
      </c>
      <c r="BG293" s="151">
        <f>IF(N293="zákl. přenesená",J293,0)</f>
        <v>0</v>
      </c>
      <c r="BH293" s="151">
        <f>IF(N293="sníž. přenesená",J293,0)</f>
        <v>0</v>
      </c>
      <c r="BI293" s="151">
        <f>IF(N293="nulová",J293,0)</f>
        <v>0</v>
      </c>
      <c r="BJ293" s="17" t="s">
        <v>81</v>
      </c>
      <c r="BK293" s="151">
        <f>ROUND(I293*H293,2)</f>
        <v>0</v>
      </c>
      <c r="BL293" s="17" t="s">
        <v>158</v>
      </c>
      <c r="BM293" s="150" t="s">
        <v>1212</v>
      </c>
    </row>
    <row r="294" spans="2:65" s="1" customFormat="1" x14ac:dyDescent="0.2">
      <c r="B294" s="32"/>
      <c r="D294" s="152" t="s">
        <v>160</v>
      </c>
      <c r="F294" s="153" t="s">
        <v>2320</v>
      </c>
      <c r="I294" s="154"/>
      <c r="L294" s="32"/>
      <c r="M294" s="155"/>
      <c r="T294" s="56"/>
      <c r="AT294" s="17" t="s">
        <v>160</v>
      </c>
      <c r="AU294" s="17" t="s">
        <v>81</v>
      </c>
    </row>
    <row r="295" spans="2:65" s="1" customFormat="1" ht="44.25" customHeight="1" x14ac:dyDescent="0.2">
      <c r="B295" s="137"/>
      <c r="C295" s="138" t="s">
        <v>829</v>
      </c>
      <c r="D295" s="138" t="s">
        <v>154</v>
      </c>
      <c r="E295" s="139" t="s">
        <v>2321</v>
      </c>
      <c r="F295" s="140" t="s">
        <v>2322</v>
      </c>
      <c r="G295" s="141" t="s">
        <v>171</v>
      </c>
      <c r="H295" s="142">
        <v>64.8</v>
      </c>
      <c r="I295" s="143"/>
      <c r="J295" s="144">
        <f>ROUND(I295*H295,2)</f>
        <v>0</v>
      </c>
      <c r="K295" s="145"/>
      <c r="L295" s="32"/>
      <c r="M295" s="146" t="s">
        <v>1</v>
      </c>
      <c r="N295" s="147" t="s">
        <v>38</v>
      </c>
      <c r="P295" s="148">
        <f>O295*H295</f>
        <v>0</v>
      </c>
      <c r="Q295" s="148">
        <v>0</v>
      </c>
      <c r="R295" s="148">
        <f>Q295*H295</f>
        <v>0</v>
      </c>
      <c r="S295" s="148">
        <v>0</v>
      </c>
      <c r="T295" s="149">
        <f>S295*H295</f>
        <v>0</v>
      </c>
      <c r="AR295" s="150" t="s">
        <v>158</v>
      </c>
      <c r="AT295" s="150" t="s">
        <v>154</v>
      </c>
      <c r="AU295" s="150" t="s">
        <v>81</v>
      </c>
      <c r="AY295" s="17" t="s">
        <v>151</v>
      </c>
      <c r="BE295" s="151">
        <f>IF(N295="základní",J295,0)</f>
        <v>0</v>
      </c>
      <c r="BF295" s="151">
        <f>IF(N295="snížená",J295,0)</f>
        <v>0</v>
      </c>
      <c r="BG295" s="151">
        <f>IF(N295="zákl. přenesená",J295,0)</f>
        <v>0</v>
      </c>
      <c r="BH295" s="151">
        <f>IF(N295="sníž. přenesená",J295,0)</f>
        <v>0</v>
      </c>
      <c r="BI295" s="151">
        <f>IF(N295="nulová",J295,0)</f>
        <v>0</v>
      </c>
      <c r="BJ295" s="17" t="s">
        <v>81</v>
      </c>
      <c r="BK295" s="151">
        <f>ROUND(I295*H295,2)</f>
        <v>0</v>
      </c>
      <c r="BL295" s="17" t="s">
        <v>158</v>
      </c>
      <c r="BM295" s="150" t="s">
        <v>1223</v>
      </c>
    </row>
    <row r="296" spans="2:65" s="1" customFormat="1" ht="29.25" x14ac:dyDescent="0.2">
      <c r="B296" s="32"/>
      <c r="D296" s="152" t="s">
        <v>160</v>
      </c>
      <c r="F296" s="153" t="s">
        <v>2322</v>
      </c>
      <c r="I296" s="154"/>
      <c r="L296" s="32"/>
      <c r="M296" s="155"/>
      <c r="T296" s="56"/>
      <c r="AT296" s="17" t="s">
        <v>160</v>
      </c>
      <c r="AU296" s="17" t="s">
        <v>81</v>
      </c>
    </row>
    <row r="297" spans="2:65" s="1" customFormat="1" ht="55.5" customHeight="1" x14ac:dyDescent="0.2">
      <c r="B297" s="137"/>
      <c r="C297" s="138" t="s">
        <v>834</v>
      </c>
      <c r="D297" s="138" t="s">
        <v>154</v>
      </c>
      <c r="E297" s="139" t="s">
        <v>2323</v>
      </c>
      <c r="F297" s="140" t="s">
        <v>2324</v>
      </c>
      <c r="G297" s="141" t="s">
        <v>171</v>
      </c>
      <c r="H297" s="142">
        <v>1231.2</v>
      </c>
      <c r="I297" s="143"/>
      <c r="J297" s="144">
        <f>ROUND(I297*H297,2)</f>
        <v>0</v>
      </c>
      <c r="K297" s="145"/>
      <c r="L297" s="32"/>
      <c r="M297" s="146" t="s">
        <v>1</v>
      </c>
      <c r="N297" s="147" t="s">
        <v>38</v>
      </c>
      <c r="P297" s="148">
        <f>O297*H297</f>
        <v>0</v>
      </c>
      <c r="Q297" s="148">
        <v>0</v>
      </c>
      <c r="R297" s="148">
        <f>Q297*H297</f>
        <v>0</v>
      </c>
      <c r="S297" s="148">
        <v>0</v>
      </c>
      <c r="T297" s="149">
        <f>S297*H297</f>
        <v>0</v>
      </c>
      <c r="AR297" s="150" t="s">
        <v>158</v>
      </c>
      <c r="AT297" s="150" t="s">
        <v>154</v>
      </c>
      <c r="AU297" s="150" t="s">
        <v>81</v>
      </c>
      <c r="AY297" s="17" t="s">
        <v>151</v>
      </c>
      <c r="BE297" s="151">
        <f>IF(N297="základní",J297,0)</f>
        <v>0</v>
      </c>
      <c r="BF297" s="151">
        <f>IF(N297="snížená",J297,0)</f>
        <v>0</v>
      </c>
      <c r="BG297" s="151">
        <f>IF(N297="zákl. přenesená",J297,0)</f>
        <v>0</v>
      </c>
      <c r="BH297" s="151">
        <f>IF(N297="sníž. přenesená",J297,0)</f>
        <v>0</v>
      </c>
      <c r="BI297" s="151">
        <f>IF(N297="nulová",J297,0)</f>
        <v>0</v>
      </c>
      <c r="BJ297" s="17" t="s">
        <v>81</v>
      </c>
      <c r="BK297" s="151">
        <f>ROUND(I297*H297,2)</f>
        <v>0</v>
      </c>
      <c r="BL297" s="17" t="s">
        <v>158</v>
      </c>
      <c r="BM297" s="150" t="s">
        <v>1233</v>
      </c>
    </row>
    <row r="298" spans="2:65" s="1" customFormat="1" ht="39" x14ac:dyDescent="0.2">
      <c r="B298" s="32"/>
      <c r="D298" s="152" t="s">
        <v>160</v>
      </c>
      <c r="F298" s="153" t="s">
        <v>2324</v>
      </c>
      <c r="I298" s="154"/>
      <c r="L298" s="32"/>
      <c r="M298" s="155"/>
      <c r="T298" s="56"/>
      <c r="AT298" s="17" t="s">
        <v>160</v>
      </c>
      <c r="AU298" s="17" t="s">
        <v>81</v>
      </c>
    </row>
    <row r="299" spans="2:65" s="1" customFormat="1" ht="33" customHeight="1" x14ac:dyDescent="0.2">
      <c r="B299" s="137"/>
      <c r="C299" s="138" t="s">
        <v>838</v>
      </c>
      <c r="D299" s="138" t="s">
        <v>154</v>
      </c>
      <c r="E299" s="139" t="s">
        <v>2325</v>
      </c>
      <c r="F299" s="140" t="s">
        <v>2326</v>
      </c>
      <c r="G299" s="141" t="s">
        <v>181</v>
      </c>
      <c r="H299" s="142">
        <v>110.16</v>
      </c>
      <c r="I299" s="143"/>
      <c r="J299" s="144">
        <f>ROUND(I299*H299,2)</f>
        <v>0</v>
      </c>
      <c r="K299" s="145"/>
      <c r="L299" s="32"/>
      <c r="M299" s="146" t="s">
        <v>1</v>
      </c>
      <c r="N299" s="147" t="s">
        <v>38</v>
      </c>
      <c r="P299" s="148">
        <f>O299*H299</f>
        <v>0</v>
      </c>
      <c r="Q299" s="148">
        <v>0</v>
      </c>
      <c r="R299" s="148">
        <f>Q299*H299</f>
        <v>0</v>
      </c>
      <c r="S299" s="148">
        <v>0</v>
      </c>
      <c r="T299" s="149">
        <f>S299*H299</f>
        <v>0</v>
      </c>
      <c r="AR299" s="150" t="s">
        <v>158</v>
      </c>
      <c r="AT299" s="150" t="s">
        <v>154</v>
      </c>
      <c r="AU299" s="150" t="s">
        <v>81</v>
      </c>
      <c r="AY299" s="17" t="s">
        <v>151</v>
      </c>
      <c r="BE299" s="151">
        <f>IF(N299="základní",J299,0)</f>
        <v>0</v>
      </c>
      <c r="BF299" s="151">
        <f>IF(N299="snížená",J299,0)</f>
        <v>0</v>
      </c>
      <c r="BG299" s="151">
        <f>IF(N299="zákl. přenesená",J299,0)</f>
        <v>0</v>
      </c>
      <c r="BH299" s="151">
        <f>IF(N299="sníž. přenesená",J299,0)</f>
        <v>0</v>
      </c>
      <c r="BI299" s="151">
        <f>IF(N299="nulová",J299,0)</f>
        <v>0</v>
      </c>
      <c r="BJ299" s="17" t="s">
        <v>81</v>
      </c>
      <c r="BK299" s="151">
        <f>ROUND(I299*H299,2)</f>
        <v>0</v>
      </c>
      <c r="BL299" s="17" t="s">
        <v>158</v>
      </c>
      <c r="BM299" s="150" t="s">
        <v>1244</v>
      </c>
    </row>
    <row r="300" spans="2:65" s="1" customFormat="1" ht="19.5" x14ac:dyDescent="0.2">
      <c r="B300" s="32"/>
      <c r="D300" s="152" t="s">
        <v>160</v>
      </c>
      <c r="F300" s="153" t="s">
        <v>2326</v>
      </c>
      <c r="I300" s="154"/>
      <c r="L300" s="32"/>
      <c r="M300" s="155"/>
      <c r="T300" s="56"/>
      <c r="AT300" s="17" t="s">
        <v>160</v>
      </c>
      <c r="AU300" s="17" t="s">
        <v>81</v>
      </c>
    </row>
    <row r="301" spans="2:65" s="11" customFormat="1" ht="25.9" customHeight="1" x14ac:dyDescent="0.2">
      <c r="B301" s="125"/>
      <c r="D301" s="126" t="s">
        <v>72</v>
      </c>
      <c r="E301" s="127" t="s">
        <v>2327</v>
      </c>
      <c r="F301" s="127" t="s">
        <v>2328</v>
      </c>
      <c r="I301" s="128"/>
      <c r="J301" s="129">
        <f>BK301</f>
        <v>0</v>
      </c>
      <c r="L301" s="125"/>
      <c r="M301" s="130"/>
      <c r="P301" s="131">
        <f>SUM(P302:P303)</f>
        <v>0</v>
      </c>
      <c r="R301" s="131">
        <f>SUM(R302:R303)</f>
        <v>0</v>
      </c>
      <c r="T301" s="132">
        <f>SUM(T302:T303)</f>
        <v>0</v>
      </c>
      <c r="AR301" s="126" t="s">
        <v>81</v>
      </c>
      <c r="AT301" s="133" t="s">
        <v>72</v>
      </c>
      <c r="AU301" s="133" t="s">
        <v>73</v>
      </c>
      <c r="AY301" s="126" t="s">
        <v>151</v>
      </c>
      <c r="BK301" s="134">
        <f>SUM(BK302:BK303)</f>
        <v>0</v>
      </c>
    </row>
    <row r="302" spans="2:65" s="1" customFormat="1" ht="37.9" customHeight="1" x14ac:dyDescent="0.2">
      <c r="B302" s="137"/>
      <c r="C302" s="138" t="s">
        <v>844</v>
      </c>
      <c r="D302" s="138" t="s">
        <v>154</v>
      </c>
      <c r="E302" s="139" t="s">
        <v>2329</v>
      </c>
      <c r="F302" s="140" t="s">
        <v>2330</v>
      </c>
      <c r="G302" s="141" t="s">
        <v>2195</v>
      </c>
      <c r="H302" s="142">
        <v>42</v>
      </c>
      <c r="I302" s="143"/>
      <c r="J302" s="144">
        <f>ROUND(I302*H302,2)</f>
        <v>0</v>
      </c>
      <c r="K302" s="145"/>
      <c r="L302" s="32"/>
      <c r="M302" s="146" t="s">
        <v>1</v>
      </c>
      <c r="N302" s="147" t="s">
        <v>38</v>
      </c>
      <c r="P302" s="148">
        <f>O302*H302</f>
        <v>0</v>
      </c>
      <c r="Q302" s="148">
        <v>0</v>
      </c>
      <c r="R302" s="148">
        <f>Q302*H302</f>
        <v>0</v>
      </c>
      <c r="S302" s="148">
        <v>0</v>
      </c>
      <c r="T302" s="149">
        <f>S302*H302</f>
        <v>0</v>
      </c>
      <c r="AR302" s="150" t="s">
        <v>158</v>
      </c>
      <c r="AT302" s="150" t="s">
        <v>154</v>
      </c>
      <c r="AU302" s="150" t="s">
        <v>81</v>
      </c>
      <c r="AY302" s="17" t="s">
        <v>151</v>
      </c>
      <c r="BE302" s="151">
        <f>IF(N302="základní",J302,0)</f>
        <v>0</v>
      </c>
      <c r="BF302" s="151">
        <f>IF(N302="snížená",J302,0)</f>
        <v>0</v>
      </c>
      <c r="BG302" s="151">
        <f>IF(N302="zákl. přenesená",J302,0)</f>
        <v>0</v>
      </c>
      <c r="BH302" s="151">
        <f>IF(N302="sníž. přenesená",J302,0)</f>
        <v>0</v>
      </c>
      <c r="BI302" s="151">
        <f>IF(N302="nulová",J302,0)</f>
        <v>0</v>
      </c>
      <c r="BJ302" s="17" t="s">
        <v>81</v>
      </c>
      <c r="BK302" s="151">
        <f>ROUND(I302*H302,2)</f>
        <v>0</v>
      </c>
      <c r="BL302" s="17" t="s">
        <v>158</v>
      </c>
      <c r="BM302" s="150" t="s">
        <v>1254</v>
      </c>
    </row>
    <row r="303" spans="2:65" s="1" customFormat="1" ht="19.5" x14ac:dyDescent="0.2">
      <c r="B303" s="32"/>
      <c r="D303" s="152" t="s">
        <v>160</v>
      </c>
      <c r="F303" s="153" t="s">
        <v>2330</v>
      </c>
      <c r="I303" s="154"/>
      <c r="L303" s="32"/>
      <c r="M303" s="155"/>
      <c r="T303" s="56"/>
      <c r="AT303" s="17" t="s">
        <v>160</v>
      </c>
      <c r="AU303" s="17" t="s">
        <v>81</v>
      </c>
    </row>
    <row r="304" spans="2:65" s="11" customFormat="1" ht="25.9" customHeight="1" x14ac:dyDescent="0.2">
      <c r="B304" s="125"/>
      <c r="D304" s="126" t="s">
        <v>72</v>
      </c>
      <c r="E304" s="127" t="s">
        <v>2331</v>
      </c>
      <c r="F304" s="127" t="s">
        <v>2332</v>
      </c>
      <c r="I304" s="128"/>
      <c r="J304" s="129">
        <f>BK304</f>
        <v>0</v>
      </c>
      <c r="L304" s="125"/>
      <c r="M304" s="130"/>
      <c r="P304" s="131">
        <f>SUM(P305:P318)</f>
        <v>0</v>
      </c>
      <c r="R304" s="131">
        <f>SUM(R305:R318)</f>
        <v>0</v>
      </c>
      <c r="T304" s="132">
        <f>SUM(T305:T318)</f>
        <v>0</v>
      </c>
      <c r="AR304" s="126" t="s">
        <v>81</v>
      </c>
      <c r="AT304" s="133" t="s">
        <v>72</v>
      </c>
      <c r="AU304" s="133" t="s">
        <v>73</v>
      </c>
      <c r="AY304" s="126" t="s">
        <v>151</v>
      </c>
      <c r="BK304" s="134">
        <f>SUM(BK305:BK318)</f>
        <v>0</v>
      </c>
    </row>
    <row r="305" spans="2:65" s="1" customFormat="1" ht="24.2" customHeight="1" x14ac:dyDescent="0.2">
      <c r="B305" s="137"/>
      <c r="C305" s="138" t="s">
        <v>848</v>
      </c>
      <c r="D305" s="138" t="s">
        <v>154</v>
      </c>
      <c r="E305" s="139" t="s">
        <v>2333</v>
      </c>
      <c r="F305" s="140" t="s">
        <v>2334</v>
      </c>
      <c r="G305" s="141" t="s">
        <v>1750</v>
      </c>
      <c r="H305" s="142">
        <v>10</v>
      </c>
      <c r="I305" s="143"/>
      <c r="J305" s="144">
        <f>ROUND(I305*H305,2)</f>
        <v>0</v>
      </c>
      <c r="K305" s="145"/>
      <c r="L305" s="32"/>
      <c r="M305" s="146" t="s">
        <v>1</v>
      </c>
      <c r="N305" s="147" t="s">
        <v>38</v>
      </c>
      <c r="P305" s="148">
        <f>O305*H305</f>
        <v>0</v>
      </c>
      <c r="Q305" s="148">
        <v>0</v>
      </c>
      <c r="R305" s="148">
        <f>Q305*H305</f>
        <v>0</v>
      </c>
      <c r="S305" s="148">
        <v>0</v>
      </c>
      <c r="T305" s="149">
        <f>S305*H305</f>
        <v>0</v>
      </c>
      <c r="AR305" s="150" t="s">
        <v>158</v>
      </c>
      <c r="AT305" s="150" t="s">
        <v>154</v>
      </c>
      <c r="AU305" s="150" t="s">
        <v>81</v>
      </c>
      <c r="AY305" s="17" t="s">
        <v>151</v>
      </c>
      <c r="BE305" s="151">
        <f>IF(N305="základní",J305,0)</f>
        <v>0</v>
      </c>
      <c r="BF305" s="151">
        <f>IF(N305="snížená",J305,0)</f>
        <v>0</v>
      </c>
      <c r="BG305" s="151">
        <f>IF(N305="zákl. přenesená",J305,0)</f>
        <v>0</v>
      </c>
      <c r="BH305" s="151">
        <f>IF(N305="sníž. přenesená",J305,0)</f>
        <v>0</v>
      </c>
      <c r="BI305" s="151">
        <f>IF(N305="nulová",J305,0)</f>
        <v>0</v>
      </c>
      <c r="BJ305" s="17" t="s">
        <v>81</v>
      </c>
      <c r="BK305" s="151">
        <f>ROUND(I305*H305,2)</f>
        <v>0</v>
      </c>
      <c r="BL305" s="17" t="s">
        <v>158</v>
      </c>
      <c r="BM305" s="150" t="s">
        <v>1264</v>
      </c>
    </row>
    <row r="306" spans="2:65" s="1" customFormat="1" ht="19.5" x14ac:dyDescent="0.2">
      <c r="B306" s="32"/>
      <c r="D306" s="152" t="s">
        <v>160</v>
      </c>
      <c r="F306" s="153" t="s">
        <v>2334</v>
      </c>
      <c r="I306" s="154"/>
      <c r="L306" s="32"/>
      <c r="M306" s="155"/>
      <c r="T306" s="56"/>
      <c r="AT306" s="17" t="s">
        <v>160</v>
      </c>
      <c r="AU306" s="17" t="s">
        <v>81</v>
      </c>
    </row>
    <row r="307" spans="2:65" s="1" customFormat="1" ht="16.5" customHeight="1" x14ac:dyDescent="0.2">
      <c r="B307" s="137"/>
      <c r="C307" s="138" t="s">
        <v>854</v>
      </c>
      <c r="D307" s="138" t="s">
        <v>154</v>
      </c>
      <c r="E307" s="139" t="s">
        <v>2335</v>
      </c>
      <c r="F307" s="140" t="s">
        <v>2336</v>
      </c>
      <c r="G307" s="141" t="s">
        <v>2195</v>
      </c>
      <c r="H307" s="142">
        <v>6</v>
      </c>
      <c r="I307" s="143"/>
      <c r="J307" s="144">
        <f>ROUND(I307*H307,2)</f>
        <v>0</v>
      </c>
      <c r="K307" s="145"/>
      <c r="L307" s="32"/>
      <c r="M307" s="146" t="s">
        <v>1</v>
      </c>
      <c r="N307" s="147" t="s">
        <v>38</v>
      </c>
      <c r="P307" s="148">
        <f>O307*H307</f>
        <v>0</v>
      </c>
      <c r="Q307" s="148">
        <v>0</v>
      </c>
      <c r="R307" s="148">
        <f>Q307*H307</f>
        <v>0</v>
      </c>
      <c r="S307" s="148">
        <v>0</v>
      </c>
      <c r="T307" s="149">
        <f>S307*H307</f>
        <v>0</v>
      </c>
      <c r="AR307" s="150" t="s">
        <v>158</v>
      </c>
      <c r="AT307" s="150" t="s">
        <v>154</v>
      </c>
      <c r="AU307" s="150" t="s">
        <v>81</v>
      </c>
      <c r="AY307" s="17" t="s">
        <v>151</v>
      </c>
      <c r="BE307" s="151">
        <f>IF(N307="základní",J307,0)</f>
        <v>0</v>
      </c>
      <c r="BF307" s="151">
        <f>IF(N307="snížená",J307,0)</f>
        <v>0</v>
      </c>
      <c r="BG307" s="151">
        <f>IF(N307="zákl. přenesená",J307,0)</f>
        <v>0</v>
      </c>
      <c r="BH307" s="151">
        <f>IF(N307="sníž. přenesená",J307,0)</f>
        <v>0</v>
      </c>
      <c r="BI307" s="151">
        <f>IF(N307="nulová",J307,0)</f>
        <v>0</v>
      </c>
      <c r="BJ307" s="17" t="s">
        <v>81</v>
      </c>
      <c r="BK307" s="151">
        <f>ROUND(I307*H307,2)</f>
        <v>0</v>
      </c>
      <c r="BL307" s="17" t="s">
        <v>158</v>
      </c>
      <c r="BM307" s="150" t="s">
        <v>1277</v>
      </c>
    </row>
    <row r="308" spans="2:65" s="1" customFormat="1" x14ac:dyDescent="0.2">
      <c r="B308" s="32"/>
      <c r="D308" s="152" t="s">
        <v>160</v>
      </c>
      <c r="F308" s="153" t="s">
        <v>2336</v>
      </c>
      <c r="I308" s="154"/>
      <c r="L308" s="32"/>
      <c r="M308" s="155"/>
      <c r="T308" s="56"/>
      <c r="AT308" s="17" t="s">
        <v>160</v>
      </c>
      <c r="AU308" s="17" t="s">
        <v>81</v>
      </c>
    </row>
    <row r="309" spans="2:65" s="1" customFormat="1" ht="16.5" customHeight="1" x14ac:dyDescent="0.2">
      <c r="B309" s="137"/>
      <c r="C309" s="138" t="s">
        <v>860</v>
      </c>
      <c r="D309" s="138" t="s">
        <v>154</v>
      </c>
      <c r="E309" s="139" t="s">
        <v>2337</v>
      </c>
      <c r="F309" s="140" t="s">
        <v>2338</v>
      </c>
      <c r="G309" s="141" t="s">
        <v>2195</v>
      </c>
      <c r="H309" s="142">
        <v>8</v>
      </c>
      <c r="I309" s="143"/>
      <c r="J309" s="144">
        <f>ROUND(I309*H309,2)</f>
        <v>0</v>
      </c>
      <c r="K309" s="145"/>
      <c r="L309" s="32"/>
      <c r="M309" s="146" t="s">
        <v>1</v>
      </c>
      <c r="N309" s="147" t="s">
        <v>38</v>
      </c>
      <c r="P309" s="148">
        <f>O309*H309</f>
        <v>0</v>
      </c>
      <c r="Q309" s="148">
        <v>0</v>
      </c>
      <c r="R309" s="148">
        <f>Q309*H309</f>
        <v>0</v>
      </c>
      <c r="S309" s="148">
        <v>0</v>
      </c>
      <c r="T309" s="149">
        <f>S309*H309</f>
        <v>0</v>
      </c>
      <c r="AR309" s="150" t="s">
        <v>158</v>
      </c>
      <c r="AT309" s="150" t="s">
        <v>154</v>
      </c>
      <c r="AU309" s="150" t="s">
        <v>81</v>
      </c>
      <c r="AY309" s="17" t="s">
        <v>151</v>
      </c>
      <c r="BE309" s="151">
        <f>IF(N309="základní",J309,0)</f>
        <v>0</v>
      </c>
      <c r="BF309" s="151">
        <f>IF(N309="snížená",J309,0)</f>
        <v>0</v>
      </c>
      <c r="BG309" s="151">
        <f>IF(N309="zákl. přenesená",J309,0)</f>
        <v>0</v>
      </c>
      <c r="BH309" s="151">
        <f>IF(N309="sníž. přenesená",J309,0)</f>
        <v>0</v>
      </c>
      <c r="BI309" s="151">
        <f>IF(N309="nulová",J309,0)</f>
        <v>0</v>
      </c>
      <c r="BJ309" s="17" t="s">
        <v>81</v>
      </c>
      <c r="BK309" s="151">
        <f>ROUND(I309*H309,2)</f>
        <v>0</v>
      </c>
      <c r="BL309" s="17" t="s">
        <v>158</v>
      </c>
      <c r="BM309" s="150" t="s">
        <v>1886</v>
      </c>
    </row>
    <row r="310" spans="2:65" s="1" customFormat="1" x14ac:dyDescent="0.2">
      <c r="B310" s="32"/>
      <c r="D310" s="152" t="s">
        <v>160</v>
      </c>
      <c r="F310" s="153" t="s">
        <v>2338</v>
      </c>
      <c r="I310" s="154"/>
      <c r="L310" s="32"/>
      <c r="M310" s="155"/>
      <c r="T310" s="56"/>
      <c r="AT310" s="17" t="s">
        <v>160</v>
      </c>
      <c r="AU310" s="17" t="s">
        <v>81</v>
      </c>
    </row>
    <row r="311" spans="2:65" s="1" customFormat="1" ht="24.2" customHeight="1" x14ac:dyDescent="0.2">
      <c r="B311" s="137"/>
      <c r="C311" s="138" t="s">
        <v>866</v>
      </c>
      <c r="D311" s="138" t="s">
        <v>154</v>
      </c>
      <c r="E311" s="139" t="s">
        <v>2339</v>
      </c>
      <c r="F311" s="140" t="s">
        <v>2340</v>
      </c>
      <c r="G311" s="141" t="s">
        <v>2195</v>
      </c>
      <c r="H311" s="142">
        <v>8</v>
      </c>
      <c r="I311" s="143"/>
      <c r="J311" s="144">
        <f>ROUND(I311*H311,2)</f>
        <v>0</v>
      </c>
      <c r="K311" s="145"/>
      <c r="L311" s="32"/>
      <c r="M311" s="146" t="s">
        <v>1</v>
      </c>
      <c r="N311" s="147" t="s">
        <v>38</v>
      </c>
      <c r="P311" s="148">
        <f>O311*H311</f>
        <v>0</v>
      </c>
      <c r="Q311" s="148">
        <v>0</v>
      </c>
      <c r="R311" s="148">
        <f>Q311*H311</f>
        <v>0</v>
      </c>
      <c r="S311" s="148">
        <v>0</v>
      </c>
      <c r="T311" s="149">
        <f>S311*H311</f>
        <v>0</v>
      </c>
      <c r="AR311" s="150" t="s">
        <v>158</v>
      </c>
      <c r="AT311" s="150" t="s">
        <v>154</v>
      </c>
      <c r="AU311" s="150" t="s">
        <v>81</v>
      </c>
      <c r="AY311" s="17" t="s">
        <v>151</v>
      </c>
      <c r="BE311" s="151">
        <f>IF(N311="základní",J311,0)</f>
        <v>0</v>
      </c>
      <c r="BF311" s="151">
        <f>IF(N311="snížená",J311,0)</f>
        <v>0</v>
      </c>
      <c r="BG311" s="151">
        <f>IF(N311="zákl. přenesená",J311,0)</f>
        <v>0</v>
      </c>
      <c r="BH311" s="151">
        <f>IF(N311="sníž. přenesená",J311,0)</f>
        <v>0</v>
      </c>
      <c r="BI311" s="151">
        <f>IF(N311="nulová",J311,0)</f>
        <v>0</v>
      </c>
      <c r="BJ311" s="17" t="s">
        <v>81</v>
      </c>
      <c r="BK311" s="151">
        <f>ROUND(I311*H311,2)</f>
        <v>0</v>
      </c>
      <c r="BL311" s="17" t="s">
        <v>158</v>
      </c>
      <c r="BM311" s="150" t="s">
        <v>1889</v>
      </c>
    </row>
    <row r="312" spans="2:65" s="1" customFormat="1" x14ac:dyDescent="0.2">
      <c r="B312" s="32"/>
      <c r="D312" s="152" t="s">
        <v>160</v>
      </c>
      <c r="F312" s="153" t="s">
        <v>2340</v>
      </c>
      <c r="I312" s="154"/>
      <c r="L312" s="32"/>
      <c r="M312" s="155"/>
      <c r="T312" s="56"/>
      <c r="AT312" s="17" t="s">
        <v>160</v>
      </c>
      <c r="AU312" s="17" t="s">
        <v>81</v>
      </c>
    </row>
    <row r="313" spans="2:65" s="1" customFormat="1" ht="44.25" customHeight="1" x14ac:dyDescent="0.2">
      <c r="B313" s="137"/>
      <c r="C313" s="138" t="s">
        <v>872</v>
      </c>
      <c r="D313" s="138" t="s">
        <v>154</v>
      </c>
      <c r="E313" s="139" t="s">
        <v>2341</v>
      </c>
      <c r="F313" s="140" t="s">
        <v>2342</v>
      </c>
      <c r="G313" s="141" t="s">
        <v>372</v>
      </c>
      <c r="H313" s="142">
        <v>1</v>
      </c>
      <c r="I313" s="143"/>
      <c r="J313" s="144">
        <f>ROUND(I313*H313,2)</f>
        <v>0</v>
      </c>
      <c r="K313" s="145"/>
      <c r="L313" s="32"/>
      <c r="M313" s="146" t="s">
        <v>1</v>
      </c>
      <c r="N313" s="147" t="s">
        <v>38</v>
      </c>
      <c r="P313" s="148">
        <f>O313*H313</f>
        <v>0</v>
      </c>
      <c r="Q313" s="148">
        <v>0</v>
      </c>
      <c r="R313" s="148">
        <f>Q313*H313</f>
        <v>0</v>
      </c>
      <c r="S313" s="148">
        <v>0</v>
      </c>
      <c r="T313" s="149">
        <f>S313*H313</f>
        <v>0</v>
      </c>
      <c r="AR313" s="150" t="s">
        <v>158</v>
      </c>
      <c r="AT313" s="150" t="s">
        <v>154</v>
      </c>
      <c r="AU313" s="150" t="s">
        <v>81</v>
      </c>
      <c r="AY313" s="17" t="s">
        <v>151</v>
      </c>
      <c r="BE313" s="151">
        <f>IF(N313="základní",J313,0)</f>
        <v>0</v>
      </c>
      <c r="BF313" s="151">
        <f>IF(N313="snížená",J313,0)</f>
        <v>0</v>
      </c>
      <c r="BG313" s="151">
        <f>IF(N313="zákl. přenesená",J313,0)</f>
        <v>0</v>
      </c>
      <c r="BH313" s="151">
        <f>IF(N313="sníž. přenesená",J313,0)</f>
        <v>0</v>
      </c>
      <c r="BI313" s="151">
        <f>IF(N313="nulová",J313,0)</f>
        <v>0</v>
      </c>
      <c r="BJ313" s="17" t="s">
        <v>81</v>
      </c>
      <c r="BK313" s="151">
        <f>ROUND(I313*H313,2)</f>
        <v>0</v>
      </c>
      <c r="BL313" s="17" t="s">
        <v>158</v>
      </c>
      <c r="BM313" s="150" t="s">
        <v>1406</v>
      </c>
    </row>
    <row r="314" spans="2:65" s="1" customFormat="1" ht="29.25" x14ac:dyDescent="0.2">
      <c r="B314" s="32"/>
      <c r="D314" s="152" t="s">
        <v>160</v>
      </c>
      <c r="F314" s="153" t="s">
        <v>2342</v>
      </c>
      <c r="I314" s="154"/>
      <c r="L314" s="32"/>
      <c r="M314" s="155"/>
      <c r="T314" s="56"/>
      <c r="AT314" s="17" t="s">
        <v>160</v>
      </c>
      <c r="AU314" s="17" t="s">
        <v>81</v>
      </c>
    </row>
    <row r="315" spans="2:65" s="1" customFormat="1" ht="24.2" customHeight="1" x14ac:dyDescent="0.2">
      <c r="B315" s="137"/>
      <c r="C315" s="138" t="s">
        <v>876</v>
      </c>
      <c r="D315" s="138" t="s">
        <v>154</v>
      </c>
      <c r="E315" s="139" t="s">
        <v>2343</v>
      </c>
      <c r="F315" s="140" t="s">
        <v>2344</v>
      </c>
      <c r="G315" s="141" t="s">
        <v>372</v>
      </c>
      <c r="H315" s="142">
        <v>3</v>
      </c>
      <c r="I315" s="143"/>
      <c r="J315" s="144">
        <f>ROUND(I315*H315,2)</f>
        <v>0</v>
      </c>
      <c r="K315" s="145"/>
      <c r="L315" s="32"/>
      <c r="M315" s="146" t="s">
        <v>1</v>
      </c>
      <c r="N315" s="147" t="s">
        <v>38</v>
      </c>
      <c r="P315" s="148">
        <f>O315*H315</f>
        <v>0</v>
      </c>
      <c r="Q315" s="148">
        <v>0</v>
      </c>
      <c r="R315" s="148">
        <f>Q315*H315</f>
        <v>0</v>
      </c>
      <c r="S315" s="148">
        <v>0</v>
      </c>
      <c r="T315" s="149">
        <f>S315*H315</f>
        <v>0</v>
      </c>
      <c r="AR315" s="150" t="s">
        <v>158</v>
      </c>
      <c r="AT315" s="150" t="s">
        <v>154</v>
      </c>
      <c r="AU315" s="150" t="s">
        <v>81</v>
      </c>
      <c r="AY315" s="17" t="s">
        <v>151</v>
      </c>
      <c r="BE315" s="151">
        <f>IF(N315="základní",J315,0)</f>
        <v>0</v>
      </c>
      <c r="BF315" s="151">
        <f>IF(N315="snížená",J315,0)</f>
        <v>0</v>
      </c>
      <c r="BG315" s="151">
        <f>IF(N315="zákl. přenesená",J315,0)</f>
        <v>0</v>
      </c>
      <c r="BH315" s="151">
        <f>IF(N315="sníž. přenesená",J315,0)</f>
        <v>0</v>
      </c>
      <c r="BI315" s="151">
        <f>IF(N315="nulová",J315,0)</f>
        <v>0</v>
      </c>
      <c r="BJ315" s="17" t="s">
        <v>81</v>
      </c>
      <c r="BK315" s="151">
        <f>ROUND(I315*H315,2)</f>
        <v>0</v>
      </c>
      <c r="BL315" s="17" t="s">
        <v>158</v>
      </c>
      <c r="BM315" s="150" t="s">
        <v>1894</v>
      </c>
    </row>
    <row r="316" spans="2:65" s="1" customFormat="1" x14ac:dyDescent="0.2">
      <c r="B316" s="32"/>
      <c r="D316" s="152" t="s">
        <v>160</v>
      </c>
      <c r="F316" s="153" t="s">
        <v>2344</v>
      </c>
      <c r="I316" s="154"/>
      <c r="L316" s="32"/>
      <c r="M316" s="155"/>
      <c r="T316" s="56"/>
      <c r="AT316" s="17" t="s">
        <v>160</v>
      </c>
      <c r="AU316" s="17" t="s">
        <v>81</v>
      </c>
    </row>
    <row r="317" spans="2:65" s="1" customFormat="1" ht="24.2" customHeight="1" x14ac:dyDescent="0.2">
      <c r="B317" s="137"/>
      <c r="C317" s="138" t="s">
        <v>882</v>
      </c>
      <c r="D317" s="138" t="s">
        <v>154</v>
      </c>
      <c r="E317" s="139" t="s">
        <v>2345</v>
      </c>
      <c r="F317" s="140" t="s">
        <v>2346</v>
      </c>
      <c r="G317" s="141" t="s">
        <v>372</v>
      </c>
      <c r="H317" s="142">
        <v>1</v>
      </c>
      <c r="I317" s="143"/>
      <c r="J317" s="144">
        <f>ROUND(I317*H317,2)</f>
        <v>0</v>
      </c>
      <c r="K317" s="145"/>
      <c r="L317" s="32"/>
      <c r="M317" s="146" t="s">
        <v>1</v>
      </c>
      <c r="N317" s="147" t="s">
        <v>38</v>
      </c>
      <c r="P317" s="148">
        <f>O317*H317</f>
        <v>0</v>
      </c>
      <c r="Q317" s="148">
        <v>0</v>
      </c>
      <c r="R317" s="148">
        <f>Q317*H317</f>
        <v>0</v>
      </c>
      <c r="S317" s="148">
        <v>0</v>
      </c>
      <c r="T317" s="149">
        <f>S317*H317</f>
        <v>0</v>
      </c>
      <c r="AR317" s="150" t="s">
        <v>158</v>
      </c>
      <c r="AT317" s="150" t="s">
        <v>154</v>
      </c>
      <c r="AU317" s="150" t="s">
        <v>81</v>
      </c>
      <c r="AY317" s="17" t="s">
        <v>151</v>
      </c>
      <c r="BE317" s="151">
        <f>IF(N317="základní",J317,0)</f>
        <v>0</v>
      </c>
      <c r="BF317" s="151">
        <f>IF(N317="snížená",J317,0)</f>
        <v>0</v>
      </c>
      <c r="BG317" s="151">
        <f>IF(N317="zákl. přenesená",J317,0)</f>
        <v>0</v>
      </c>
      <c r="BH317" s="151">
        <f>IF(N317="sníž. přenesená",J317,0)</f>
        <v>0</v>
      </c>
      <c r="BI317" s="151">
        <f>IF(N317="nulová",J317,0)</f>
        <v>0</v>
      </c>
      <c r="BJ317" s="17" t="s">
        <v>81</v>
      </c>
      <c r="BK317" s="151">
        <f>ROUND(I317*H317,2)</f>
        <v>0</v>
      </c>
      <c r="BL317" s="17" t="s">
        <v>158</v>
      </c>
      <c r="BM317" s="150" t="s">
        <v>1898</v>
      </c>
    </row>
    <row r="318" spans="2:65" s="1" customFormat="1" ht="19.5" x14ac:dyDescent="0.2">
      <c r="B318" s="32"/>
      <c r="D318" s="152" t="s">
        <v>160</v>
      </c>
      <c r="F318" s="153" t="s">
        <v>2346</v>
      </c>
      <c r="I318" s="154"/>
      <c r="L318" s="32"/>
      <c r="M318" s="176"/>
      <c r="N318" s="177"/>
      <c r="O318" s="177"/>
      <c r="P318" s="177"/>
      <c r="Q318" s="177"/>
      <c r="R318" s="177"/>
      <c r="S318" s="177"/>
      <c r="T318" s="178"/>
      <c r="AT318" s="17" t="s">
        <v>160</v>
      </c>
      <c r="AU318" s="17" t="s">
        <v>81</v>
      </c>
    </row>
    <row r="319" spans="2:65" s="1" customFormat="1" ht="6.95" customHeight="1" x14ac:dyDescent="0.2">
      <c r="B319" s="44"/>
      <c r="C319" s="45"/>
      <c r="D319" s="45"/>
      <c r="E319" s="45"/>
      <c r="F319" s="45"/>
      <c r="G319" s="45"/>
      <c r="H319" s="45"/>
      <c r="I319" s="45"/>
      <c r="J319" s="45"/>
      <c r="K319" s="45"/>
      <c r="L319" s="32"/>
    </row>
  </sheetData>
  <autoFilter ref="C124:K318" xr:uid="{00000000-0009-0000-0000-000008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SO 000 - Objekty příp. st...</vt:lpstr>
      <vt:lpstr>a - příprava území</vt:lpstr>
      <vt:lpstr>b - návrh</vt:lpstr>
      <vt:lpstr>SO 200 - Opěrná zeď - sta...</vt:lpstr>
      <vt:lpstr>SO 310 - Vodovod</vt:lpstr>
      <vt:lpstr>SO 320 - Nakládání s dešť...</vt:lpstr>
      <vt:lpstr>SO 330 - Jednotná kanalizace</vt:lpstr>
      <vt:lpstr>SO 410 - Veřejné osvětlení</vt:lpstr>
      <vt:lpstr>SO 800 - Sadové úpravy a ...</vt:lpstr>
      <vt:lpstr>SO 900 - Drobná architekt...</vt:lpstr>
      <vt:lpstr>VRN - Vedlejší rozpočtové...</vt:lpstr>
      <vt:lpstr>'a - příprava území'!Názvy_tisku</vt:lpstr>
      <vt:lpstr>'b - návrh'!Názvy_tisku</vt:lpstr>
      <vt:lpstr>'Rekapitulace stavby'!Názvy_tisku</vt:lpstr>
      <vt:lpstr>'SO 000 - Objekty příp. st...'!Názvy_tisku</vt:lpstr>
      <vt:lpstr>'SO 200 - Opěrná zeď - sta...'!Názvy_tisku</vt:lpstr>
      <vt:lpstr>'SO 310 - Vodovod'!Názvy_tisku</vt:lpstr>
      <vt:lpstr>'SO 320 - Nakládání s dešť...'!Názvy_tisku</vt:lpstr>
      <vt:lpstr>'SO 330 - Jednotná kanalizace'!Názvy_tisku</vt:lpstr>
      <vt:lpstr>'SO 410 - Veřejné osvětlení'!Názvy_tisku</vt:lpstr>
      <vt:lpstr>'SO 800 - Sadové úpravy a ...'!Názvy_tisku</vt:lpstr>
      <vt:lpstr>'SO 900 - Drobná architekt...'!Názvy_tisku</vt:lpstr>
      <vt:lpstr>'VRN - Vedlejší rozpočtové...'!Názvy_tisku</vt:lpstr>
      <vt:lpstr>'a - příprava území'!Oblast_tisku</vt:lpstr>
      <vt:lpstr>'b - návrh'!Oblast_tisku</vt:lpstr>
      <vt:lpstr>'Rekapitulace stavby'!Oblast_tisku</vt:lpstr>
      <vt:lpstr>'SO 000 - Objekty příp. st...'!Oblast_tisku</vt:lpstr>
      <vt:lpstr>'SO 200 - Opěrná zeď - sta...'!Oblast_tisku</vt:lpstr>
      <vt:lpstr>'SO 310 - Vodovod'!Oblast_tisku</vt:lpstr>
      <vt:lpstr>'SO 320 - Nakládání s dešť...'!Oblast_tisku</vt:lpstr>
      <vt:lpstr>'SO 330 - Jednotná kanalizace'!Oblast_tisku</vt:lpstr>
      <vt:lpstr>'SO 410 - Veřejné osvětlení'!Oblast_tisku</vt:lpstr>
      <vt:lpstr>'SO 800 - Sadové úpravy a ...'!Oblast_tisku</vt:lpstr>
      <vt:lpstr>'SO 900 - Drobná architekt...'!Oblast_tisku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</cp:lastModifiedBy>
  <dcterms:created xsi:type="dcterms:W3CDTF">2025-08-19T11:20:13Z</dcterms:created>
  <dcterms:modified xsi:type="dcterms:W3CDTF">2025-10-15T07:30:19Z</dcterms:modified>
</cp:coreProperties>
</file>