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28455" windowHeight="14505" activeTab="0"/>
  </bookViews>
  <sheets>
    <sheet name="Rekapitulace stavby" sheetId="1" r:id="rId1"/>
    <sheet name="20170721 - Oprava fasády ..." sheetId="2" r:id="rId2"/>
    <sheet name="Pokyny pro vyplnění" sheetId="3" r:id="rId3"/>
  </sheets>
  <definedNames>
    <definedName name="_xlnm._FilterDatabase" localSheetId="1" hidden="1">'20170721 - Oprava fasády ...'!$C$81:$K$222</definedName>
    <definedName name="_xlnm.Print_Titles" localSheetId="1">'20170721 - Oprava fasády ...'!$81:$81</definedName>
    <definedName name="_xlnm.Print_Titles" localSheetId="0">'Rekapitulace stavby'!$49:$49</definedName>
    <definedName name="_xlnm.Print_Area" localSheetId="1">'20170721 - Oprava fasády ...'!$C$4:$J$34,'20170721 - Oprava fasády ...'!$C$40:$J$65,'20170721 - Oprava fasády ...'!$C$71:$K$222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<sst xmlns="http://schemas.openxmlformats.org/spreadsheetml/2006/main" count="2251" uniqueCount="559">
  <si>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</si>
  <si>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</si>
  <si>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</si>
  <si>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</si>
  <si>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</si>
  <si>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</si>
  <si>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</si>
  <si>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{287d85af-3a52-4da5-9f62-5eb537411276}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</si>
  <si>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</si>
  <si>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</si>
  <si>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</si>
  <si>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</si>
  <si>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</si>
  <si>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</si>
  <si>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</si>
  <si>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</si>
  <si>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20170721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</si>
  <si>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</si>
  <si>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</si>
  <si>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fasády obytného domu Tyršova 720, Vrchlabí</t>
  </si>
  <si>
    <t>KSO:</t>
  </si>
  <si>
    <t/>
  </si>
  <si>
    <t>CC-CZ:</t>
  </si>
  <si>
    <t>Místo:</t>
  </si>
  <si>
    <t xml:space="preserve"> </t>
  </si>
  <si>
    <t>Datum:</t>
  </si>
  <si>
    <t>21. 7. 2017</t>
  </si>
  <si>
    <t>Zadavatel:</t>
  </si>
  <si>
    <t>IČ:</t>
  </si>
  <si>
    <t>0,1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</si>
  <si>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</si>
  <si>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</si>
  <si>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</si>
  <si>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</si>
  <si>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</si>
  <si>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</si>
  <si>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</si>
  <si>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</si>
  <si>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</si>
  <si>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</si>
  <si>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</si>
  <si>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</si>
  <si>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</si>
  <si>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</si>
  <si>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</si>
  <si>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</si>
  <si>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</si>
  <si>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</si>
  <si>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</si>
  <si>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</si>
  <si>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</si>
  <si>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</si>
  <si>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</si>
  <si>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</si>
  <si>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</si>
  <si>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</si>
  <si>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</si>
  <si>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</si>
  <si>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</si>
  <si>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</si>
  <si>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</si>
  <si>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</si>
  <si>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</si>
  <si>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</si>
  <si>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</si>
  <si>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</si>
  <si>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</si>
  <si>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</si>
  <si>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</si>
  <si>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</si>
  <si>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</si>
  <si>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</si>
  <si>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</si>
  <si>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</si>
  <si>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</si>
  <si>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</si>
  <si>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</si>
  <si>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</si>
  <si>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</si>
  <si>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</si>
  <si>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</si>
  <si>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</si>
  <si>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</si>
  <si>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</si>
  <si>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</si>
  <si>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</si>
  <si>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</si>
  <si>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</si>
  <si>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</si>
  <si>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</si>
  <si>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</si>
  <si>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</si>
  <si>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</si>
  <si>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</si>
  <si>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</si>
  <si>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</si>
  <si>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</si>
  <si>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</si>
  <si>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</si>
  <si>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</si>
  <si>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</si>
  <si>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</si>
  <si>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</si>
  <si>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</si>
  <si>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</si>
  <si>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</si>
  <si>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</si>
  <si>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</si>
  <si>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</si>
  <si>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</si>
  <si>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</si>
  <si>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</si>
  <si>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</si>
  <si>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</si>
  <si>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</si>
  <si>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</si>
  <si>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</si>
  <si>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</si>
  <si>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</si>
  <si>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</si>
  <si>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310237261</t>
  </si>
  <si>
    <t>Zazdívka otvorů pl do 0,25 m2 ve zdivu nadzákladovém cihlami pálenými tl do 600 mm</t>
  </si>
  <si>
    <t>kus</t>
  </si>
  <si>
    <t>CS ÚRS 2017 01</t>
  </si>
  <si>
    <t>4</t>
  </si>
  <si>
    <t>1636690807</t>
  </si>
  <si>
    <t>317235811</t>
  </si>
  <si>
    <t>Doplnění zdiva hlavních a kordónových říms cihlami pálenými na maltu</t>
  </si>
  <si>
    <t>m3</t>
  </si>
  <si>
    <t>1190756736</t>
  </si>
  <si>
    <t>6</t>
  </si>
  <si>
    <t>Úpravy povrchů, podlahy a osazování výplní</t>
  </si>
  <si>
    <t>621325203</t>
  </si>
  <si>
    <t>Oprava vnější vápenocementové štukové omítky složitosti 1 podhledů v rozsahu do 50%</t>
  </si>
  <si>
    <t>m2</t>
  </si>
  <si>
    <t>1349172289</t>
  </si>
  <si>
    <t>VV</t>
  </si>
  <si>
    <t>"Římsa" 0,5*11,5*2+25*2</t>
  </si>
  <si>
    <t>622325313</t>
  </si>
  <si>
    <t>Oprava vnější vápenocementové štukové omítky složitosti 2 v rozsahu do 50%</t>
  </si>
  <si>
    <t>1854158454</t>
  </si>
  <si>
    <t>8,8*24,5*2+8,8*10,2*2+0,5*9*4+4*1*0,5*2</t>
  </si>
  <si>
    <t>5</t>
  </si>
  <si>
    <t>625681013</t>
  </si>
  <si>
    <t>Ochrana proti holubům hrotovým systémem třířadým s účinnou šířkou 20 cm</t>
  </si>
  <si>
    <t>m</t>
  </si>
  <si>
    <t>-924950593</t>
  </si>
  <si>
    <t>3,5*4+1,5*4</t>
  </si>
  <si>
    <t>629991011</t>
  </si>
  <si>
    <t>Zakrytí výplní otvorů a svislých ploch fólií přilepenou lepící páskou</t>
  </si>
  <si>
    <t>508728491</t>
  </si>
  <si>
    <t>1,8*1,4*9+1,1*0,6*12+0,6*0,8*15+0,6*0,6*15+1,2*1,4*14+0,5*1,2*2</t>
  </si>
  <si>
    <t>9</t>
  </si>
  <si>
    <t>Ostatní konstrukce a práce, bourání</t>
  </si>
  <si>
    <t>7</t>
  </si>
  <si>
    <t>941111131</t>
  </si>
  <si>
    <t>Montáž lešení řadového trubkového lehkého s podlahami zatížení do 200 kg/m2 š do 1,5 m v do 10 m</t>
  </si>
  <si>
    <t>1137111668</t>
  </si>
  <si>
    <t>28*11+28*12+14,5*11*2</t>
  </si>
  <si>
    <t>8</t>
  </si>
  <si>
    <t>941111231</t>
  </si>
  <si>
    <t>Příplatek k lešení řadovému trubkovému lehkému s podlahami š 1,5 m v 10 m za první a ZKD den použití</t>
  </si>
  <si>
    <t>295736548</t>
  </si>
  <si>
    <t>963,00*60</t>
  </si>
  <si>
    <t>941112831</t>
  </si>
  <si>
    <t>Demontáž lešení řadového trubkového lehkého bez podlah zatížení do 200 kg/m2 š do 1,5 m v do 10 m</t>
  </si>
  <si>
    <t>-860255260</t>
  </si>
  <si>
    <t>10</t>
  </si>
  <si>
    <t>944511111</t>
  </si>
  <si>
    <t>Montáž ochranné sítě z textilie z umělých vláken</t>
  </si>
  <si>
    <t>973580833</t>
  </si>
  <si>
    <t>11</t>
  </si>
  <si>
    <t>944511211</t>
  </si>
  <si>
    <t>Příplatek k ochranné síti za první a ZKD den použití</t>
  </si>
  <si>
    <t>-1868937344</t>
  </si>
  <si>
    <t>12</t>
  </si>
  <si>
    <t>944511811</t>
  </si>
  <si>
    <t>Demontáž ochranné sítě z textilie z umělých vláken</t>
  </si>
  <si>
    <t>846170838</t>
  </si>
  <si>
    <t>13</t>
  </si>
  <si>
    <t>968062354</t>
  </si>
  <si>
    <t>Vybourání dřevěných rámů oken dvojitých včetně křídel pl do 1 m2</t>
  </si>
  <si>
    <t>681375318</t>
  </si>
  <si>
    <t>0,7*0,7*2</t>
  </si>
  <si>
    <t>14</t>
  </si>
  <si>
    <t>978015361</t>
  </si>
  <si>
    <t>Otlučení vnější vápenné nebo vápenocementové vnější omítky stupně členitosti 1 a 2 rozsahu do 50%</t>
  </si>
  <si>
    <t>-1643373152</t>
  </si>
  <si>
    <t>61,5+632,72</t>
  </si>
  <si>
    <t>989881111</t>
  </si>
  <si>
    <t>Demontáž mřížek odkouření plynových topidel</t>
  </si>
  <si>
    <t>-1969802684</t>
  </si>
  <si>
    <t>16</t>
  </si>
  <si>
    <t>989881121</t>
  </si>
  <si>
    <t>Dodávka a montáž budek pro rorýse</t>
  </si>
  <si>
    <t>1414539683</t>
  </si>
  <si>
    <t>997</t>
  </si>
  <si>
    <t>Přesun sutě</t>
  </si>
  <si>
    <t>17</t>
  </si>
  <si>
    <t>997013214</t>
  </si>
  <si>
    <t>Vnitrostaveništní doprava suti a vybouraných hmot pro budovy v do 15 m ručně</t>
  </si>
  <si>
    <t>t</t>
  </si>
  <si>
    <t>-1263232774</t>
  </si>
  <si>
    <t>18</t>
  </si>
  <si>
    <t>997013501</t>
  </si>
  <si>
    <t>Odvoz suti a vybouraných hmot na skládku nebo meziskládku do 1 km se složením</t>
  </si>
  <si>
    <t>-761682484</t>
  </si>
  <si>
    <t>19</t>
  </si>
  <si>
    <t>997013509</t>
  </si>
  <si>
    <t>Příplatek k odvozu suti a vybouraných hmot na skládku ZKD 1 km přes 1 km</t>
  </si>
  <si>
    <t>-461432404</t>
  </si>
  <si>
    <t>21,87*10 'Přepočtené koeficientem množství</t>
  </si>
  <si>
    <t>20</t>
  </si>
  <si>
    <t>997013831</t>
  </si>
  <si>
    <t>Poplatek za uložení stavebního směsného odpadu na skládce (skládkovné)</t>
  </si>
  <si>
    <t>1749504898</t>
  </si>
  <si>
    <t>998</t>
  </si>
  <si>
    <t>Přesun hmot</t>
  </si>
  <si>
    <t>998017003</t>
  </si>
  <si>
    <t>Přesun hmot s omezením mechanizace pro budovy v do 24 m</t>
  </si>
  <si>
    <t>1355976121</t>
  </si>
  <si>
    <t>PSV</t>
  </si>
  <si>
    <t>Práce a dodávky PSV</t>
  </si>
  <si>
    <t>751</t>
  </si>
  <si>
    <t>Vzduchotechnika</t>
  </si>
  <si>
    <t>22</t>
  </si>
  <si>
    <t>751398025</t>
  </si>
  <si>
    <t>Mtž větrací mřížky stěnové přes 0,200 m2</t>
  </si>
  <si>
    <t>692349877</t>
  </si>
  <si>
    <t>23</t>
  </si>
  <si>
    <t>M</t>
  </si>
  <si>
    <t>598162320</t>
  </si>
  <si>
    <t>mřížka ventilační</t>
  </si>
  <si>
    <t>32</t>
  </si>
  <si>
    <t>-1024655650</t>
  </si>
  <si>
    <t>24</t>
  </si>
  <si>
    <t>998751102</t>
  </si>
  <si>
    <t>Přesun hmot tonážní pro vzduchotechniku v objektech v do 24 m</t>
  </si>
  <si>
    <t>1295887768</t>
  </si>
  <si>
    <t>764</t>
  </si>
  <si>
    <t>Konstrukce klempířské</t>
  </si>
  <si>
    <t>25</t>
  </si>
  <si>
    <t>764002851</t>
  </si>
  <si>
    <t>Demontáž oplechování parapetů do suti</t>
  </si>
  <si>
    <t>-1261066924</t>
  </si>
  <si>
    <t>0,6*3+3*0,6+1,8+0,6*3+12*0,6+12*0,6+1,2</t>
  </si>
  <si>
    <t>26</t>
  </si>
  <si>
    <t>764226404</t>
  </si>
  <si>
    <t>Oplechování parapetů rovných mechanicky kotvené z Al plechu  rš 330 mm</t>
  </si>
  <si>
    <t>-1001126600</t>
  </si>
  <si>
    <t>27</t>
  </si>
  <si>
    <t>764226465</t>
  </si>
  <si>
    <t>Příplatek za zvýšenou pracnost oplechování rohů parapetů rovných z Al plechu rš do 400 mm</t>
  </si>
  <si>
    <t>-733050795</t>
  </si>
  <si>
    <t>(3+3+1+3+12+12+1)*2</t>
  </si>
  <si>
    <t>28</t>
  </si>
  <si>
    <t>998764103</t>
  </si>
  <si>
    <t>Přesun hmot tonážní pro konstrukce klempířské v objektech v do 24 m</t>
  </si>
  <si>
    <t>386496996</t>
  </si>
  <si>
    <t>766</t>
  </si>
  <si>
    <t>Konstrukce truhlářské</t>
  </si>
  <si>
    <t>29</t>
  </si>
  <si>
    <t>766660051</t>
  </si>
  <si>
    <t>Montáž dveřních křídel otvíravých 1křídlových š do 0,8 m masivní dřevo s polodrážkou do ocel zárubně</t>
  </si>
  <si>
    <t>604942584</t>
  </si>
  <si>
    <t>30</t>
  </si>
  <si>
    <t>611731410</t>
  </si>
  <si>
    <t>dveře dřevěné vchodové včetně kování a nátěru</t>
  </si>
  <si>
    <t>379591859</t>
  </si>
  <si>
    <t>31</t>
  </si>
  <si>
    <t>766691911</t>
  </si>
  <si>
    <t>Vyvěšení nebo zavěšení dřevěných křídel oken pl do 1,5 m2</t>
  </si>
  <si>
    <t>-1729502593</t>
  </si>
  <si>
    <t>"Okna pro nátěr" (8+8+6+8+23)*2</t>
  </si>
  <si>
    <t>766691914</t>
  </si>
  <si>
    <t>Vyvěšení nebo zavěšení dřevěných křídel dveří pl do 2 m2</t>
  </si>
  <si>
    <t>288870964</t>
  </si>
  <si>
    <t>"Dveře pro výměnu" 1</t>
  </si>
  <si>
    <t>"Dveře pro nátěr" 5*2</t>
  </si>
  <si>
    <t>Součet</t>
  </si>
  <si>
    <t>33</t>
  </si>
  <si>
    <t>998766103</t>
  </si>
  <si>
    <t>Přesun hmot tonážní pro konstrukce truhlářské v objektech v do 24 m</t>
  </si>
  <si>
    <t>-756026146</t>
  </si>
  <si>
    <t>767</t>
  </si>
  <si>
    <t>Konstrukce zámečnické</t>
  </si>
  <si>
    <t>34</t>
  </si>
  <si>
    <t>767996701</t>
  </si>
  <si>
    <t>Demontáž atypických zámečnických konstrukcí řezáním hmotnosti jednotlivých dílů do 50 kg</t>
  </si>
  <si>
    <t>kg</t>
  </si>
  <si>
    <t>-1939393415</t>
  </si>
  <si>
    <t>"Prvky na fasádě" 40</t>
  </si>
  <si>
    <t>783</t>
  </si>
  <si>
    <t>Dokončovací práce - nátěry</t>
  </si>
  <si>
    <t>35</t>
  </si>
  <si>
    <t>783101203</t>
  </si>
  <si>
    <t>Jemné obroušení podkladu truhlářských konstrukcí před provedením nátěru</t>
  </si>
  <si>
    <t>929940948</t>
  </si>
  <si>
    <t>0,56*0,4*(3+12)</t>
  </si>
  <si>
    <t>0,56*0,75*(3+12)</t>
  </si>
  <si>
    <t>1,06*0,55*(2+2+4+4)</t>
  </si>
  <si>
    <t>Mezisoučet plocha oken</t>
  </si>
  <si>
    <t>1,5*2,2*2</t>
  </si>
  <si>
    <t>1,1*2,1</t>
  </si>
  <si>
    <t>Mezisoučet plocha dveří</t>
  </si>
  <si>
    <t>16,66*4+8,91*2</t>
  </si>
  <si>
    <t>36</t>
  </si>
  <si>
    <t>783106805</t>
  </si>
  <si>
    <t>Odstranění nátěrů z truhlářských konstrukcí opálením</t>
  </si>
  <si>
    <t>-100360276</t>
  </si>
  <si>
    <t>37</t>
  </si>
  <si>
    <t>783113101</t>
  </si>
  <si>
    <t>Jednonásobný napouštěcí syntetický nátěr truhlářských konstrukcí</t>
  </si>
  <si>
    <t>-160962199</t>
  </si>
  <si>
    <t>38</t>
  </si>
  <si>
    <t>783114101</t>
  </si>
  <si>
    <t>Základní jednonásobný syntetický nátěr truhlářských konstrukcí</t>
  </si>
  <si>
    <t>-519364963</t>
  </si>
  <si>
    <t>39</t>
  </si>
  <si>
    <t>783117101</t>
  </si>
  <si>
    <t>Krycí jednonásobný syntetický nátěr truhlářských konstrukcí</t>
  </si>
  <si>
    <t>2140984669</t>
  </si>
  <si>
    <t>40</t>
  </si>
  <si>
    <t>783118201</t>
  </si>
  <si>
    <t>Lakovací jednonásobný syntetický nátěr truhlářských konstrukcí</t>
  </si>
  <si>
    <t>810116830</t>
  </si>
  <si>
    <t>41</t>
  </si>
  <si>
    <t>783132121</t>
  </si>
  <si>
    <t>Lokální tmelení truhlářských konstrukcí včetně přebroušení epoxidovým tmelem plochy do 50%</t>
  </si>
  <si>
    <t>1391453638</t>
  </si>
  <si>
    <t>42</t>
  </si>
  <si>
    <t>783301303</t>
  </si>
  <si>
    <t>Bezoplachové odrezivění zámečnických konstrukcí</t>
  </si>
  <si>
    <t>-362553864</t>
  </si>
  <si>
    <t>"Držáky na vlajky" 2</t>
  </si>
  <si>
    <t>43</t>
  </si>
  <si>
    <t>783301313</t>
  </si>
  <si>
    <t>Odmaštění zámečnických konstrukcí ředidlovým odmašťovačem</t>
  </si>
  <si>
    <t>-1814407137</t>
  </si>
  <si>
    <t>44</t>
  </si>
  <si>
    <t>783314101</t>
  </si>
  <si>
    <t>Základní jednonásobný syntetický nátěr zámečnických konstrukcí</t>
  </si>
  <si>
    <t>-787514731</t>
  </si>
  <si>
    <t>45</t>
  </si>
  <si>
    <t>783314201</t>
  </si>
  <si>
    <t>Základní antikorozní jednonásobný syntetický standardní nátěr zámečnických konstrukcí</t>
  </si>
  <si>
    <t>966160913</t>
  </si>
  <si>
    <t>46</t>
  </si>
  <si>
    <t>783315101</t>
  </si>
  <si>
    <t>Mezinátěr jednonásobný syntetický standardní zámečnických konstrukcí</t>
  </si>
  <si>
    <t>1507003983</t>
  </si>
  <si>
    <t>47</t>
  </si>
  <si>
    <t>783317101</t>
  </si>
  <si>
    <t>Krycí jednonásobný syntetický standardní nátěr zámečnických konstrukcí</t>
  </si>
  <si>
    <t>776402513</t>
  </si>
  <si>
    <t>48</t>
  </si>
  <si>
    <t>783801503</t>
  </si>
  <si>
    <t>Omytí omítek tlakovou vodou před provedením nátěru</t>
  </si>
  <si>
    <t>-1973289455</t>
  </si>
  <si>
    <t>10,5*24,5+12*24,5+10,8*11*2</t>
  </si>
  <si>
    <t>49</t>
  </si>
  <si>
    <t>783823135</t>
  </si>
  <si>
    <t>Penetrační silikonový nátěr hladkých, tenkovrstvých zrnitých nebo štukových omítek</t>
  </si>
  <si>
    <t>1423433961</t>
  </si>
  <si>
    <t>50</t>
  </si>
  <si>
    <t>783826315</t>
  </si>
  <si>
    <t>Mikroarmovací silikonový nátěr omítek</t>
  </si>
  <si>
    <t>-141085667</t>
  </si>
  <si>
    <t>51</t>
  </si>
  <si>
    <t>783827125</t>
  </si>
  <si>
    <t>Krycí jednonásobný silikonový nátěr omítek stupně členitosti 1 a 2</t>
  </si>
  <si>
    <t>1562708463</t>
  </si>
  <si>
    <t>52</t>
  </si>
  <si>
    <t>783896309</t>
  </si>
  <si>
    <t>Příplatek k cenám elastických nebo mikroarmovacích nátěrů omítek za barevný nátěr v odstínu náročném</t>
  </si>
  <si>
    <t>1253898937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</si>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</sst>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</numFmts>
  <fonts count="55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21" borderId="5" applyNumberFormat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2" borderId="0" xfId="0" applyFont="1" applyFill="1" applyAlignment="1" applyProtection="1">
      <alignment horizontal="left" vertical="center"/>
      <protection/>
    </xf>
    <xf numFmtId="0" fontId="13" fillId="22" borderId="0" xfId="0" applyFont="1" applyFill="1" applyAlignment="1" applyProtection="1">
      <alignment vertical="center"/>
      <protection/>
    </xf>
    <xf numFmtId="0" fontId="14" fillId="22" borderId="0" xfId="0" applyFont="1" applyFill="1" applyAlignment="1" applyProtection="1">
      <alignment horizontal="left" vertical="center"/>
      <protection/>
    </xf>
    <xf numFmtId="0" fontId="15" fillId="22" borderId="0" xfId="49" applyFont="1" applyFill="1" applyAlignment="1" applyProtection="1">
      <alignment vertical="center"/>
      <protection/>
    </xf>
    <xf numFmtId="0" fontId="36" fillId="22" borderId="0" xfId="49" applyFill="1" applyAlignment="1">
      <alignment/>
    </xf>
    <xf numFmtId="0" fontId="0" fillId="22" borderId="0" xfId="0" applyFill="1" applyAlignment="1">
      <alignment/>
    </xf>
    <xf numFmtId="0" fontId="12" fillId="2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4" fillId="20" borderId="17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0" fontId="4" fillId="20" borderId="18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3" fillId="20" borderId="25" xfId="0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3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49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29" fillId="0" borderId="31" xfId="0" applyNumberFormat="1" applyFont="1" applyBorder="1" applyAlignment="1" applyProtection="1">
      <alignment vertical="center"/>
      <protection/>
    </xf>
    <xf numFmtId="4" fontId="29" fillId="0" borderId="32" xfId="0" applyNumberFormat="1" applyFont="1" applyBorder="1" applyAlignment="1" applyProtection="1">
      <alignment vertical="center"/>
      <protection/>
    </xf>
    <xf numFmtId="166" fontId="29" fillId="0" borderId="32" xfId="0" applyNumberFormat="1" applyFont="1" applyBorder="1" applyAlignment="1" applyProtection="1">
      <alignment vertical="center"/>
      <protection/>
    </xf>
    <xf numFmtId="4" fontId="29" fillId="0" borderId="33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3" fillId="22" borderId="0" xfId="0" applyFont="1" applyFill="1" applyAlignment="1">
      <alignment vertical="center"/>
    </xf>
    <xf numFmtId="0" fontId="14" fillId="22" borderId="0" xfId="0" applyFont="1" applyFill="1" applyAlignment="1">
      <alignment horizontal="left" vertical="center"/>
    </xf>
    <xf numFmtId="0" fontId="30" fillId="22" borderId="0" xfId="49" applyFont="1" applyFill="1" applyAlignment="1">
      <alignment vertical="center"/>
    </xf>
    <xf numFmtId="0" fontId="13" fillId="22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20" borderId="18" xfId="0" applyFont="1" applyFill="1" applyBorder="1" applyAlignment="1" applyProtection="1">
      <alignment horizontal="right" vertical="center"/>
      <protection/>
    </xf>
    <xf numFmtId="0" fontId="0" fillId="20" borderId="18" xfId="0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20" borderId="17" xfId="0" applyFont="1" applyFill="1" applyBorder="1" applyAlignment="1" applyProtection="1">
      <alignment horizontal="center" vertical="center"/>
      <protection/>
    </xf>
    <xf numFmtId="4" fontId="4" fillId="20" borderId="18" xfId="0" applyNumberFormat="1" applyFont="1" applyFill="1" applyBorder="1" applyAlignment="1" applyProtection="1">
      <alignment vertical="center"/>
      <protection/>
    </xf>
    <xf numFmtId="0" fontId="0" fillId="20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20" borderId="0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vertical="center"/>
      <protection locked="0"/>
    </xf>
    <xf numFmtId="0" fontId="3" fillId="2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20" borderId="26" xfId="0" applyFont="1" applyFill="1" applyBorder="1" applyAlignment="1" applyProtection="1">
      <alignment horizontal="center" vertical="center" wrapText="1"/>
      <protection/>
    </xf>
    <xf numFmtId="0" fontId="3" fillId="20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1" fillId="20" borderId="27" xfId="0" applyFont="1" applyFill="1" applyBorder="1" applyAlignment="1" applyProtection="1">
      <alignment horizontal="center" vertical="center" wrapText="1"/>
      <protection locked="0"/>
    </xf>
    <xf numFmtId="0" fontId="3" fillId="20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22" xfId="0" applyNumberFormat="1" applyFont="1" applyBorder="1" applyAlignment="1" applyProtection="1">
      <alignment/>
      <protection/>
    </xf>
    <xf numFmtId="166" fontId="32" fillId="0" borderId="2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13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4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0" fontId="2" fillId="23" borderId="3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0" fontId="9" fillId="0" borderId="3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5" fillId="0" borderId="36" xfId="0" applyFont="1" applyBorder="1" applyAlignment="1" applyProtection="1">
      <alignment horizontal="center" vertical="center"/>
      <protection/>
    </xf>
    <xf numFmtId="49" fontId="35" fillId="0" borderId="36" xfId="0" applyNumberFormat="1" applyFont="1" applyBorder="1" applyAlignment="1" applyProtection="1">
      <alignment horizontal="left" vertical="center" wrapText="1"/>
      <protection/>
    </xf>
    <xf numFmtId="0" fontId="35" fillId="0" borderId="36" xfId="0" applyFont="1" applyBorder="1" applyAlignment="1" applyProtection="1">
      <alignment horizontal="left" vertical="center" wrapText="1"/>
      <protection/>
    </xf>
    <xf numFmtId="0" fontId="35" fillId="0" borderId="36" xfId="0" applyFont="1" applyBorder="1" applyAlignment="1" applyProtection="1">
      <alignment horizontal="center" vertical="center" wrapText="1"/>
      <protection/>
    </xf>
    <xf numFmtId="4" fontId="35" fillId="0" borderId="36" xfId="0" applyNumberFormat="1" applyFont="1" applyBorder="1" applyAlignment="1" applyProtection="1">
      <alignment vertical="center"/>
      <protection/>
    </xf>
    <xf numFmtId="4" fontId="35" fillId="23" borderId="36" xfId="0" applyNumberFormat="1" applyFont="1" applyFill="1" applyBorder="1" applyAlignment="1" applyProtection="1">
      <alignment vertical="center"/>
      <protection locked="0"/>
    </xf>
    <xf numFmtId="0" fontId="35" fillId="0" borderId="13" xfId="0" applyFont="1" applyBorder="1" applyAlignment="1">
      <alignment vertical="center"/>
    </xf>
    <xf numFmtId="0" fontId="35" fillId="23" borderId="36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3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3" xfId="0" applyFont="1" applyBorder="1" applyAlignment="1">
      <alignment vertical="center"/>
    </xf>
    <xf numFmtId="0" fontId="11" fillId="0" borderId="3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166" fontId="2" fillId="0" borderId="32" xfId="0" applyNumberFormat="1" applyFont="1" applyBorder="1" applyAlignment="1" applyProtection="1">
      <alignment vertical="center"/>
      <protection/>
    </xf>
    <xf numFmtId="166" fontId="2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3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43" xfId="0" applyFont="1" applyBorder="1" applyAlignment="1" applyProtection="1">
      <alignment horizontal="left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28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28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9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20" borderId="18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4" fontId="4" fillId="20" borderId="18" xfId="0" applyNumberFormat="1" applyFont="1" applyFill="1" applyBorder="1" applyAlignment="1" applyProtection="1">
      <alignment vertical="center"/>
      <protection/>
    </xf>
    <xf numFmtId="0" fontId="0" fillId="20" borderId="25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" fillId="20" borderId="18" xfId="0" applyFont="1" applyFill="1" applyBorder="1" applyAlignment="1" applyProtection="1">
      <alignment horizontal="left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right" vertical="center"/>
      <protection/>
    </xf>
    <xf numFmtId="0" fontId="30" fillId="22" borderId="0" xfId="49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left"/>
      <protection locked="0"/>
    </xf>
    <xf numFmtId="0" fontId="28" fillId="0" borderId="43" xfId="0" applyFont="1" applyBorder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75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23" t="s">
        <v>8</v>
      </c>
      <c r="BT2" s="23" t="s">
        <v>9</v>
      </c>
    </row>
    <row r="3" spans="2:72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10</v>
      </c>
      <c r="BT3" s="23" t="s">
        <v>11</v>
      </c>
    </row>
    <row r="4" spans="2:71" ht="36.7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8</v>
      </c>
    </row>
    <row r="5" spans="2:71" ht="14.2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0" t="s">
        <v>16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8"/>
      <c r="AQ5" s="30"/>
      <c r="BE5" s="338" t="s">
        <v>17</v>
      </c>
      <c r="BS5" s="23" t="s">
        <v>8</v>
      </c>
    </row>
    <row r="6" spans="2:71" ht="36.7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2" t="s">
        <v>19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8"/>
      <c r="AQ6" s="30"/>
      <c r="BE6" s="339"/>
      <c r="BS6" s="23" t="s">
        <v>8</v>
      </c>
    </row>
    <row r="7" spans="2:71" ht="14.2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9"/>
      <c r="BS7" s="23" t="s">
        <v>8</v>
      </c>
    </row>
    <row r="8" spans="2:71" ht="14.2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9"/>
      <c r="BS8" s="23" t="s">
        <v>8</v>
      </c>
    </row>
    <row r="9" spans="2:71" ht="14.2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9"/>
      <c r="BS9" s="23" t="s">
        <v>8</v>
      </c>
    </row>
    <row r="10" spans="2:71" ht="14.2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39"/>
      <c r="BS10" s="23" t="s">
        <v>29</v>
      </c>
    </row>
    <row r="11" spans="2:71" ht="18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39"/>
      <c r="BS11" s="23" t="s">
        <v>29</v>
      </c>
    </row>
    <row r="12" spans="2:7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9"/>
      <c r="BS12" s="23" t="s">
        <v>29</v>
      </c>
    </row>
    <row r="13" spans="2:71" ht="14.2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9"/>
      <c r="BS13" s="23" t="s">
        <v>29</v>
      </c>
    </row>
    <row r="14" spans="2:71" ht="15">
      <c r="B14" s="27"/>
      <c r="C14" s="28"/>
      <c r="D14" s="28"/>
      <c r="E14" s="343" t="s">
        <v>32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9"/>
      <c r="BS14" s="23" t="s">
        <v>29</v>
      </c>
    </row>
    <row r="15" spans="2:7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9"/>
      <c r="BS15" s="23" t="s">
        <v>6</v>
      </c>
    </row>
    <row r="16" spans="2:71" ht="14.2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39"/>
      <c r="BS16" s="23" t="s">
        <v>6</v>
      </c>
    </row>
    <row r="17" spans="2:71" ht="18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39"/>
      <c r="BS17" s="23" t="s">
        <v>34</v>
      </c>
    </row>
    <row r="18" spans="2:7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9"/>
      <c r="BS18" s="23" t="s">
        <v>8</v>
      </c>
    </row>
    <row r="19" spans="2:71" ht="14.25" customHeight="1">
      <c r="B19" s="27"/>
      <c r="C19" s="28"/>
      <c r="D19" s="36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9"/>
      <c r="BS19" s="23" t="s">
        <v>8</v>
      </c>
    </row>
    <row r="20" spans="2:71" ht="22.5" customHeight="1">
      <c r="B20" s="27"/>
      <c r="C20" s="28"/>
      <c r="D20" s="28"/>
      <c r="E20" s="345" t="s">
        <v>21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28"/>
      <c r="AP20" s="28"/>
      <c r="AQ20" s="30"/>
      <c r="BE20" s="339"/>
      <c r="BS20" s="23" t="s">
        <v>34</v>
      </c>
    </row>
    <row r="21" spans="2:57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9"/>
    </row>
    <row r="22" spans="2:57" ht="6.7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9"/>
    </row>
    <row r="23" spans="2:57" s="1" customFormat="1" ht="25.5" customHeight="1">
      <c r="B23" s="40"/>
      <c r="C23" s="41"/>
      <c r="D23" s="42" t="s">
        <v>36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6">
        <f>ROUND(AG51,2)</f>
        <v>0</v>
      </c>
      <c r="AL23" s="347"/>
      <c r="AM23" s="347"/>
      <c r="AN23" s="347"/>
      <c r="AO23" s="347"/>
      <c r="AP23" s="41"/>
      <c r="AQ23" s="44"/>
      <c r="BE23" s="339"/>
    </row>
    <row r="24" spans="2:57" s="1" customFormat="1" ht="6.7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8" t="s">
        <v>37</v>
      </c>
      <c r="M25" s="348"/>
      <c r="N25" s="348"/>
      <c r="O25" s="348"/>
      <c r="P25" s="41"/>
      <c r="Q25" s="41"/>
      <c r="R25" s="41"/>
      <c r="S25" s="41"/>
      <c r="T25" s="41"/>
      <c r="U25" s="41"/>
      <c r="V25" s="41"/>
      <c r="W25" s="348" t="s">
        <v>38</v>
      </c>
      <c r="X25" s="348"/>
      <c r="Y25" s="348"/>
      <c r="Z25" s="348"/>
      <c r="AA25" s="348"/>
      <c r="AB25" s="348"/>
      <c r="AC25" s="348"/>
      <c r="AD25" s="348"/>
      <c r="AE25" s="348"/>
      <c r="AF25" s="41"/>
      <c r="AG25" s="41"/>
      <c r="AH25" s="41"/>
      <c r="AI25" s="41"/>
      <c r="AJ25" s="41"/>
      <c r="AK25" s="348" t="s">
        <v>39</v>
      </c>
      <c r="AL25" s="348"/>
      <c r="AM25" s="348"/>
      <c r="AN25" s="348"/>
      <c r="AO25" s="348"/>
      <c r="AP25" s="41"/>
      <c r="AQ25" s="44"/>
      <c r="BE25" s="339"/>
    </row>
    <row r="26" spans="2:57" s="2" customFormat="1" ht="14.25" customHeight="1">
      <c r="B26" s="46"/>
      <c r="C26" s="47"/>
      <c r="D26" s="48" t="s">
        <v>40</v>
      </c>
      <c r="E26" s="47"/>
      <c r="F26" s="48" t="s">
        <v>41</v>
      </c>
      <c r="G26" s="47"/>
      <c r="H26" s="47"/>
      <c r="I26" s="47"/>
      <c r="J26" s="47"/>
      <c r="K26" s="47"/>
      <c r="L26" s="337">
        <v>0.21</v>
      </c>
      <c r="M26" s="336"/>
      <c r="N26" s="336"/>
      <c r="O26" s="336"/>
      <c r="P26" s="47"/>
      <c r="Q26" s="47"/>
      <c r="R26" s="47"/>
      <c r="S26" s="47"/>
      <c r="T26" s="47"/>
      <c r="U26" s="47"/>
      <c r="V26" s="47"/>
      <c r="W26" s="335">
        <f>ROUND(AZ51,2)</f>
        <v>0</v>
      </c>
      <c r="X26" s="336"/>
      <c r="Y26" s="336"/>
      <c r="Z26" s="336"/>
      <c r="AA26" s="336"/>
      <c r="AB26" s="336"/>
      <c r="AC26" s="336"/>
      <c r="AD26" s="336"/>
      <c r="AE26" s="336"/>
      <c r="AF26" s="47"/>
      <c r="AG26" s="47"/>
      <c r="AH26" s="47"/>
      <c r="AI26" s="47"/>
      <c r="AJ26" s="47"/>
      <c r="AK26" s="335">
        <f>ROUND(AV51,2)</f>
        <v>0</v>
      </c>
      <c r="AL26" s="336"/>
      <c r="AM26" s="336"/>
      <c r="AN26" s="336"/>
      <c r="AO26" s="336"/>
      <c r="AP26" s="47"/>
      <c r="AQ26" s="49"/>
      <c r="BE26" s="339"/>
    </row>
    <row r="27" spans="2:57" s="2" customFormat="1" ht="14.25" customHeight="1">
      <c r="B27" s="46"/>
      <c r="C27" s="47"/>
      <c r="D27" s="47"/>
      <c r="E27" s="47"/>
      <c r="F27" s="48" t="s">
        <v>42</v>
      </c>
      <c r="G27" s="47"/>
      <c r="H27" s="47"/>
      <c r="I27" s="47"/>
      <c r="J27" s="47"/>
      <c r="K27" s="47"/>
      <c r="L27" s="337">
        <v>0.15</v>
      </c>
      <c r="M27" s="336"/>
      <c r="N27" s="336"/>
      <c r="O27" s="336"/>
      <c r="P27" s="47"/>
      <c r="Q27" s="47"/>
      <c r="R27" s="47"/>
      <c r="S27" s="47"/>
      <c r="T27" s="47"/>
      <c r="U27" s="47"/>
      <c r="V27" s="47"/>
      <c r="W27" s="335">
        <f>ROUND(BA51,2)</f>
        <v>0</v>
      </c>
      <c r="X27" s="336"/>
      <c r="Y27" s="336"/>
      <c r="Z27" s="336"/>
      <c r="AA27" s="336"/>
      <c r="AB27" s="336"/>
      <c r="AC27" s="336"/>
      <c r="AD27" s="336"/>
      <c r="AE27" s="336"/>
      <c r="AF27" s="47"/>
      <c r="AG27" s="47"/>
      <c r="AH27" s="47"/>
      <c r="AI27" s="47"/>
      <c r="AJ27" s="47"/>
      <c r="AK27" s="335">
        <f>ROUND(AW51,2)</f>
        <v>0</v>
      </c>
      <c r="AL27" s="336"/>
      <c r="AM27" s="336"/>
      <c r="AN27" s="336"/>
      <c r="AO27" s="336"/>
      <c r="AP27" s="47"/>
      <c r="AQ27" s="49"/>
      <c r="BE27" s="339"/>
    </row>
    <row r="28" spans="2:57" s="2" customFormat="1" ht="14.25" customHeight="1" hidden="1">
      <c r="B28" s="46"/>
      <c r="C28" s="47"/>
      <c r="D28" s="47"/>
      <c r="E28" s="47"/>
      <c r="F28" s="48" t="s">
        <v>43</v>
      </c>
      <c r="G28" s="47"/>
      <c r="H28" s="47"/>
      <c r="I28" s="47"/>
      <c r="J28" s="47"/>
      <c r="K28" s="47"/>
      <c r="L28" s="337">
        <v>0.21</v>
      </c>
      <c r="M28" s="336"/>
      <c r="N28" s="336"/>
      <c r="O28" s="336"/>
      <c r="P28" s="47"/>
      <c r="Q28" s="47"/>
      <c r="R28" s="47"/>
      <c r="S28" s="47"/>
      <c r="T28" s="47"/>
      <c r="U28" s="47"/>
      <c r="V28" s="47"/>
      <c r="W28" s="335">
        <f>ROUND(BB51,2)</f>
        <v>0</v>
      </c>
      <c r="X28" s="336"/>
      <c r="Y28" s="336"/>
      <c r="Z28" s="336"/>
      <c r="AA28" s="336"/>
      <c r="AB28" s="336"/>
      <c r="AC28" s="336"/>
      <c r="AD28" s="336"/>
      <c r="AE28" s="336"/>
      <c r="AF28" s="47"/>
      <c r="AG28" s="47"/>
      <c r="AH28" s="47"/>
      <c r="AI28" s="47"/>
      <c r="AJ28" s="47"/>
      <c r="AK28" s="335">
        <v>0</v>
      </c>
      <c r="AL28" s="336"/>
      <c r="AM28" s="336"/>
      <c r="AN28" s="336"/>
      <c r="AO28" s="336"/>
      <c r="AP28" s="47"/>
      <c r="AQ28" s="49"/>
      <c r="BE28" s="339"/>
    </row>
    <row r="29" spans="2:57" s="2" customFormat="1" ht="14.25" customHeight="1" hidden="1">
      <c r="B29" s="46"/>
      <c r="C29" s="47"/>
      <c r="D29" s="47"/>
      <c r="E29" s="47"/>
      <c r="F29" s="48" t="s">
        <v>44</v>
      </c>
      <c r="G29" s="47"/>
      <c r="H29" s="47"/>
      <c r="I29" s="47"/>
      <c r="J29" s="47"/>
      <c r="K29" s="47"/>
      <c r="L29" s="337">
        <v>0.15</v>
      </c>
      <c r="M29" s="336"/>
      <c r="N29" s="336"/>
      <c r="O29" s="336"/>
      <c r="P29" s="47"/>
      <c r="Q29" s="47"/>
      <c r="R29" s="47"/>
      <c r="S29" s="47"/>
      <c r="T29" s="47"/>
      <c r="U29" s="47"/>
      <c r="V29" s="47"/>
      <c r="W29" s="335">
        <f>ROUND(BC51,2)</f>
        <v>0</v>
      </c>
      <c r="X29" s="336"/>
      <c r="Y29" s="336"/>
      <c r="Z29" s="336"/>
      <c r="AA29" s="336"/>
      <c r="AB29" s="336"/>
      <c r="AC29" s="336"/>
      <c r="AD29" s="336"/>
      <c r="AE29" s="336"/>
      <c r="AF29" s="47"/>
      <c r="AG29" s="47"/>
      <c r="AH29" s="47"/>
      <c r="AI29" s="47"/>
      <c r="AJ29" s="47"/>
      <c r="AK29" s="335">
        <v>0</v>
      </c>
      <c r="AL29" s="336"/>
      <c r="AM29" s="336"/>
      <c r="AN29" s="336"/>
      <c r="AO29" s="336"/>
      <c r="AP29" s="47"/>
      <c r="AQ29" s="49"/>
      <c r="BE29" s="339"/>
    </row>
    <row r="30" spans="2:57" s="2" customFormat="1" ht="14.25" customHeight="1" hidden="1">
      <c r="B30" s="46"/>
      <c r="C30" s="47"/>
      <c r="D30" s="47"/>
      <c r="E30" s="47"/>
      <c r="F30" s="48" t="s">
        <v>45</v>
      </c>
      <c r="G30" s="47"/>
      <c r="H30" s="47"/>
      <c r="I30" s="47"/>
      <c r="J30" s="47"/>
      <c r="K30" s="47"/>
      <c r="L30" s="337">
        <v>0</v>
      </c>
      <c r="M30" s="336"/>
      <c r="N30" s="336"/>
      <c r="O30" s="336"/>
      <c r="P30" s="47"/>
      <c r="Q30" s="47"/>
      <c r="R30" s="47"/>
      <c r="S30" s="47"/>
      <c r="T30" s="47"/>
      <c r="U30" s="47"/>
      <c r="V30" s="47"/>
      <c r="W30" s="335">
        <f>ROUND(BD51,2)</f>
        <v>0</v>
      </c>
      <c r="X30" s="336"/>
      <c r="Y30" s="336"/>
      <c r="Z30" s="336"/>
      <c r="AA30" s="336"/>
      <c r="AB30" s="336"/>
      <c r="AC30" s="336"/>
      <c r="AD30" s="336"/>
      <c r="AE30" s="336"/>
      <c r="AF30" s="47"/>
      <c r="AG30" s="47"/>
      <c r="AH30" s="47"/>
      <c r="AI30" s="47"/>
      <c r="AJ30" s="47"/>
      <c r="AK30" s="335">
        <v>0</v>
      </c>
      <c r="AL30" s="336"/>
      <c r="AM30" s="336"/>
      <c r="AN30" s="336"/>
      <c r="AO30" s="336"/>
      <c r="AP30" s="47"/>
      <c r="AQ30" s="49"/>
      <c r="BE30" s="339"/>
    </row>
    <row r="31" spans="2:57" s="1" customFormat="1" ht="6.7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9"/>
    </row>
    <row r="32" spans="2:57" s="1" customFormat="1" ht="25.5" customHeight="1">
      <c r="B32" s="40"/>
      <c r="C32" s="50"/>
      <c r="D32" s="51" t="s">
        <v>46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47</v>
      </c>
      <c r="U32" s="52"/>
      <c r="V32" s="52"/>
      <c r="W32" s="52"/>
      <c r="X32" s="349" t="s">
        <v>48</v>
      </c>
      <c r="Y32" s="350"/>
      <c r="Z32" s="350"/>
      <c r="AA32" s="350"/>
      <c r="AB32" s="350"/>
      <c r="AC32" s="52"/>
      <c r="AD32" s="52"/>
      <c r="AE32" s="52"/>
      <c r="AF32" s="52"/>
      <c r="AG32" s="52"/>
      <c r="AH32" s="52"/>
      <c r="AI32" s="52"/>
      <c r="AJ32" s="52"/>
      <c r="AK32" s="351">
        <f>SUM(AK23:AK30)</f>
        <v>0</v>
      </c>
      <c r="AL32" s="350"/>
      <c r="AM32" s="350"/>
      <c r="AN32" s="350"/>
      <c r="AO32" s="352"/>
      <c r="AP32" s="50"/>
      <c r="AQ32" s="54"/>
      <c r="BE32" s="339"/>
    </row>
    <row r="33" spans="2:43" s="1" customFormat="1" ht="6.7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7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7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75" customHeight="1">
      <c r="B39" s="40"/>
      <c r="C39" s="61" t="s">
        <v>49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7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2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20170721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7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28" t="str">
        <f>K6</f>
        <v>Oprava fasády obytného domu Tyršova 720, Vrchlabí</v>
      </c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69"/>
      <c r="AQ42" s="69"/>
      <c r="AR42" s="70"/>
    </row>
    <row r="43" spans="2:44" s="1" customFormat="1" ht="6.7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30" t="str">
        <f>IF(AN8="","",AN8)</f>
        <v>21. 7. 2017</v>
      </c>
      <c r="AN44" s="330"/>
      <c r="AO44" s="62"/>
      <c r="AP44" s="62"/>
      <c r="AQ44" s="62"/>
      <c r="AR44" s="60"/>
    </row>
    <row r="45" spans="2:44" s="1" customFormat="1" ht="6.7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31" t="str">
        <f>IF(E17="","",E17)</f>
        <v> </v>
      </c>
      <c r="AN46" s="331"/>
      <c r="AO46" s="331"/>
      <c r="AP46" s="331"/>
      <c r="AQ46" s="62"/>
      <c r="AR46" s="60"/>
      <c r="AS46" s="332" t="s">
        <v>50</v>
      </c>
      <c r="AT46" s="333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>
        <f>IF(E14="Vyplň údaj","",E14)</f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34"/>
      <c r="AT47" s="161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5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127"/>
      <c r="AT48" s="128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129" t="s">
        <v>51</v>
      </c>
      <c r="D49" s="357"/>
      <c r="E49" s="357"/>
      <c r="F49" s="357"/>
      <c r="G49" s="357"/>
      <c r="H49" s="52"/>
      <c r="I49" s="358" t="s">
        <v>52</v>
      </c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9" t="s">
        <v>53</v>
      </c>
      <c r="AH49" s="357"/>
      <c r="AI49" s="357"/>
      <c r="AJ49" s="357"/>
      <c r="AK49" s="357"/>
      <c r="AL49" s="357"/>
      <c r="AM49" s="357"/>
      <c r="AN49" s="358" t="s">
        <v>54</v>
      </c>
      <c r="AO49" s="357"/>
      <c r="AP49" s="357"/>
      <c r="AQ49" s="78" t="s">
        <v>55</v>
      </c>
      <c r="AR49" s="60"/>
      <c r="AS49" s="79" t="s">
        <v>56</v>
      </c>
      <c r="AT49" s="80" t="s">
        <v>57</v>
      </c>
      <c r="AU49" s="80" t="s">
        <v>58</v>
      </c>
      <c r="AV49" s="80" t="s">
        <v>59</v>
      </c>
      <c r="AW49" s="80" t="s">
        <v>60</v>
      </c>
      <c r="AX49" s="80" t="s">
        <v>61</v>
      </c>
      <c r="AY49" s="80" t="s">
        <v>62</v>
      </c>
      <c r="AZ49" s="80" t="s">
        <v>63</v>
      </c>
      <c r="BA49" s="80" t="s">
        <v>64</v>
      </c>
      <c r="BB49" s="80" t="s">
        <v>65</v>
      </c>
      <c r="BC49" s="80" t="s">
        <v>66</v>
      </c>
      <c r="BD49" s="81" t="s">
        <v>67</v>
      </c>
    </row>
    <row r="50" spans="2:56" s="1" customFormat="1" ht="10.5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25" customHeight="1">
      <c r="B51" s="67"/>
      <c r="C51" s="85" t="s">
        <v>68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26">
        <f>ROUND(AG52,2)</f>
        <v>0</v>
      </c>
      <c r="AH51" s="326"/>
      <c r="AI51" s="326"/>
      <c r="AJ51" s="326"/>
      <c r="AK51" s="326"/>
      <c r="AL51" s="326"/>
      <c r="AM51" s="326"/>
      <c r="AN51" s="327">
        <f>SUM(AG51,AT51)</f>
        <v>0</v>
      </c>
      <c r="AO51" s="327"/>
      <c r="AP51" s="327"/>
      <c r="AQ51" s="87" t="s">
        <v>21</v>
      </c>
      <c r="AR51" s="70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69</v>
      </c>
      <c r="BT51" s="92" t="s">
        <v>70</v>
      </c>
      <c r="BV51" s="92" t="s">
        <v>71</v>
      </c>
      <c r="BW51" s="92" t="s">
        <v>7</v>
      </c>
      <c r="BX51" s="92" t="s">
        <v>72</v>
      </c>
      <c r="CL51" s="92" t="s">
        <v>21</v>
      </c>
    </row>
    <row r="52" spans="1:90" s="5" customFormat="1" ht="37.5" customHeight="1">
      <c r="A52" s="93" t="s">
        <v>73</v>
      </c>
      <c r="B52" s="94"/>
      <c r="C52" s="95"/>
      <c r="D52" s="356" t="s">
        <v>16</v>
      </c>
      <c r="E52" s="356"/>
      <c r="F52" s="356"/>
      <c r="G52" s="356"/>
      <c r="H52" s="356"/>
      <c r="I52" s="96"/>
      <c r="J52" s="356" t="s">
        <v>19</v>
      </c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4">
        <f>'20170721 - Oprava fasády ...'!J25</f>
        <v>0</v>
      </c>
      <c r="AH52" s="355"/>
      <c r="AI52" s="355"/>
      <c r="AJ52" s="355"/>
      <c r="AK52" s="355"/>
      <c r="AL52" s="355"/>
      <c r="AM52" s="355"/>
      <c r="AN52" s="354">
        <f>SUM(AG52,AT52)</f>
        <v>0</v>
      </c>
      <c r="AO52" s="355"/>
      <c r="AP52" s="355"/>
      <c r="AQ52" s="97" t="s">
        <v>74</v>
      </c>
      <c r="AR52" s="98"/>
      <c r="AS52" s="99">
        <v>0</v>
      </c>
      <c r="AT52" s="100">
        <f>ROUND(SUM(AV52:AW52),2)</f>
        <v>0</v>
      </c>
      <c r="AU52" s="101">
        <f>'20170721 - Oprava fasády ...'!P82</f>
        <v>0</v>
      </c>
      <c r="AV52" s="100">
        <f>'20170721 - Oprava fasády ...'!J28</f>
        <v>0</v>
      </c>
      <c r="AW52" s="100">
        <f>'20170721 - Oprava fasády ...'!J29</f>
        <v>0</v>
      </c>
      <c r="AX52" s="100">
        <f>'20170721 - Oprava fasády ...'!J30</f>
        <v>0</v>
      </c>
      <c r="AY52" s="100">
        <f>'20170721 - Oprava fasády ...'!J31</f>
        <v>0</v>
      </c>
      <c r="AZ52" s="100">
        <f>'20170721 - Oprava fasády ...'!F28</f>
        <v>0</v>
      </c>
      <c r="BA52" s="100">
        <f>'20170721 - Oprava fasády ...'!F29</f>
        <v>0</v>
      </c>
      <c r="BB52" s="100">
        <f>'20170721 - Oprava fasády ...'!F30</f>
        <v>0</v>
      </c>
      <c r="BC52" s="100">
        <f>'20170721 - Oprava fasády ...'!F31</f>
        <v>0</v>
      </c>
      <c r="BD52" s="102">
        <f>'20170721 - Oprava fasády ...'!F32</f>
        <v>0</v>
      </c>
      <c r="BT52" s="103" t="s">
        <v>10</v>
      </c>
      <c r="BU52" s="103" t="s">
        <v>75</v>
      </c>
      <c r="BV52" s="103" t="s">
        <v>71</v>
      </c>
      <c r="BW52" s="103" t="s">
        <v>7</v>
      </c>
      <c r="BX52" s="103" t="s">
        <v>72</v>
      </c>
      <c r="CL52" s="103" t="s">
        <v>21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7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password="CC35" sheet="1" objects="1" scenarios="1" formatCells="0" formatColumns="0" formatRows="0" sort="0" autoFilter="0"/>
  <mergeCells count="41">
    <mergeCell ref="AS46:AT48"/>
    <mergeCell ref="C49:G49"/>
    <mergeCell ref="I49:AF49"/>
    <mergeCell ref="AG49:AM49"/>
    <mergeCell ref="AN49:AP49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X32:AB32"/>
    <mergeCell ref="AK32:AO32"/>
    <mergeCell ref="W28:AE28"/>
    <mergeCell ref="AK28:AO28"/>
    <mergeCell ref="W26:AE26"/>
    <mergeCell ref="AK26:AO26"/>
    <mergeCell ref="L27:O27"/>
    <mergeCell ref="W30:AE30"/>
    <mergeCell ref="AK30:AO30"/>
    <mergeCell ref="L30:O30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20170721 - Oprava fasády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3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5"/>
      <c r="C1" s="105"/>
      <c r="D1" s="106" t="s">
        <v>1</v>
      </c>
      <c r="E1" s="105"/>
      <c r="F1" s="107" t="s">
        <v>76</v>
      </c>
      <c r="G1" s="360" t="s">
        <v>77</v>
      </c>
      <c r="H1" s="360"/>
      <c r="I1" s="108"/>
      <c r="J1" s="107" t="s">
        <v>78</v>
      </c>
      <c r="K1" s="106" t="s">
        <v>79</v>
      </c>
      <c r="L1" s="107" t="s">
        <v>80</v>
      </c>
      <c r="M1" s="107"/>
      <c r="N1" s="107"/>
      <c r="O1" s="107"/>
      <c r="P1" s="107"/>
      <c r="Q1" s="107"/>
      <c r="R1" s="107"/>
      <c r="S1" s="107"/>
      <c r="T1" s="10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3" t="s">
        <v>7</v>
      </c>
    </row>
    <row r="3" spans="2:46" ht="6.75" customHeight="1">
      <c r="B3" s="24"/>
      <c r="C3" s="25"/>
      <c r="D3" s="25"/>
      <c r="E3" s="25"/>
      <c r="F3" s="25"/>
      <c r="G3" s="25"/>
      <c r="H3" s="25"/>
      <c r="I3" s="109"/>
      <c r="J3" s="25"/>
      <c r="K3" s="26"/>
      <c r="AT3" s="23" t="s">
        <v>81</v>
      </c>
    </row>
    <row r="4" spans="2:46" ht="36.75" customHeight="1">
      <c r="B4" s="27"/>
      <c r="C4" s="28"/>
      <c r="D4" s="29" t="s">
        <v>82</v>
      </c>
      <c r="E4" s="28"/>
      <c r="F4" s="28"/>
      <c r="G4" s="28"/>
      <c r="H4" s="28"/>
      <c r="I4" s="110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10"/>
      <c r="J5" s="28"/>
      <c r="K5" s="30"/>
    </row>
    <row r="6" spans="2:11" s="1" customFormat="1" ht="15">
      <c r="B6" s="40"/>
      <c r="C6" s="41"/>
      <c r="D6" s="36" t="s">
        <v>18</v>
      </c>
      <c r="E6" s="41"/>
      <c r="F6" s="41"/>
      <c r="G6" s="41"/>
      <c r="H6" s="41"/>
      <c r="I6" s="111"/>
      <c r="J6" s="41"/>
      <c r="K6" s="44"/>
    </row>
    <row r="7" spans="2:11" s="1" customFormat="1" ht="36.75" customHeight="1">
      <c r="B7" s="40"/>
      <c r="C7" s="41"/>
      <c r="D7" s="41"/>
      <c r="E7" s="361" t="s">
        <v>19</v>
      </c>
      <c r="F7" s="362"/>
      <c r="G7" s="362"/>
      <c r="H7" s="362"/>
      <c r="I7" s="111"/>
      <c r="J7" s="41"/>
      <c r="K7" s="44"/>
    </row>
    <row r="8" spans="2:11" s="1" customFormat="1" ht="13.5">
      <c r="B8" s="40"/>
      <c r="C8" s="41"/>
      <c r="D8" s="41"/>
      <c r="E8" s="41"/>
      <c r="F8" s="41"/>
      <c r="G8" s="41"/>
      <c r="H8" s="41"/>
      <c r="I8" s="111"/>
      <c r="J8" s="41"/>
      <c r="K8" s="44"/>
    </row>
    <row r="9" spans="2:11" s="1" customFormat="1" ht="14.25" customHeight="1">
      <c r="B9" s="40"/>
      <c r="C9" s="41"/>
      <c r="D9" s="36" t="s">
        <v>20</v>
      </c>
      <c r="E9" s="41"/>
      <c r="F9" s="34" t="s">
        <v>21</v>
      </c>
      <c r="G9" s="41"/>
      <c r="H9" s="41"/>
      <c r="I9" s="112" t="s">
        <v>22</v>
      </c>
      <c r="J9" s="34" t="s">
        <v>21</v>
      </c>
      <c r="K9" s="44"/>
    </row>
    <row r="10" spans="2:11" s="1" customFormat="1" ht="14.2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12" t="s">
        <v>25</v>
      </c>
      <c r="J10" s="113" t="str">
        <f>'Rekapitulace stavby'!AN8</f>
        <v>21. 7. 2017</v>
      </c>
      <c r="K10" s="44"/>
    </row>
    <row r="11" spans="2:11" s="1" customFormat="1" ht="10.5" customHeight="1">
      <c r="B11" s="40"/>
      <c r="C11" s="41"/>
      <c r="D11" s="41"/>
      <c r="E11" s="41"/>
      <c r="F11" s="41"/>
      <c r="G11" s="41"/>
      <c r="H11" s="41"/>
      <c r="I11" s="111"/>
      <c r="J11" s="41"/>
      <c r="K11" s="44"/>
    </row>
    <row r="12" spans="2:11" s="1" customFormat="1" ht="14.25" customHeight="1">
      <c r="B12" s="40"/>
      <c r="C12" s="41"/>
      <c r="D12" s="36" t="s">
        <v>27</v>
      </c>
      <c r="E12" s="41"/>
      <c r="F12" s="41"/>
      <c r="G12" s="41"/>
      <c r="H12" s="41"/>
      <c r="I12" s="112" t="s">
        <v>28</v>
      </c>
      <c r="J12" s="34">
        <f>IF('Rekapitulace stavby'!AN10="","",'Rekapitulace stavby'!AN10)</f>
      </c>
      <c r="K12" s="44"/>
    </row>
    <row r="13" spans="2:11" s="1" customFormat="1" ht="18" customHeight="1">
      <c r="B13" s="40"/>
      <c r="C13" s="41"/>
      <c r="D13" s="41"/>
      <c r="E13" s="34" t="str">
        <f>IF('Rekapitulace stavby'!E11="","",'Rekapitulace stavby'!E11)</f>
        <v> </v>
      </c>
      <c r="F13" s="41"/>
      <c r="G13" s="41"/>
      <c r="H13" s="41"/>
      <c r="I13" s="112" t="s">
        <v>30</v>
      </c>
      <c r="J13" s="34">
        <f>IF('Rekapitulace stavby'!AN11="","",'Rekapitulace stavby'!AN11)</f>
      </c>
      <c r="K13" s="44"/>
    </row>
    <row r="14" spans="2:11" s="1" customFormat="1" ht="6.75" customHeight="1">
      <c r="B14" s="40"/>
      <c r="C14" s="41"/>
      <c r="D14" s="41"/>
      <c r="E14" s="41"/>
      <c r="F14" s="41"/>
      <c r="G14" s="41"/>
      <c r="H14" s="41"/>
      <c r="I14" s="111"/>
      <c r="J14" s="41"/>
      <c r="K14" s="44"/>
    </row>
    <row r="15" spans="2:11" s="1" customFormat="1" ht="14.25" customHeight="1">
      <c r="B15" s="40"/>
      <c r="C15" s="41"/>
      <c r="D15" s="36" t="s">
        <v>31</v>
      </c>
      <c r="E15" s="41"/>
      <c r="F15" s="41"/>
      <c r="G15" s="41"/>
      <c r="H15" s="41"/>
      <c r="I15" s="112" t="s">
        <v>28</v>
      </c>
      <c r="J15" s="34">
        <f>IF('Rekapitulace stavby'!AN13="Vyplň údaj","",IF('Rekapitulace stavby'!AN13="","",'Rekapitulace stavby'!AN13))</f>
      </c>
      <c r="K15" s="44"/>
    </row>
    <row r="16" spans="2:11" s="1" customFormat="1" ht="18" customHeight="1">
      <c r="B16" s="40"/>
      <c r="C16" s="41"/>
      <c r="D16" s="41"/>
      <c r="E16" s="34">
        <f>IF('Rekapitulace stavby'!E14="Vyplň údaj","",IF('Rekapitulace stavby'!E14="","",'Rekapitulace stavby'!E14))</f>
      </c>
      <c r="F16" s="41"/>
      <c r="G16" s="41"/>
      <c r="H16" s="41"/>
      <c r="I16" s="112" t="s">
        <v>30</v>
      </c>
      <c r="J16" s="34">
        <f>IF('Rekapitulace stavby'!AN14="Vyplň údaj","",IF('Rekapitulace stavby'!AN14="","",'Rekapitulace stavby'!AN14))</f>
      </c>
      <c r="K16" s="44"/>
    </row>
    <row r="17" spans="2:11" s="1" customFormat="1" ht="6.75" customHeight="1">
      <c r="B17" s="40"/>
      <c r="C17" s="41"/>
      <c r="D17" s="41"/>
      <c r="E17" s="41"/>
      <c r="F17" s="41"/>
      <c r="G17" s="41"/>
      <c r="H17" s="41"/>
      <c r="I17" s="111"/>
      <c r="J17" s="41"/>
      <c r="K17" s="44"/>
    </row>
    <row r="18" spans="2:11" s="1" customFormat="1" ht="14.25" customHeight="1">
      <c r="B18" s="40"/>
      <c r="C18" s="41"/>
      <c r="D18" s="36" t="s">
        <v>33</v>
      </c>
      <c r="E18" s="41"/>
      <c r="F18" s="41"/>
      <c r="G18" s="41"/>
      <c r="H18" s="41"/>
      <c r="I18" s="112" t="s">
        <v>28</v>
      </c>
      <c r="J18" s="34">
        <f>IF('Rekapitulace stavby'!AN16="","",'Rekapitulace stavby'!AN16)</f>
      </c>
      <c r="K18" s="44"/>
    </row>
    <row r="19" spans="2:11" s="1" customFormat="1" ht="18" customHeight="1">
      <c r="B19" s="40"/>
      <c r="C19" s="41"/>
      <c r="D19" s="41"/>
      <c r="E19" s="34" t="str">
        <f>IF('Rekapitulace stavby'!E17="","",'Rekapitulace stavby'!E17)</f>
        <v> </v>
      </c>
      <c r="F19" s="41"/>
      <c r="G19" s="41"/>
      <c r="H19" s="41"/>
      <c r="I19" s="112" t="s">
        <v>30</v>
      </c>
      <c r="J19" s="34">
        <f>IF('Rekapitulace stavby'!AN17="","",'Rekapitulace stavby'!AN17)</f>
      </c>
      <c r="K19" s="44"/>
    </row>
    <row r="20" spans="2:11" s="1" customFormat="1" ht="6.75" customHeight="1">
      <c r="B20" s="40"/>
      <c r="C20" s="41"/>
      <c r="D20" s="41"/>
      <c r="E20" s="41"/>
      <c r="F20" s="41"/>
      <c r="G20" s="41"/>
      <c r="H20" s="41"/>
      <c r="I20" s="111"/>
      <c r="J20" s="41"/>
      <c r="K20" s="44"/>
    </row>
    <row r="21" spans="2:11" s="1" customFormat="1" ht="14.25" customHeight="1">
      <c r="B21" s="40"/>
      <c r="C21" s="41"/>
      <c r="D21" s="36" t="s">
        <v>35</v>
      </c>
      <c r="E21" s="41"/>
      <c r="F21" s="41"/>
      <c r="G21" s="41"/>
      <c r="H21" s="41"/>
      <c r="I21" s="111"/>
      <c r="J21" s="41"/>
      <c r="K21" s="44"/>
    </row>
    <row r="22" spans="2:11" s="6" customFormat="1" ht="22.5" customHeight="1">
      <c r="B22" s="114"/>
      <c r="C22" s="115"/>
      <c r="D22" s="115"/>
      <c r="E22" s="345" t="s">
        <v>21</v>
      </c>
      <c r="F22" s="345"/>
      <c r="G22" s="345"/>
      <c r="H22" s="345"/>
      <c r="I22" s="116"/>
      <c r="J22" s="115"/>
      <c r="K22" s="117"/>
    </row>
    <row r="23" spans="2:11" s="1" customFormat="1" ht="6.75" customHeight="1">
      <c r="B23" s="40"/>
      <c r="C23" s="41"/>
      <c r="D23" s="41"/>
      <c r="E23" s="41"/>
      <c r="F23" s="41"/>
      <c r="G23" s="41"/>
      <c r="H23" s="41"/>
      <c r="I23" s="111"/>
      <c r="J23" s="41"/>
      <c r="K23" s="44"/>
    </row>
    <row r="24" spans="2:11" s="1" customFormat="1" ht="6.75" customHeight="1">
      <c r="B24" s="40"/>
      <c r="C24" s="41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4.75" customHeight="1">
      <c r="B25" s="40"/>
      <c r="C25" s="41"/>
      <c r="D25" s="120" t="s">
        <v>36</v>
      </c>
      <c r="E25" s="41"/>
      <c r="F25" s="41"/>
      <c r="G25" s="41"/>
      <c r="H25" s="41"/>
      <c r="I25" s="111"/>
      <c r="J25" s="121">
        <f>ROUND(J82,2)</f>
        <v>0</v>
      </c>
      <c r="K25" s="44"/>
    </row>
    <row r="26" spans="2:11" s="1" customFormat="1" ht="6.75" customHeight="1">
      <c r="B26" s="40"/>
      <c r="C26" s="41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25" customHeight="1">
      <c r="B27" s="40"/>
      <c r="C27" s="41"/>
      <c r="D27" s="41"/>
      <c r="E27" s="41"/>
      <c r="F27" s="45" t="s">
        <v>38</v>
      </c>
      <c r="G27" s="41"/>
      <c r="H27" s="41"/>
      <c r="I27" s="122" t="s">
        <v>37</v>
      </c>
      <c r="J27" s="45" t="s">
        <v>39</v>
      </c>
      <c r="K27" s="44"/>
    </row>
    <row r="28" spans="2:11" s="1" customFormat="1" ht="14.25" customHeight="1">
      <c r="B28" s="40"/>
      <c r="C28" s="41"/>
      <c r="D28" s="48" t="s">
        <v>40</v>
      </c>
      <c r="E28" s="48" t="s">
        <v>41</v>
      </c>
      <c r="F28" s="123">
        <f>ROUND(SUM(BE82:BE222),2)</f>
        <v>0</v>
      </c>
      <c r="G28" s="41"/>
      <c r="H28" s="41"/>
      <c r="I28" s="124">
        <v>0.21</v>
      </c>
      <c r="J28" s="123">
        <f>ROUND(ROUND((SUM(BE82:BE222)),2)*I28,2)</f>
        <v>0</v>
      </c>
      <c r="K28" s="44"/>
    </row>
    <row r="29" spans="2:11" s="1" customFormat="1" ht="14.25" customHeight="1">
      <c r="B29" s="40"/>
      <c r="C29" s="41"/>
      <c r="D29" s="41"/>
      <c r="E29" s="48" t="s">
        <v>42</v>
      </c>
      <c r="F29" s="123">
        <f>ROUND(SUM(BF82:BF222),2)</f>
        <v>0</v>
      </c>
      <c r="G29" s="41"/>
      <c r="H29" s="41"/>
      <c r="I29" s="124">
        <v>0.15</v>
      </c>
      <c r="J29" s="123">
        <f>ROUND(ROUND((SUM(BF82:BF222)),2)*I29,2)</f>
        <v>0</v>
      </c>
      <c r="K29" s="44"/>
    </row>
    <row r="30" spans="2:11" s="1" customFormat="1" ht="14.25" customHeight="1" hidden="1">
      <c r="B30" s="40"/>
      <c r="C30" s="41"/>
      <c r="D30" s="41"/>
      <c r="E30" s="48" t="s">
        <v>43</v>
      </c>
      <c r="F30" s="123">
        <f>ROUND(SUM(BG82:BG222),2)</f>
        <v>0</v>
      </c>
      <c r="G30" s="41"/>
      <c r="H30" s="41"/>
      <c r="I30" s="124">
        <v>0.21</v>
      </c>
      <c r="J30" s="123">
        <v>0</v>
      </c>
      <c r="K30" s="44"/>
    </row>
    <row r="31" spans="2:11" s="1" customFormat="1" ht="14.25" customHeight="1" hidden="1">
      <c r="B31" s="40"/>
      <c r="C31" s="41"/>
      <c r="D31" s="41"/>
      <c r="E31" s="48" t="s">
        <v>44</v>
      </c>
      <c r="F31" s="123">
        <f>ROUND(SUM(BH82:BH222),2)</f>
        <v>0</v>
      </c>
      <c r="G31" s="41"/>
      <c r="H31" s="41"/>
      <c r="I31" s="124">
        <v>0.15</v>
      </c>
      <c r="J31" s="123"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45</v>
      </c>
      <c r="F32" s="123">
        <f>ROUND(SUM(BI82:BI222),2)</f>
        <v>0</v>
      </c>
      <c r="G32" s="41"/>
      <c r="H32" s="41"/>
      <c r="I32" s="124">
        <v>0</v>
      </c>
      <c r="J32" s="123">
        <v>0</v>
      </c>
      <c r="K32" s="44"/>
    </row>
    <row r="33" spans="2:11" s="1" customFormat="1" ht="6.75" customHeight="1">
      <c r="B33" s="40"/>
      <c r="C33" s="41"/>
      <c r="D33" s="41"/>
      <c r="E33" s="41"/>
      <c r="F33" s="41"/>
      <c r="G33" s="41"/>
      <c r="H33" s="41"/>
      <c r="I33" s="111"/>
      <c r="J33" s="41"/>
      <c r="K33" s="44"/>
    </row>
    <row r="34" spans="2:11" s="1" customFormat="1" ht="24.75" customHeight="1">
      <c r="B34" s="40"/>
      <c r="C34" s="50"/>
      <c r="D34" s="51" t="s">
        <v>46</v>
      </c>
      <c r="E34" s="52"/>
      <c r="F34" s="52"/>
      <c r="G34" s="125" t="s">
        <v>47</v>
      </c>
      <c r="H34" s="53" t="s">
        <v>48</v>
      </c>
      <c r="I34" s="126"/>
      <c r="J34" s="130">
        <f>SUM(J25:J32)</f>
        <v>0</v>
      </c>
      <c r="K34" s="131"/>
    </row>
    <row r="35" spans="2:11" s="1" customFormat="1" ht="14.25" customHeight="1">
      <c r="B35" s="55"/>
      <c r="C35" s="56"/>
      <c r="D35" s="56"/>
      <c r="E35" s="56"/>
      <c r="F35" s="56"/>
      <c r="G35" s="56"/>
      <c r="H35" s="56"/>
      <c r="I35" s="132"/>
      <c r="J35" s="56"/>
      <c r="K35" s="57"/>
    </row>
    <row r="39" spans="2:11" s="1" customFormat="1" ht="6.7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75" customHeight="1">
      <c r="B40" s="40"/>
      <c r="C40" s="29" t="s">
        <v>83</v>
      </c>
      <c r="D40" s="41"/>
      <c r="E40" s="41"/>
      <c r="F40" s="41"/>
      <c r="G40" s="41"/>
      <c r="H40" s="41"/>
      <c r="I40" s="111"/>
      <c r="J40" s="41"/>
      <c r="K40" s="44"/>
    </row>
    <row r="41" spans="2:11" s="1" customFormat="1" ht="6.75" customHeight="1">
      <c r="B41" s="40"/>
      <c r="C41" s="41"/>
      <c r="D41" s="41"/>
      <c r="E41" s="41"/>
      <c r="F41" s="41"/>
      <c r="G41" s="41"/>
      <c r="H41" s="41"/>
      <c r="I41" s="111"/>
      <c r="J41" s="41"/>
      <c r="K41" s="44"/>
    </row>
    <row r="42" spans="2:11" s="1" customFormat="1" ht="14.25" customHeight="1">
      <c r="B42" s="40"/>
      <c r="C42" s="36" t="s">
        <v>18</v>
      </c>
      <c r="D42" s="41"/>
      <c r="E42" s="41"/>
      <c r="F42" s="41"/>
      <c r="G42" s="41"/>
      <c r="H42" s="41"/>
      <c r="I42" s="111"/>
      <c r="J42" s="41"/>
      <c r="K42" s="44"/>
    </row>
    <row r="43" spans="2:11" s="1" customFormat="1" ht="23.25" customHeight="1">
      <c r="B43" s="40"/>
      <c r="C43" s="41"/>
      <c r="D43" s="41"/>
      <c r="E43" s="361" t="str">
        <f>E7</f>
        <v>Oprava fasády obytného domu Tyršova 720, Vrchlabí</v>
      </c>
      <c r="F43" s="362"/>
      <c r="G43" s="362"/>
      <c r="H43" s="362"/>
      <c r="I43" s="111"/>
      <c r="J43" s="41"/>
      <c r="K43" s="44"/>
    </row>
    <row r="44" spans="2:11" s="1" customFormat="1" ht="6.75" customHeight="1">
      <c r="B44" s="40"/>
      <c r="C44" s="41"/>
      <c r="D44" s="41"/>
      <c r="E44" s="41"/>
      <c r="F44" s="41"/>
      <c r="G44" s="41"/>
      <c r="H44" s="41"/>
      <c r="I44" s="111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> </v>
      </c>
      <c r="G45" s="41"/>
      <c r="H45" s="41"/>
      <c r="I45" s="112" t="s">
        <v>25</v>
      </c>
      <c r="J45" s="113" t="str">
        <f>IF(J10="","",J10)</f>
        <v>21. 7. 2017</v>
      </c>
      <c r="K45" s="44"/>
    </row>
    <row r="46" spans="2:11" s="1" customFormat="1" ht="6.75" customHeight="1">
      <c r="B46" s="40"/>
      <c r="C46" s="41"/>
      <c r="D46" s="41"/>
      <c r="E46" s="41"/>
      <c r="F46" s="41"/>
      <c r="G46" s="41"/>
      <c r="H46" s="41"/>
      <c r="I46" s="111"/>
      <c r="J46" s="41"/>
      <c r="K46" s="44"/>
    </row>
    <row r="47" spans="2:11" s="1" customFormat="1" ht="15">
      <c r="B47" s="40"/>
      <c r="C47" s="36" t="s">
        <v>27</v>
      </c>
      <c r="D47" s="41"/>
      <c r="E47" s="41"/>
      <c r="F47" s="34" t="str">
        <f>E13</f>
        <v> </v>
      </c>
      <c r="G47" s="41"/>
      <c r="H47" s="41"/>
      <c r="I47" s="112" t="s">
        <v>33</v>
      </c>
      <c r="J47" s="34" t="str">
        <f>E19</f>
        <v> </v>
      </c>
      <c r="K47" s="44"/>
    </row>
    <row r="48" spans="2:11" s="1" customFormat="1" ht="14.25" customHeight="1">
      <c r="B48" s="40"/>
      <c r="C48" s="36" t="s">
        <v>31</v>
      </c>
      <c r="D48" s="41"/>
      <c r="E48" s="41"/>
      <c r="F48" s="34">
        <f>IF(E16="","",E16)</f>
      </c>
      <c r="G48" s="41"/>
      <c r="H48" s="41"/>
      <c r="I48" s="111"/>
      <c r="J48" s="41"/>
      <c r="K48" s="44"/>
    </row>
    <row r="49" spans="2:11" s="1" customFormat="1" ht="9.75" customHeight="1">
      <c r="B49" s="40"/>
      <c r="C49" s="41"/>
      <c r="D49" s="41"/>
      <c r="E49" s="41"/>
      <c r="F49" s="41"/>
      <c r="G49" s="41"/>
      <c r="H49" s="41"/>
      <c r="I49" s="111"/>
      <c r="J49" s="41"/>
      <c r="K49" s="44"/>
    </row>
    <row r="50" spans="2:11" s="1" customFormat="1" ht="29.25" customHeight="1">
      <c r="B50" s="40"/>
      <c r="C50" s="137" t="s">
        <v>84</v>
      </c>
      <c r="D50" s="50"/>
      <c r="E50" s="50"/>
      <c r="F50" s="50"/>
      <c r="G50" s="50"/>
      <c r="H50" s="50"/>
      <c r="I50" s="138"/>
      <c r="J50" s="139" t="s">
        <v>85</v>
      </c>
      <c r="K50" s="54"/>
    </row>
    <row r="51" spans="2:11" s="1" customFormat="1" ht="9.75" customHeight="1">
      <c r="B51" s="40"/>
      <c r="C51" s="41"/>
      <c r="D51" s="41"/>
      <c r="E51" s="41"/>
      <c r="F51" s="41"/>
      <c r="G51" s="41"/>
      <c r="H51" s="41"/>
      <c r="I51" s="111"/>
      <c r="J51" s="41"/>
      <c r="K51" s="44"/>
    </row>
    <row r="52" spans="2:47" s="1" customFormat="1" ht="29.25" customHeight="1">
      <c r="B52" s="40"/>
      <c r="C52" s="140" t="s">
        <v>86</v>
      </c>
      <c r="D52" s="41"/>
      <c r="E52" s="41"/>
      <c r="F52" s="41"/>
      <c r="G52" s="41"/>
      <c r="H52" s="41"/>
      <c r="I52" s="111"/>
      <c r="J52" s="121">
        <f>J82</f>
        <v>0</v>
      </c>
      <c r="K52" s="44"/>
      <c r="AU52" s="23" t="s">
        <v>87</v>
      </c>
    </row>
    <row r="53" spans="2:11" s="7" customFormat="1" ht="24.75" customHeight="1">
      <c r="B53" s="141"/>
      <c r="C53" s="142"/>
      <c r="D53" s="143" t="s">
        <v>88</v>
      </c>
      <c r="E53" s="144"/>
      <c r="F53" s="144"/>
      <c r="G53" s="144"/>
      <c r="H53" s="144"/>
      <c r="I53" s="145"/>
      <c r="J53" s="146">
        <f>J83</f>
        <v>0</v>
      </c>
      <c r="K53" s="147"/>
    </row>
    <row r="54" spans="2:11" s="8" customFormat="1" ht="19.5" customHeight="1">
      <c r="B54" s="148"/>
      <c r="C54" s="149"/>
      <c r="D54" s="150" t="s">
        <v>89</v>
      </c>
      <c r="E54" s="151"/>
      <c r="F54" s="151"/>
      <c r="G54" s="151"/>
      <c r="H54" s="151"/>
      <c r="I54" s="152"/>
      <c r="J54" s="153">
        <f>J84</f>
        <v>0</v>
      </c>
      <c r="K54" s="154"/>
    </row>
    <row r="55" spans="2:11" s="8" customFormat="1" ht="19.5" customHeight="1">
      <c r="B55" s="148"/>
      <c r="C55" s="149"/>
      <c r="D55" s="150" t="s">
        <v>90</v>
      </c>
      <c r="E55" s="151"/>
      <c r="F55" s="151"/>
      <c r="G55" s="151"/>
      <c r="H55" s="151"/>
      <c r="I55" s="152"/>
      <c r="J55" s="153">
        <f>J87</f>
        <v>0</v>
      </c>
      <c r="K55" s="154"/>
    </row>
    <row r="56" spans="2:11" s="8" customFormat="1" ht="19.5" customHeight="1">
      <c r="B56" s="148"/>
      <c r="C56" s="149"/>
      <c r="D56" s="150" t="s">
        <v>91</v>
      </c>
      <c r="E56" s="151"/>
      <c r="F56" s="151"/>
      <c r="G56" s="151"/>
      <c r="H56" s="151"/>
      <c r="I56" s="152"/>
      <c r="J56" s="153">
        <f>J96</f>
        <v>0</v>
      </c>
      <c r="K56" s="154"/>
    </row>
    <row r="57" spans="2:11" s="8" customFormat="1" ht="19.5" customHeight="1">
      <c r="B57" s="148"/>
      <c r="C57" s="149"/>
      <c r="D57" s="150" t="s">
        <v>92</v>
      </c>
      <c r="E57" s="151"/>
      <c r="F57" s="151"/>
      <c r="G57" s="151"/>
      <c r="H57" s="151"/>
      <c r="I57" s="152"/>
      <c r="J57" s="153">
        <f>J111</f>
        <v>0</v>
      </c>
      <c r="K57" s="154"/>
    </row>
    <row r="58" spans="2:11" s="8" customFormat="1" ht="19.5" customHeight="1">
      <c r="B58" s="148"/>
      <c r="C58" s="149"/>
      <c r="D58" s="150" t="s">
        <v>93</v>
      </c>
      <c r="E58" s="151"/>
      <c r="F58" s="151"/>
      <c r="G58" s="151"/>
      <c r="H58" s="151"/>
      <c r="I58" s="152"/>
      <c r="J58" s="153">
        <f>J117</f>
        <v>0</v>
      </c>
      <c r="K58" s="154"/>
    </row>
    <row r="59" spans="2:11" s="7" customFormat="1" ht="24.75" customHeight="1">
      <c r="B59" s="141"/>
      <c r="C59" s="142"/>
      <c r="D59" s="143" t="s">
        <v>94</v>
      </c>
      <c r="E59" s="144"/>
      <c r="F59" s="144"/>
      <c r="G59" s="144"/>
      <c r="H59" s="144"/>
      <c r="I59" s="145"/>
      <c r="J59" s="146">
        <f>J119</f>
        <v>0</v>
      </c>
      <c r="K59" s="147"/>
    </row>
    <row r="60" spans="2:11" s="8" customFormat="1" ht="19.5" customHeight="1">
      <c r="B60" s="148"/>
      <c r="C60" s="149"/>
      <c r="D60" s="150" t="s">
        <v>95</v>
      </c>
      <c r="E60" s="151"/>
      <c r="F60" s="151"/>
      <c r="G60" s="151"/>
      <c r="H60" s="151"/>
      <c r="I60" s="152"/>
      <c r="J60" s="153">
        <f>J120</f>
        <v>0</v>
      </c>
      <c r="K60" s="154"/>
    </row>
    <row r="61" spans="2:11" s="8" customFormat="1" ht="19.5" customHeight="1">
      <c r="B61" s="148"/>
      <c r="C61" s="149"/>
      <c r="D61" s="150" t="s">
        <v>96</v>
      </c>
      <c r="E61" s="151"/>
      <c r="F61" s="151"/>
      <c r="G61" s="151"/>
      <c r="H61" s="151"/>
      <c r="I61" s="152"/>
      <c r="J61" s="153">
        <f>J124</f>
        <v>0</v>
      </c>
      <c r="K61" s="154"/>
    </row>
    <row r="62" spans="2:11" s="8" customFormat="1" ht="19.5" customHeight="1">
      <c r="B62" s="148"/>
      <c r="C62" s="149"/>
      <c r="D62" s="150" t="s">
        <v>97</v>
      </c>
      <c r="E62" s="151"/>
      <c r="F62" s="151"/>
      <c r="G62" s="151"/>
      <c r="H62" s="151"/>
      <c r="I62" s="152"/>
      <c r="J62" s="153">
        <f>J132</f>
        <v>0</v>
      </c>
      <c r="K62" s="154"/>
    </row>
    <row r="63" spans="2:11" s="8" customFormat="1" ht="19.5" customHeight="1">
      <c r="B63" s="148"/>
      <c r="C63" s="149"/>
      <c r="D63" s="150" t="s">
        <v>98</v>
      </c>
      <c r="E63" s="151"/>
      <c r="F63" s="151"/>
      <c r="G63" s="151"/>
      <c r="H63" s="151"/>
      <c r="I63" s="152"/>
      <c r="J63" s="153">
        <f>J142</f>
        <v>0</v>
      </c>
      <c r="K63" s="154"/>
    </row>
    <row r="64" spans="2:11" s="8" customFormat="1" ht="19.5" customHeight="1">
      <c r="B64" s="148"/>
      <c r="C64" s="149"/>
      <c r="D64" s="150" t="s">
        <v>99</v>
      </c>
      <c r="E64" s="151"/>
      <c r="F64" s="151"/>
      <c r="G64" s="151"/>
      <c r="H64" s="151"/>
      <c r="I64" s="152"/>
      <c r="J64" s="153">
        <f>J145</f>
        <v>0</v>
      </c>
      <c r="K64" s="154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1"/>
      <c r="J65" s="41"/>
      <c r="K65" s="44"/>
    </row>
    <row r="66" spans="2:11" s="1" customFormat="1" ht="6.75" customHeight="1">
      <c r="B66" s="55"/>
      <c r="C66" s="56"/>
      <c r="D66" s="56"/>
      <c r="E66" s="56"/>
      <c r="F66" s="56"/>
      <c r="G66" s="56"/>
      <c r="H66" s="56"/>
      <c r="I66" s="132"/>
      <c r="J66" s="56"/>
      <c r="K66" s="57"/>
    </row>
    <row r="70" spans="2:12" s="1" customFormat="1" ht="6.75" customHeight="1">
      <c r="B70" s="58"/>
      <c r="C70" s="59"/>
      <c r="D70" s="59"/>
      <c r="E70" s="59"/>
      <c r="F70" s="59"/>
      <c r="G70" s="59"/>
      <c r="H70" s="59"/>
      <c r="I70" s="135"/>
      <c r="J70" s="59"/>
      <c r="K70" s="59"/>
      <c r="L70" s="60"/>
    </row>
    <row r="71" spans="2:12" s="1" customFormat="1" ht="36.75" customHeight="1">
      <c r="B71" s="40"/>
      <c r="C71" s="61" t="s">
        <v>100</v>
      </c>
      <c r="D71" s="62"/>
      <c r="E71" s="62"/>
      <c r="F71" s="62"/>
      <c r="G71" s="62"/>
      <c r="H71" s="62"/>
      <c r="I71" s="155"/>
      <c r="J71" s="62"/>
      <c r="K71" s="62"/>
      <c r="L71" s="60"/>
    </row>
    <row r="72" spans="2:12" s="1" customFormat="1" ht="6.75" customHeight="1">
      <c r="B72" s="40"/>
      <c r="C72" s="62"/>
      <c r="D72" s="62"/>
      <c r="E72" s="62"/>
      <c r="F72" s="62"/>
      <c r="G72" s="62"/>
      <c r="H72" s="62"/>
      <c r="I72" s="155"/>
      <c r="J72" s="62"/>
      <c r="K72" s="62"/>
      <c r="L72" s="60"/>
    </row>
    <row r="73" spans="2:12" s="1" customFormat="1" ht="14.25" customHeight="1">
      <c r="B73" s="40"/>
      <c r="C73" s="64" t="s">
        <v>18</v>
      </c>
      <c r="D73" s="62"/>
      <c r="E73" s="62"/>
      <c r="F73" s="62"/>
      <c r="G73" s="62"/>
      <c r="H73" s="62"/>
      <c r="I73" s="155"/>
      <c r="J73" s="62"/>
      <c r="K73" s="62"/>
      <c r="L73" s="60"/>
    </row>
    <row r="74" spans="2:12" s="1" customFormat="1" ht="23.25" customHeight="1">
      <c r="B74" s="40"/>
      <c r="C74" s="62"/>
      <c r="D74" s="62"/>
      <c r="E74" s="328" t="str">
        <f>E7</f>
        <v>Oprava fasády obytného domu Tyršova 720, Vrchlabí</v>
      </c>
      <c r="F74" s="363"/>
      <c r="G74" s="363"/>
      <c r="H74" s="363"/>
      <c r="I74" s="155"/>
      <c r="J74" s="62"/>
      <c r="K74" s="62"/>
      <c r="L74" s="60"/>
    </row>
    <row r="75" spans="2:12" s="1" customFormat="1" ht="6.75" customHeight="1">
      <c r="B75" s="40"/>
      <c r="C75" s="62"/>
      <c r="D75" s="62"/>
      <c r="E75" s="62"/>
      <c r="F75" s="62"/>
      <c r="G75" s="62"/>
      <c r="H75" s="62"/>
      <c r="I75" s="155"/>
      <c r="J75" s="62"/>
      <c r="K75" s="62"/>
      <c r="L75" s="60"/>
    </row>
    <row r="76" spans="2:12" s="1" customFormat="1" ht="18" customHeight="1">
      <c r="B76" s="40"/>
      <c r="C76" s="64" t="s">
        <v>23</v>
      </c>
      <c r="D76" s="62"/>
      <c r="E76" s="62"/>
      <c r="F76" s="156" t="str">
        <f>F10</f>
        <v> </v>
      </c>
      <c r="G76" s="62"/>
      <c r="H76" s="62"/>
      <c r="I76" s="157" t="s">
        <v>25</v>
      </c>
      <c r="J76" s="72" t="str">
        <f>IF(J10="","",J10)</f>
        <v>21. 7. 2017</v>
      </c>
      <c r="K76" s="62"/>
      <c r="L76" s="60"/>
    </row>
    <row r="77" spans="2:12" s="1" customFormat="1" ht="6.75" customHeight="1">
      <c r="B77" s="40"/>
      <c r="C77" s="62"/>
      <c r="D77" s="62"/>
      <c r="E77" s="62"/>
      <c r="F77" s="62"/>
      <c r="G77" s="62"/>
      <c r="H77" s="62"/>
      <c r="I77" s="155"/>
      <c r="J77" s="62"/>
      <c r="K77" s="62"/>
      <c r="L77" s="60"/>
    </row>
    <row r="78" spans="2:12" s="1" customFormat="1" ht="15">
      <c r="B78" s="40"/>
      <c r="C78" s="64" t="s">
        <v>27</v>
      </c>
      <c r="D78" s="62"/>
      <c r="E78" s="62"/>
      <c r="F78" s="156" t="str">
        <f>E13</f>
        <v> </v>
      </c>
      <c r="G78" s="62"/>
      <c r="H78" s="62"/>
      <c r="I78" s="157" t="s">
        <v>33</v>
      </c>
      <c r="J78" s="156" t="str">
        <f>E19</f>
        <v> </v>
      </c>
      <c r="K78" s="62"/>
      <c r="L78" s="60"/>
    </row>
    <row r="79" spans="2:12" s="1" customFormat="1" ht="14.25" customHeight="1">
      <c r="B79" s="40"/>
      <c r="C79" s="64" t="s">
        <v>31</v>
      </c>
      <c r="D79" s="62"/>
      <c r="E79" s="62"/>
      <c r="F79" s="156">
        <f>IF(E16="","",E16)</f>
      </c>
      <c r="G79" s="62"/>
      <c r="H79" s="62"/>
      <c r="I79" s="155"/>
      <c r="J79" s="62"/>
      <c r="K79" s="62"/>
      <c r="L79" s="60"/>
    </row>
    <row r="80" spans="2:12" s="1" customFormat="1" ht="9.75" customHeight="1">
      <c r="B80" s="40"/>
      <c r="C80" s="62"/>
      <c r="D80" s="62"/>
      <c r="E80" s="62"/>
      <c r="F80" s="62"/>
      <c r="G80" s="62"/>
      <c r="H80" s="62"/>
      <c r="I80" s="155"/>
      <c r="J80" s="62"/>
      <c r="K80" s="62"/>
      <c r="L80" s="60"/>
    </row>
    <row r="81" spans="2:20" s="9" customFormat="1" ht="29.25" customHeight="1">
      <c r="B81" s="158"/>
      <c r="C81" s="159" t="s">
        <v>101</v>
      </c>
      <c r="D81" s="160" t="s">
        <v>55</v>
      </c>
      <c r="E81" s="160" t="s">
        <v>51</v>
      </c>
      <c r="F81" s="160" t="s">
        <v>102</v>
      </c>
      <c r="G81" s="160" t="s">
        <v>103</v>
      </c>
      <c r="H81" s="160" t="s">
        <v>104</v>
      </c>
      <c r="I81" s="162" t="s">
        <v>105</v>
      </c>
      <c r="J81" s="160" t="s">
        <v>85</v>
      </c>
      <c r="K81" s="163" t="s">
        <v>106</v>
      </c>
      <c r="L81" s="164"/>
      <c r="M81" s="79" t="s">
        <v>107</v>
      </c>
      <c r="N81" s="80" t="s">
        <v>40</v>
      </c>
      <c r="O81" s="80" t="s">
        <v>108</v>
      </c>
      <c r="P81" s="80" t="s">
        <v>109</v>
      </c>
      <c r="Q81" s="80" t="s">
        <v>110</v>
      </c>
      <c r="R81" s="80" t="s">
        <v>111</v>
      </c>
      <c r="S81" s="80" t="s">
        <v>112</v>
      </c>
      <c r="T81" s="81" t="s">
        <v>113</v>
      </c>
    </row>
    <row r="82" spans="2:63" s="1" customFormat="1" ht="29.25" customHeight="1">
      <c r="B82" s="40"/>
      <c r="C82" s="85" t="s">
        <v>86</v>
      </c>
      <c r="D82" s="62"/>
      <c r="E82" s="62"/>
      <c r="F82" s="62"/>
      <c r="G82" s="62"/>
      <c r="H82" s="62"/>
      <c r="I82" s="155"/>
      <c r="J82" s="165">
        <f>BK82</f>
        <v>0</v>
      </c>
      <c r="K82" s="62"/>
      <c r="L82" s="60"/>
      <c r="M82" s="82"/>
      <c r="N82" s="83"/>
      <c r="O82" s="83"/>
      <c r="P82" s="166">
        <f>P83+P119</f>
        <v>0</v>
      </c>
      <c r="Q82" s="83"/>
      <c r="R82" s="166">
        <f>R83+R119</f>
        <v>21.194515000000003</v>
      </c>
      <c r="S82" s="83"/>
      <c r="T82" s="167">
        <f>T83+T119</f>
        <v>21.872956000000002</v>
      </c>
      <c r="AT82" s="23" t="s">
        <v>69</v>
      </c>
      <c r="AU82" s="23" t="s">
        <v>87</v>
      </c>
      <c r="BK82" s="168">
        <f>BK83+BK119</f>
        <v>0</v>
      </c>
    </row>
    <row r="83" spans="2:63" s="10" customFormat="1" ht="36.75" customHeight="1">
      <c r="B83" s="169"/>
      <c r="C83" s="170"/>
      <c r="D83" s="171" t="s">
        <v>69</v>
      </c>
      <c r="E83" s="172" t="s">
        <v>114</v>
      </c>
      <c r="F83" s="172" t="s">
        <v>115</v>
      </c>
      <c r="G83" s="170"/>
      <c r="H83" s="170"/>
      <c r="I83" s="173"/>
      <c r="J83" s="174">
        <f>BK83</f>
        <v>0</v>
      </c>
      <c r="K83" s="170"/>
      <c r="L83" s="175"/>
      <c r="M83" s="176"/>
      <c r="N83" s="177"/>
      <c r="O83" s="177"/>
      <c r="P83" s="178">
        <f>P84+P87+P96+P111+P117</f>
        <v>0</v>
      </c>
      <c r="Q83" s="177"/>
      <c r="R83" s="178">
        <f>R84+R87+R96+R111+R117</f>
        <v>20.027362600000004</v>
      </c>
      <c r="S83" s="177"/>
      <c r="T83" s="179">
        <f>T84+T87+T96+T111+T117</f>
        <v>20.20588</v>
      </c>
      <c r="AR83" s="180" t="s">
        <v>10</v>
      </c>
      <c r="AT83" s="181" t="s">
        <v>69</v>
      </c>
      <c r="AU83" s="181" t="s">
        <v>70</v>
      </c>
      <c r="AY83" s="180" t="s">
        <v>116</v>
      </c>
      <c r="BK83" s="182">
        <f>BK84+BK87+BK96+BK111+BK117</f>
        <v>0</v>
      </c>
    </row>
    <row r="84" spans="2:63" s="10" customFormat="1" ht="19.5" customHeight="1">
      <c r="B84" s="169"/>
      <c r="C84" s="170"/>
      <c r="D84" s="183" t="s">
        <v>69</v>
      </c>
      <c r="E84" s="184" t="s">
        <v>117</v>
      </c>
      <c r="F84" s="184" t="s">
        <v>118</v>
      </c>
      <c r="G84" s="170"/>
      <c r="H84" s="170"/>
      <c r="I84" s="173"/>
      <c r="J84" s="185">
        <f>BK84</f>
        <v>0</v>
      </c>
      <c r="K84" s="170"/>
      <c r="L84" s="175"/>
      <c r="M84" s="176"/>
      <c r="N84" s="177"/>
      <c r="O84" s="177"/>
      <c r="P84" s="178">
        <f>SUM(P85:P86)</f>
        <v>0</v>
      </c>
      <c r="Q84" s="177"/>
      <c r="R84" s="178">
        <f>SUM(R85:R86)</f>
        <v>3.3435900000000003</v>
      </c>
      <c r="S84" s="177"/>
      <c r="T84" s="179">
        <f>SUM(T85:T86)</f>
        <v>0</v>
      </c>
      <c r="AR84" s="180" t="s">
        <v>10</v>
      </c>
      <c r="AT84" s="181" t="s">
        <v>69</v>
      </c>
      <c r="AU84" s="181" t="s">
        <v>10</v>
      </c>
      <c r="AY84" s="180" t="s">
        <v>116</v>
      </c>
      <c r="BK84" s="182">
        <f>SUM(BK85:BK86)</f>
        <v>0</v>
      </c>
    </row>
    <row r="85" spans="2:65" s="1" customFormat="1" ht="22.5" customHeight="1">
      <c r="B85" s="40"/>
      <c r="C85" s="186" t="s">
        <v>10</v>
      </c>
      <c r="D85" s="186" t="s">
        <v>119</v>
      </c>
      <c r="E85" s="187" t="s">
        <v>120</v>
      </c>
      <c r="F85" s="188" t="s">
        <v>121</v>
      </c>
      <c r="G85" s="189" t="s">
        <v>122</v>
      </c>
      <c r="H85" s="190">
        <v>2</v>
      </c>
      <c r="I85" s="191"/>
      <c r="J85" s="190">
        <f>ROUND(I85*H85,0)</f>
        <v>0</v>
      </c>
      <c r="K85" s="188" t="s">
        <v>123</v>
      </c>
      <c r="L85" s="60"/>
      <c r="M85" s="192" t="s">
        <v>21</v>
      </c>
      <c r="N85" s="193" t="s">
        <v>41</v>
      </c>
      <c r="O85" s="41"/>
      <c r="P85" s="194">
        <f>O85*H85</f>
        <v>0</v>
      </c>
      <c r="Q85" s="194">
        <v>0.24042</v>
      </c>
      <c r="R85" s="194">
        <f>Q85*H85</f>
        <v>0.48084</v>
      </c>
      <c r="S85" s="194">
        <v>0</v>
      </c>
      <c r="T85" s="195">
        <f>S85*H85</f>
        <v>0</v>
      </c>
      <c r="AR85" s="23" t="s">
        <v>124</v>
      </c>
      <c r="AT85" s="23" t="s">
        <v>119</v>
      </c>
      <c r="AU85" s="23" t="s">
        <v>81</v>
      </c>
      <c r="AY85" s="23" t="s">
        <v>116</v>
      </c>
      <c r="BE85" s="196">
        <f>IF(N85="základní",J85,0)</f>
        <v>0</v>
      </c>
      <c r="BF85" s="196">
        <f>IF(N85="snížená",J85,0)</f>
        <v>0</v>
      </c>
      <c r="BG85" s="196">
        <f>IF(N85="zákl. přenesená",J85,0)</f>
        <v>0</v>
      </c>
      <c r="BH85" s="196">
        <f>IF(N85="sníž. přenesená",J85,0)</f>
        <v>0</v>
      </c>
      <c r="BI85" s="196">
        <f>IF(N85="nulová",J85,0)</f>
        <v>0</v>
      </c>
      <c r="BJ85" s="23" t="s">
        <v>10</v>
      </c>
      <c r="BK85" s="196">
        <f>ROUND(I85*H85,0)</f>
        <v>0</v>
      </c>
      <c r="BL85" s="23" t="s">
        <v>124</v>
      </c>
      <c r="BM85" s="23" t="s">
        <v>125</v>
      </c>
    </row>
    <row r="86" spans="2:65" s="1" customFormat="1" ht="22.5" customHeight="1">
      <c r="B86" s="40"/>
      <c r="C86" s="186" t="s">
        <v>81</v>
      </c>
      <c r="D86" s="186" t="s">
        <v>119</v>
      </c>
      <c r="E86" s="187" t="s">
        <v>126</v>
      </c>
      <c r="F86" s="188" t="s">
        <v>127</v>
      </c>
      <c r="G86" s="189" t="s">
        <v>128</v>
      </c>
      <c r="H86" s="190">
        <v>1.5</v>
      </c>
      <c r="I86" s="191"/>
      <c r="J86" s="190">
        <f>ROUND(I86*H86,0)</f>
        <v>0</v>
      </c>
      <c r="K86" s="188" t="s">
        <v>123</v>
      </c>
      <c r="L86" s="60"/>
      <c r="M86" s="192" t="s">
        <v>21</v>
      </c>
      <c r="N86" s="193" t="s">
        <v>41</v>
      </c>
      <c r="O86" s="41"/>
      <c r="P86" s="194">
        <f>O86*H86</f>
        <v>0</v>
      </c>
      <c r="Q86" s="194">
        <v>1.9085</v>
      </c>
      <c r="R86" s="194">
        <f>Q86*H86</f>
        <v>2.86275</v>
      </c>
      <c r="S86" s="194">
        <v>0</v>
      </c>
      <c r="T86" s="195">
        <f>S86*H86</f>
        <v>0</v>
      </c>
      <c r="AR86" s="23" t="s">
        <v>124</v>
      </c>
      <c r="AT86" s="23" t="s">
        <v>119</v>
      </c>
      <c r="AU86" s="23" t="s">
        <v>81</v>
      </c>
      <c r="AY86" s="23" t="s">
        <v>116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23" t="s">
        <v>10</v>
      </c>
      <c r="BK86" s="196">
        <f>ROUND(I86*H86,0)</f>
        <v>0</v>
      </c>
      <c r="BL86" s="23" t="s">
        <v>124</v>
      </c>
      <c r="BM86" s="23" t="s">
        <v>129</v>
      </c>
    </row>
    <row r="87" spans="2:63" s="10" customFormat="1" ht="29.25" customHeight="1">
      <c r="B87" s="169"/>
      <c r="C87" s="170"/>
      <c r="D87" s="183" t="s">
        <v>69</v>
      </c>
      <c r="E87" s="184" t="s">
        <v>130</v>
      </c>
      <c r="F87" s="184" t="s">
        <v>131</v>
      </c>
      <c r="G87" s="170"/>
      <c r="H87" s="170"/>
      <c r="I87" s="173"/>
      <c r="J87" s="185">
        <f>BK87</f>
        <v>0</v>
      </c>
      <c r="K87" s="170"/>
      <c r="L87" s="175"/>
      <c r="M87" s="176"/>
      <c r="N87" s="177"/>
      <c r="O87" s="177"/>
      <c r="P87" s="178">
        <f>SUM(P88:P95)</f>
        <v>0</v>
      </c>
      <c r="Q87" s="177"/>
      <c r="R87" s="178">
        <f>SUM(R88:R95)</f>
        <v>16.683772600000005</v>
      </c>
      <c r="S87" s="177"/>
      <c r="T87" s="179">
        <f>SUM(T88:T95)</f>
        <v>0</v>
      </c>
      <c r="AR87" s="180" t="s">
        <v>10</v>
      </c>
      <c r="AT87" s="181" t="s">
        <v>69</v>
      </c>
      <c r="AU87" s="181" t="s">
        <v>10</v>
      </c>
      <c r="AY87" s="180" t="s">
        <v>116</v>
      </c>
      <c r="BK87" s="182">
        <f>SUM(BK88:BK95)</f>
        <v>0</v>
      </c>
    </row>
    <row r="88" spans="2:65" s="1" customFormat="1" ht="22.5" customHeight="1">
      <c r="B88" s="40"/>
      <c r="C88" s="186" t="s">
        <v>117</v>
      </c>
      <c r="D88" s="186" t="s">
        <v>119</v>
      </c>
      <c r="E88" s="187" t="s">
        <v>132</v>
      </c>
      <c r="F88" s="188" t="s">
        <v>133</v>
      </c>
      <c r="G88" s="189" t="s">
        <v>134</v>
      </c>
      <c r="H88" s="190">
        <v>61.5</v>
      </c>
      <c r="I88" s="191"/>
      <c r="J88" s="190">
        <f>ROUND(I88*H88,0)</f>
        <v>0</v>
      </c>
      <c r="K88" s="188" t="s">
        <v>123</v>
      </c>
      <c r="L88" s="60"/>
      <c r="M88" s="192" t="s">
        <v>21</v>
      </c>
      <c r="N88" s="193" t="s">
        <v>41</v>
      </c>
      <c r="O88" s="41"/>
      <c r="P88" s="194">
        <f>O88*H88</f>
        <v>0</v>
      </c>
      <c r="Q88" s="194">
        <v>0.02109</v>
      </c>
      <c r="R88" s="194">
        <f>Q88*H88</f>
        <v>1.2970350000000002</v>
      </c>
      <c r="S88" s="194">
        <v>0</v>
      </c>
      <c r="T88" s="195">
        <f>S88*H88</f>
        <v>0</v>
      </c>
      <c r="AR88" s="23" t="s">
        <v>124</v>
      </c>
      <c r="AT88" s="23" t="s">
        <v>119</v>
      </c>
      <c r="AU88" s="23" t="s">
        <v>81</v>
      </c>
      <c r="AY88" s="23" t="s">
        <v>116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3" t="s">
        <v>10</v>
      </c>
      <c r="BK88" s="196">
        <f>ROUND(I88*H88,0)</f>
        <v>0</v>
      </c>
      <c r="BL88" s="23" t="s">
        <v>124</v>
      </c>
      <c r="BM88" s="23" t="s">
        <v>135</v>
      </c>
    </row>
    <row r="89" spans="2:51" s="11" customFormat="1" ht="13.5">
      <c r="B89" s="197"/>
      <c r="C89" s="198"/>
      <c r="D89" s="199" t="s">
        <v>136</v>
      </c>
      <c r="E89" s="200" t="s">
        <v>21</v>
      </c>
      <c r="F89" s="201" t="s">
        <v>137</v>
      </c>
      <c r="G89" s="198"/>
      <c r="H89" s="202">
        <v>61.5</v>
      </c>
      <c r="I89" s="203"/>
      <c r="J89" s="198"/>
      <c r="K89" s="198"/>
      <c r="L89" s="204"/>
      <c r="M89" s="205"/>
      <c r="N89" s="206"/>
      <c r="O89" s="206"/>
      <c r="P89" s="206"/>
      <c r="Q89" s="206"/>
      <c r="R89" s="206"/>
      <c r="S89" s="206"/>
      <c r="T89" s="207"/>
      <c r="AT89" s="208" t="s">
        <v>136</v>
      </c>
      <c r="AU89" s="208" t="s">
        <v>81</v>
      </c>
      <c r="AV89" s="11" t="s">
        <v>81</v>
      </c>
      <c r="AW89" s="11" t="s">
        <v>34</v>
      </c>
      <c r="AX89" s="11" t="s">
        <v>10</v>
      </c>
      <c r="AY89" s="208" t="s">
        <v>116</v>
      </c>
    </row>
    <row r="90" spans="2:65" s="1" customFormat="1" ht="22.5" customHeight="1">
      <c r="B90" s="40"/>
      <c r="C90" s="186" t="s">
        <v>124</v>
      </c>
      <c r="D90" s="186" t="s">
        <v>119</v>
      </c>
      <c r="E90" s="187" t="s">
        <v>138</v>
      </c>
      <c r="F90" s="188" t="s">
        <v>139</v>
      </c>
      <c r="G90" s="189" t="s">
        <v>134</v>
      </c>
      <c r="H90" s="190">
        <v>632.72</v>
      </c>
      <c r="I90" s="191"/>
      <c r="J90" s="190">
        <f>ROUND(I90*H90,0)</f>
        <v>0</v>
      </c>
      <c r="K90" s="188" t="s">
        <v>123</v>
      </c>
      <c r="L90" s="60"/>
      <c r="M90" s="192" t="s">
        <v>21</v>
      </c>
      <c r="N90" s="193" t="s">
        <v>41</v>
      </c>
      <c r="O90" s="41"/>
      <c r="P90" s="194">
        <f>O90*H90</f>
        <v>0</v>
      </c>
      <c r="Q90" s="194">
        <v>0.02426</v>
      </c>
      <c r="R90" s="194">
        <f>Q90*H90</f>
        <v>15.349787200000002</v>
      </c>
      <c r="S90" s="194">
        <v>0</v>
      </c>
      <c r="T90" s="195">
        <f>S90*H90</f>
        <v>0</v>
      </c>
      <c r="AR90" s="23" t="s">
        <v>124</v>
      </c>
      <c r="AT90" s="23" t="s">
        <v>119</v>
      </c>
      <c r="AU90" s="23" t="s">
        <v>81</v>
      </c>
      <c r="AY90" s="23" t="s">
        <v>116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23" t="s">
        <v>10</v>
      </c>
      <c r="BK90" s="196">
        <f>ROUND(I90*H90,0)</f>
        <v>0</v>
      </c>
      <c r="BL90" s="23" t="s">
        <v>124</v>
      </c>
      <c r="BM90" s="23" t="s">
        <v>140</v>
      </c>
    </row>
    <row r="91" spans="2:51" s="11" customFormat="1" ht="13.5">
      <c r="B91" s="197"/>
      <c r="C91" s="198"/>
      <c r="D91" s="199" t="s">
        <v>136</v>
      </c>
      <c r="E91" s="200" t="s">
        <v>21</v>
      </c>
      <c r="F91" s="201" t="s">
        <v>141</v>
      </c>
      <c r="G91" s="198"/>
      <c r="H91" s="202">
        <v>632.72</v>
      </c>
      <c r="I91" s="203"/>
      <c r="J91" s="198"/>
      <c r="K91" s="198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136</v>
      </c>
      <c r="AU91" s="208" t="s">
        <v>81</v>
      </c>
      <c r="AV91" s="11" t="s">
        <v>81</v>
      </c>
      <c r="AW91" s="11" t="s">
        <v>34</v>
      </c>
      <c r="AX91" s="11" t="s">
        <v>10</v>
      </c>
      <c r="AY91" s="208" t="s">
        <v>116</v>
      </c>
    </row>
    <row r="92" spans="2:65" s="1" customFormat="1" ht="22.5" customHeight="1">
      <c r="B92" s="40"/>
      <c r="C92" s="186" t="s">
        <v>142</v>
      </c>
      <c r="D92" s="186" t="s">
        <v>119</v>
      </c>
      <c r="E92" s="187" t="s">
        <v>143</v>
      </c>
      <c r="F92" s="188" t="s">
        <v>144</v>
      </c>
      <c r="G92" s="189" t="s">
        <v>145</v>
      </c>
      <c r="H92" s="190">
        <v>20</v>
      </c>
      <c r="I92" s="191"/>
      <c r="J92" s="190">
        <f>ROUND(I92*H92,0)</f>
        <v>0</v>
      </c>
      <c r="K92" s="188" t="s">
        <v>123</v>
      </c>
      <c r="L92" s="60"/>
      <c r="M92" s="192" t="s">
        <v>21</v>
      </c>
      <c r="N92" s="193" t="s">
        <v>41</v>
      </c>
      <c r="O92" s="41"/>
      <c r="P92" s="194">
        <f>O92*H92</f>
        <v>0</v>
      </c>
      <c r="Q92" s="194">
        <v>0.00144</v>
      </c>
      <c r="R92" s="194">
        <f>Q92*H92</f>
        <v>0.028800000000000003</v>
      </c>
      <c r="S92" s="194">
        <v>0</v>
      </c>
      <c r="T92" s="195">
        <f>S92*H92</f>
        <v>0</v>
      </c>
      <c r="AR92" s="23" t="s">
        <v>124</v>
      </c>
      <c r="AT92" s="23" t="s">
        <v>119</v>
      </c>
      <c r="AU92" s="23" t="s">
        <v>81</v>
      </c>
      <c r="AY92" s="23" t="s">
        <v>116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3" t="s">
        <v>10</v>
      </c>
      <c r="BK92" s="196">
        <f>ROUND(I92*H92,0)</f>
        <v>0</v>
      </c>
      <c r="BL92" s="23" t="s">
        <v>124</v>
      </c>
      <c r="BM92" s="23" t="s">
        <v>146</v>
      </c>
    </row>
    <row r="93" spans="2:51" s="11" customFormat="1" ht="13.5">
      <c r="B93" s="197"/>
      <c r="C93" s="198"/>
      <c r="D93" s="199" t="s">
        <v>136</v>
      </c>
      <c r="E93" s="200" t="s">
        <v>21</v>
      </c>
      <c r="F93" s="201" t="s">
        <v>147</v>
      </c>
      <c r="G93" s="198"/>
      <c r="H93" s="202">
        <v>20</v>
      </c>
      <c r="I93" s="203"/>
      <c r="J93" s="198"/>
      <c r="K93" s="198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136</v>
      </c>
      <c r="AU93" s="208" t="s">
        <v>81</v>
      </c>
      <c r="AV93" s="11" t="s">
        <v>81</v>
      </c>
      <c r="AW93" s="11" t="s">
        <v>34</v>
      </c>
      <c r="AX93" s="11" t="s">
        <v>10</v>
      </c>
      <c r="AY93" s="208" t="s">
        <v>116</v>
      </c>
    </row>
    <row r="94" spans="2:65" s="1" customFormat="1" ht="22.5" customHeight="1">
      <c r="B94" s="40"/>
      <c r="C94" s="186" t="s">
        <v>130</v>
      </c>
      <c r="D94" s="186" t="s">
        <v>119</v>
      </c>
      <c r="E94" s="187" t="s">
        <v>148</v>
      </c>
      <c r="F94" s="188" t="s">
        <v>149</v>
      </c>
      <c r="G94" s="189" t="s">
        <v>134</v>
      </c>
      <c r="H94" s="190">
        <v>67.92</v>
      </c>
      <c r="I94" s="191"/>
      <c r="J94" s="190">
        <f>ROUND(I94*H94,0)</f>
        <v>0</v>
      </c>
      <c r="K94" s="188" t="s">
        <v>123</v>
      </c>
      <c r="L94" s="60"/>
      <c r="M94" s="192" t="s">
        <v>21</v>
      </c>
      <c r="N94" s="193" t="s">
        <v>41</v>
      </c>
      <c r="O94" s="41"/>
      <c r="P94" s="194">
        <f>O94*H94</f>
        <v>0</v>
      </c>
      <c r="Q94" s="194">
        <v>0.00012</v>
      </c>
      <c r="R94" s="194">
        <f>Q94*H94</f>
        <v>0.0081504</v>
      </c>
      <c r="S94" s="194">
        <v>0</v>
      </c>
      <c r="T94" s="195">
        <f>S94*H94</f>
        <v>0</v>
      </c>
      <c r="AR94" s="23" t="s">
        <v>124</v>
      </c>
      <c r="AT94" s="23" t="s">
        <v>119</v>
      </c>
      <c r="AU94" s="23" t="s">
        <v>81</v>
      </c>
      <c r="AY94" s="23" t="s">
        <v>116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3" t="s">
        <v>10</v>
      </c>
      <c r="BK94" s="196">
        <f>ROUND(I94*H94,0)</f>
        <v>0</v>
      </c>
      <c r="BL94" s="23" t="s">
        <v>124</v>
      </c>
      <c r="BM94" s="23" t="s">
        <v>150</v>
      </c>
    </row>
    <row r="95" spans="2:51" s="11" customFormat="1" ht="13.5">
      <c r="B95" s="197"/>
      <c r="C95" s="198"/>
      <c r="D95" s="209" t="s">
        <v>136</v>
      </c>
      <c r="E95" s="210" t="s">
        <v>21</v>
      </c>
      <c r="F95" s="211" t="s">
        <v>151</v>
      </c>
      <c r="G95" s="198"/>
      <c r="H95" s="212">
        <v>67.92</v>
      </c>
      <c r="I95" s="203"/>
      <c r="J95" s="198"/>
      <c r="K95" s="198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136</v>
      </c>
      <c r="AU95" s="208" t="s">
        <v>81</v>
      </c>
      <c r="AV95" s="11" t="s">
        <v>81</v>
      </c>
      <c r="AW95" s="11" t="s">
        <v>34</v>
      </c>
      <c r="AX95" s="11" t="s">
        <v>10</v>
      </c>
      <c r="AY95" s="208" t="s">
        <v>116</v>
      </c>
    </row>
    <row r="96" spans="2:63" s="10" customFormat="1" ht="29.25" customHeight="1">
      <c r="B96" s="169"/>
      <c r="C96" s="170"/>
      <c r="D96" s="183" t="s">
        <v>69</v>
      </c>
      <c r="E96" s="184" t="s">
        <v>152</v>
      </c>
      <c r="F96" s="184" t="s">
        <v>153</v>
      </c>
      <c r="G96" s="170"/>
      <c r="H96" s="170"/>
      <c r="I96" s="173"/>
      <c r="J96" s="185">
        <f>BK96</f>
        <v>0</v>
      </c>
      <c r="K96" s="170"/>
      <c r="L96" s="175"/>
      <c r="M96" s="176"/>
      <c r="N96" s="177"/>
      <c r="O96" s="177"/>
      <c r="P96" s="178">
        <f>SUM(P97:P110)</f>
        <v>0</v>
      </c>
      <c r="Q96" s="177"/>
      <c r="R96" s="178">
        <f>SUM(R97:R110)</f>
        <v>0</v>
      </c>
      <c r="S96" s="177"/>
      <c r="T96" s="179">
        <f>SUM(T97:T110)</f>
        <v>20.20588</v>
      </c>
      <c r="AR96" s="180" t="s">
        <v>10</v>
      </c>
      <c r="AT96" s="181" t="s">
        <v>69</v>
      </c>
      <c r="AU96" s="181" t="s">
        <v>10</v>
      </c>
      <c r="AY96" s="180" t="s">
        <v>116</v>
      </c>
      <c r="BK96" s="182">
        <f>SUM(BK97:BK110)</f>
        <v>0</v>
      </c>
    </row>
    <row r="97" spans="2:65" s="1" customFormat="1" ht="31.5" customHeight="1">
      <c r="B97" s="40"/>
      <c r="C97" s="186" t="s">
        <v>154</v>
      </c>
      <c r="D97" s="186" t="s">
        <v>119</v>
      </c>
      <c r="E97" s="187" t="s">
        <v>155</v>
      </c>
      <c r="F97" s="188" t="s">
        <v>156</v>
      </c>
      <c r="G97" s="189" t="s">
        <v>134</v>
      </c>
      <c r="H97" s="190">
        <v>963</v>
      </c>
      <c r="I97" s="191"/>
      <c r="J97" s="190">
        <f>ROUND(I97*H97,0)</f>
        <v>0</v>
      </c>
      <c r="K97" s="188" t="s">
        <v>123</v>
      </c>
      <c r="L97" s="60"/>
      <c r="M97" s="192" t="s">
        <v>21</v>
      </c>
      <c r="N97" s="193" t="s">
        <v>41</v>
      </c>
      <c r="O97" s="41"/>
      <c r="P97" s="194">
        <f>O97*H97</f>
        <v>0</v>
      </c>
      <c r="Q97" s="194">
        <v>0</v>
      </c>
      <c r="R97" s="194">
        <f>Q97*H97</f>
        <v>0</v>
      </c>
      <c r="S97" s="194">
        <v>0</v>
      </c>
      <c r="T97" s="195">
        <f>S97*H97</f>
        <v>0</v>
      </c>
      <c r="AR97" s="23" t="s">
        <v>124</v>
      </c>
      <c r="AT97" s="23" t="s">
        <v>119</v>
      </c>
      <c r="AU97" s="23" t="s">
        <v>81</v>
      </c>
      <c r="AY97" s="23" t="s">
        <v>116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3" t="s">
        <v>10</v>
      </c>
      <c r="BK97" s="196">
        <f>ROUND(I97*H97,0)</f>
        <v>0</v>
      </c>
      <c r="BL97" s="23" t="s">
        <v>124</v>
      </c>
      <c r="BM97" s="23" t="s">
        <v>157</v>
      </c>
    </row>
    <row r="98" spans="2:51" s="11" customFormat="1" ht="13.5">
      <c r="B98" s="197"/>
      <c r="C98" s="198"/>
      <c r="D98" s="199" t="s">
        <v>136</v>
      </c>
      <c r="E98" s="200" t="s">
        <v>21</v>
      </c>
      <c r="F98" s="201" t="s">
        <v>158</v>
      </c>
      <c r="G98" s="198"/>
      <c r="H98" s="202">
        <v>963</v>
      </c>
      <c r="I98" s="203"/>
      <c r="J98" s="198"/>
      <c r="K98" s="198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136</v>
      </c>
      <c r="AU98" s="208" t="s">
        <v>81</v>
      </c>
      <c r="AV98" s="11" t="s">
        <v>81</v>
      </c>
      <c r="AW98" s="11" t="s">
        <v>34</v>
      </c>
      <c r="AX98" s="11" t="s">
        <v>10</v>
      </c>
      <c r="AY98" s="208" t="s">
        <v>116</v>
      </c>
    </row>
    <row r="99" spans="2:65" s="1" customFormat="1" ht="31.5" customHeight="1">
      <c r="B99" s="40"/>
      <c r="C99" s="186" t="s">
        <v>159</v>
      </c>
      <c r="D99" s="186" t="s">
        <v>119</v>
      </c>
      <c r="E99" s="187" t="s">
        <v>160</v>
      </c>
      <c r="F99" s="188" t="s">
        <v>161</v>
      </c>
      <c r="G99" s="189" t="s">
        <v>134</v>
      </c>
      <c r="H99" s="190">
        <v>57780</v>
      </c>
      <c r="I99" s="191"/>
      <c r="J99" s="190">
        <f>ROUND(I99*H99,0)</f>
        <v>0</v>
      </c>
      <c r="K99" s="188" t="s">
        <v>123</v>
      </c>
      <c r="L99" s="60"/>
      <c r="M99" s="192" t="s">
        <v>21</v>
      </c>
      <c r="N99" s="193" t="s">
        <v>41</v>
      </c>
      <c r="O99" s="41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AR99" s="23" t="s">
        <v>124</v>
      </c>
      <c r="AT99" s="23" t="s">
        <v>119</v>
      </c>
      <c r="AU99" s="23" t="s">
        <v>81</v>
      </c>
      <c r="AY99" s="23" t="s">
        <v>116</v>
      </c>
      <c r="BE99" s="196">
        <f>IF(N99="základní",J99,0)</f>
        <v>0</v>
      </c>
      <c r="BF99" s="196">
        <f>IF(N99="snížená",J99,0)</f>
        <v>0</v>
      </c>
      <c r="BG99" s="196">
        <f>IF(N99="zákl. přenesená",J99,0)</f>
        <v>0</v>
      </c>
      <c r="BH99" s="196">
        <f>IF(N99="sníž. přenesená",J99,0)</f>
        <v>0</v>
      </c>
      <c r="BI99" s="196">
        <f>IF(N99="nulová",J99,0)</f>
        <v>0</v>
      </c>
      <c r="BJ99" s="23" t="s">
        <v>10</v>
      </c>
      <c r="BK99" s="196">
        <f>ROUND(I99*H99,0)</f>
        <v>0</v>
      </c>
      <c r="BL99" s="23" t="s">
        <v>124</v>
      </c>
      <c r="BM99" s="23" t="s">
        <v>162</v>
      </c>
    </row>
    <row r="100" spans="2:51" s="11" customFormat="1" ht="13.5">
      <c r="B100" s="197"/>
      <c r="C100" s="198"/>
      <c r="D100" s="199" t="s">
        <v>136</v>
      </c>
      <c r="E100" s="200" t="s">
        <v>21</v>
      </c>
      <c r="F100" s="201" t="s">
        <v>163</v>
      </c>
      <c r="G100" s="198"/>
      <c r="H100" s="202">
        <v>57780</v>
      </c>
      <c r="I100" s="203"/>
      <c r="J100" s="198"/>
      <c r="K100" s="198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136</v>
      </c>
      <c r="AU100" s="208" t="s">
        <v>81</v>
      </c>
      <c r="AV100" s="11" t="s">
        <v>81</v>
      </c>
      <c r="AW100" s="11" t="s">
        <v>34</v>
      </c>
      <c r="AX100" s="11" t="s">
        <v>10</v>
      </c>
      <c r="AY100" s="208" t="s">
        <v>116</v>
      </c>
    </row>
    <row r="101" spans="2:65" s="1" customFormat="1" ht="31.5" customHeight="1">
      <c r="B101" s="40"/>
      <c r="C101" s="186" t="s">
        <v>152</v>
      </c>
      <c r="D101" s="186" t="s">
        <v>119</v>
      </c>
      <c r="E101" s="187" t="s">
        <v>164</v>
      </c>
      <c r="F101" s="188" t="s">
        <v>165</v>
      </c>
      <c r="G101" s="189" t="s">
        <v>134</v>
      </c>
      <c r="H101" s="190">
        <v>963</v>
      </c>
      <c r="I101" s="191"/>
      <c r="J101" s="190">
        <f>ROUND(I101*H101,0)</f>
        <v>0</v>
      </c>
      <c r="K101" s="188" t="s">
        <v>123</v>
      </c>
      <c r="L101" s="60"/>
      <c r="M101" s="192" t="s">
        <v>21</v>
      </c>
      <c r="N101" s="193" t="s">
        <v>41</v>
      </c>
      <c r="O101" s="41"/>
      <c r="P101" s="194">
        <f>O101*H101</f>
        <v>0</v>
      </c>
      <c r="Q101" s="194">
        <v>0</v>
      </c>
      <c r="R101" s="194">
        <f>Q101*H101</f>
        <v>0</v>
      </c>
      <c r="S101" s="194">
        <v>0</v>
      </c>
      <c r="T101" s="195">
        <f>S101*H101</f>
        <v>0</v>
      </c>
      <c r="AR101" s="23" t="s">
        <v>124</v>
      </c>
      <c r="AT101" s="23" t="s">
        <v>119</v>
      </c>
      <c r="AU101" s="23" t="s">
        <v>81</v>
      </c>
      <c r="AY101" s="23" t="s">
        <v>116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23" t="s">
        <v>10</v>
      </c>
      <c r="BK101" s="196">
        <f>ROUND(I101*H101,0)</f>
        <v>0</v>
      </c>
      <c r="BL101" s="23" t="s">
        <v>124</v>
      </c>
      <c r="BM101" s="23" t="s">
        <v>166</v>
      </c>
    </row>
    <row r="102" spans="2:65" s="1" customFormat="1" ht="22.5" customHeight="1">
      <c r="B102" s="40"/>
      <c r="C102" s="186" t="s">
        <v>167</v>
      </c>
      <c r="D102" s="186" t="s">
        <v>119</v>
      </c>
      <c r="E102" s="187" t="s">
        <v>168</v>
      </c>
      <c r="F102" s="188" t="s">
        <v>169</v>
      </c>
      <c r="G102" s="189" t="s">
        <v>134</v>
      </c>
      <c r="H102" s="190">
        <v>963</v>
      </c>
      <c r="I102" s="191"/>
      <c r="J102" s="190">
        <f>ROUND(I102*H102,0)</f>
        <v>0</v>
      </c>
      <c r="K102" s="188" t="s">
        <v>123</v>
      </c>
      <c r="L102" s="60"/>
      <c r="M102" s="192" t="s">
        <v>21</v>
      </c>
      <c r="N102" s="193" t="s">
        <v>41</v>
      </c>
      <c r="O102" s="41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AR102" s="23" t="s">
        <v>124</v>
      </c>
      <c r="AT102" s="23" t="s">
        <v>119</v>
      </c>
      <c r="AU102" s="23" t="s">
        <v>81</v>
      </c>
      <c r="AY102" s="23" t="s">
        <v>116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3" t="s">
        <v>10</v>
      </c>
      <c r="BK102" s="196">
        <f>ROUND(I102*H102,0)</f>
        <v>0</v>
      </c>
      <c r="BL102" s="23" t="s">
        <v>124</v>
      </c>
      <c r="BM102" s="23" t="s">
        <v>170</v>
      </c>
    </row>
    <row r="103" spans="2:65" s="1" customFormat="1" ht="22.5" customHeight="1">
      <c r="B103" s="40"/>
      <c r="C103" s="186" t="s">
        <v>171</v>
      </c>
      <c r="D103" s="186" t="s">
        <v>119</v>
      </c>
      <c r="E103" s="187" t="s">
        <v>172</v>
      </c>
      <c r="F103" s="188" t="s">
        <v>173</v>
      </c>
      <c r="G103" s="189" t="s">
        <v>134</v>
      </c>
      <c r="H103" s="190">
        <v>57780</v>
      </c>
      <c r="I103" s="191"/>
      <c r="J103" s="190">
        <f>ROUND(I103*H103,0)</f>
        <v>0</v>
      </c>
      <c r="K103" s="188" t="s">
        <v>123</v>
      </c>
      <c r="L103" s="60"/>
      <c r="M103" s="192" t="s">
        <v>21</v>
      </c>
      <c r="N103" s="193" t="s">
        <v>41</v>
      </c>
      <c r="O103" s="41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AR103" s="23" t="s">
        <v>124</v>
      </c>
      <c r="AT103" s="23" t="s">
        <v>119</v>
      </c>
      <c r="AU103" s="23" t="s">
        <v>81</v>
      </c>
      <c r="AY103" s="23" t="s">
        <v>116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23" t="s">
        <v>10</v>
      </c>
      <c r="BK103" s="196">
        <f>ROUND(I103*H103,0)</f>
        <v>0</v>
      </c>
      <c r="BL103" s="23" t="s">
        <v>124</v>
      </c>
      <c r="BM103" s="23" t="s">
        <v>174</v>
      </c>
    </row>
    <row r="104" spans="2:65" s="1" customFormat="1" ht="22.5" customHeight="1">
      <c r="B104" s="40"/>
      <c r="C104" s="186" t="s">
        <v>175</v>
      </c>
      <c r="D104" s="186" t="s">
        <v>119</v>
      </c>
      <c r="E104" s="187" t="s">
        <v>176</v>
      </c>
      <c r="F104" s="188" t="s">
        <v>177</v>
      </c>
      <c r="G104" s="189" t="s">
        <v>134</v>
      </c>
      <c r="H104" s="190">
        <v>963</v>
      </c>
      <c r="I104" s="191"/>
      <c r="J104" s="190">
        <f>ROUND(I104*H104,0)</f>
        <v>0</v>
      </c>
      <c r="K104" s="188" t="s">
        <v>123</v>
      </c>
      <c r="L104" s="60"/>
      <c r="M104" s="192" t="s">
        <v>21</v>
      </c>
      <c r="N104" s="193" t="s">
        <v>41</v>
      </c>
      <c r="O104" s="41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AR104" s="23" t="s">
        <v>124</v>
      </c>
      <c r="AT104" s="23" t="s">
        <v>119</v>
      </c>
      <c r="AU104" s="23" t="s">
        <v>81</v>
      </c>
      <c r="AY104" s="23" t="s">
        <v>116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3" t="s">
        <v>10</v>
      </c>
      <c r="BK104" s="196">
        <f>ROUND(I104*H104,0)</f>
        <v>0</v>
      </c>
      <c r="BL104" s="23" t="s">
        <v>124</v>
      </c>
      <c r="BM104" s="23" t="s">
        <v>178</v>
      </c>
    </row>
    <row r="105" spans="2:65" s="1" customFormat="1" ht="22.5" customHeight="1">
      <c r="B105" s="40"/>
      <c r="C105" s="186" t="s">
        <v>179</v>
      </c>
      <c r="D105" s="186" t="s">
        <v>119</v>
      </c>
      <c r="E105" s="187" t="s">
        <v>180</v>
      </c>
      <c r="F105" s="188" t="s">
        <v>181</v>
      </c>
      <c r="G105" s="189" t="s">
        <v>134</v>
      </c>
      <c r="H105" s="190">
        <v>0.98</v>
      </c>
      <c r="I105" s="191"/>
      <c r="J105" s="190">
        <f>ROUND(I105*H105,0)</f>
        <v>0</v>
      </c>
      <c r="K105" s="188" t="s">
        <v>123</v>
      </c>
      <c r="L105" s="60"/>
      <c r="M105" s="192" t="s">
        <v>21</v>
      </c>
      <c r="N105" s="193" t="s">
        <v>41</v>
      </c>
      <c r="O105" s="41"/>
      <c r="P105" s="194">
        <f>O105*H105</f>
        <v>0</v>
      </c>
      <c r="Q105" s="194">
        <v>0</v>
      </c>
      <c r="R105" s="194">
        <f>Q105*H105</f>
        <v>0</v>
      </c>
      <c r="S105" s="194">
        <v>0.075</v>
      </c>
      <c r="T105" s="195">
        <f>S105*H105</f>
        <v>0.0735</v>
      </c>
      <c r="AR105" s="23" t="s">
        <v>124</v>
      </c>
      <c r="AT105" s="23" t="s">
        <v>119</v>
      </c>
      <c r="AU105" s="23" t="s">
        <v>81</v>
      </c>
      <c r="AY105" s="23" t="s">
        <v>116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3" t="s">
        <v>10</v>
      </c>
      <c r="BK105" s="196">
        <f>ROUND(I105*H105,0)</f>
        <v>0</v>
      </c>
      <c r="BL105" s="23" t="s">
        <v>124</v>
      </c>
      <c r="BM105" s="23" t="s">
        <v>182</v>
      </c>
    </row>
    <row r="106" spans="2:51" s="11" customFormat="1" ht="13.5">
      <c r="B106" s="197"/>
      <c r="C106" s="198"/>
      <c r="D106" s="199" t="s">
        <v>136</v>
      </c>
      <c r="E106" s="200" t="s">
        <v>21</v>
      </c>
      <c r="F106" s="201" t="s">
        <v>183</v>
      </c>
      <c r="G106" s="198"/>
      <c r="H106" s="202">
        <v>0.98</v>
      </c>
      <c r="I106" s="203"/>
      <c r="J106" s="198"/>
      <c r="K106" s="198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136</v>
      </c>
      <c r="AU106" s="208" t="s">
        <v>81</v>
      </c>
      <c r="AV106" s="11" t="s">
        <v>81</v>
      </c>
      <c r="AW106" s="11" t="s">
        <v>34</v>
      </c>
      <c r="AX106" s="11" t="s">
        <v>10</v>
      </c>
      <c r="AY106" s="208" t="s">
        <v>116</v>
      </c>
    </row>
    <row r="107" spans="2:65" s="1" customFormat="1" ht="31.5" customHeight="1">
      <c r="B107" s="40"/>
      <c r="C107" s="186" t="s">
        <v>184</v>
      </c>
      <c r="D107" s="186" t="s">
        <v>119</v>
      </c>
      <c r="E107" s="187" t="s">
        <v>185</v>
      </c>
      <c r="F107" s="188" t="s">
        <v>186</v>
      </c>
      <c r="G107" s="189" t="s">
        <v>134</v>
      </c>
      <c r="H107" s="190">
        <v>694.22</v>
      </c>
      <c r="I107" s="191"/>
      <c r="J107" s="190">
        <f>ROUND(I107*H107,0)</f>
        <v>0</v>
      </c>
      <c r="K107" s="188" t="s">
        <v>123</v>
      </c>
      <c r="L107" s="60"/>
      <c r="M107" s="192" t="s">
        <v>21</v>
      </c>
      <c r="N107" s="193" t="s">
        <v>41</v>
      </c>
      <c r="O107" s="41"/>
      <c r="P107" s="194">
        <f>O107*H107</f>
        <v>0</v>
      </c>
      <c r="Q107" s="194">
        <v>0</v>
      </c>
      <c r="R107" s="194">
        <f>Q107*H107</f>
        <v>0</v>
      </c>
      <c r="S107" s="194">
        <v>0.029</v>
      </c>
      <c r="T107" s="195">
        <f>S107*H107</f>
        <v>20.13238</v>
      </c>
      <c r="AR107" s="23" t="s">
        <v>124</v>
      </c>
      <c r="AT107" s="23" t="s">
        <v>119</v>
      </c>
      <c r="AU107" s="23" t="s">
        <v>81</v>
      </c>
      <c r="AY107" s="23" t="s">
        <v>116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23" t="s">
        <v>10</v>
      </c>
      <c r="BK107" s="196">
        <f>ROUND(I107*H107,0)</f>
        <v>0</v>
      </c>
      <c r="BL107" s="23" t="s">
        <v>124</v>
      </c>
      <c r="BM107" s="23" t="s">
        <v>187</v>
      </c>
    </row>
    <row r="108" spans="2:51" s="11" customFormat="1" ht="13.5">
      <c r="B108" s="197"/>
      <c r="C108" s="198"/>
      <c r="D108" s="199" t="s">
        <v>136</v>
      </c>
      <c r="E108" s="200" t="s">
        <v>21</v>
      </c>
      <c r="F108" s="201" t="s">
        <v>188</v>
      </c>
      <c r="G108" s="198"/>
      <c r="H108" s="202">
        <v>694.22</v>
      </c>
      <c r="I108" s="203"/>
      <c r="J108" s="198"/>
      <c r="K108" s="198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136</v>
      </c>
      <c r="AU108" s="208" t="s">
        <v>81</v>
      </c>
      <c r="AV108" s="11" t="s">
        <v>81</v>
      </c>
      <c r="AW108" s="11" t="s">
        <v>34</v>
      </c>
      <c r="AX108" s="11" t="s">
        <v>10</v>
      </c>
      <c r="AY108" s="208" t="s">
        <v>116</v>
      </c>
    </row>
    <row r="109" spans="2:65" s="1" customFormat="1" ht="22.5" customHeight="1">
      <c r="B109" s="40"/>
      <c r="C109" s="186" t="s">
        <v>11</v>
      </c>
      <c r="D109" s="186" t="s">
        <v>119</v>
      </c>
      <c r="E109" s="187" t="s">
        <v>189</v>
      </c>
      <c r="F109" s="188" t="s">
        <v>190</v>
      </c>
      <c r="G109" s="189" t="s">
        <v>122</v>
      </c>
      <c r="H109" s="190">
        <v>14</v>
      </c>
      <c r="I109" s="191"/>
      <c r="J109" s="190">
        <f>ROUND(I109*H109,0)</f>
        <v>0</v>
      </c>
      <c r="K109" s="188" t="s">
        <v>21</v>
      </c>
      <c r="L109" s="60"/>
      <c r="M109" s="192" t="s">
        <v>21</v>
      </c>
      <c r="N109" s="193" t="s">
        <v>41</v>
      </c>
      <c r="O109" s="41"/>
      <c r="P109" s="194">
        <f>O109*H109</f>
        <v>0</v>
      </c>
      <c r="Q109" s="194">
        <v>0</v>
      </c>
      <c r="R109" s="194">
        <f>Q109*H109</f>
        <v>0</v>
      </c>
      <c r="S109" s="194">
        <v>0</v>
      </c>
      <c r="T109" s="195">
        <f>S109*H109</f>
        <v>0</v>
      </c>
      <c r="AR109" s="23" t="s">
        <v>124</v>
      </c>
      <c r="AT109" s="23" t="s">
        <v>119</v>
      </c>
      <c r="AU109" s="23" t="s">
        <v>81</v>
      </c>
      <c r="AY109" s="23" t="s">
        <v>116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3" t="s">
        <v>10</v>
      </c>
      <c r="BK109" s="196">
        <f>ROUND(I109*H109,0)</f>
        <v>0</v>
      </c>
      <c r="BL109" s="23" t="s">
        <v>124</v>
      </c>
      <c r="BM109" s="23" t="s">
        <v>191</v>
      </c>
    </row>
    <row r="110" spans="2:65" s="1" customFormat="1" ht="22.5" customHeight="1">
      <c r="B110" s="40"/>
      <c r="C110" s="186" t="s">
        <v>192</v>
      </c>
      <c r="D110" s="186" t="s">
        <v>119</v>
      </c>
      <c r="E110" s="187" t="s">
        <v>193</v>
      </c>
      <c r="F110" s="188" t="s">
        <v>194</v>
      </c>
      <c r="G110" s="189" t="s">
        <v>122</v>
      </c>
      <c r="H110" s="190">
        <v>6</v>
      </c>
      <c r="I110" s="191"/>
      <c r="J110" s="190">
        <f>ROUND(I110*H110,0)</f>
        <v>0</v>
      </c>
      <c r="K110" s="188" t="s">
        <v>21</v>
      </c>
      <c r="L110" s="60"/>
      <c r="M110" s="192" t="s">
        <v>21</v>
      </c>
      <c r="N110" s="193" t="s">
        <v>41</v>
      </c>
      <c r="O110" s="41"/>
      <c r="P110" s="194">
        <f>O110*H110</f>
        <v>0</v>
      </c>
      <c r="Q110" s="194">
        <v>0</v>
      </c>
      <c r="R110" s="194">
        <f>Q110*H110</f>
        <v>0</v>
      </c>
      <c r="S110" s="194">
        <v>0</v>
      </c>
      <c r="T110" s="195">
        <f>S110*H110</f>
        <v>0</v>
      </c>
      <c r="AR110" s="23" t="s">
        <v>124</v>
      </c>
      <c r="AT110" s="23" t="s">
        <v>119</v>
      </c>
      <c r="AU110" s="23" t="s">
        <v>81</v>
      </c>
      <c r="AY110" s="23" t="s">
        <v>116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3" t="s">
        <v>10</v>
      </c>
      <c r="BK110" s="196">
        <f>ROUND(I110*H110,0)</f>
        <v>0</v>
      </c>
      <c r="BL110" s="23" t="s">
        <v>124</v>
      </c>
      <c r="BM110" s="23" t="s">
        <v>195</v>
      </c>
    </row>
    <row r="111" spans="2:63" s="10" customFormat="1" ht="29.25" customHeight="1">
      <c r="B111" s="169"/>
      <c r="C111" s="170"/>
      <c r="D111" s="183" t="s">
        <v>69</v>
      </c>
      <c r="E111" s="184" t="s">
        <v>196</v>
      </c>
      <c r="F111" s="184" t="s">
        <v>197</v>
      </c>
      <c r="G111" s="170"/>
      <c r="H111" s="170"/>
      <c r="I111" s="173"/>
      <c r="J111" s="185">
        <f>BK111</f>
        <v>0</v>
      </c>
      <c r="K111" s="170"/>
      <c r="L111" s="175"/>
      <c r="M111" s="176"/>
      <c r="N111" s="177"/>
      <c r="O111" s="177"/>
      <c r="P111" s="178">
        <f>SUM(P112:P116)</f>
        <v>0</v>
      </c>
      <c r="Q111" s="177"/>
      <c r="R111" s="178">
        <f>SUM(R112:R116)</f>
        <v>0</v>
      </c>
      <c r="S111" s="177"/>
      <c r="T111" s="179">
        <f>SUM(T112:T116)</f>
        <v>0</v>
      </c>
      <c r="AR111" s="180" t="s">
        <v>10</v>
      </c>
      <c r="AT111" s="181" t="s">
        <v>69</v>
      </c>
      <c r="AU111" s="181" t="s">
        <v>10</v>
      </c>
      <c r="AY111" s="180" t="s">
        <v>116</v>
      </c>
      <c r="BK111" s="182">
        <f>SUM(BK112:BK116)</f>
        <v>0</v>
      </c>
    </row>
    <row r="112" spans="2:65" s="1" customFormat="1" ht="22.5" customHeight="1">
      <c r="B112" s="40"/>
      <c r="C112" s="186" t="s">
        <v>198</v>
      </c>
      <c r="D112" s="186" t="s">
        <v>119</v>
      </c>
      <c r="E112" s="187" t="s">
        <v>199</v>
      </c>
      <c r="F112" s="188" t="s">
        <v>200</v>
      </c>
      <c r="G112" s="189" t="s">
        <v>201</v>
      </c>
      <c r="H112" s="190">
        <v>21.87</v>
      </c>
      <c r="I112" s="191"/>
      <c r="J112" s="190">
        <f>ROUND(I112*H112,0)</f>
        <v>0</v>
      </c>
      <c r="K112" s="188" t="s">
        <v>123</v>
      </c>
      <c r="L112" s="60"/>
      <c r="M112" s="192" t="s">
        <v>21</v>
      </c>
      <c r="N112" s="193" t="s">
        <v>41</v>
      </c>
      <c r="O112" s="41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AR112" s="23" t="s">
        <v>124</v>
      </c>
      <c r="AT112" s="23" t="s">
        <v>119</v>
      </c>
      <c r="AU112" s="23" t="s">
        <v>81</v>
      </c>
      <c r="AY112" s="23" t="s">
        <v>116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23" t="s">
        <v>10</v>
      </c>
      <c r="BK112" s="196">
        <f>ROUND(I112*H112,0)</f>
        <v>0</v>
      </c>
      <c r="BL112" s="23" t="s">
        <v>124</v>
      </c>
      <c r="BM112" s="23" t="s">
        <v>202</v>
      </c>
    </row>
    <row r="113" spans="2:65" s="1" customFormat="1" ht="22.5" customHeight="1">
      <c r="B113" s="40"/>
      <c r="C113" s="186" t="s">
        <v>203</v>
      </c>
      <c r="D113" s="186" t="s">
        <v>119</v>
      </c>
      <c r="E113" s="187" t="s">
        <v>204</v>
      </c>
      <c r="F113" s="188" t="s">
        <v>205</v>
      </c>
      <c r="G113" s="189" t="s">
        <v>201</v>
      </c>
      <c r="H113" s="190">
        <v>21.87</v>
      </c>
      <c r="I113" s="191"/>
      <c r="J113" s="190">
        <f>ROUND(I113*H113,0)</f>
        <v>0</v>
      </c>
      <c r="K113" s="188" t="s">
        <v>123</v>
      </c>
      <c r="L113" s="60"/>
      <c r="M113" s="192" t="s">
        <v>21</v>
      </c>
      <c r="N113" s="193" t="s">
        <v>41</v>
      </c>
      <c r="O113" s="41"/>
      <c r="P113" s="194">
        <f>O113*H113</f>
        <v>0</v>
      </c>
      <c r="Q113" s="194">
        <v>0</v>
      </c>
      <c r="R113" s="194">
        <f>Q113*H113</f>
        <v>0</v>
      </c>
      <c r="S113" s="194">
        <v>0</v>
      </c>
      <c r="T113" s="195">
        <f>S113*H113</f>
        <v>0</v>
      </c>
      <c r="AR113" s="23" t="s">
        <v>124</v>
      </c>
      <c r="AT113" s="23" t="s">
        <v>119</v>
      </c>
      <c r="AU113" s="23" t="s">
        <v>81</v>
      </c>
      <c r="AY113" s="23" t="s">
        <v>116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23" t="s">
        <v>10</v>
      </c>
      <c r="BK113" s="196">
        <f>ROUND(I113*H113,0)</f>
        <v>0</v>
      </c>
      <c r="BL113" s="23" t="s">
        <v>124</v>
      </c>
      <c r="BM113" s="23" t="s">
        <v>206</v>
      </c>
    </row>
    <row r="114" spans="2:65" s="1" customFormat="1" ht="22.5" customHeight="1">
      <c r="B114" s="40"/>
      <c r="C114" s="186" t="s">
        <v>207</v>
      </c>
      <c r="D114" s="186" t="s">
        <v>119</v>
      </c>
      <c r="E114" s="187" t="s">
        <v>208</v>
      </c>
      <c r="F114" s="188" t="s">
        <v>209</v>
      </c>
      <c r="G114" s="189" t="s">
        <v>201</v>
      </c>
      <c r="H114" s="190">
        <v>218.7</v>
      </c>
      <c r="I114" s="191"/>
      <c r="J114" s="190">
        <f>ROUND(I114*H114,0)</f>
        <v>0</v>
      </c>
      <c r="K114" s="188" t="s">
        <v>123</v>
      </c>
      <c r="L114" s="60"/>
      <c r="M114" s="192" t="s">
        <v>21</v>
      </c>
      <c r="N114" s="193" t="s">
        <v>41</v>
      </c>
      <c r="O114" s="41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AR114" s="23" t="s">
        <v>124</v>
      </c>
      <c r="AT114" s="23" t="s">
        <v>119</v>
      </c>
      <c r="AU114" s="23" t="s">
        <v>81</v>
      </c>
      <c r="AY114" s="23" t="s">
        <v>116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3" t="s">
        <v>10</v>
      </c>
      <c r="BK114" s="196">
        <f>ROUND(I114*H114,0)</f>
        <v>0</v>
      </c>
      <c r="BL114" s="23" t="s">
        <v>124</v>
      </c>
      <c r="BM114" s="23" t="s">
        <v>210</v>
      </c>
    </row>
    <row r="115" spans="2:51" s="11" customFormat="1" ht="13.5">
      <c r="B115" s="197"/>
      <c r="C115" s="198"/>
      <c r="D115" s="199" t="s">
        <v>136</v>
      </c>
      <c r="E115" s="198"/>
      <c r="F115" s="201" t="s">
        <v>211</v>
      </c>
      <c r="G115" s="198"/>
      <c r="H115" s="202">
        <v>218.7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136</v>
      </c>
      <c r="AU115" s="208" t="s">
        <v>81</v>
      </c>
      <c r="AV115" s="11" t="s">
        <v>81</v>
      </c>
      <c r="AW115" s="11" t="s">
        <v>6</v>
      </c>
      <c r="AX115" s="11" t="s">
        <v>10</v>
      </c>
      <c r="AY115" s="208" t="s">
        <v>116</v>
      </c>
    </row>
    <row r="116" spans="2:65" s="1" customFormat="1" ht="22.5" customHeight="1">
      <c r="B116" s="40"/>
      <c r="C116" s="186" t="s">
        <v>212</v>
      </c>
      <c r="D116" s="186" t="s">
        <v>119</v>
      </c>
      <c r="E116" s="187" t="s">
        <v>213</v>
      </c>
      <c r="F116" s="188" t="s">
        <v>214</v>
      </c>
      <c r="G116" s="189" t="s">
        <v>201</v>
      </c>
      <c r="H116" s="190">
        <v>21.87</v>
      </c>
      <c r="I116" s="191"/>
      <c r="J116" s="190">
        <f>ROUND(I116*H116,0)</f>
        <v>0</v>
      </c>
      <c r="K116" s="188" t="s">
        <v>123</v>
      </c>
      <c r="L116" s="60"/>
      <c r="M116" s="192" t="s">
        <v>21</v>
      </c>
      <c r="N116" s="193" t="s">
        <v>41</v>
      </c>
      <c r="O116" s="41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AR116" s="23" t="s">
        <v>124</v>
      </c>
      <c r="AT116" s="23" t="s">
        <v>119</v>
      </c>
      <c r="AU116" s="23" t="s">
        <v>81</v>
      </c>
      <c r="AY116" s="23" t="s">
        <v>116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3" t="s">
        <v>10</v>
      </c>
      <c r="BK116" s="196">
        <f>ROUND(I116*H116,0)</f>
        <v>0</v>
      </c>
      <c r="BL116" s="23" t="s">
        <v>124</v>
      </c>
      <c r="BM116" s="23" t="s">
        <v>215</v>
      </c>
    </row>
    <row r="117" spans="2:63" s="10" customFormat="1" ht="29.25" customHeight="1">
      <c r="B117" s="169"/>
      <c r="C117" s="170"/>
      <c r="D117" s="183" t="s">
        <v>69</v>
      </c>
      <c r="E117" s="184" t="s">
        <v>216</v>
      </c>
      <c r="F117" s="184" t="s">
        <v>217</v>
      </c>
      <c r="G117" s="170"/>
      <c r="H117" s="170"/>
      <c r="I117" s="173"/>
      <c r="J117" s="185">
        <f>BK117</f>
        <v>0</v>
      </c>
      <c r="K117" s="170"/>
      <c r="L117" s="175"/>
      <c r="M117" s="176"/>
      <c r="N117" s="177"/>
      <c r="O117" s="177"/>
      <c r="P117" s="178">
        <f>P118</f>
        <v>0</v>
      </c>
      <c r="Q117" s="177"/>
      <c r="R117" s="178">
        <f>R118</f>
        <v>0</v>
      </c>
      <c r="S117" s="177"/>
      <c r="T117" s="179">
        <f>T118</f>
        <v>0</v>
      </c>
      <c r="AR117" s="180" t="s">
        <v>10</v>
      </c>
      <c r="AT117" s="181" t="s">
        <v>69</v>
      </c>
      <c r="AU117" s="181" t="s">
        <v>10</v>
      </c>
      <c r="AY117" s="180" t="s">
        <v>116</v>
      </c>
      <c r="BK117" s="182">
        <f>BK118</f>
        <v>0</v>
      </c>
    </row>
    <row r="118" spans="2:65" s="1" customFormat="1" ht="22.5" customHeight="1">
      <c r="B118" s="40"/>
      <c r="C118" s="186" t="s">
        <v>9</v>
      </c>
      <c r="D118" s="186" t="s">
        <v>119</v>
      </c>
      <c r="E118" s="187" t="s">
        <v>218</v>
      </c>
      <c r="F118" s="188" t="s">
        <v>219</v>
      </c>
      <c r="G118" s="189" t="s">
        <v>201</v>
      </c>
      <c r="H118" s="190">
        <v>20.03</v>
      </c>
      <c r="I118" s="191"/>
      <c r="J118" s="190">
        <f>ROUND(I118*H118,0)</f>
        <v>0</v>
      </c>
      <c r="K118" s="188" t="s">
        <v>123</v>
      </c>
      <c r="L118" s="60"/>
      <c r="M118" s="192" t="s">
        <v>21</v>
      </c>
      <c r="N118" s="193" t="s">
        <v>41</v>
      </c>
      <c r="O118" s="41"/>
      <c r="P118" s="194">
        <f>O118*H118</f>
        <v>0</v>
      </c>
      <c r="Q118" s="194">
        <v>0</v>
      </c>
      <c r="R118" s="194">
        <f>Q118*H118</f>
        <v>0</v>
      </c>
      <c r="S118" s="194">
        <v>0</v>
      </c>
      <c r="T118" s="195">
        <f>S118*H118</f>
        <v>0</v>
      </c>
      <c r="AR118" s="23" t="s">
        <v>124</v>
      </c>
      <c r="AT118" s="23" t="s">
        <v>119</v>
      </c>
      <c r="AU118" s="23" t="s">
        <v>81</v>
      </c>
      <c r="AY118" s="23" t="s">
        <v>116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23" t="s">
        <v>10</v>
      </c>
      <c r="BK118" s="196">
        <f>ROUND(I118*H118,0)</f>
        <v>0</v>
      </c>
      <c r="BL118" s="23" t="s">
        <v>124</v>
      </c>
      <c r="BM118" s="23" t="s">
        <v>220</v>
      </c>
    </row>
    <row r="119" spans="2:63" s="10" customFormat="1" ht="36.75" customHeight="1">
      <c r="B119" s="169"/>
      <c r="C119" s="170"/>
      <c r="D119" s="171" t="s">
        <v>69</v>
      </c>
      <c r="E119" s="172" t="s">
        <v>221</v>
      </c>
      <c r="F119" s="172" t="s">
        <v>222</v>
      </c>
      <c r="G119" s="170"/>
      <c r="H119" s="170"/>
      <c r="I119" s="173"/>
      <c r="J119" s="174">
        <f>BK119</f>
        <v>0</v>
      </c>
      <c r="K119" s="170"/>
      <c r="L119" s="175"/>
      <c r="M119" s="176"/>
      <c r="N119" s="177"/>
      <c r="O119" s="177"/>
      <c r="P119" s="178">
        <f>P120+P124+P132+P142+P145</f>
        <v>0</v>
      </c>
      <c r="Q119" s="177"/>
      <c r="R119" s="178">
        <f>R120+R124+R132+R142+R145</f>
        <v>1.1671524</v>
      </c>
      <c r="S119" s="177"/>
      <c r="T119" s="179">
        <f>T120+T124+T132+T142+T145</f>
        <v>1.6670760000000002</v>
      </c>
      <c r="AR119" s="180" t="s">
        <v>81</v>
      </c>
      <c r="AT119" s="181" t="s">
        <v>69</v>
      </c>
      <c r="AU119" s="181" t="s">
        <v>70</v>
      </c>
      <c r="AY119" s="180" t="s">
        <v>116</v>
      </c>
      <c r="BK119" s="182">
        <f>BK120+BK124+BK132+BK142+BK145</f>
        <v>0</v>
      </c>
    </row>
    <row r="120" spans="2:63" s="10" customFormat="1" ht="19.5" customHeight="1">
      <c r="B120" s="169"/>
      <c r="C120" s="170"/>
      <c r="D120" s="183" t="s">
        <v>69</v>
      </c>
      <c r="E120" s="184" t="s">
        <v>223</v>
      </c>
      <c r="F120" s="184" t="s">
        <v>224</v>
      </c>
      <c r="G120" s="170"/>
      <c r="H120" s="170"/>
      <c r="I120" s="173"/>
      <c r="J120" s="185">
        <f>BK120</f>
        <v>0</v>
      </c>
      <c r="K120" s="170"/>
      <c r="L120" s="175"/>
      <c r="M120" s="176"/>
      <c r="N120" s="177"/>
      <c r="O120" s="177"/>
      <c r="P120" s="178">
        <f>SUM(P121:P123)</f>
        <v>0</v>
      </c>
      <c r="Q120" s="177"/>
      <c r="R120" s="178">
        <f>SUM(R121:R123)</f>
        <v>0.0084</v>
      </c>
      <c r="S120" s="177"/>
      <c r="T120" s="179">
        <f>SUM(T121:T123)</f>
        <v>0</v>
      </c>
      <c r="AR120" s="180" t="s">
        <v>81</v>
      </c>
      <c r="AT120" s="181" t="s">
        <v>69</v>
      </c>
      <c r="AU120" s="181" t="s">
        <v>10</v>
      </c>
      <c r="AY120" s="180" t="s">
        <v>116</v>
      </c>
      <c r="BK120" s="182">
        <f>SUM(BK121:BK123)</f>
        <v>0</v>
      </c>
    </row>
    <row r="121" spans="2:65" s="1" customFormat="1" ht="22.5" customHeight="1">
      <c r="B121" s="40"/>
      <c r="C121" s="186" t="s">
        <v>225</v>
      </c>
      <c r="D121" s="186" t="s">
        <v>119</v>
      </c>
      <c r="E121" s="187" t="s">
        <v>226</v>
      </c>
      <c r="F121" s="188" t="s">
        <v>227</v>
      </c>
      <c r="G121" s="189" t="s">
        <v>122</v>
      </c>
      <c r="H121" s="190">
        <v>14</v>
      </c>
      <c r="I121" s="191"/>
      <c r="J121" s="190">
        <f>ROUND(I121*H121,0)</f>
        <v>0</v>
      </c>
      <c r="K121" s="188" t="s">
        <v>123</v>
      </c>
      <c r="L121" s="60"/>
      <c r="M121" s="192" t="s">
        <v>21</v>
      </c>
      <c r="N121" s="193" t="s">
        <v>41</v>
      </c>
      <c r="O121" s="41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AR121" s="23" t="s">
        <v>192</v>
      </c>
      <c r="AT121" s="23" t="s">
        <v>119</v>
      </c>
      <c r="AU121" s="23" t="s">
        <v>81</v>
      </c>
      <c r="AY121" s="23" t="s">
        <v>116</v>
      </c>
      <c r="BE121" s="196">
        <f>IF(N121="základní",J121,0)</f>
        <v>0</v>
      </c>
      <c r="BF121" s="196">
        <f>IF(N121="snížená",J121,0)</f>
        <v>0</v>
      </c>
      <c r="BG121" s="196">
        <f>IF(N121="zákl. přenesená",J121,0)</f>
        <v>0</v>
      </c>
      <c r="BH121" s="196">
        <f>IF(N121="sníž. přenesená",J121,0)</f>
        <v>0</v>
      </c>
      <c r="BI121" s="196">
        <f>IF(N121="nulová",J121,0)</f>
        <v>0</v>
      </c>
      <c r="BJ121" s="23" t="s">
        <v>10</v>
      </c>
      <c r="BK121" s="196">
        <f>ROUND(I121*H121,0)</f>
        <v>0</v>
      </c>
      <c r="BL121" s="23" t="s">
        <v>192</v>
      </c>
      <c r="BM121" s="23" t="s">
        <v>228</v>
      </c>
    </row>
    <row r="122" spans="2:65" s="1" customFormat="1" ht="22.5" customHeight="1">
      <c r="B122" s="40"/>
      <c r="C122" s="213" t="s">
        <v>229</v>
      </c>
      <c r="D122" s="213" t="s">
        <v>230</v>
      </c>
      <c r="E122" s="214" t="s">
        <v>231</v>
      </c>
      <c r="F122" s="215" t="s">
        <v>232</v>
      </c>
      <c r="G122" s="216" t="s">
        <v>122</v>
      </c>
      <c r="H122" s="217">
        <v>14</v>
      </c>
      <c r="I122" s="218"/>
      <c r="J122" s="217">
        <f>ROUND(I122*H122,0)</f>
        <v>0</v>
      </c>
      <c r="K122" s="215" t="s">
        <v>123</v>
      </c>
      <c r="L122" s="219"/>
      <c r="M122" s="220" t="s">
        <v>21</v>
      </c>
      <c r="N122" s="221" t="s">
        <v>41</v>
      </c>
      <c r="O122" s="41"/>
      <c r="P122" s="194">
        <f>O122*H122</f>
        <v>0</v>
      </c>
      <c r="Q122" s="194">
        <v>0.0006</v>
      </c>
      <c r="R122" s="194">
        <f>Q122*H122</f>
        <v>0.0084</v>
      </c>
      <c r="S122" s="194">
        <v>0</v>
      </c>
      <c r="T122" s="195">
        <f>S122*H122</f>
        <v>0</v>
      </c>
      <c r="AR122" s="23" t="s">
        <v>233</v>
      </c>
      <c r="AT122" s="23" t="s">
        <v>230</v>
      </c>
      <c r="AU122" s="23" t="s">
        <v>81</v>
      </c>
      <c r="AY122" s="23" t="s">
        <v>116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23" t="s">
        <v>10</v>
      </c>
      <c r="BK122" s="196">
        <f>ROUND(I122*H122,0)</f>
        <v>0</v>
      </c>
      <c r="BL122" s="23" t="s">
        <v>192</v>
      </c>
      <c r="BM122" s="23" t="s">
        <v>234</v>
      </c>
    </row>
    <row r="123" spans="2:65" s="1" customFormat="1" ht="22.5" customHeight="1">
      <c r="B123" s="40"/>
      <c r="C123" s="186" t="s">
        <v>235</v>
      </c>
      <c r="D123" s="186" t="s">
        <v>119</v>
      </c>
      <c r="E123" s="187" t="s">
        <v>236</v>
      </c>
      <c r="F123" s="188" t="s">
        <v>237</v>
      </c>
      <c r="G123" s="189" t="s">
        <v>201</v>
      </c>
      <c r="H123" s="190">
        <v>0.01</v>
      </c>
      <c r="I123" s="191"/>
      <c r="J123" s="190">
        <f>ROUND(I123*H123,0)</f>
        <v>0</v>
      </c>
      <c r="K123" s="188" t="s">
        <v>123</v>
      </c>
      <c r="L123" s="60"/>
      <c r="M123" s="192" t="s">
        <v>21</v>
      </c>
      <c r="N123" s="193" t="s">
        <v>41</v>
      </c>
      <c r="O123" s="41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AR123" s="23" t="s">
        <v>192</v>
      </c>
      <c r="AT123" s="23" t="s">
        <v>119</v>
      </c>
      <c r="AU123" s="23" t="s">
        <v>81</v>
      </c>
      <c r="AY123" s="23" t="s">
        <v>116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23" t="s">
        <v>10</v>
      </c>
      <c r="BK123" s="196">
        <f>ROUND(I123*H123,0)</f>
        <v>0</v>
      </c>
      <c r="BL123" s="23" t="s">
        <v>192</v>
      </c>
      <c r="BM123" s="23" t="s">
        <v>238</v>
      </c>
    </row>
    <row r="124" spans="2:63" s="10" customFormat="1" ht="29.25" customHeight="1">
      <c r="B124" s="169"/>
      <c r="C124" s="170"/>
      <c r="D124" s="183" t="s">
        <v>69</v>
      </c>
      <c r="E124" s="184" t="s">
        <v>239</v>
      </c>
      <c r="F124" s="184" t="s">
        <v>240</v>
      </c>
      <c r="G124" s="170"/>
      <c r="H124" s="170"/>
      <c r="I124" s="173"/>
      <c r="J124" s="185">
        <f>BK124</f>
        <v>0</v>
      </c>
      <c r="K124" s="170"/>
      <c r="L124" s="175"/>
      <c r="M124" s="176"/>
      <c r="N124" s="177"/>
      <c r="O124" s="177"/>
      <c r="P124" s="178">
        <f>SUM(P125:P131)</f>
        <v>0</v>
      </c>
      <c r="Q124" s="177"/>
      <c r="R124" s="178">
        <f>SUM(R125:R131)</f>
        <v>0.018012</v>
      </c>
      <c r="S124" s="177"/>
      <c r="T124" s="179">
        <f>SUM(T125:T131)</f>
        <v>0.038076</v>
      </c>
      <c r="AR124" s="180" t="s">
        <v>81</v>
      </c>
      <c r="AT124" s="181" t="s">
        <v>69</v>
      </c>
      <c r="AU124" s="181" t="s">
        <v>10</v>
      </c>
      <c r="AY124" s="180" t="s">
        <v>116</v>
      </c>
      <c r="BK124" s="182">
        <f>SUM(BK125:BK131)</f>
        <v>0</v>
      </c>
    </row>
    <row r="125" spans="2:65" s="1" customFormat="1" ht="22.5" customHeight="1">
      <c r="B125" s="40"/>
      <c r="C125" s="186" t="s">
        <v>241</v>
      </c>
      <c r="D125" s="186" t="s">
        <v>119</v>
      </c>
      <c r="E125" s="187" t="s">
        <v>242</v>
      </c>
      <c r="F125" s="188" t="s">
        <v>243</v>
      </c>
      <c r="G125" s="189" t="s">
        <v>145</v>
      </c>
      <c r="H125" s="190">
        <v>22.8</v>
      </c>
      <c r="I125" s="191"/>
      <c r="J125" s="190">
        <f>ROUND(I125*H125,0)</f>
        <v>0</v>
      </c>
      <c r="K125" s="188" t="s">
        <v>123</v>
      </c>
      <c r="L125" s="60"/>
      <c r="M125" s="192" t="s">
        <v>21</v>
      </c>
      <c r="N125" s="193" t="s">
        <v>41</v>
      </c>
      <c r="O125" s="41"/>
      <c r="P125" s="194">
        <f>O125*H125</f>
        <v>0</v>
      </c>
      <c r="Q125" s="194">
        <v>0</v>
      </c>
      <c r="R125" s="194">
        <f>Q125*H125</f>
        <v>0</v>
      </c>
      <c r="S125" s="194">
        <v>0.00167</v>
      </c>
      <c r="T125" s="195">
        <f>S125*H125</f>
        <v>0.038076</v>
      </c>
      <c r="AR125" s="23" t="s">
        <v>192</v>
      </c>
      <c r="AT125" s="23" t="s">
        <v>119</v>
      </c>
      <c r="AU125" s="23" t="s">
        <v>81</v>
      </c>
      <c r="AY125" s="23" t="s">
        <v>116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23" t="s">
        <v>10</v>
      </c>
      <c r="BK125" s="196">
        <f>ROUND(I125*H125,0)</f>
        <v>0</v>
      </c>
      <c r="BL125" s="23" t="s">
        <v>192</v>
      </c>
      <c r="BM125" s="23" t="s">
        <v>244</v>
      </c>
    </row>
    <row r="126" spans="2:51" s="11" customFormat="1" ht="13.5">
      <c r="B126" s="197"/>
      <c r="C126" s="198"/>
      <c r="D126" s="199" t="s">
        <v>136</v>
      </c>
      <c r="E126" s="200" t="s">
        <v>21</v>
      </c>
      <c r="F126" s="201" t="s">
        <v>245</v>
      </c>
      <c r="G126" s="198"/>
      <c r="H126" s="202">
        <v>22.8</v>
      </c>
      <c r="I126" s="203"/>
      <c r="J126" s="198"/>
      <c r="K126" s="198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136</v>
      </c>
      <c r="AU126" s="208" t="s">
        <v>81</v>
      </c>
      <c r="AV126" s="11" t="s">
        <v>81</v>
      </c>
      <c r="AW126" s="11" t="s">
        <v>34</v>
      </c>
      <c r="AX126" s="11" t="s">
        <v>10</v>
      </c>
      <c r="AY126" s="208" t="s">
        <v>116</v>
      </c>
    </row>
    <row r="127" spans="2:65" s="1" customFormat="1" ht="22.5" customHeight="1">
      <c r="B127" s="40"/>
      <c r="C127" s="186" t="s">
        <v>246</v>
      </c>
      <c r="D127" s="186" t="s">
        <v>119</v>
      </c>
      <c r="E127" s="187" t="s">
        <v>247</v>
      </c>
      <c r="F127" s="188" t="s">
        <v>248</v>
      </c>
      <c r="G127" s="189" t="s">
        <v>145</v>
      </c>
      <c r="H127" s="190">
        <v>22.8</v>
      </c>
      <c r="I127" s="191"/>
      <c r="J127" s="190">
        <f>ROUND(I127*H127,0)</f>
        <v>0</v>
      </c>
      <c r="K127" s="188" t="s">
        <v>123</v>
      </c>
      <c r="L127" s="60"/>
      <c r="M127" s="192" t="s">
        <v>21</v>
      </c>
      <c r="N127" s="193" t="s">
        <v>41</v>
      </c>
      <c r="O127" s="41"/>
      <c r="P127" s="194">
        <f>O127*H127</f>
        <v>0</v>
      </c>
      <c r="Q127" s="194">
        <v>0.00079</v>
      </c>
      <c r="R127" s="194">
        <f>Q127*H127</f>
        <v>0.018012</v>
      </c>
      <c r="S127" s="194">
        <v>0</v>
      </c>
      <c r="T127" s="195">
        <f>S127*H127</f>
        <v>0</v>
      </c>
      <c r="AR127" s="23" t="s">
        <v>192</v>
      </c>
      <c r="AT127" s="23" t="s">
        <v>119</v>
      </c>
      <c r="AU127" s="23" t="s">
        <v>81</v>
      </c>
      <c r="AY127" s="23" t="s">
        <v>116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23" t="s">
        <v>10</v>
      </c>
      <c r="BK127" s="196">
        <f>ROUND(I127*H127,0)</f>
        <v>0</v>
      </c>
      <c r="BL127" s="23" t="s">
        <v>192</v>
      </c>
      <c r="BM127" s="23" t="s">
        <v>249</v>
      </c>
    </row>
    <row r="128" spans="2:51" s="11" customFormat="1" ht="13.5">
      <c r="B128" s="197"/>
      <c r="C128" s="198"/>
      <c r="D128" s="199" t="s">
        <v>136</v>
      </c>
      <c r="E128" s="200" t="s">
        <v>21</v>
      </c>
      <c r="F128" s="201" t="s">
        <v>245</v>
      </c>
      <c r="G128" s="198"/>
      <c r="H128" s="202">
        <v>22.8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136</v>
      </c>
      <c r="AU128" s="208" t="s">
        <v>81</v>
      </c>
      <c r="AV128" s="11" t="s">
        <v>81</v>
      </c>
      <c r="AW128" s="11" t="s">
        <v>34</v>
      </c>
      <c r="AX128" s="11" t="s">
        <v>10</v>
      </c>
      <c r="AY128" s="208" t="s">
        <v>116</v>
      </c>
    </row>
    <row r="129" spans="2:65" s="1" customFormat="1" ht="31.5" customHeight="1">
      <c r="B129" s="40"/>
      <c r="C129" s="186" t="s">
        <v>250</v>
      </c>
      <c r="D129" s="186" t="s">
        <v>119</v>
      </c>
      <c r="E129" s="187" t="s">
        <v>251</v>
      </c>
      <c r="F129" s="188" t="s">
        <v>252</v>
      </c>
      <c r="G129" s="189" t="s">
        <v>122</v>
      </c>
      <c r="H129" s="190">
        <v>70</v>
      </c>
      <c r="I129" s="191"/>
      <c r="J129" s="190">
        <f>ROUND(I129*H129,0)</f>
        <v>0</v>
      </c>
      <c r="K129" s="188" t="s">
        <v>123</v>
      </c>
      <c r="L129" s="60"/>
      <c r="M129" s="192" t="s">
        <v>21</v>
      </c>
      <c r="N129" s="193" t="s">
        <v>41</v>
      </c>
      <c r="O129" s="41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AR129" s="23" t="s">
        <v>192</v>
      </c>
      <c r="AT129" s="23" t="s">
        <v>119</v>
      </c>
      <c r="AU129" s="23" t="s">
        <v>81</v>
      </c>
      <c r="AY129" s="23" t="s">
        <v>116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23" t="s">
        <v>10</v>
      </c>
      <c r="BK129" s="196">
        <f>ROUND(I129*H129,0)</f>
        <v>0</v>
      </c>
      <c r="BL129" s="23" t="s">
        <v>192</v>
      </c>
      <c r="BM129" s="23" t="s">
        <v>253</v>
      </c>
    </row>
    <row r="130" spans="2:51" s="11" customFormat="1" ht="13.5">
      <c r="B130" s="197"/>
      <c r="C130" s="198"/>
      <c r="D130" s="199" t="s">
        <v>136</v>
      </c>
      <c r="E130" s="200" t="s">
        <v>21</v>
      </c>
      <c r="F130" s="201" t="s">
        <v>254</v>
      </c>
      <c r="G130" s="198"/>
      <c r="H130" s="202">
        <v>70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136</v>
      </c>
      <c r="AU130" s="208" t="s">
        <v>81</v>
      </c>
      <c r="AV130" s="11" t="s">
        <v>81</v>
      </c>
      <c r="AW130" s="11" t="s">
        <v>34</v>
      </c>
      <c r="AX130" s="11" t="s">
        <v>10</v>
      </c>
      <c r="AY130" s="208" t="s">
        <v>116</v>
      </c>
    </row>
    <row r="131" spans="2:65" s="1" customFormat="1" ht="22.5" customHeight="1">
      <c r="B131" s="40"/>
      <c r="C131" s="186" t="s">
        <v>255</v>
      </c>
      <c r="D131" s="186" t="s">
        <v>119</v>
      </c>
      <c r="E131" s="187" t="s">
        <v>256</v>
      </c>
      <c r="F131" s="188" t="s">
        <v>257</v>
      </c>
      <c r="G131" s="189" t="s">
        <v>201</v>
      </c>
      <c r="H131" s="190">
        <v>0.02</v>
      </c>
      <c r="I131" s="191"/>
      <c r="J131" s="190">
        <f>ROUND(I131*H131,0)</f>
        <v>0</v>
      </c>
      <c r="K131" s="188" t="s">
        <v>123</v>
      </c>
      <c r="L131" s="60"/>
      <c r="M131" s="192" t="s">
        <v>21</v>
      </c>
      <c r="N131" s="193" t="s">
        <v>41</v>
      </c>
      <c r="O131" s="41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AR131" s="23" t="s">
        <v>192</v>
      </c>
      <c r="AT131" s="23" t="s">
        <v>119</v>
      </c>
      <c r="AU131" s="23" t="s">
        <v>81</v>
      </c>
      <c r="AY131" s="23" t="s">
        <v>116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23" t="s">
        <v>10</v>
      </c>
      <c r="BK131" s="196">
        <f>ROUND(I131*H131,0)</f>
        <v>0</v>
      </c>
      <c r="BL131" s="23" t="s">
        <v>192</v>
      </c>
      <c r="BM131" s="23" t="s">
        <v>258</v>
      </c>
    </row>
    <row r="132" spans="2:63" s="10" customFormat="1" ht="29.25" customHeight="1">
      <c r="B132" s="169"/>
      <c r="C132" s="170"/>
      <c r="D132" s="183" t="s">
        <v>69</v>
      </c>
      <c r="E132" s="184" t="s">
        <v>259</v>
      </c>
      <c r="F132" s="184" t="s">
        <v>260</v>
      </c>
      <c r="G132" s="170"/>
      <c r="H132" s="170"/>
      <c r="I132" s="173"/>
      <c r="J132" s="185">
        <f>BK132</f>
        <v>0</v>
      </c>
      <c r="K132" s="170"/>
      <c r="L132" s="175"/>
      <c r="M132" s="176"/>
      <c r="N132" s="177"/>
      <c r="O132" s="177"/>
      <c r="P132" s="178">
        <f>SUM(P133:P141)</f>
        <v>0</v>
      </c>
      <c r="Q132" s="177"/>
      <c r="R132" s="178">
        <f>SUM(R133:R141)</f>
        <v>0.03</v>
      </c>
      <c r="S132" s="177"/>
      <c r="T132" s="179">
        <f>SUM(T133:T141)</f>
        <v>1.5890000000000002</v>
      </c>
      <c r="AR132" s="180" t="s">
        <v>81</v>
      </c>
      <c r="AT132" s="181" t="s">
        <v>69</v>
      </c>
      <c r="AU132" s="181" t="s">
        <v>10</v>
      </c>
      <c r="AY132" s="180" t="s">
        <v>116</v>
      </c>
      <c r="BK132" s="182">
        <f>SUM(BK133:BK141)</f>
        <v>0</v>
      </c>
    </row>
    <row r="133" spans="2:65" s="1" customFormat="1" ht="31.5" customHeight="1">
      <c r="B133" s="40"/>
      <c r="C133" s="186" t="s">
        <v>261</v>
      </c>
      <c r="D133" s="186" t="s">
        <v>119</v>
      </c>
      <c r="E133" s="187" t="s">
        <v>262</v>
      </c>
      <c r="F133" s="188" t="s">
        <v>263</v>
      </c>
      <c r="G133" s="189" t="s">
        <v>122</v>
      </c>
      <c r="H133" s="190">
        <v>1</v>
      </c>
      <c r="I133" s="191"/>
      <c r="J133" s="190">
        <f>ROUND(I133*H133,0)</f>
        <v>0</v>
      </c>
      <c r="K133" s="188" t="s">
        <v>123</v>
      </c>
      <c r="L133" s="60"/>
      <c r="M133" s="192" t="s">
        <v>21</v>
      </c>
      <c r="N133" s="193" t="s">
        <v>41</v>
      </c>
      <c r="O133" s="41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AR133" s="23" t="s">
        <v>192</v>
      </c>
      <c r="AT133" s="23" t="s">
        <v>119</v>
      </c>
      <c r="AU133" s="23" t="s">
        <v>81</v>
      </c>
      <c r="AY133" s="23" t="s">
        <v>116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23" t="s">
        <v>10</v>
      </c>
      <c r="BK133" s="196">
        <f>ROUND(I133*H133,0)</f>
        <v>0</v>
      </c>
      <c r="BL133" s="23" t="s">
        <v>192</v>
      </c>
      <c r="BM133" s="23" t="s">
        <v>264</v>
      </c>
    </row>
    <row r="134" spans="2:65" s="1" customFormat="1" ht="22.5" customHeight="1">
      <c r="B134" s="40"/>
      <c r="C134" s="213" t="s">
        <v>265</v>
      </c>
      <c r="D134" s="213" t="s">
        <v>230</v>
      </c>
      <c r="E134" s="214" t="s">
        <v>266</v>
      </c>
      <c r="F134" s="215" t="s">
        <v>267</v>
      </c>
      <c r="G134" s="216" t="s">
        <v>122</v>
      </c>
      <c r="H134" s="217">
        <v>1</v>
      </c>
      <c r="I134" s="218"/>
      <c r="J134" s="217">
        <f>ROUND(I134*H134,0)</f>
        <v>0</v>
      </c>
      <c r="K134" s="215" t="s">
        <v>123</v>
      </c>
      <c r="L134" s="219"/>
      <c r="M134" s="220" t="s">
        <v>21</v>
      </c>
      <c r="N134" s="221" t="s">
        <v>41</v>
      </c>
      <c r="O134" s="41"/>
      <c r="P134" s="194">
        <f>O134*H134</f>
        <v>0</v>
      </c>
      <c r="Q134" s="194">
        <v>0.03</v>
      </c>
      <c r="R134" s="194">
        <f>Q134*H134</f>
        <v>0.03</v>
      </c>
      <c r="S134" s="194">
        <v>0</v>
      </c>
      <c r="T134" s="195">
        <f>S134*H134</f>
        <v>0</v>
      </c>
      <c r="AR134" s="23" t="s">
        <v>233</v>
      </c>
      <c r="AT134" s="23" t="s">
        <v>230</v>
      </c>
      <c r="AU134" s="23" t="s">
        <v>81</v>
      </c>
      <c r="AY134" s="23" t="s">
        <v>116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3" t="s">
        <v>10</v>
      </c>
      <c r="BK134" s="196">
        <f>ROUND(I134*H134,0)</f>
        <v>0</v>
      </c>
      <c r="BL134" s="23" t="s">
        <v>192</v>
      </c>
      <c r="BM134" s="23" t="s">
        <v>268</v>
      </c>
    </row>
    <row r="135" spans="2:65" s="1" customFormat="1" ht="22.5" customHeight="1">
      <c r="B135" s="40"/>
      <c r="C135" s="186" t="s">
        <v>269</v>
      </c>
      <c r="D135" s="186" t="s">
        <v>119</v>
      </c>
      <c r="E135" s="187" t="s">
        <v>270</v>
      </c>
      <c r="F135" s="188" t="s">
        <v>271</v>
      </c>
      <c r="G135" s="189" t="s">
        <v>122</v>
      </c>
      <c r="H135" s="190">
        <v>106</v>
      </c>
      <c r="I135" s="191"/>
      <c r="J135" s="190">
        <f>ROUND(I135*H135,0)</f>
        <v>0</v>
      </c>
      <c r="K135" s="188" t="s">
        <v>123</v>
      </c>
      <c r="L135" s="60"/>
      <c r="M135" s="192" t="s">
        <v>21</v>
      </c>
      <c r="N135" s="193" t="s">
        <v>41</v>
      </c>
      <c r="O135" s="41"/>
      <c r="P135" s="194">
        <f>O135*H135</f>
        <v>0</v>
      </c>
      <c r="Q135" s="194">
        <v>0</v>
      </c>
      <c r="R135" s="194">
        <f>Q135*H135</f>
        <v>0</v>
      </c>
      <c r="S135" s="194">
        <v>0.0125</v>
      </c>
      <c r="T135" s="195">
        <f>S135*H135</f>
        <v>1.3250000000000002</v>
      </c>
      <c r="AR135" s="23" t="s">
        <v>192</v>
      </c>
      <c r="AT135" s="23" t="s">
        <v>119</v>
      </c>
      <c r="AU135" s="23" t="s">
        <v>81</v>
      </c>
      <c r="AY135" s="23" t="s">
        <v>116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3" t="s">
        <v>10</v>
      </c>
      <c r="BK135" s="196">
        <f>ROUND(I135*H135,0)</f>
        <v>0</v>
      </c>
      <c r="BL135" s="23" t="s">
        <v>192</v>
      </c>
      <c r="BM135" s="23" t="s">
        <v>272</v>
      </c>
    </row>
    <row r="136" spans="2:51" s="11" customFormat="1" ht="13.5">
      <c r="B136" s="197"/>
      <c r="C136" s="198"/>
      <c r="D136" s="199" t="s">
        <v>136</v>
      </c>
      <c r="E136" s="200" t="s">
        <v>21</v>
      </c>
      <c r="F136" s="201" t="s">
        <v>273</v>
      </c>
      <c r="G136" s="198"/>
      <c r="H136" s="202">
        <v>106</v>
      </c>
      <c r="I136" s="203"/>
      <c r="J136" s="198"/>
      <c r="K136" s="198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136</v>
      </c>
      <c r="AU136" s="208" t="s">
        <v>81</v>
      </c>
      <c r="AV136" s="11" t="s">
        <v>81</v>
      </c>
      <c r="AW136" s="11" t="s">
        <v>34</v>
      </c>
      <c r="AX136" s="11" t="s">
        <v>10</v>
      </c>
      <c r="AY136" s="208" t="s">
        <v>116</v>
      </c>
    </row>
    <row r="137" spans="2:65" s="1" customFormat="1" ht="22.5" customHeight="1">
      <c r="B137" s="40"/>
      <c r="C137" s="186" t="s">
        <v>233</v>
      </c>
      <c r="D137" s="186" t="s">
        <v>119</v>
      </c>
      <c r="E137" s="187" t="s">
        <v>274</v>
      </c>
      <c r="F137" s="188" t="s">
        <v>275</v>
      </c>
      <c r="G137" s="189" t="s">
        <v>122</v>
      </c>
      <c r="H137" s="190">
        <v>11</v>
      </c>
      <c r="I137" s="191"/>
      <c r="J137" s="190">
        <f>ROUND(I137*H137,0)</f>
        <v>0</v>
      </c>
      <c r="K137" s="188" t="s">
        <v>123</v>
      </c>
      <c r="L137" s="60"/>
      <c r="M137" s="192" t="s">
        <v>21</v>
      </c>
      <c r="N137" s="193" t="s">
        <v>41</v>
      </c>
      <c r="O137" s="41"/>
      <c r="P137" s="194">
        <f>O137*H137</f>
        <v>0</v>
      </c>
      <c r="Q137" s="194">
        <v>0</v>
      </c>
      <c r="R137" s="194">
        <f>Q137*H137</f>
        <v>0</v>
      </c>
      <c r="S137" s="194">
        <v>0.024</v>
      </c>
      <c r="T137" s="195">
        <f>S137*H137</f>
        <v>0.264</v>
      </c>
      <c r="AR137" s="23" t="s">
        <v>192</v>
      </c>
      <c r="AT137" s="23" t="s">
        <v>119</v>
      </c>
      <c r="AU137" s="23" t="s">
        <v>81</v>
      </c>
      <c r="AY137" s="23" t="s">
        <v>116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23" t="s">
        <v>10</v>
      </c>
      <c r="BK137" s="196">
        <f>ROUND(I137*H137,0)</f>
        <v>0</v>
      </c>
      <c r="BL137" s="23" t="s">
        <v>192</v>
      </c>
      <c r="BM137" s="23" t="s">
        <v>276</v>
      </c>
    </row>
    <row r="138" spans="2:51" s="11" customFormat="1" ht="13.5">
      <c r="B138" s="197"/>
      <c r="C138" s="198"/>
      <c r="D138" s="209" t="s">
        <v>136</v>
      </c>
      <c r="E138" s="210" t="s">
        <v>21</v>
      </c>
      <c r="F138" s="211" t="s">
        <v>277</v>
      </c>
      <c r="G138" s="198"/>
      <c r="H138" s="212">
        <v>1</v>
      </c>
      <c r="I138" s="203"/>
      <c r="J138" s="198"/>
      <c r="K138" s="198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136</v>
      </c>
      <c r="AU138" s="208" t="s">
        <v>81</v>
      </c>
      <c r="AV138" s="11" t="s">
        <v>81</v>
      </c>
      <c r="AW138" s="11" t="s">
        <v>34</v>
      </c>
      <c r="AX138" s="11" t="s">
        <v>70</v>
      </c>
      <c r="AY138" s="208" t="s">
        <v>116</v>
      </c>
    </row>
    <row r="139" spans="2:51" s="11" customFormat="1" ht="13.5">
      <c r="B139" s="197"/>
      <c r="C139" s="198"/>
      <c r="D139" s="209" t="s">
        <v>136</v>
      </c>
      <c r="E139" s="210" t="s">
        <v>21</v>
      </c>
      <c r="F139" s="211" t="s">
        <v>278</v>
      </c>
      <c r="G139" s="198"/>
      <c r="H139" s="212">
        <v>10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136</v>
      </c>
      <c r="AU139" s="208" t="s">
        <v>81</v>
      </c>
      <c r="AV139" s="11" t="s">
        <v>81</v>
      </c>
      <c r="AW139" s="11" t="s">
        <v>34</v>
      </c>
      <c r="AX139" s="11" t="s">
        <v>70</v>
      </c>
      <c r="AY139" s="208" t="s">
        <v>116</v>
      </c>
    </row>
    <row r="140" spans="2:51" s="12" customFormat="1" ht="13.5">
      <c r="B140" s="222"/>
      <c r="C140" s="223"/>
      <c r="D140" s="199" t="s">
        <v>136</v>
      </c>
      <c r="E140" s="224" t="s">
        <v>21</v>
      </c>
      <c r="F140" s="225" t="s">
        <v>279</v>
      </c>
      <c r="G140" s="223"/>
      <c r="H140" s="226">
        <v>11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136</v>
      </c>
      <c r="AU140" s="232" t="s">
        <v>81</v>
      </c>
      <c r="AV140" s="12" t="s">
        <v>124</v>
      </c>
      <c r="AW140" s="12" t="s">
        <v>34</v>
      </c>
      <c r="AX140" s="12" t="s">
        <v>10</v>
      </c>
      <c r="AY140" s="232" t="s">
        <v>116</v>
      </c>
    </row>
    <row r="141" spans="2:65" s="1" customFormat="1" ht="22.5" customHeight="1">
      <c r="B141" s="40"/>
      <c r="C141" s="186" t="s">
        <v>280</v>
      </c>
      <c r="D141" s="186" t="s">
        <v>119</v>
      </c>
      <c r="E141" s="187" t="s">
        <v>281</v>
      </c>
      <c r="F141" s="188" t="s">
        <v>282</v>
      </c>
      <c r="G141" s="189" t="s">
        <v>201</v>
      </c>
      <c r="H141" s="190">
        <v>0.03</v>
      </c>
      <c r="I141" s="191"/>
      <c r="J141" s="190">
        <f>ROUND(I141*H141,0)</f>
        <v>0</v>
      </c>
      <c r="K141" s="188" t="s">
        <v>123</v>
      </c>
      <c r="L141" s="60"/>
      <c r="M141" s="192" t="s">
        <v>21</v>
      </c>
      <c r="N141" s="193" t="s">
        <v>41</v>
      </c>
      <c r="O141" s="41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AR141" s="23" t="s">
        <v>192</v>
      </c>
      <c r="AT141" s="23" t="s">
        <v>119</v>
      </c>
      <c r="AU141" s="23" t="s">
        <v>81</v>
      </c>
      <c r="AY141" s="23" t="s">
        <v>116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3" t="s">
        <v>10</v>
      </c>
      <c r="BK141" s="196">
        <f>ROUND(I141*H141,0)</f>
        <v>0</v>
      </c>
      <c r="BL141" s="23" t="s">
        <v>192</v>
      </c>
      <c r="BM141" s="23" t="s">
        <v>283</v>
      </c>
    </row>
    <row r="142" spans="2:63" s="10" customFormat="1" ht="29.25" customHeight="1">
      <c r="B142" s="169"/>
      <c r="C142" s="170"/>
      <c r="D142" s="183" t="s">
        <v>69</v>
      </c>
      <c r="E142" s="184" t="s">
        <v>284</v>
      </c>
      <c r="F142" s="184" t="s">
        <v>285</v>
      </c>
      <c r="G142" s="170"/>
      <c r="H142" s="170"/>
      <c r="I142" s="173"/>
      <c r="J142" s="185">
        <f>BK142</f>
        <v>0</v>
      </c>
      <c r="K142" s="170"/>
      <c r="L142" s="175"/>
      <c r="M142" s="176"/>
      <c r="N142" s="177"/>
      <c r="O142" s="177"/>
      <c r="P142" s="178">
        <f>SUM(P143:P144)</f>
        <v>0</v>
      </c>
      <c r="Q142" s="177"/>
      <c r="R142" s="178">
        <f>SUM(R143:R144)</f>
        <v>0</v>
      </c>
      <c r="S142" s="177"/>
      <c r="T142" s="179">
        <f>SUM(T143:T144)</f>
        <v>0.04</v>
      </c>
      <c r="AR142" s="180" t="s">
        <v>81</v>
      </c>
      <c r="AT142" s="181" t="s">
        <v>69</v>
      </c>
      <c r="AU142" s="181" t="s">
        <v>10</v>
      </c>
      <c r="AY142" s="180" t="s">
        <v>116</v>
      </c>
      <c r="BK142" s="182">
        <f>SUM(BK143:BK144)</f>
        <v>0</v>
      </c>
    </row>
    <row r="143" spans="2:65" s="1" customFormat="1" ht="31.5" customHeight="1">
      <c r="B143" s="40"/>
      <c r="C143" s="186" t="s">
        <v>286</v>
      </c>
      <c r="D143" s="186" t="s">
        <v>119</v>
      </c>
      <c r="E143" s="187" t="s">
        <v>287</v>
      </c>
      <c r="F143" s="188" t="s">
        <v>288</v>
      </c>
      <c r="G143" s="189" t="s">
        <v>289</v>
      </c>
      <c r="H143" s="190">
        <v>40</v>
      </c>
      <c r="I143" s="191"/>
      <c r="J143" s="190">
        <f>ROUND(I143*H143,0)</f>
        <v>0</v>
      </c>
      <c r="K143" s="188" t="s">
        <v>123</v>
      </c>
      <c r="L143" s="60"/>
      <c r="M143" s="192" t="s">
        <v>21</v>
      </c>
      <c r="N143" s="193" t="s">
        <v>41</v>
      </c>
      <c r="O143" s="41"/>
      <c r="P143" s="194">
        <f>O143*H143</f>
        <v>0</v>
      </c>
      <c r="Q143" s="194">
        <v>0</v>
      </c>
      <c r="R143" s="194">
        <f>Q143*H143</f>
        <v>0</v>
      </c>
      <c r="S143" s="194">
        <v>0.001</v>
      </c>
      <c r="T143" s="195">
        <f>S143*H143</f>
        <v>0.04</v>
      </c>
      <c r="AR143" s="23" t="s">
        <v>192</v>
      </c>
      <c r="AT143" s="23" t="s">
        <v>119</v>
      </c>
      <c r="AU143" s="23" t="s">
        <v>81</v>
      </c>
      <c r="AY143" s="23" t="s">
        <v>116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23" t="s">
        <v>10</v>
      </c>
      <c r="BK143" s="196">
        <f>ROUND(I143*H143,0)</f>
        <v>0</v>
      </c>
      <c r="BL143" s="23" t="s">
        <v>192</v>
      </c>
      <c r="BM143" s="23" t="s">
        <v>290</v>
      </c>
    </row>
    <row r="144" spans="2:51" s="11" customFormat="1" ht="13.5">
      <c r="B144" s="197"/>
      <c r="C144" s="198"/>
      <c r="D144" s="209" t="s">
        <v>136</v>
      </c>
      <c r="E144" s="210" t="s">
        <v>21</v>
      </c>
      <c r="F144" s="211" t="s">
        <v>291</v>
      </c>
      <c r="G144" s="198"/>
      <c r="H144" s="212">
        <v>40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136</v>
      </c>
      <c r="AU144" s="208" t="s">
        <v>81</v>
      </c>
      <c r="AV144" s="11" t="s">
        <v>81</v>
      </c>
      <c r="AW144" s="11" t="s">
        <v>34</v>
      </c>
      <c r="AX144" s="11" t="s">
        <v>10</v>
      </c>
      <c r="AY144" s="208" t="s">
        <v>116</v>
      </c>
    </row>
    <row r="145" spans="2:63" s="10" customFormat="1" ht="29.25" customHeight="1">
      <c r="B145" s="169"/>
      <c r="C145" s="170"/>
      <c r="D145" s="183" t="s">
        <v>69</v>
      </c>
      <c r="E145" s="184" t="s">
        <v>292</v>
      </c>
      <c r="F145" s="184" t="s">
        <v>293</v>
      </c>
      <c r="G145" s="170"/>
      <c r="H145" s="170"/>
      <c r="I145" s="173"/>
      <c r="J145" s="185">
        <f>BK145</f>
        <v>0</v>
      </c>
      <c r="K145" s="170"/>
      <c r="L145" s="175"/>
      <c r="M145" s="176"/>
      <c r="N145" s="177"/>
      <c r="O145" s="177"/>
      <c r="P145" s="178">
        <f>SUM(P146:P222)</f>
        <v>0</v>
      </c>
      <c r="Q145" s="177"/>
      <c r="R145" s="178">
        <f>SUM(R146:R222)</f>
        <v>1.1107404</v>
      </c>
      <c r="S145" s="177"/>
      <c r="T145" s="179">
        <f>SUM(T146:T222)</f>
        <v>0</v>
      </c>
      <c r="AR145" s="180" t="s">
        <v>81</v>
      </c>
      <c r="AT145" s="181" t="s">
        <v>69</v>
      </c>
      <c r="AU145" s="181" t="s">
        <v>10</v>
      </c>
      <c r="AY145" s="180" t="s">
        <v>116</v>
      </c>
      <c r="BK145" s="182">
        <f>SUM(BK146:BK222)</f>
        <v>0</v>
      </c>
    </row>
    <row r="146" spans="2:65" s="1" customFormat="1" ht="22.5" customHeight="1">
      <c r="B146" s="40"/>
      <c r="C146" s="186" t="s">
        <v>294</v>
      </c>
      <c r="D146" s="186" t="s">
        <v>119</v>
      </c>
      <c r="E146" s="187" t="s">
        <v>295</v>
      </c>
      <c r="F146" s="188" t="s">
        <v>296</v>
      </c>
      <c r="G146" s="189" t="s">
        <v>134</v>
      </c>
      <c r="H146" s="190">
        <v>84.46</v>
      </c>
      <c r="I146" s="191"/>
      <c r="J146" s="190">
        <f>ROUND(I146*H146,0)</f>
        <v>0</v>
      </c>
      <c r="K146" s="188" t="s">
        <v>123</v>
      </c>
      <c r="L146" s="60"/>
      <c r="M146" s="192" t="s">
        <v>21</v>
      </c>
      <c r="N146" s="193" t="s">
        <v>41</v>
      </c>
      <c r="O146" s="41"/>
      <c r="P146" s="194">
        <f>O146*H146</f>
        <v>0</v>
      </c>
      <c r="Q146" s="194">
        <v>2E-05</v>
      </c>
      <c r="R146" s="194">
        <f>Q146*H146</f>
        <v>0.0016892</v>
      </c>
      <c r="S146" s="194">
        <v>0</v>
      </c>
      <c r="T146" s="195">
        <f>S146*H146</f>
        <v>0</v>
      </c>
      <c r="AR146" s="23" t="s">
        <v>192</v>
      </c>
      <c r="AT146" s="23" t="s">
        <v>119</v>
      </c>
      <c r="AU146" s="23" t="s">
        <v>81</v>
      </c>
      <c r="AY146" s="23" t="s">
        <v>116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23" t="s">
        <v>10</v>
      </c>
      <c r="BK146" s="196">
        <f>ROUND(I146*H146,0)</f>
        <v>0</v>
      </c>
      <c r="BL146" s="23" t="s">
        <v>192</v>
      </c>
      <c r="BM146" s="23" t="s">
        <v>297</v>
      </c>
    </row>
    <row r="147" spans="2:51" s="11" customFormat="1" ht="13.5">
      <c r="B147" s="197"/>
      <c r="C147" s="198"/>
      <c r="D147" s="209" t="s">
        <v>136</v>
      </c>
      <c r="E147" s="210" t="s">
        <v>21</v>
      </c>
      <c r="F147" s="211" t="s">
        <v>298</v>
      </c>
      <c r="G147" s="198"/>
      <c r="H147" s="212">
        <v>3.36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136</v>
      </c>
      <c r="AU147" s="208" t="s">
        <v>81</v>
      </c>
      <c r="AV147" s="11" t="s">
        <v>81</v>
      </c>
      <c r="AW147" s="11" t="s">
        <v>34</v>
      </c>
      <c r="AX147" s="11" t="s">
        <v>70</v>
      </c>
      <c r="AY147" s="208" t="s">
        <v>116</v>
      </c>
    </row>
    <row r="148" spans="2:51" s="11" customFormat="1" ht="13.5">
      <c r="B148" s="197"/>
      <c r="C148" s="198"/>
      <c r="D148" s="209" t="s">
        <v>136</v>
      </c>
      <c r="E148" s="210" t="s">
        <v>21</v>
      </c>
      <c r="F148" s="211" t="s">
        <v>299</v>
      </c>
      <c r="G148" s="198"/>
      <c r="H148" s="212">
        <v>6.3</v>
      </c>
      <c r="I148" s="203"/>
      <c r="J148" s="198"/>
      <c r="K148" s="198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136</v>
      </c>
      <c r="AU148" s="208" t="s">
        <v>81</v>
      </c>
      <c r="AV148" s="11" t="s">
        <v>81</v>
      </c>
      <c r="AW148" s="11" t="s">
        <v>34</v>
      </c>
      <c r="AX148" s="11" t="s">
        <v>70</v>
      </c>
      <c r="AY148" s="208" t="s">
        <v>116</v>
      </c>
    </row>
    <row r="149" spans="2:51" s="11" customFormat="1" ht="13.5">
      <c r="B149" s="197"/>
      <c r="C149" s="198"/>
      <c r="D149" s="209" t="s">
        <v>136</v>
      </c>
      <c r="E149" s="210" t="s">
        <v>21</v>
      </c>
      <c r="F149" s="211" t="s">
        <v>300</v>
      </c>
      <c r="G149" s="198"/>
      <c r="H149" s="212">
        <v>7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136</v>
      </c>
      <c r="AU149" s="208" t="s">
        <v>81</v>
      </c>
      <c r="AV149" s="11" t="s">
        <v>81</v>
      </c>
      <c r="AW149" s="11" t="s">
        <v>34</v>
      </c>
      <c r="AX149" s="11" t="s">
        <v>70</v>
      </c>
      <c r="AY149" s="208" t="s">
        <v>116</v>
      </c>
    </row>
    <row r="150" spans="2:51" s="13" customFormat="1" ht="13.5">
      <c r="B150" s="233"/>
      <c r="C150" s="234"/>
      <c r="D150" s="209" t="s">
        <v>136</v>
      </c>
      <c r="E150" s="235" t="s">
        <v>21</v>
      </c>
      <c r="F150" s="236" t="s">
        <v>301</v>
      </c>
      <c r="G150" s="234"/>
      <c r="H150" s="237">
        <v>16.66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136</v>
      </c>
      <c r="AU150" s="243" t="s">
        <v>81</v>
      </c>
      <c r="AV150" s="13" t="s">
        <v>117</v>
      </c>
      <c r="AW150" s="13" t="s">
        <v>34</v>
      </c>
      <c r="AX150" s="13" t="s">
        <v>70</v>
      </c>
      <c r="AY150" s="243" t="s">
        <v>116</v>
      </c>
    </row>
    <row r="151" spans="2:51" s="11" customFormat="1" ht="13.5">
      <c r="B151" s="197"/>
      <c r="C151" s="198"/>
      <c r="D151" s="209" t="s">
        <v>136</v>
      </c>
      <c r="E151" s="210" t="s">
        <v>21</v>
      </c>
      <c r="F151" s="211" t="s">
        <v>302</v>
      </c>
      <c r="G151" s="198"/>
      <c r="H151" s="212">
        <v>6.6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136</v>
      </c>
      <c r="AU151" s="208" t="s">
        <v>81</v>
      </c>
      <c r="AV151" s="11" t="s">
        <v>81</v>
      </c>
      <c r="AW151" s="11" t="s">
        <v>34</v>
      </c>
      <c r="AX151" s="11" t="s">
        <v>70</v>
      </c>
      <c r="AY151" s="208" t="s">
        <v>116</v>
      </c>
    </row>
    <row r="152" spans="2:51" s="11" customFormat="1" ht="13.5">
      <c r="B152" s="197"/>
      <c r="C152" s="198"/>
      <c r="D152" s="209" t="s">
        <v>136</v>
      </c>
      <c r="E152" s="210" t="s">
        <v>21</v>
      </c>
      <c r="F152" s="211" t="s">
        <v>303</v>
      </c>
      <c r="G152" s="198"/>
      <c r="H152" s="212">
        <v>2.31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136</v>
      </c>
      <c r="AU152" s="208" t="s">
        <v>81</v>
      </c>
      <c r="AV152" s="11" t="s">
        <v>81</v>
      </c>
      <c r="AW152" s="11" t="s">
        <v>34</v>
      </c>
      <c r="AX152" s="11" t="s">
        <v>70</v>
      </c>
      <c r="AY152" s="208" t="s">
        <v>116</v>
      </c>
    </row>
    <row r="153" spans="2:51" s="13" customFormat="1" ht="13.5">
      <c r="B153" s="233"/>
      <c r="C153" s="234"/>
      <c r="D153" s="209" t="s">
        <v>136</v>
      </c>
      <c r="E153" s="235" t="s">
        <v>21</v>
      </c>
      <c r="F153" s="236" t="s">
        <v>304</v>
      </c>
      <c r="G153" s="234"/>
      <c r="H153" s="237">
        <v>8.91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136</v>
      </c>
      <c r="AU153" s="243" t="s">
        <v>81</v>
      </c>
      <c r="AV153" s="13" t="s">
        <v>117</v>
      </c>
      <c r="AW153" s="13" t="s">
        <v>34</v>
      </c>
      <c r="AX153" s="13" t="s">
        <v>70</v>
      </c>
      <c r="AY153" s="243" t="s">
        <v>116</v>
      </c>
    </row>
    <row r="154" spans="2:51" s="11" customFormat="1" ht="13.5">
      <c r="B154" s="197"/>
      <c r="C154" s="198"/>
      <c r="D154" s="199" t="s">
        <v>136</v>
      </c>
      <c r="E154" s="200" t="s">
        <v>21</v>
      </c>
      <c r="F154" s="201" t="s">
        <v>305</v>
      </c>
      <c r="G154" s="198"/>
      <c r="H154" s="202">
        <v>84.46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136</v>
      </c>
      <c r="AU154" s="208" t="s">
        <v>81</v>
      </c>
      <c r="AV154" s="11" t="s">
        <v>81</v>
      </c>
      <c r="AW154" s="11" t="s">
        <v>34</v>
      </c>
      <c r="AX154" s="11" t="s">
        <v>10</v>
      </c>
      <c r="AY154" s="208" t="s">
        <v>116</v>
      </c>
    </row>
    <row r="155" spans="2:65" s="1" customFormat="1" ht="22.5" customHeight="1">
      <c r="B155" s="40"/>
      <c r="C155" s="186" t="s">
        <v>306</v>
      </c>
      <c r="D155" s="186" t="s">
        <v>119</v>
      </c>
      <c r="E155" s="187" t="s">
        <v>307</v>
      </c>
      <c r="F155" s="188" t="s">
        <v>308</v>
      </c>
      <c r="G155" s="189" t="s">
        <v>134</v>
      </c>
      <c r="H155" s="190">
        <v>84.46</v>
      </c>
      <c r="I155" s="191"/>
      <c r="J155" s="190">
        <f>ROUND(I155*H155,0)</f>
        <v>0</v>
      </c>
      <c r="K155" s="188" t="s">
        <v>123</v>
      </c>
      <c r="L155" s="60"/>
      <c r="M155" s="192" t="s">
        <v>21</v>
      </c>
      <c r="N155" s="193" t="s">
        <v>41</v>
      </c>
      <c r="O155" s="41"/>
      <c r="P155" s="194">
        <f>O155*H155</f>
        <v>0</v>
      </c>
      <c r="Q155" s="194">
        <v>2E-05</v>
      </c>
      <c r="R155" s="194">
        <f>Q155*H155</f>
        <v>0.0016892</v>
      </c>
      <c r="S155" s="194">
        <v>0</v>
      </c>
      <c r="T155" s="195">
        <f>S155*H155</f>
        <v>0</v>
      </c>
      <c r="AR155" s="23" t="s">
        <v>192</v>
      </c>
      <c r="AT155" s="23" t="s">
        <v>119</v>
      </c>
      <c r="AU155" s="23" t="s">
        <v>81</v>
      </c>
      <c r="AY155" s="23" t="s">
        <v>116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23" t="s">
        <v>10</v>
      </c>
      <c r="BK155" s="196">
        <f>ROUND(I155*H155,0)</f>
        <v>0</v>
      </c>
      <c r="BL155" s="23" t="s">
        <v>192</v>
      </c>
      <c r="BM155" s="23" t="s">
        <v>309</v>
      </c>
    </row>
    <row r="156" spans="2:51" s="11" customFormat="1" ht="13.5">
      <c r="B156" s="197"/>
      <c r="C156" s="198"/>
      <c r="D156" s="209" t="s">
        <v>136</v>
      </c>
      <c r="E156" s="210" t="s">
        <v>21</v>
      </c>
      <c r="F156" s="211" t="s">
        <v>298</v>
      </c>
      <c r="G156" s="198"/>
      <c r="H156" s="212">
        <v>3.36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136</v>
      </c>
      <c r="AU156" s="208" t="s">
        <v>81</v>
      </c>
      <c r="AV156" s="11" t="s">
        <v>81</v>
      </c>
      <c r="AW156" s="11" t="s">
        <v>34</v>
      </c>
      <c r="AX156" s="11" t="s">
        <v>70</v>
      </c>
      <c r="AY156" s="208" t="s">
        <v>116</v>
      </c>
    </row>
    <row r="157" spans="2:51" s="11" customFormat="1" ht="13.5">
      <c r="B157" s="197"/>
      <c r="C157" s="198"/>
      <c r="D157" s="209" t="s">
        <v>136</v>
      </c>
      <c r="E157" s="210" t="s">
        <v>21</v>
      </c>
      <c r="F157" s="211" t="s">
        <v>299</v>
      </c>
      <c r="G157" s="198"/>
      <c r="H157" s="212">
        <v>6.3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136</v>
      </c>
      <c r="AU157" s="208" t="s">
        <v>81</v>
      </c>
      <c r="AV157" s="11" t="s">
        <v>81</v>
      </c>
      <c r="AW157" s="11" t="s">
        <v>34</v>
      </c>
      <c r="AX157" s="11" t="s">
        <v>70</v>
      </c>
      <c r="AY157" s="208" t="s">
        <v>116</v>
      </c>
    </row>
    <row r="158" spans="2:51" s="11" customFormat="1" ht="13.5">
      <c r="B158" s="197"/>
      <c r="C158" s="198"/>
      <c r="D158" s="209" t="s">
        <v>136</v>
      </c>
      <c r="E158" s="210" t="s">
        <v>21</v>
      </c>
      <c r="F158" s="211" t="s">
        <v>300</v>
      </c>
      <c r="G158" s="198"/>
      <c r="H158" s="212">
        <v>7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136</v>
      </c>
      <c r="AU158" s="208" t="s">
        <v>81</v>
      </c>
      <c r="AV158" s="11" t="s">
        <v>81</v>
      </c>
      <c r="AW158" s="11" t="s">
        <v>34</v>
      </c>
      <c r="AX158" s="11" t="s">
        <v>70</v>
      </c>
      <c r="AY158" s="208" t="s">
        <v>116</v>
      </c>
    </row>
    <row r="159" spans="2:51" s="13" customFormat="1" ht="13.5">
      <c r="B159" s="233"/>
      <c r="C159" s="234"/>
      <c r="D159" s="209" t="s">
        <v>136</v>
      </c>
      <c r="E159" s="235" t="s">
        <v>21</v>
      </c>
      <c r="F159" s="236" t="s">
        <v>301</v>
      </c>
      <c r="G159" s="234"/>
      <c r="H159" s="237">
        <v>16.66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136</v>
      </c>
      <c r="AU159" s="243" t="s">
        <v>81</v>
      </c>
      <c r="AV159" s="13" t="s">
        <v>117</v>
      </c>
      <c r="AW159" s="13" t="s">
        <v>34</v>
      </c>
      <c r="AX159" s="13" t="s">
        <v>70</v>
      </c>
      <c r="AY159" s="243" t="s">
        <v>116</v>
      </c>
    </row>
    <row r="160" spans="2:51" s="11" customFormat="1" ht="13.5">
      <c r="B160" s="197"/>
      <c r="C160" s="198"/>
      <c r="D160" s="209" t="s">
        <v>136</v>
      </c>
      <c r="E160" s="210" t="s">
        <v>21</v>
      </c>
      <c r="F160" s="211" t="s">
        <v>302</v>
      </c>
      <c r="G160" s="198"/>
      <c r="H160" s="212">
        <v>6.6</v>
      </c>
      <c r="I160" s="203"/>
      <c r="J160" s="198"/>
      <c r="K160" s="198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136</v>
      </c>
      <c r="AU160" s="208" t="s">
        <v>81</v>
      </c>
      <c r="AV160" s="11" t="s">
        <v>81</v>
      </c>
      <c r="AW160" s="11" t="s">
        <v>34</v>
      </c>
      <c r="AX160" s="11" t="s">
        <v>70</v>
      </c>
      <c r="AY160" s="208" t="s">
        <v>116</v>
      </c>
    </row>
    <row r="161" spans="2:51" s="11" customFormat="1" ht="13.5">
      <c r="B161" s="197"/>
      <c r="C161" s="198"/>
      <c r="D161" s="209" t="s">
        <v>136</v>
      </c>
      <c r="E161" s="210" t="s">
        <v>21</v>
      </c>
      <c r="F161" s="211" t="s">
        <v>303</v>
      </c>
      <c r="G161" s="198"/>
      <c r="H161" s="212">
        <v>2.31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136</v>
      </c>
      <c r="AU161" s="208" t="s">
        <v>81</v>
      </c>
      <c r="AV161" s="11" t="s">
        <v>81</v>
      </c>
      <c r="AW161" s="11" t="s">
        <v>34</v>
      </c>
      <c r="AX161" s="11" t="s">
        <v>70</v>
      </c>
      <c r="AY161" s="208" t="s">
        <v>116</v>
      </c>
    </row>
    <row r="162" spans="2:51" s="13" customFormat="1" ht="13.5">
      <c r="B162" s="233"/>
      <c r="C162" s="234"/>
      <c r="D162" s="209" t="s">
        <v>136</v>
      </c>
      <c r="E162" s="235" t="s">
        <v>21</v>
      </c>
      <c r="F162" s="236" t="s">
        <v>304</v>
      </c>
      <c r="G162" s="234"/>
      <c r="H162" s="237">
        <v>8.91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136</v>
      </c>
      <c r="AU162" s="243" t="s">
        <v>81</v>
      </c>
      <c r="AV162" s="13" t="s">
        <v>117</v>
      </c>
      <c r="AW162" s="13" t="s">
        <v>34</v>
      </c>
      <c r="AX162" s="13" t="s">
        <v>70</v>
      </c>
      <c r="AY162" s="243" t="s">
        <v>116</v>
      </c>
    </row>
    <row r="163" spans="2:51" s="11" customFormat="1" ht="13.5">
      <c r="B163" s="197"/>
      <c r="C163" s="198"/>
      <c r="D163" s="199" t="s">
        <v>136</v>
      </c>
      <c r="E163" s="200" t="s">
        <v>21</v>
      </c>
      <c r="F163" s="201" t="s">
        <v>305</v>
      </c>
      <c r="G163" s="198"/>
      <c r="H163" s="202">
        <v>84.46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136</v>
      </c>
      <c r="AU163" s="208" t="s">
        <v>81</v>
      </c>
      <c r="AV163" s="11" t="s">
        <v>81</v>
      </c>
      <c r="AW163" s="11" t="s">
        <v>34</v>
      </c>
      <c r="AX163" s="11" t="s">
        <v>10</v>
      </c>
      <c r="AY163" s="208" t="s">
        <v>116</v>
      </c>
    </row>
    <row r="164" spans="2:65" s="1" customFormat="1" ht="22.5" customHeight="1">
      <c r="B164" s="40"/>
      <c r="C164" s="186" t="s">
        <v>310</v>
      </c>
      <c r="D164" s="186" t="s">
        <v>119</v>
      </c>
      <c r="E164" s="187" t="s">
        <v>311</v>
      </c>
      <c r="F164" s="188" t="s">
        <v>312</v>
      </c>
      <c r="G164" s="189" t="s">
        <v>134</v>
      </c>
      <c r="H164" s="190">
        <v>84.46</v>
      </c>
      <c r="I164" s="191"/>
      <c r="J164" s="190">
        <f>ROUND(I164*H164,0)</f>
        <v>0</v>
      </c>
      <c r="K164" s="188" t="s">
        <v>123</v>
      </c>
      <c r="L164" s="60"/>
      <c r="M164" s="192" t="s">
        <v>21</v>
      </c>
      <c r="N164" s="193" t="s">
        <v>41</v>
      </c>
      <c r="O164" s="41"/>
      <c r="P164" s="194">
        <f>O164*H164</f>
        <v>0</v>
      </c>
      <c r="Q164" s="194">
        <v>0.00017</v>
      </c>
      <c r="R164" s="194">
        <f>Q164*H164</f>
        <v>0.0143582</v>
      </c>
      <c r="S164" s="194">
        <v>0</v>
      </c>
      <c r="T164" s="195">
        <f>S164*H164</f>
        <v>0</v>
      </c>
      <c r="AR164" s="23" t="s">
        <v>192</v>
      </c>
      <c r="AT164" s="23" t="s">
        <v>119</v>
      </c>
      <c r="AU164" s="23" t="s">
        <v>81</v>
      </c>
      <c r="AY164" s="23" t="s">
        <v>116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3" t="s">
        <v>10</v>
      </c>
      <c r="BK164" s="196">
        <f>ROUND(I164*H164,0)</f>
        <v>0</v>
      </c>
      <c r="BL164" s="23" t="s">
        <v>192</v>
      </c>
      <c r="BM164" s="23" t="s">
        <v>313</v>
      </c>
    </row>
    <row r="165" spans="2:51" s="11" customFormat="1" ht="13.5">
      <c r="B165" s="197"/>
      <c r="C165" s="198"/>
      <c r="D165" s="209" t="s">
        <v>136</v>
      </c>
      <c r="E165" s="210" t="s">
        <v>21</v>
      </c>
      <c r="F165" s="211" t="s">
        <v>298</v>
      </c>
      <c r="G165" s="198"/>
      <c r="H165" s="212">
        <v>3.36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136</v>
      </c>
      <c r="AU165" s="208" t="s">
        <v>81</v>
      </c>
      <c r="AV165" s="11" t="s">
        <v>81</v>
      </c>
      <c r="AW165" s="11" t="s">
        <v>34</v>
      </c>
      <c r="AX165" s="11" t="s">
        <v>70</v>
      </c>
      <c r="AY165" s="208" t="s">
        <v>116</v>
      </c>
    </row>
    <row r="166" spans="2:51" s="11" customFormat="1" ht="13.5">
      <c r="B166" s="197"/>
      <c r="C166" s="198"/>
      <c r="D166" s="209" t="s">
        <v>136</v>
      </c>
      <c r="E166" s="210" t="s">
        <v>21</v>
      </c>
      <c r="F166" s="211" t="s">
        <v>299</v>
      </c>
      <c r="G166" s="198"/>
      <c r="H166" s="212">
        <v>6.3</v>
      </c>
      <c r="I166" s="203"/>
      <c r="J166" s="198"/>
      <c r="K166" s="198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136</v>
      </c>
      <c r="AU166" s="208" t="s">
        <v>81</v>
      </c>
      <c r="AV166" s="11" t="s">
        <v>81</v>
      </c>
      <c r="AW166" s="11" t="s">
        <v>34</v>
      </c>
      <c r="AX166" s="11" t="s">
        <v>70</v>
      </c>
      <c r="AY166" s="208" t="s">
        <v>116</v>
      </c>
    </row>
    <row r="167" spans="2:51" s="11" customFormat="1" ht="13.5">
      <c r="B167" s="197"/>
      <c r="C167" s="198"/>
      <c r="D167" s="209" t="s">
        <v>136</v>
      </c>
      <c r="E167" s="210" t="s">
        <v>21</v>
      </c>
      <c r="F167" s="211" t="s">
        <v>300</v>
      </c>
      <c r="G167" s="198"/>
      <c r="H167" s="212">
        <v>7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136</v>
      </c>
      <c r="AU167" s="208" t="s">
        <v>81</v>
      </c>
      <c r="AV167" s="11" t="s">
        <v>81</v>
      </c>
      <c r="AW167" s="11" t="s">
        <v>34</v>
      </c>
      <c r="AX167" s="11" t="s">
        <v>70</v>
      </c>
      <c r="AY167" s="208" t="s">
        <v>116</v>
      </c>
    </row>
    <row r="168" spans="2:51" s="13" customFormat="1" ht="13.5">
      <c r="B168" s="233"/>
      <c r="C168" s="234"/>
      <c r="D168" s="209" t="s">
        <v>136</v>
      </c>
      <c r="E168" s="235" t="s">
        <v>21</v>
      </c>
      <c r="F168" s="236" t="s">
        <v>301</v>
      </c>
      <c r="G168" s="234"/>
      <c r="H168" s="237">
        <v>16.66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136</v>
      </c>
      <c r="AU168" s="243" t="s">
        <v>81</v>
      </c>
      <c r="AV168" s="13" t="s">
        <v>117</v>
      </c>
      <c r="AW168" s="13" t="s">
        <v>34</v>
      </c>
      <c r="AX168" s="13" t="s">
        <v>70</v>
      </c>
      <c r="AY168" s="243" t="s">
        <v>116</v>
      </c>
    </row>
    <row r="169" spans="2:51" s="11" customFormat="1" ht="13.5">
      <c r="B169" s="197"/>
      <c r="C169" s="198"/>
      <c r="D169" s="209" t="s">
        <v>136</v>
      </c>
      <c r="E169" s="210" t="s">
        <v>21</v>
      </c>
      <c r="F169" s="211" t="s">
        <v>302</v>
      </c>
      <c r="G169" s="198"/>
      <c r="H169" s="212">
        <v>6.6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136</v>
      </c>
      <c r="AU169" s="208" t="s">
        <v>81</v>
      </c>
      <c r="AV169" s="11" t="s">
        <v>81</v>
      </c>
      <c r="AW169" s="11" t="s">
        <v>34</v>
      </c>
      <c r="AX169" s="11" t="s">
        <v>70</v>
      </c>
      <c r="AY169" s="208" t="s">
        <v>116</v>
      </c>
    </row>
    <row r="170" spans="2:51" s="11" customFormat="1" ht="13.5">
      <c r="B170" s="197"/>
      <c r="C170" s="198"/>
      <c r="D170" s="209" t="s">
        <v>136</v>
      </c>
      <c r="E170" s="210" t="s">
        <v>21</v>
      </c>
      <c r="F170" s="211" t="s">
        <v>303</v>
      </c>
      <c r="G170" s="198"/>
      <c r="H170" s="212">
        <v>2.31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136</v>
      </c>
      <c r="AU170" s="208" t="s">
        <v>81</v>
      </c>
      <c r="AV170" s="11" t="s">
        <v>81</v>
      </c>
      <c r="AW170" s="11" t="s">
        <v>34</v>
      </c>
      <c r="AX170" s="11" t="s">
        <v>70</v>
      </c>
      <c r="AY170" s="208" t="s">
        <v>116</v>
      </c>
    </row>
    <row r="171" spans="2:51" s="13" customFormat="1" ht="13.5">
      <c r="B171" s="233"/>
      <c r="C171" s="234"/>
      <c r="D171" s="209" t="s">
        <v>136</v>
      </c>
      <c r="E171" s="235" t="s">
        <v>21</v>
      </c>
      <c r="F171" s="236" t="s">
        <v>304</v>
      </c>
      <c r="G171" s="234"/>
      <c r="H171" s="237">
        <v>8.91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136</v>
      </c>
      <c r="AU171" s="243" t="s">
        <v>81</v>
      </c>
      <c r="AV171" s="13" t="s">
        <v>117</v>
      </c>
      <c r="AW171" s="13" t="s">
        <v>34</v>
      </c>
      <c r="AX171" s="13" t="s">
        <v>70</v>
      </c>
      <c r="AY171" s="243" t="s">
        <v>116</v>
      </c>
    </row>
    <row r="172" spans="2:51" s="11" customFormat="1" ht="13.5">
      <c r="B172" s="197"/>
      <c r="C172" s="198"/>
      <c r="D172" s="199" t="s">
        <v>136</v>
      </c>
      <c r="E172" s="200" t="s">
        <v>21</v>
      </c>
      <c r="F172" s="201" t="s">
        <v>305</v>
      </c>
      <c r="G172" s="198"/>
      <c r="H172" s="202">
        <v>84.46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136</v>
      </c>
      <c r="AU172" s="208" t="s">
        <v>81</v>
      </c>
      <c r="AV172" s="11" t="s">
        <v>81</v>
      </c>
      <c r="AW172" s="11" t="s">
        <v>34</v>
      </c>
      <c r="AX172" s="11" t="s">
        <v>10</v>
      </c>
      <c r="AY172" s="208" t="s">
        <v>116</v>
      </c>
    </row>
    <row r="173" spans="2:65" s="1" customFormat="1" ht="22.5" customHeight="1">
      <c r="B173" s="40"/>
      <c r="C173" s="186" t="s">
        <v>314</v>
      </c>
      <c r="D173" s="186" t="s">
        <v>119</v>
      </c>
      <c r="E173" s="187" t="s">
        <v>315</v>
      </c>
      <c r="F173" s="188" t="s">
        <v>316</v>
      </c>
      <c r="G173" s="189" t="s">
        <v>134</v>
      </c>
      <c r="H173" s="190">
        <v>84.46</v>
      </c>
      <c r="I173" s="191"/>
      <c r="J173" s="190">
        <f>ROUND(I173*H173,0)</f>
        <v>0</v>
      </c>
      <c r="K173" s="188" t="s">
        <v>123</v>
      </c>
      <c r="L173" s="60"/>
      <c r="M173" s="192" t="s">
        <v>21</v>
      </c>
      <c r="N173" s="193" t="s">
        <v>41</v>
      </c>
      <c r="O173" s="41"/>
      <c r="P173" s="194">
        <f>O173*H173</f>
        <v>0</v>
      </c>
      <c r="Q173" s="194">
        <v>0.00015</v>
      </c>
      <c r="R173" s="194">
        <f>Q173*H173</f>
        <v>0.012668999999999998</v>
      </c>
      <c r="S173" s="194">
        <v>0</v>
      </c>
      <c r="T173" s="195">
        <f>S173*H173</f>
        <v>0</v>
      </c>
      <c r="AR173" s="23" t="s">
        <v>192</v>
      </c>
      <c r="AT173" s="23" t="s">
        <v>119</v>
      </c>
      <c r="AU173" s="23" t="s">
        <v>81</v>
      </c>
      <c r="AY173" s="23" t="s">
        <v>116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23" t="s">
        <v>10</v>
      </c>
      <c r="BK173" s="196">
        <f>ROUND(I173*H173,0)</f>
        <v>0</v>
      </c>
      <c r="BL173" s="23" t="s">
        <v>192</v>
      </c>
      <c r="BM173" s="23" t="s">
        <v>317</v>
      </c>
    </row>
    <row r="174" spans="2:51" s="11" customFormat="1" ht="13.5">
      <c r="B174" s="197"/>
      <c r="C174" s="198"/>
      <c r="D174" s="209" t="s">
        <v>136</v>
      </c>
      <c r="E174" s="210" t="s">
        <v>21</v>
      </c>
      <c r="F174" s="211" t="s">
        <v>298</v>
      </c>
      <c r="G174" s="198"/>
      <c r="H174" s="212">
        <v>3.36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136</v>
      </c>
      <c r="AU174" s="208" t="s">
        <v>81</v>
      </c>
      <c r="AV174" s="11" t="s">
        <v>81</v>
      </c>
      <c r="AW174" s="11" t="s">
        <v>34</v>
      </c>
      <c r="AX174" s="11" t="s">
        <v>70</v>
      </c>
      <c r="AY174" s="208" t="s">
        <v>116</v>
      </c>
    </row>
    <row r="175" spans="2:51" s="11" customFormat="1" ht="13.5">
      <c r="B175" s="197"/>
      <c r="C175" s="198"/>
      <c r="D175" s="209" t="s">
        <v>136</v>
      </c>
      <c r="E175" s="210" t="s">
        <v>21</v>
      </c>
      <c r="F175" s="211" t="s">
        <v>299</v>
      </c>
      <c r="G175" s="198"/>
      <c r="H175" s="212">
        <v>6.3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136</v>
      </c>
      <c r="AU175" s="208" t="s">
        <v>81</v>
      </c>
      <c r="AV175" s="11" t="s">
        <v>81</v>
      </c>
      <c r="AW175" s="11" t="s">
        <v>34</v>
      </c>
      <c r="AX175" s="11" t="s">
        <v>70</v>
      </c>
      <c r="AY175" s="208" t="s">
        <v>116</v>
      </c>
    </row>
    <row r="176" spans="2:51" s="11" customFormat="1" ht="13.5">
      <c r="B176" s="197"/>
      <c r="C176" s="198"/>
      <c r="D176" s="209" t="s">
        <v>136</v>
      </c>
      <c r="E176" s="210" t="s">
        <v>21</v>
      </c>
      <c r="F176" s="211" t="s">
        <v>300</v>
      </c>
      <c r="G176" s="198"/>
      <c r="H176" s="212">
        <v>7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136</v>
      </c>
      <c r="AU176" s="208" t="s">
        <v>81</v>
      </c>
      <c r="AV176" s="11" t="s">
        <v>81</v>
      </c>
      <c r="AW176" s="11" t="s">
        <v>34</v>
      </c>
      <c r="AX176" s="11" t="s">
        <v>70</v>
      </c>
      <c r="AY176" s="208" t="s">
        <v>116</v>
      </c>
    </row>
    <row r="177" spans="2:51" s="13" customFormat="1" ht="13.5">
      <c r="B177" s="233"/>
      <c r="C177" s="234"/>
      <c r="D177" s="209" t="s">
        <v>136</v>
      </c>
      <c r="E177" s="235" t="s">
        <v>21</v>
      </c>
      <c r="F177" s="236" t="s">
        <v>301</v>
      </c>
      <c r="G177" s="234"/>
      <c r="H177" s="237">
        <v>16.66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136</v>
      </c>
      <c r="AU177" s="243" t="s">
        <v>81</v>
      </c>
      <c r="AV177" s="13" t="s">
        <v>117</v>
      </c>
      <c r="AW177" s="13" t="s">
        <v>34</v>
      </c>
      <c r="AX177" s="13" t="s">
        <v>70</v>
      </c>
      <c r="AY177" s="243" t="s">
        <v>116</v>
      </c>
    </row>
    <row r="178" spans="2:51" s="11" customFormat="1" ht="13.5">
      <c r="B178" s="197"/>
      <c r="C178" s="198"/>
      <c r="D178" s="209" t="s">
        <v>136</v>
      </c>
      <c r="E178" s="210" t="s">
        <v>21</v>
      </c>
      <c r="F178" s="211" t="s">
        <v>302</v>
      </c>
      <c r="G178" s="198"/>
      <c r="H178" s="212">
        <v>6.6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136</v>
      </c>
      <c r="AU178" s="208" t="s">
        <v>81</v>
      </c>
      <c r="AV178" s="11" t="s">
        <v>81</v>
      </c>
      <c r="AW178" s="11" t="s">
        <v>34</v>
      </c>
      <c r="AX178" s="11" t="s">
        <v>70</v>
      </c>
      <c r="AY178" s="208" t="s">
        <v>116</v>
      </c>
    </row>
    <row r="179" spans="2:51" s="11" customFormat="1" ht="13.5">
      <c r="B179" s="197"/>
      <c r="C179" s="198"/>
      <c r="D179" s="209" t="s">
        <v>136</v>
      </c>
      <c r="E179" s="210" t="s">
        <v>21</v>
      </c>
      <c r="F179" s="211" t="s">
        <v>303</v>
      </c>
      <c r="G179" s="198"/>
      <c r="H179" s="212">
        <v>2.31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136</v>
      </c>
      <c r="AU179" s="208" t="s">
        <v>81</v>
      </c>
      <c r="AV179" s="11" t="s">
        <v>81</v>
      </c>
      <c r="AW179" s="11" t="s">
        <v>34</v>
      </c>
      <c r="AX179" s="11" t="s">
        <v>70</v>
      </c>
      <c r="AY179" s="208" t="s">
        <v>116</v>
      </c>
    </row>
    <row r="180" spans="2:51" s="13" customFormat="1" ht="13.5">
      <c r="B180" s="233"/>
      <c r="C180" s="234"/>
      <c r="D180" s="209" t="s">
        <v>136</v>
      </c>
      <c r="E180" s="235" t="s">
        <v>21</v>
      </c>
      <c r="F180" s="236" t="s">
        <v>304</v>
      </c>
      <c r="G180" s="234"/>
      <c r="H180" s="237">
        <v>8.91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136</v>
      </c>
      <c r="AU180" s="243" t="s">
        <v>81</v>
      </c>
      <c r="AV180" s="13" t="s">
        <v>117</v>
      </c>
      <c r="AW180" s="13" t="s">
        <v>34</v>
      </c>
      <c r="AX180" s="13" t="s">
        <v>70</v>
      </c>
      <c r="AY180" s="243" t="s">
        <v>116</v>
      </c>
    </row>
    <row r="181" spans="2:51" s="11" customFormat="1" ht="13.5">
      <c r="B181" s="197"/>
      <c r="C181" s="198"/>
      <c r="D181" s="199" t="s">
        <v>136</v>
      </c>
      <c r="E181" s="200" t="s">
        <v>21</v>
      </c>
      <c r="F181" s="201" t="s">
        <v>305</v>
      </c>
      <c r="G181" s="198"/>
      <c r="H181" s="202">
        <v>84.46</v>
      </c>
      <c r="I181" s="203"/>
      <c r="J181" s="198"/>
      <c r="K181" s="198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136</v>
      </c>
      <c r="AU181" s="208" t="s">
        <v>81</v>
      </c>
      <c r="AV181" s="11" t="s">
        <v>81</v>
      </c>
      <c r="AW181" s="11" t="s">
        <v>34</v>
      </c>
      <c r="AX181" s="11" t="s">
        <v>10</v>
      </c>
      <c r="AY181" s="208" t="s">
        <v>116</v>
      </c>
    </row>
    <row r="182" spans="2:65" s="1" customFormat="1" ht="22.5" customHeight="1">
      <c r="B182" s="40"/>
      <c r="C182" s="186" t="s">
        <v>318</v>
      </c>
      <c r="D182" s="186" t="s">
        <v>119</v>
      </c>
      <c r="E182" s="187" t="s">
        <v>319</v>
      </c>
      <c r="F182" s="188" t="s">
        <v>320</v>
      </c>
      <c r="G182" s="189" t="s">
        <v>134</v>
      </c>
      <c r="H182" s="190">
        <v>84.46</v>
      </c>
      <c r="I182" s="191"/>
      <c r="J182" s="190">
        <f>ROUND(I182*H182,0)</f>
        <v>0</v>
      </c>
      <c r="K182" s="188" t="s">
        <v>123</v>
      </c>
      <c r="L182" s="60"/>
      <c r="M182" s="192" t="s">
        <v>21</v>
      </c>
      <c r="N182" s="193" t="s">
        <v>41</v>
      </c>
      <c r="O182" s="41"/>
      <c r="P182" s="194">
        <f>O182*H182</f>
        <v>0</v>
      </c>
      <c r="Q182" s="194">
        <v>0.00012</v>
      </c>
      <c r="R182" s="194">
        <f>Q182*H182</f>
        <v>0.010135199999999999</v>
      </c>
      <c r="S182" s="194">
        <v>0</v>
      </c>
      <c r="T182" s="195">
        <f>S182*H182</f>
        <v>0</v>
      </c>
      <c r="AR182" s="23" t="s">
        <v>192</v>
      </c>
      <c r="AT182" s="23" t="s">
        <v>119</v>
      </c>
      <c r="AU182" s="23" t="s">
        <v>81</v>
      </c>
      <c r="AY182" s="23" t="s">
        <v>116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23" t="s">
        <v>10</v>
      </c>
      <c r="BK182" s="196">
        <f>ROUND(I182*H182,0)</f>
        <v>0</v>
      </c>
      <c r="BL182" s="23" t="s">
        <v>192</v>
      </c>
      <c r="BM182" s="23" t="s">
        <v>321</v>
      </c>
    </row>
    <row r="183" spans="2:51" s="11" customFormat="1" ht="13.5">
      <c r="B183" s="197"/>
      <c r="C183" s="198"/>
      <c r="D183" s="209" t="s">
        <v>136</v>
      </c>
      <c r="E183" s="210" t="s">
        <v>21</v>
      </c>
      <c r="F183" s="211" t="s">
        <v>298</v>
      </c>
      <c r="G183" s="198"/>
      <c r="H183" s="212">
        <v>3.36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136</v>
      </c>
      <c r="AU183" s="208" t="s">
        <v>81</v>
      </c>
      <c r="AV183" s="11" t="s">
        <v>81</v>
      </c>
      <c r="AW183" s="11" t="s">
        <v>34</v>
      </c>
      <c r="AX183" s="11" t="s">
        <v>70</v>
      </c>
      <c r="AY183" s="208" t="s">
        <v>116</v>
      </c>
    </row>
    <row r="184" spans="2:51" s="11" customFormat="1" ht="13.5">
      <c r="B184" s="197"/>
      <c r="C184" s="198"/>
      <c r="D184" s="209" t="s">
        <v>136</v>
      </c>
      <c r="E184" s="210" t="s">
        <v>21</v>
      </c>
      <c r="F184" s="211" t="s">
        <v>299</v>
      </c>
      <c r="G184" s="198"/>
      <c r="H184" s="212">
        <v>6.3</v>
      </c>
      <c r="I184" s="203"/>
      <c r="J184" s="198"/>
      <c r="K184" s="198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136</v>
      </c>
      <c r="AU184" s="208" t="s">
        <v>81</v>
      </c>
      <c r="AV184" s="11" t="s">
        <v>81</v>
      </c>
      <c r="AW184" s="11" t="s">
        <v>34</v>
      </c>
      <c r="AX184" s="11" t="s">
        <v>70</v>
      </c>
      <c r="AY184" s="208" t="s">
        <v>116</v>
      </c>
    </row>
    <row r="185" spans="2:51" s="11" customFormat="1" ht="13.5">
      <c r="B185" s="197"/>
      <c r="C185" s="198"/>
      <c r="D185" s="209" t="s">
        <v>136</v>
      </c>
      <c r="E185" s="210" t="s">
        <v>21</v>
      </c>
      <c r="F185" s="211" t="s">
        <v>300</v>
      </c>
      <c r="G185" s="198"/>
      <c r="H185" s="212">
        <v>7</v>
      </c>
      <c r="I185" s="203"/>
      <c r="J185" s="198"/>
      <c r="K185" s="198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136</v>
      </c>
      <c r="AU185" s="208" t="s">
        <v>81</v>
      </c>
      <c r="AV185" s="11" t="s">
        <v>81</v>
      </c>
      <c r="AW185" s="11" t="s">
        <v>34</v>
      </c>
      <c r="AX185" s="11" t="s">
        <v>70</v>
      </c>
      <c r="AY185" s="208" t="s">
        <v>116</v>
      </c>
    </row>
    <row r="186" spans="2:51" s="13" customFormat="1" ht="13.5">
      <c r="B186" s="233"/>
      <c r="C186" s="234"/>
      <c r="D186" s="209" t="s">
        <v>136</v>
      </c>
      <c r="E186" s="235" t="s">
        <v>21</v>
      </c>
      <c r="F186" s="236" t="s">
        <v>301</v>
      </c>
      <c r="G186" s="234"/>
      <c r="H186" s="237">
        <v>16.66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136</v>
      </c>
      <c r="AU186" s="243" t="s">
        <v>81</v>
      </c>
      <c r="AV186" s="13" t="s">
        <v>117</v>
      </c>
      <c r="AW186" s="13" t="s">
        <v>34</v>
      </c>
      <c r="AX186" s="13" t="s">
        <v>70</v>
      </c>
      <c r="AY186" s="243" t="s">
        <v>116</v>
      </c>
    </row>
    <row r="187" spans="2:51" s="11" customFormat="1" ht="13.5">
      <c r="B187" s="197"/>
      <c r="C187" s="198"/>
      <c r="D187" s="209" t="s">
        <v>136</v>
      </c>
      <c r="E187" s="210" t="s">
        <v>21</v>
      </c>
      <c r="F187" s="211" t="s">
        <v>302</v>
      </c>
      <c r="G187" s="198"/>
      <c r="H187" s="212">
        <v>6.6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136</v>
      </c>
      <c r="AU187" s="208" t="s">
        <v>81</v>
      </c>
      <c r="AV187" s="11" t="s">
        <v>81</v>
      </c>
      <c r="AW187" s="11" t="s">
        <v>34</v>
      </c>
      <c r="AX187" s="11" t="s">
        <v>70</v>
      </c>
      <c r="AY187" s="208" t="s">
        <v>116</v>
      </c>
    </row>
    <row r="188" spans="2:51" s="11" customFormat="1" ht="13.5">
      <c r="B188" s="197"/>
      <c r="C188" s="198"/>
      <c r="D188" s="209" t="s">
        <v>136</v>
      </c>
      <c r="E188" s="210" t="s">
        <v>21</v>
      </c>
      <c r="F188" s="211" t="s">
        <v>303</v>
      </c>
      <c r="G188" s="198"/>
      <c r="H188" s="212">
        <v>2.31</v>
      </c>
      <c r="I188" s="203"/>
      <c r="J188" s="198"/>
      <c r="K188" s="198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136</v>
      </c>
      <c r="AU188" s="208" t="s">
        <v>81</v>
      </c>
      <c r="AV188" s="11" t="s">
        <v>81</v>
      </c>
      <c r="AW188" s="11" t="s">
        <v>34</v>
      </c>
      <c r="AX188" s="11" t="s">
        <v>70</v>
      </c>
      <c r="AY188" s="208" t="s">
        <v>116</v>
      </c>
    </row>
    <row r="189" spans="2:51" s="13" customFormat="1" ht="13.5">
      <c r="B189" s="233"/>
      <c r="C189" s="234"/>
      <c r="D189" s="209" t="s">
        <v>136</v>
      </c>
      <c r="E189" s="235" t="s">
        <v>21</v>
      </c>
      <c r="F189" s="236" t="s">
        <v>304</v>
      </c>
      <c r="G189" s="234"/>
      <c r="H189" s="237">
        <v>8.91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136</v>
      </c>
      <c r="AU189" s="243" t="s">
        <v>81</v>
      </c>
      <c r="AV189" s="13" t="s">
        <v>117</v>
      </c>
      <c r="AW189" s="13" t="s">
        <v>34</v>
      </c>
      <c r="AX189" s="13" t="s">
        <v>70</v>
      </c>
      <c r="AY189" s="243" t="s">
        <v>116</v>
      </c>
    </row>
    <row r="190" spans="2:51" s="11" customFormat="1" ht="13.5">
      <c r="B190" s="197"/>
      <c r="C190" s="198"/>
      <c r="D190" s="199" t="s">
        <v>136</v>
      </c>
      <c r="E190" s="200" t="s">
        <v>21</v>
      </c>
      <c r="F190" s="201" t="s">
        <v>305</v>
      </c>
      <c r="G190" s="198"/>
      <c r="H190" s="202">
        <v>84.46</v>
      </c>
      <c r="I190" s="203"/>
      <c r="J190" s="198"/>
      <c r="K190" s="198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136</v>
      </c>
      <c r="AU190" s="208" t="s">
        <v>81</v>
      </c>
      <c r="AV190" s="11" t="s">
        <v>81</v>
      </c>
      <c r="AW190" s="11" t="s">
        <v>34</v>
      </c>
      <c r="AX190" s="11" t="s">
        <v>10</v>
      </c>
      <c r="AY190" s="208" t="s">
        <v>116</v>
      </c>
    </row>
    <row r="191" spans="2:65" s="1" customFormat="1" ht="22.5" customHeight="1">
      <c r="B191" s="40"/>
      <c r="C191" s="186" t="s">
        <v>322</v>
      </c>
      <c r="D191" s="186" t="s">
        <v>119</v>
      </c>
      <c r="E191" s="187" t="s">
        <v>323</v>
      </c>
      <c r="F191" s="188" t="s">
        <v>324</v>
      </c>
      <c r="G191" s="189" t="s">
        <v>134</v>
      </c>
      <c r="H191" s="190">
        <v>84.46</v>
      </c>
      <c r="I191" s="191"/>
      <c r="J191" s="190">
        <f>ROUND(I191*H191,0)</f>
        <v>0</v>
      </c>
      <c r="K191" s="188" t="s">
        <v>123</v>
      </c>
      <c r="L191" s="60"/>
      <c r="M191" s="192" t="s">
        <v>21</v>
      </c>
      <c r="N191" s="193" t="s">
        <v>41</v>
      </c>
      <c r="O191" s="41"/>
      <c r="P191" s="194">
        <f>O191*H191</f>
        <v>0</v>
      </c>
      <c r="Q191" s="194">
        <v>0.00012</v>
      </c>
      <c r="R191" s="194">
        <f>Q191*H191</f>
        <v>0.010135199999999999</v>
      </c>
      <c r="S191" s="194">
        <v>0</v>
      </c>
      <c r="T191" s="195">
        <f>S191*H191</f>
        <v>0</v>
      </c>
      <c r="AR191" s="23" t="s">
        <v>192</v>
      </c>
      <c r="AT191" s="23" t="s">
        <v>119</v>
      </c>
      <c r="AU191" s="23" t="s">
        <v>81</v>
      </c>
      <c r="AY191" s="23" t="s">
        <v>116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23" t="s">
        <v>10</v>
      </c>
      <c r="BK191" s="196">
        <f>ROUND(I191*H191,0)</f>
        <v>0</v>
      </c>
      <c r="BL191" s="23" t="s">
        <v>192</v>
      </c>
      <c r="BM191" s="23" t="s">
        <v>325</v>
      </c>
    </row>
    <row r="192" spans="2:51" s="11" customFormat="1" ht="13.5">
      <c r="B192" s="197"/>
      <c r="C192" s="198"/>
      <c r="D192" s="209" t="s">
        <v>136</v>
      </c>
      <c r="E192" s="210" t="s">
        <v>21</v>
      </c>
      <c r="F192" s="211" t="s">
        <v>298</v>
      </c>
      <c r="G192" s="198"/>
      <c r="H192" s="212">
        <v>3.36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136</v>
      </c>
      <c r="AU192" s="208" t="s">
        <v>81</v>
      </c>
      <c r="AV192" s="11" t="s">
        <v>81</v>
      </c>
      <c r="AW192" s="11" t="s">
        <v>34</v>
      </c>
      <c r="AX192" s="11" t="s">
        <v>70</v>
      </c>
      <c r="AY192" s="208" t="s">
        <v>116</v>
      </c>
    </row>
    <row r="193" spans="2:51" s="11" customFormat="1" ht="13.5">
      <c r="B193" s="197"/>
      <c r="C193" s="198"/>
      <c r="D193" s="209" t="s">
        <v>136</v>
      </c>
      <c r="E193" s="210" t="s">
        <v>21</v>
      </c>
      <c r="F193" s="211" t="s">
        <v>299</v>
      </c>
      <c r="G193" s="198"/>
      <c r="H193" s="212">
        <v>6.3</v>
      </c>
      <c r="I193" s="203"/>
      <c r="J193" s="198"/>
      <c r="K193" s="198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136</v>
      </c>
      <c r="AU193" s="208" t="s">
        <v>81</v>
      </c>
      <c r="AV193" s="11" t="s">
        <v>81</v>
      </c>
      <c r="AW193" s="11" t="s">
        <v>34</v>
      </c>
      <c r="AX193" s="11" t="s">
        <v>70</v>
      </c>
      <c r="AY193" s="208" t="s">
        <v>116</v>
      </c>
    </row>
    <row r="194" spans="2:51" s="11" customFormat="1" ht="13.5">
      <c r="B194" s="197"/>
      <c r="C194" s="198"/>
      <c r="D194" s="209" t="s">
        <v>136</v>
      </c>
      <c r="E194" s="210" t="s">
        <v>21</v>
      </c>
      <c r="F194" s="211" t="s">
        <v>300</v>
      </c>
      <c r="G194" s="198"/>
      <c r="H194" s="212">
        <v>7</v>
      </c>
      <c r="I194" s="203"/>
      <c r="J194" s="198"/>
      <c r="K194" s="198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136</v>
      </c>
      <c r="AU194" s="208" t="s">
        <v>81</v>
      </c>
      <c r="AV194" s="11" t="s">
        <v>81</v>
      </c>
      <c r="AW194" s="11" t="s">
        <v>34</v>
      </c>
      <c r="AX194" s="11" t="s">
        <v>70</v>
      </c>
      <c r="AY194" s="208" t="s">
        <v>116</v>
      </c>
    </row>
    <row r="195" spans="2:51" s="13" customFormat="1" ht="13.5">
      <c r="B195" s="233"/>
      <c r="C195" s="234"/>
      <c r="D195" s="209" t="s">
        <v>136</v>
      </c>
      <c r="E195" s="235" t="s">
        <v>21</v>
      </c>
      <c r="F195" s="236" t="s">
        <v>301</v>
      </c>
      <c r="G195" s="234"/>
      <c r="H195" s="237">
        <v>16.66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136</v>
      </c>
      <c r="AU195" s="243" t="s">
        <v>81</v>
      </c>
      <c r="AV195" s="13" t="s">
        <v>117</v>
      </c>
      <c r="AW195" s="13" t="s">
        <v>34</v>
      </c>
      <c r="AX195" s="13" t="s">
        <v>70</v>
      </c>
      <c r="AY195" s="243" t="s">
        <v>116</v>
      </c>
    </row>
    <row r="196" spans="2:51" s="11" customFormat="1" ht="13.5">
      <c r="B196" s="197"/>
      <c r="C196" s="198"/>
      <c r="D196" s="209" t="s">
        <v>136</v>
      </c>
      <c r="E196" s="210" t="s">
        <v>21</v>
      </c>
      <c r="F196" s="211" t="s">
        <v>302</v>
      </c>
      <c r="G196" s="198"/>
      <c r="H196" s="212">
        <v>6.6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136</v>
      </c>
      <c r="AU196" s="208" t="s">
        <v>81</v>
      </c>
      <c r="AV196" s="11" t="s">
        <v>81</v>
      </c>
      <c r="AW196" s="11" t="s">
        <v>34</v>
      </c>
      <c r="AX196" s="11" t="s">
        <v>70</v>
      </c>
      <c r="AY196" s="208" t="s">
        <v>116</v>
      </c>
    </row>
    <row r="197" spans="2:51" s="11" customFormat="1" ht="13.5">
      <c r="B197" s="197"/>
      <c r="C197" s="198"/>
      <c r="D197" s="209" t="s">
        <v>136</v>
      </c>
      <c r="E197" s="210" t="s">
        <v>21</v>
      </c>
      <c r="F197" s="211" t="s">
        <v>303</v>
      </c>
      <c r="G197" s="198"/>
      <c r="H197" s="212">
        <v>2.31</v>
      </c>
      <c r="I197" s="203"/>
      <c r="J197" s="198"/>
      <c r="K197" s="198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136</v>
      </c>
      <c r="AU197" s="208" t="s">
        <v>81</v>
      </c>
      <c r="AV197" s="11" t="s">
        <v>81</v>
      </c>
      <c r="AW197" s="11" t="s">
        <v>34</v>
      </c>
      <c r="AX197" s="11" t="s">
        <v>70</v>
      </c>
      <c r="AY197" s="208" t="s">
        <v>116</v>
      </c>
    </row>
    <row r="198" spans="2:51" s="13" customFormat="1" ht="13.5">
      <c r="B198" s="233"/>
      <c r="C198" s="234"/>
      <c r="D198" s="209" t="s">
        <v>136</v>
      </c>
      <c r="E198" s="235" t="s">
        <v>21</v>
      </c>
      <c r="F198" s="236" t="s">
        <v>304</v>
      </c>
      <c r="G198" s="234"/>
      <c r="H198" s="237">
        <v>8.91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136</v>
      </c>
      <c r="AU198" s="243" t="s">
        <v>81</v>
      </c>
      <c r="AV198" s="13" t="s">
        <v>117</v>
      </c>
      <c r="AW198" s="13" t="s">
        <v>34</v>
      </c>
      <c r="AX198" s="13" t="s">
        <v>70</v>
      </c>
      <c r="AY198" s="243" t="s">
        <v>116</v>
      </c>
    </row>
    <row r="199" spans="2:51" s="11" customFormat="1" ht="13.5">
      <c r="B199" s="197"/>
      <c r="C199" s="198"/>
      <c r="D199" s="199" t="s">
        <v>136</v>
      </c>
      <c r="E199" s="200" t="s">
        <v>21</v>
      </c>
      <c r="F199" s="201" t="s">
        <v>305</v>
      </c>
      <c r="G199" s="198"/>
      <c r="H199" s="202">
        <v>84.46</v>
      </c>
      <c r="I199" s="203"/>
      <c r="J199" s="198"/>
      <c r="K199" s="198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136</v>
      </c>
      <c r="AU199" s="208" t="s">
        <v>81</v>
      </c>
      <c r="AV199" s="11" t="s">
        <v>81</v>
      </c>
      <c r="AW199" s="11" t="s">
        <v>34</v>
      </c>
      <c r="AX199" s="11" t="s">
        <v>10</v>
      </c>
      <c r="AY199" s="208" t="s">
        <v>116</v>
      </c>
    </row>
    <row r="200" spans="2:65" s="1" customFormat="1" ht="31.5" customHeight="1">
      <c r="B200" s="40"/>
      <c r="C200" s="186" t="s">
        <v>326</v>
      </c>
      <c r="D200" s="186" t="s">
        <v>119</v>
      </c>
      <c r="E200" s="187" t="s">
        <v>327</v>
      </c>
      <c r="F200" s="188" t="s">
        <v>328</v>
      </c>
      <c r="G200" s="189" t="s">
        <v>134</v>
      </c>
      <c r="H200" s="190">
        <v>84.46</v>
      </c>
      <c r="I200" s="191"/>
      <c r="J200" s="190">
        <f>ROUND(I200*H200,0)</f>
        <v>0</v>
      </c>
      <c r="K200" s="188" t="s">
        <v>123</v>
      </c>
      <c r="L200" s="60"/>
      <c r="M200" s="192" t="s">
        <v>21</v>
      </c>
      <c r="N200" s="193" t="s">
        <v>41</v>
      </c>
      <c r="O200" s="41"/>
      <c r="P200" s="194">
        <f>O200*H200</f>
        <v>0</v>
      </c>
      <c r="Q200" s="194">
        <v>0.00021</v>
      </c>
      <c r="R200" s="194">
        <f>Q200*H200</f>
        <v>0.017736599999999998</v>
      </c>
      <c r="S200" s="194">
        <v>0</v>
      </c>
      <c r="T200" s="195">
        <f>S200*H200</f>
        <v>0</v>
      </c>
      <c r="AR200" s="23" t="s">
        <v>192</v>
      </c>
      <c r="AT200" s="23" t="s">
        <v>119</v>
      </c>
      <c r="AU200" s="23" t="s">
        <v>81</v>
      </c>
      <c r="AY200" s="23" t="s">
        <v>116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23" t="s">
        <v>10</v>
      </c>
      <c r="BK200" s="196">
        <f>ROUND(I200*H200,0)</f>
        <v>0</v>
      </c>
      <c r="BL200" s="23" t="s">
        <v>192</v>
      </c>
      <c r="BM200" s="23" t="s">
        <v>329</v>
      </c>
    </row>
    <row r="201" spans="2:51" s="11" customFormat="1" ht="13.5">
      <c r="B201" s="197"/>
      <c r="C201" s="198"/>
      <c r="D201" s="209" t="s">
        <v>136</v>
      </c>
      <c r="E201" s="210" t="s">
        <v>21</v>
      </c>
      <c r="F201" s="211" t="s">
        <v>298</v>
      </c>
      <c r="G201" s="198"/>
      <c r="H201" s="212">
        <v>3.36</v>
      </c>
      <c r="I201" s="203"/>
      <c r="J201" s="198"/>
      <c r="K201" s="198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136</v>
      </c>
      <c r="AU201" s="208" t="s">
        <v>81</v>
      </c>
      <c r="AV201" s="11" t="s">
        <v>81</v>
      </c>
      <c r="AW201" s="11" t="s">
        <v>34</v>
      </c>
      <c r="AX201" s="11" t="s">
        <v>70</v>
      </c>
      <c r="AY201" s="208" t="s">
        <v>116</v>
      </c>
    </row>
    <row r="202" spans="2:51" s="11" customFormat="1" ht="13.5">
      <c r="B202" s="197"/>
      <c r="C202" s="198"/>
      <c r="D202" s="209" t="s">
        <v>136</v>
      </c>
      <c r="E202" s="210" t="s">
        <v>21</v>
      </c>
      <c r="F202" s="211" t="s">
        <v>299</v>
      </c>
      <c r="G202" s="198"/>
      <c r="H202" s="212">
        <v>6.3</v>
      </c>
      <c r="I202" s="203"/>
      <c r="J202" s="198"/>
      <c r="K202" s="198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136</v>
      </c>
      <c r="AU202" s="208" t="s">
        <v>81</v>
      </c>
      <c r="AV202" s="11" t="s">
        <v>81</v>
      </c>
      <c r="AW202" s="11" t="s">
        <v>34</v>
      </c>
      <c r="AX202" s="11" t="s">
        <v>70</v>
      </c>
      <c r="AY202" s="208" t="s">
        <v>116</v>
      </c>
    </row>
    <row r="203" spans="2:51" s="11" customFormat="1" ht="13.5">
      <c r="B203" s="197"/>
      <c r="C203" s="198"/>
      <c r="D203" s="209" t="s">
        <v>136</v>
      </c>
      <c r="E203" s="210" t="s">
        <v>21</v>
      </c>
      <c r="F203" s="211" t="s">
        <v>300</v>
      </c>
      <c r="G203" s="198"/>
      <c r="H203" s="212">
        <v>7</v>
      </c>
      <c r="I203" s="203"/>
      <c r="J203" s="198"/>
      <c r="K203" s="198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136</v>
      </c>
      <c r="AU203" s="208" t="s">
        <v>81</v>
      </c>
      <c r="AV203" s="11" t="s">
        <v>81</v>
      </c>
      <c r="AW203" s="11" t="s">
        <v>34</v>
      </c>
      <c r="AX203" s="11" t="s">
        <v>70</v>
      </c>
      <c r="AY203" s="208" t="s">
        <v>116</v>
      </c>
    </row>
    <row r="204" spans="2:51" s="13" customFormat="1" ht="13.5">
      <c r="B204" s="233"/>
      <c r="C204" s="234"/>
      <c r="D204" s="209" t="s">
        <v>136</v>
      </c>
      <c r="E204" s="235" t="s">
        <v>21</v>
      </c>
      <c r="F204" s="236" t="s">
        <v>301</v>
      </c>
      <c r="G204" s="234"/>
      <c r="H204" s="237">
        <v>16.66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136</v>
      </c>
      <c r="AU204" s="243" t="s">
        <v>81</v>
      </c>
      <c r="AV204" s="13" t="s">
        <v>117</v>
      </c>
      <c r="AW204" s="13" t="s">
        <v>34</v>
      </c>
      <c r="AX204" s="13" t="s">
        <v>70</v>
      </c>
      <c r="AY204" s="243" t="s">
        <v>116</v>
      </c>
    </row>
    <row r="205" spans="2:51" s="11" customFormat="1" ht="13.5">
      <c r="B205" s="197"/>
      <c r="C205" s="198"/>
      <c r="D205" s="209" t="s">
        <v>136</v>
      </c>
      <c r="E205" s="210" t="s">
        <v>21</v>
      </c>
      <c r="F205" s="211" t="s">
        <v>302</v>
      </c>
      <c r="G205" s="198"/>
      <c r="H205" s="212">
        <v>6.6</v>
      </c>
      <c r="I205" s="203"/>
      <c r="J205" s="198"/>
      <c r="K205" s="198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136</v>
      </c>
      <c r="AU205" s="208" t="s">
        <v>81</v>
      </c>
      <c r="AV205" s="11" t="s">
        <v>81</v>
      </c>
      <c r="AW205" s="11" t="s">
        <v>34</v>
      </c>
      <c r="AX205" s="11" t="s">
        <v>70</v>
      </c>
      <c r="AY205" s="208" t="s">
        <v>116</v>
      </c>
    </row>
    <row r="206" spans="2:51" s="11" customFormat="1" ht="13.5">
      <c r="B206" s="197"/>
      <c r="C206" s="198"/>
      <c r="D206" s="209" t="s">
        <v>136</v>
      </c>
      <c r="E206" s="210" t="s">
        <v>21</v>
      </c>
      <c r="F206" s="211" t="s">
        <v>303</v>
      </c>
      <c r="G206" s="198"/>
      <c r="H206" s="212">
        <v>2.31</v>
      </c>
      <c r="I206" s="203"/>
      <c r="J206" s="198"/>
      <c r="K206" s="198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136</v>
      </c>
      <c r="AU206" s="208" t="s">
        <v>81</v>
      </c>
      <c r="AV206" s="11" t="s">
        <v>81</v>
      </c>
      <c r="AW206" s="11" t="s">
        <v>34</v>
      </c>
      <c r="AX206" s="11" t="s">
        <v>70</v>
      </c>
      <c r="AY206" s="208" t="s">
        <v>116</v>
      </c>
    </row>
    <row r="207" spans="2:51" s="13" customFormat="1" ht="13.5">
      <c r="B207" s="233"/>
      <c r="C207" s="234"/>
      <c r="D207" s="209" t="s">
        <v>136</v>
      </c>
      <c r="E207" s="235" t="s">
        <v>21</v>
      </c>
      <c r="F207" s="236" t="s">
        <v>304</v>
      </c>
      <c r="G207" s="234"/>
      <c r="H207" s="237">
        <v>8.91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136</v>
      </c>
      <c r="AU207" s="243" t="s">
        <v>81</v>
      </c>
      <c r="AV207" s="13" t="s">
        <v>117</v>
      </c>
      <c r="AW207" s="13" t="s">
        <v>34</v>
      </c>
      <c r="AX207" s="13" t="s">
        <v>70</v>
      </c>
      <c r="AY207" s="243" t="s">
        <v>116</v>
      </c>
    </row>
    <row r="208" spans="2:51" s="11" customFormat="1" ht="13.5">
      <c r="B208" s="197"/>
      <c r="C208" s="198"/>
      <c r="D208" s="199" t="s">
        <v>136</v>
      </c>
      <c r="E208" s="200" t="s">
        <v>21</v>
      </c>
      <c r="F208" s="201" t="s">
        <v>305</v>
      </c>
      <c r="G208" s="198"/>
      <c r="H208" s="202">
        <v>84.46</v>
      </c>
      <c r="I208" s="203"/>
      <c r="J208" s="198"/>
      <c r="K208" s="198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136</v>
      </c>
      <c r="AU208" s="208" t="s">
        <v>81</v>
      </c>
      <c r="AV208" s="11" t="s">
        <v>81</v>
      </c>
      <c r="AW208" s="11" t="s">
        <v>34</v>
      </c>
      <c r="AX208" s="11" t="s">
        <v>10</v>
      </c>
      <c r="AY208" s="208" t="s">
        <v>116</v>
      </c>
    </row>
    <row r="209" spans="2:65" s="1" customFormat="1" ht="22.5" customHeight="1">
      <c r="B209" s="40"/>
      <c r="C209" s="186" t="s">
        <v>330</v>
      </c>
      <c r="D209" s="186" t="s">
        <v>119</v>
      </c>
      <c r="E209" s="187" t="s">
        <v>331</v>
      </c>
      <c r="F209" s="188" t="s">
        <v>332</v>
      </c>
      <c r="G209" s="189" t="s">
        <v>134</v>
      </c>
      <c r="H209" s="190">
        <v>2</v>
      </c>
      <c r="I209" s="191"/>
      <c r="J209" s="190">
        <f>ROUND(I209*H209,0)</f>
        <v>0</v>
      </c>
      <c r="K209" s="188" t="s">
        <v>123</v>
      </c>
      <c r="L209" s="60"/>
      <c r="M209" s="192" t="s">
        <v>21</v>
      </c>
      <c r="N209" s="193" t="s">
        <v>41</v>
      </c>
      <c r="O209" s="41"/>
      <c r="P209" s="194">
        <f>O209*H209</f>
        <v>0</v>
      </c>
      <c r="Q209" s="194">
        <v>7E-05</v>
      </c>
      <c r="R209" s="194">
        <f>Q209*H209</f>
        <v>0.00014</v>
      </c>
      <c r="S209" s="194">
        <v>0</v>
      </c>
      <c r="T209" s="195">
        <f>S209*H209</f>
        <v>0</v>
      </c>
      <c r="AR209" s="23" t="s">
        <v>192</v>
      </c>
      <c r="AT209" s="23" t="s">
        <v>119</v>
      </c>
      <c r="AU209" s="23" t="s">
        <v>81</v>
      </c>
      <c r="AY209" s="23" t="s">
        <v>116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23" t="s">
        <v>10</v>
      </c>
      <c r="BK209" s="196">
        <f>ROUND(I209*H209,0)</f>
        <v>0</v>
      </c>
      <c r="BL209" s="23" t="s">
        <v>192</v>
      </c>
      <c r="BM209" s="23" t="s">
        <v>333</v>
      </c>
    </row>
    <row r="210" spans="2:51" s="11" customFormat="1" ht="13.5">
      <c r="B210" s="197"/>
      <c r="C210" s="198"/>
      <c r="D210" s="199" t="s">
        <v>136</v>
      </c>
      <c r="E210" s="200" t="s">
        <v>21</v>
      </c>
      <c r="F210" s="201" t="s">
        <v>334</v>
      </c>
      <c r="G210" s="198"/>
      <c r="H210" s="202">
        <v>2</v>
      </c>
      <c r="I210" s="203"/>
      <c r="J210" s="198"/>
      <c r="K210" s="198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136</v>
      </c>
      <c r="AU210" s="208" t="s">
        <v>81</v>
      </c>
      <c r="AV210" s="11" t="s">
        <v>81</v>
      </c>
      <c r="AW210" s="11" t="s">
        <v>34</v>
      </c>
      <c r="AX210" s="11" t="s">
        <v>10</v>
      </c>
      <c r="AY210" s="208" t="s">
        <v>116</v>
      </c>
    </row>
    <row r="211" spans="2:65" s="1" customFormat="1" ht="22.5" customHeight="1">
      <c r="B211" s="40"/>
      <c r="C211" s="186" t="s">
        <v>335</v>
      </c>
      <c r="D211" s="186" t="s">
        <v>119</v>
      </c>
      <c r="E211" s="187" t="s">
        <v>336</v>
      </c>
      <c r="F211" s="188" t="s">
        <v>337</v>
      </c>
      <c r="G211" s="189" t="s">
        <v>134</v>
      </c>
      <c r="H211" s="190">
        <v>12</v>
      </c>
      <c r="I211" s="191"/>
      <c r="J211" s="190">
        <f aca="true" t="shared" si="0" ref="J211:J216">ROUND(I211*H211,0)</f>
        <v>0</v>
      </c>
      <c r="K211" s="188" t="s">
        <v>123</v>
      </c>
      <c r="L211" s="60"/>
      <c r="M211" s="192" t="s">
        <v>21</v>
      </c>
      <c r="N211" s="193" t="s">
        <v>41</v>
      </c>
      <c r="O211" s="41"/>
      <c r="P211" s="194">
        <f aca="true" t="shared" si="1" ref="P211:P216">O211*H211</f>
        <v>0</v>
      </c>
      <c r="Q211" s="194">
        <v>7E-05</v>
      </c>
      <c r="R211" s="194">
        <f aca="true" t="shared" si="2" ref="R211:R216">Q211*H211</f>
        <v>0.0008399999999999999</v>
      </c>
      <c r="S211" s="194">
        <v>0</v>
      </c>
      <c r="T211" s="195">
        <f aca="true" t="shared" si="3" ref="T211:T216">S211*H211</f>
        <v>0</v>
      </c>
      <c r="AR211" s="23" t="s">
        <v>192</v>
      </c>
      <c r="AT211" s="23" t="s">
        <v>119</v>
      </c>
      <c r="AU211" s="23" t="s">
        <v>81</v>
      </c>
      <c r="AY211" s="23" t="s">
        <v>116</v>
      </c>
      <c r="BE211" s="196">
        <f aca="true" t="shared" si="4" ref="BE211:BE216">IF(N211="základní",J211,0)</f>
        <v>0</v>
      </c>
      <c r="BF211" s="196">
        <f aca="true" t="shared" si="5" ref="BF211:BF216">IF(N211="snížená",J211,0)</f>
        <v>0</v>
      </c>
      <c r="BG211" s="196">
        <f aca="true" t="shared" si="6" ref="BG211:BG216">IF(N211="zákl. přenesená",J211,0)</f>
        <v>0</v>
      </c>
      <c r="BH211" s="196">
        <f aca="true" t="shared" si="7" ref="BH211:BH216">IF(N211="sníž. přenesená",J211,0)</f>
        <v>0</v>
      </c>
      <c r="BI211" s="196">
        <f aca="true" t="shared" si="8" ref="BI211:BI216">IF(N211="nulová",J211,0)</f>
        <v>0</v>
      </c>
      <c r="BJ211" s="23" t="s">
        <v>10</v>
      </c>
      <c r="BK211" s="196">
        <f aca="true" t="shared" si="9" ref="BK211:BK216">ROUND(I211*H211,0)</f>
        <v>0</v>
      </c>
      <c r="BL211" s="23" t="s">
        <v>192</v>
      </c>
      <c r="BM211" s="23" t="s">
        <v>338</v>
      </c>
    </row>
    <row r="212" spans="2:65" s="1" customFormat="1" ht="22.5" customHeight="1">
      <c r="B212" s="40"/>
      <c r="C212" s="186" t="s">
        <v>339</v>
      </c>
      <c r="D212" s="186" t="s">
        <v>119</v>
      </c>
      <c r="E212" s="187" t="s">
        <v>340</v>
      </c>
      <c r="F212" s="188" t="s">
        <v>341</v>
      </c>
      <c r="G212" s="189" t="s">
        <v>134</v>
      </c>
      <c r="H212" s="190">
        <v>12</v>
      </c>
      <c r="I212" s="191"/>
      <c r="J212" s="190">
        <f t="shared" si="0"/>
        <v>0</v>
      </c>
      <c r="K212" s="188" t="s">
        <v>123</v>
      </c>
      <c r="L212" s="60"/>
      <c r="M212" s="192" t="s">
        <v>21</v>
      </c>
      <c r="N212" s="193" t="s">
        <v>41</v>
      </c>
      <c r="O212" s="41"/>
      <c r="P212" s="194">
        <f t="shared" si="1"/>
        <v>0</v>
      </c>
      <c r="Q212" s="194">
        <v>0.00017</v>
      </c>
      <c r="R212" s="194">
        <f t="shared" si="2"/>
        <v>0.00204</v>
      </c>
      <c r="S212" s="194">
        <v>0</v>
      </c>
      <c r="T212" s="195">
        <f t="shared" si="3"/>
        <v>0</v>
      </c>
      <c r="AR212" s="23" t="s">
        <v>192</v>
      </c>
      <c r="AT212" s="23" t="s">
        <v>119</v>
      </c>
      <c r="AU212" s="23" t="s">
        <v>81</v>
      </c>
      <c r="AY212" s="23" t="s">
        <v>116</v>
      </c>
      <c r="BE212" s="196">
        <f t="shared" si="4"/>
        <v>0</v>
      </c>
      <c r="BF212" s="196">
        <f t="shared" si="5"/>
        <v>0</v>
      </c>
      <c r="BG212" s="196">
        <f t="shared" si="6"/>
        <v>0</v>
      </c>
      <c r="BH212" s="196">
        <f t="shared" si="7"/>
        <v>0</v>
      </c>
      <c r="BI212" s="196">
        <f t="shared" si="8"/>
        <v>0</v>
      </c>
      <c r="BJ212" s="23" t="s">
        <v>10</v>
      </c>
      <c r="BK212" s="196">
        <f t="shared" si="9"/>
        <v>0</v>
      </c>
      <c r="BL212" s="23" t="s">
        <v>192</v>
      </c>
      <c r="BM212" s="23" t="s">
        <v>342</v>
      </c>
    </row>
    <row r="213" spans="2:65" s="1" customFormat="1" ht="31.5" customHeight="1">
      <c r="B213" s="40"/>
      <c r="C213" s="186" t="s">
        <v>343</v>
      </c>
      <c r="D213" s="186" t="s">
        <v>119</v>
      </c>
      <c r="E213" s="187" t="s">
        <v>344</v>
      </c>
      <c r="F213" s="188" t="s">
        <v>345</v>
      </c>
      <c r="G213" s="189" t="s">
        <v>134</v>
      </c>
      <c r="H213" s="190">
        <v>12</v>
      </c>
      <c r="I213" s="191"/>
      <c r="J213" s="190">
        <f t="shared" si="0"/>
        <v>0</v>
      </c>
      <c r="K213" s="188" t="s">
        <v>123</v>
      </c>
      <c r="L213" s="60"/>
      <c r="M213" s="192" t="s">
        <v>21</v>
      </c>
      <c r="N213" s="193" t="s">
        <v>41</v>
      </c>
      <c r="O213" s="41"/>
      <c r="P213" s="194">
        <f t="shared" si="1"/>
        <v>0</v>
      </c>
      <c r="Q213" s="194">
        <v>0.00017</v>
      </c>
      <c r="R213" s="194">
        <f t="shared" si="2"/>
        <v>0.00204</v>
      </c>
      <c r="S213" s="194">
        <v>0</v>
      </c>
      <c r="T213" s="195">
        <f t="shared" si="3"/>
        <v>0</v>
      </c>
      <c r="AR213" s="23" t="s">
        <v>192</v>
      </c>
      <c r="AT213" s="23" t="s">
        <v>119</v>
      </c>
      <c r="AU213" s="23" t="s">
        <v>81</v>
      </c>
      <c r="AY213" s="23" t="s">
        <v>116</v>
      </c>
      <c r="BE213" s="196">
        <f t="shared" si="4"/>
        <v>0</v>
      </c>
      <c r="BF213" s="196">
        <f t="shared" si="5"/>
        <v>0</v>
      </c>
      <c r="BG213" s="196">
        <f t="shared" si="6"/>
        <v>0</v>
      </c>
      <c r="BH213" s="196">
        <f t="shared" si="7"/>
        <v>0</v>
      </c>
      <c r="BI213" s="196">
        <f t="shared" si="8"/>
        <v>0</v>
      </c>
      <c r="BJ213" s="23" t="s">
        <v>10</v>
      </c>
      <c r="BK213" s="196">
        <f t="shared" si="9"/>
        <v>0</v>
      </c>
      <c r="BL213" s="23" t="s">
        <v>192</v>
      </c>
      <c r="BM213" s="23" t="s">
        <v>346</v>
      </c>
    </row>
    <row r="214" spans="2:65" s="1" customFormat="1" ht="22.5" customHeight="1">
      <c r="B214" s="40"/>
      <c r="C214" s="186" t="s">
        <v>347</v>
      </c>
      <c r="D214" s="186" t="s">
        <v>119</v>
      </c>
      <c r="E214" s="187" t="s">
        <v>348</v>
      </c>
      <c r="F214" s="188" t="s">
        <v>349</v>
      </c>
      <c r="G214" s="189" t="s">
        <v>134</v>
      </c>
      <c r="H214" s="190">
        <v>12</v>
      </c>
      <c r="I214" s="191"/>
      <c r="J214" s="190">
        <f t="shared" si="0"/>
        <v>0</v>
      </c>
      <c r="K214" s="188" t="s">
        <v>123</v>
      </c>
      <c r="L214" s="60"/>
      <c r="M214" s="192" t="s">
        <v>21</v>
      </c>
      <c r="N214" s="193" t="s">
        <v>41</v>
      </c>
      <c r="O214" s="41"/>
      <c r="P214" s="194">
        <f t="shared" si="1"/>
        <v>0</v>
      </c>
      <c r="Q214" s="194">
        <v>0.00012</v>
      </c>
      <c r="R214" s="194">
        <f t="shared" si="2"/>
        <v>0.00144</v>
      </c>
      <c r="S214" s="194">
        <v>0</v>
      </c>
      <c r="T214" s="195">
        <f t="shared" si="3"/>
        <v>0</v>
      </c>
      <c r="AR214" s="23" t="s">
        <v>192</v>
      </c>
      <c r="AT214" s="23" t="s">
        <v>119</v>
      </c>
      <c r="AU214" s="23" t="s">
        <v>81</v>
      </c>
      <c r="AY214" s="23" t="s">
        <v>116</v>
      </c>
      <c r="BE214" s="196">
        <f t="shared" si="4"/>
        <v>0</v>
      </c>
      <c r="BF214" s="196">
        <f t="shared" si="5"/>
        <v>0</v>
      </c>
      <c r="BG214" s="196">
        <f t="shared" si="6"/>
        <v>0</v>
      </c>
      <c r="BH214" s="196">
        <f t="shared" si="7"/>
        <v>0</v>
      </c>
      <c r="BI214" s="196">
        <f t="shared" si="8"/>
        <v>0</v>
      </c>
      <c r="BJ214" s="23" t="s">
        <v>10</v>
      </c>
      <c r="BK214" s="196">
        <f t="shared" si="9"/>
        <v>0</v>
      </c>
      <c r="BL214" s="23" t="s">
        <v>192</v>
      </c>
      <c r="BM214" s="23" t="s">
        <v>350</v>
      </c>
    </row>
    <row r="215" spans="2:65" s="1" customFormat="1" ht="22.5" customHeight="1">
      <c r="B215" s="40"/>
      <c r="C215" s="186" t="s">
        <v>351</v>
      </c>
      <c r="D215" s="186" t="s">
        <v>119</v>
      </c>
      <c r="E215" s="187" t="s">
        <v>352</v>
      </c>
      <c r="F215" s="188" t="s">
        <v>353</v>
      </c>
      <c r="G215" s="189" t="s">
        <v>134</v>
      </c>
      <c r="H215" s="190">
        <v>12</v>
      </c>
      <c r="I215" s="191"/>
      <c r="J215" s="190">
        <f t="shared" si="0"/>
        <v>0</v>
      </c>
      <c r="K215" s="188" t="s">
        <v>123</v>
      </c>
      <c r="L215" s="60"/>
      <c r="M215" s="192" t="s">
        <v>21</v>
      </c>
      <c r="N215" s="193" t="s">
        <v>41</v>
      </c>
      <c r="O215" s="41"/>
      <c r="P215" s="194">
        <f t="shared" si="1"/>
        <v>0</v>
      </c>
      <c r="Q215" s="194">
        <v>0.00012</v>
      </c>
      <c r="R215" s="194">
        <f t="shared" si="2"/>
        <v>0.00144</v>
      </c>
      <c r="S215" s="194">
        <v>0</v>
      </c>
      <c r="T215" s="195">
        <f t="shared" si="3"/>
        <v>0</v>
      </c>
      <c r="AR215" s="23" t="s">
        <v>192</v>
      </c>
      <c r="AT215" s="23" t="s">
        <v>119</v>
      </c>
      <c r="AU215" s="23" t="s">
        <v>81</v>
      </c>
      <c r="AY215" s="23" t="s">
        <v>116</v>
      </c>
      <c r="BE215" s="196">
        <f t="shared" si="4"/>
        <v>0</v>
      </c>
      <c r="BF215" s="196">
        <f t="shared" si="5"/>
        <v>0</v>
      </c>
      <c r="BG215" s="196">
        <f t="shared" si="6"/>
        <v>0</v>
      </c>
      <c r="BH215" s="196">
        <f t="shared" si="7"/>
        <v>0</v>
      </c>
      <c r="BI215" s="196">
        <f t="shared" si="8"/>
        <v>0</v>
      </c>
      <c r="BJ215" s="23" t="s">
        <v>10</v>
      </c>
      <c r="BK215" s="196">
        <f t="shared" si="9"/>
        <v>0</v>
      </c>
      <c r="BL215" s="23" t="s">
        <v>192</v>
      </c>
      <c r="BM215" s="23" t="s">
        <v>354</v>
      </c>
    </row>
    <row r="216" spans="2:65" s="1" customFormat="1" ht="22.5" customHeight="1">
      <c r="B216" s="40"/>
      <c r="C216" s="186" t="s">
        <v>355</v>
      </c>
      <c r="D216" s="186" t="s">
        <v>119</v>
      </c>
      <c r="E216" s="187" t="s">
        <v>356</v>
      </c>
      <c r="F216" s="188" t="s">
        <v>357</v>
      </c>
      <c r="G216" s="189" t="s">
        <v>134</v>
      </c>
      <c r="H216" s="190">
        <v>788.85</v>
      </c>
      <c r="I216" s="191"/>
      <c r="J216" s="190">
        <f t="shared" si="0"/>
        <v>0</v>
      </c>
      <c r="K216" s="188" t="s">
        <v>123</v>
      </c>
      <c r="L216" s="60"/>
      <c r="M216" s="192" t="s">
        <v>21</v>
      </c>
      <c r="N216" s="193" t="s">
        <v>41</v>
      </c>
      <c r="O216" s="41"/>
      <c r="P216" s="194">
        <f t="shared" si="1"/>
        <v>0</v>
      </c>
      <c r="Q216" s="194">
        <v>0</v>
      </c>
      <c r="R216" s="194">
        <f t="shared" si="2"/>
        <v>0</v>
      </c>
      <c r="S216" s="194">
        <v>0</v>
      </c>
      <c r="T216" s="195">
        <f t="shared" si="3"/>
        <v>0</v>
      </c>
      <c r="AR216" s="23" t="s">
        <v>192</v>
      </c>
      <c r="AT216" s="23" t="s">
        <v>119</v>
      </c>
      <c r="AU216" s="23" t="s">
        <v>81</v>
      </c>
      <c r="AY216" s="23" t="s">
        <v>116</v>
      </c>
      <c r="BE216" s="196">
        <f t="shared" si="4"/>
        <v>0</v>
      </c>
      <c r="BF216" s="196">
        <f t="shared" si="5"/>
        <v>0</v>
      </c>
      <c r="BG216" s="196">
        <f t="shared" si="6"/>
        <v>0</v>
      </c>
      <c r="BH216" s="196">
        <f t="shared" si="7"/>
        <v>0</v>
      </c>
      <c r="BI216" s="196">
        <f t="shared" si="8"/>
        <v>0</v>
      </c>
      <c r="BJ216" s="23" t="s">
        <v>10</v>
      </c>
      <c r="BK216" s="196">
        <f t="shared" si="9"/>
        <v>0</v>
      </c>
      <c r="BL216" s="23" t="s">
        <v>192</v>
      </c>
      <c r="BM216" s="23" t="s">
        <v>358</v>
      </c>
    </row>
    <row r="217" spans="2:51" s="11" customFormat="1" ht="13.5">
      <c r="B217" s="197"/>
      <c r="C217" s="198"/>
      <c r="D217" s="199" t="s">
        <v>136</v>
      </c>
      <c r="E217" s="200" t="s">
        <v>21</v>
      </c>
      <c r="F217" s="201" t="s">
        <v>359</v>
      </c>
      <c r="G217" s="198"/>
      <c r="H217" s="202">
        <v>788.85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136</v>
      </c>
      <c r="AU217" s="208" t="s">
        <v>81</v>
      </c>
      <c r="AV217" s="11" t="s">
        <v>81</v>
      </c>
      <c r="AW217" s="11" t="s">
        <v>34</v>
      </c>
      <c r="AX217" s="11" t="s">
        <v>10</v>
      </c>
      <c r="AY217" s="208" t="s">
        <v>116</v>
      </c>
    </row>
    <row r="218" spans="2:65" s="1" customFormat="1" ht="22.5" customHeight="1">
      <c r="B218" s="40"/>
      <c r="C218" s="186" t="s">
        <v>360</v>
      </c>
      <c r="D218" s="186" t="s">
        <v>119</v>
      </c>
      <c r="E218" s="187" t="s">
        <v>361</v>
      </c>
      <c r="F218" s="188" t="s">
        <v>362</v>
      </c>
      <c r="G218" s="189" t="s">
        <v>134</v>
      </c>
      <c r="H218" s="190">
        <v>694.22</v>
      </c>
      <c r="I218" s="191"/>
      <c r="J218" s="190">
        <f>ROUND(I218*H218,0)</f>
        <v>0</v>
      </c>
      <c r="K218" s="188" t="s">
        <v>123</v>
      </c>
      <c r="L218" s="60"/>
      <c r="M218" s="192" t="s">
        <v>21</v>
      </c>
      <c r="N218" s="193" t="s">
        <v>41</v>
      </c>
      <c r="O218" s="41"/>
      <c r="P218" s="194">
        <f>O218*H218</f>
        <v>0</v>
      </c>
      <c r="Q218" s="194">
        <v>0.00014</v>
      </c>
      <c r="R218" s="194">
        <f>Q218*H218</f>
        <v>0.0971908</v>
      </c>
      <c r="S218" s="194">
        <v>0</v>
      </c>
      <c r="T218" s="195">
        <f>S218*H218</f>
        <v>0</v>
      </c>
      <c r="AR218" s="23" t="s">
        <v>192</v>
      </c>
      <c r="AT218" s="23" t="s">
        <v>119</v>
      </c>
      <c r="AU218" s="23" t="s">
        <v>81</v>
      </c>
      <c r="AY218" s="23" t="s">
        <v>116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23" t="s">
        <v>10</v>
      </c>
      <c r="BK218" s="196">
        <f>ROUND(I218*H218,0)</f>
        <v>0</v>
      </c>
      <c r="BL218" s="23" t="s">
        <v>192</v>
      </c>
      <c r="BM218" s="23" t="s">
        <v>363</v>
      </c>
    </row>
    <row r="219" spans="2:51" s="11" customFormat="1" ht="13.5">
      <c r="B219" s="197"/>
      <c r="C219" s="198"/>
      <c r="D219" s="199" t="s">
        <v>136</v>
      </c>
      <c r="E219" s="200" t="s">
        <v>21</v>
      </c>
      <c r="F219" s="201" t="s">
        <v>188</v>
      </c>
      <c r="G219" s="198"/>
      <c r="H219" s="202">
        <v>694.22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136</v>
      </c>
      <c r="AU219" s="208" t="s">
        <v>81</v>
      </c>
      <c r="AV219" s="11" t="s">
        <v>81</v>
      </c>
      <c r="AW219" s="11" t="s">
        <v>34</v>
      </c>
      <c r="AX219" s="11" t="s">
        <v>10</v>
      </c>
      <c r="AY219" s="208" t="s">
        <v>116</v>
      </c>
    </row>
    <row r="220" spans="2:65" s="1" customFormat="1" ht="22.5" customHeight="1">
      <c r="B220" s="40"/>
      <c r="C220" s="186" t="s">
        <v>364</v>
      </c>
      <c r="D220" s="186" t="s">
        <v>119</v>
      </c>
      <c r="E220" s="187" t="s">
        <v>365</v>
      </c>
      <c r="F220" s="188" t="s">
        <v>366</v>
      </c>
      <c r="G220" s="189" t="s">
        <v>134</v>
      </c>
      <c r="H220" s="190">
        <v>694.22</v>
      </c>
      <c r="I220" s="191"/>
      <c r="J220" s="190">
        <f>ROUND(I220*H220,0)</f>
        <v>0</v>
      </c>
      <c r="K220" s="188" t="s">
        <v>123</v>
      </c>
      <c r="L220" s="60"/>
      <c r="M220" s="192" t="s">
        <v>21</v>
      </c>
      <c r="N220" s="193" t="s">
        <v>41</v>
      </c>
      <c r="O220" s="41"/>
      <c r="P220" s="194">
        <f>O220*H220</f>
        <v>0</v>
      </c>
      <c r="Q220" s="194">
        <v>0.00098</v>
      </c>
      <c r="R220" s="194">
        <f>Q220*H220</f>
        <v>0.6803356</v>
      </c>
      <c r="S220" s="194">
        <v>0</v>
      </c>
      <c r="T220" s="195">
        <f>S220*H220</f>
        <v>0</v>
      </c>
      <c r="AR220" s="23" t="s">
        <v>192</v>
      </c>
      <c r="AT220" s="23" t="s">
        <v>119</v>
      </c>
      <c r="AU220" s="23" t="s">
        <v>81</v>
      </c>
      <c r="AY220" s="23" t="s">
        <v>116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23" t="s">
        <v>10</v>
      </c>
      <c r="BK220" s="196">
        <f>ROUND(I220*H220,0)</f>
        <v>0</v>
      </c>
      <c r="BL220" s="23" t="s">
        <v>192</v>
      </c>
      <c r="BM220" s="23" t="s">
        <v>367</v>
      </c>
    </row>
    <row r="221" spans="2:65" s="1" customFormat="1" ht="22.5" customHeight="1">
      <c r="B221" s="40"/>
      <c r="C221" s="186" t="s">
        <v>368</v>
      </c>
      <c r="D221" s="186" t="s">
        <v>119</v>
      </c>
      <c r="E221" s="187" t="s">
        <v>369</v>
      </c>
      <c r="F221" s="188" t="s">
        <v>370</v>
      </c>
      <c r="G221" s="189" t="s">
        <v>134</v>
      </c>
      <c r="H221" s="190">
        <v>694.22</v>
      </c>
      <c r="I221" s="191"/>
      <c r="J221" s="190">
        <f>ROUND(I221*H221,0)</f>
        <v>0</v>
      </c>
      <c r="K221" s="188" t="s">
        <v>123</v>
      </c>
      <c r="L221" s="60"/>
      <c r="M221" s="192" t="s">
        <v>21</v>
      </c>
      <c r="N221" s="193" t="s">
        <v>41</v>
      </c>
      <c r="O221" s="41"/>
      <c r="P221" s="194">
        <f>O221*H221</f>
        <v>0</v>
      </c>
      <c r="Q221" s="194">
        <v>0.00036</v>
      </c>
      <c r="R221" s="194">
        <f>Q221*H221</f>
        <v>0.24991920000000004</v>
      </c>
      <c r="S221" s="194">
        <v>0</v>
      </c>
      <c r="T221" s="195">
        <f>S221*H221</f>
        <v>0</v>
      </c>
      <c r="AR221" s="23" t="s">
        <v>192</v>
      </c>
      <c r="AT221" s="23" t="s">
        <v>119</v>
      </c>
      <c r="AU221" s="23" t="s">
        <v>81</v>
      </c>
      <c r="AY221" s="23" t="s">
        <v>116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23" t="s">
        <v>10</v>
      </c>
      <c r="BK221" s="196">
        <f>ROUND(I221*H221,0)</f>
        <v>0</v>
      </c>
      <c r="BL221" s="23" t="s">
        <v>192</v>
      </c>
      <c r="BM221" s="23" t="s">
        <v>371</v>
      </c>
    </row>
    <row r="222" spans="2:65" s="1" customFormat="1" ht="31.5" customHeight="1">
      <c r="B222" s="40"/>
      <c r="C222" s="186" t="s">
        <v>372</v>
      </c>
      <c r="D222" s="186" t="s">
        <v>119</v>
      </c>
      <c r="E222" s="187" t="s">
        <v>373</v>
      </c>
      <c r="F222" s="188" t="s">
        <v>374</v>
      </c>
      <c r="G222" s="189" t="s">
        <v>134</v>
      </c>
      <c r="H222" s="190">
        <v>694.22</v>
      </c>
      <c r="I222" s="191"/>
      <c r="J222" s="190">
        <f>ROUND(I222*H222,0)</f>
        <v>0</v>
      </c>
      <c r="K222" s="188" t="s">
        <v>123</v>
      </c>
      <c r="L222" s="60"/>
      <c r="M222" s="192" t="s">
        <v>21</v>
      </c>
      <c r="N222" s="244" t="s">
        <v>41</v>
      </c>
      <c r="O222" s="245"/>
      <c r="P222" s="246">
        <f>O222*H222</f>
        <v>0</v>
      </c>
      <c r="Q222" s="246">
        <v>1E-05</v>
      </c>
      <c r="R222" s="246">
        <f>Q222*H222</f>
        <v>0.006942200000000001</v>
      </c>
      <c r="S222" s="246">
        <v>0</v>
      </c>
      <c r="T222" s="247">
        <f>S222*H222</f>
        <v>0</v>
      </c>
      <c r="AR222" s="23" t="s">
        <v>192</v>
      </c>
      <c r="AT222" s="23" t="s">
        <v>119</v>
      </c>
      <c r="AU222" s="23" t="s">
        <v>81</v>
      </c>
      <c r="AY222" s="23" t="s">
        <v>116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23" t="s">
        <v>10</v>
      </c>
      <c r="BK222" s="196">
        <f>ROUND(I222*H222,0)</f>
        <v>0</v>
      </c>
      <c r="BL222" s="23" t="s">
        <v>192</v>
      </c>
      <c r="BM222" s="23" t="s">
        <v>375</v>
      </c>
    </row>
    <row r="223" spans="2:12" s="1" customFormat="1" ht="6.75" customHeight="1">
      <c r="B223" s="55"/>
      <c r="C223" s="56"/>
      <c r="D223" s="56"/>
      <c r="E223" s="56"/>
      <c r="F223" s="56"/>
      <c r="G223" s="56"/>
      <c r="H223" s="56"/>
      <c r="I223" s="132"/>
      <c r="J223" s="56"/>
      <c r="K223" s="56"/>
      <c r="L223" s="60"/>
    </row>
  </sheetData>
  <sheetProtection password="CC35" sheet="1" objects="1" scenarios="1" formatCells="0" formatColumns="0" formatRows="0" sort="0" autoFilter="0"/>
  <autoFilter ref="C81:K222"/>
  <mergeCells count="6">
    <mergeCell ref="E43:H43"/>
    <mergeCell ref="E74:H74"/>
    <mergeCell ref="G1:H1"/>
    <mergeCell ref="L2:V2"/>
    <mergeCell ref="E7:H7"/>
    <mergeCell ref="E22:H22"/>
  </mergeCells>
  <hyperlinks>
    <hyperlink ref="F1:G1" location="C2" display="1) Krycí list soupisu"/>
    <hyperlink ref="G1:H1" location="C50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4" customFormat="1" ht="45" customHeight="1">
      <c r="B3" s="252"/>
      <c r="C3" s="364" t="s">
        <v>376</v>
      </c>
      <c r="D3" s="364"/>
      <c r="E3" s="364"/>
      <c r="F3" s="364"/>
      <c r="G3" s="364"/>
      <c r="H3" s="364"/>
      <c r="I3" s="364"/>
      <c r="J3" s="364"/>
      <c r="K3" s="253"/>
    </row>
    <row r="4" spans="2:11" ht="25.5" customHeight="1">
      <c r="B4" s="254"/>
      <c r="C4" s="371" t="s">
        <v>377</v>
      </c>
      <c r="D4" s="371"/>
      <c r="E4" s="371"/>
      <c r="F4" s="371"/>
      <c r="G4" s="371"/>
      <c r="H4" s="371"/>
      <c r="I4" s="371"/>
      <c r="J4" s="371"/>
      <c r="K4" s="255"/>
    </row>
    <row r="5" spans="2:1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4"/>
      <c r="C6" s="367" t="s">
        <v>378</v>
      </c>
      <c r="D6" s="367"/>
      <c r="E6" s="367"/>
      <c r="F6" s="367"/>
      <c r="G6" s="367"/>
      <c r="H6" s="367"/>
      <c r="I6" s="367"/>
      <c r="J6" s="367"/>
      <c r="K6" s="255"/>
    </row>
    <row r="7" spans="2:11" ht="15" customHeight="1">
      <c r="B7" s="258"/>
      <c r="C7" s="367" t="s">
        <v>379</v>
      </c>
      <c r="D7" s="367"/>
      <c r="E7" s="367"/>
      <c r="F7" s="367"/>
      <c r="G7" s="367"/>
      <c r="H7" s="367"/>
      <c r="I7" s="367"/>
      <c r="J7" s="367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367" t="s">
        <v>380</v>
      </c>
      <c r="D9" s="367"/>
      <c r="E9" s="367"/>
      <c r="F9" s="367"/>
      <c r="G9" s="367"/>
      <c r="H9" s="367"/>
      <c r="I9" s="367"/>
      <c r="J9" s="367"/>
      <c r="K9" s="255"/>
    </row>
    <row r="10" spans="2:11" ht="15" customHeight="1">
      <c r="B10" s="258"/>
      <c r="C10" s="257"/>
      <c r="D10" s="367" t="s">
        <v>381</v>
      </c>
      <c r="E10" s="367"/>
      <c r="F10" s="367"/>
      <c r="G10" s="367"/>
      <c r="H10" s="367"/>
      <c r="I10" s="367"/>
      <c r="J10" s="367"/>
      <c r="K10" s="255"/>
    </row>
    <row r="11" spans="2:11" ht="15" customHeight="1">
      <c r="B11" s="258"/>
      <c r="C11" s="259"/>
      <c r="D11" s="367" t="s">
        <v>382</v>
      </c>
      <c r="E11" s="367"/>
      <c r="F11" s="367"/>
      <c r="G11" s="367"/>
      <c r="H11" s="367"/>
      <c r="I11" s="367"/>
      <c r="J11" s="367"/>
      <c r="K11" s="255"/>
    </row>
    <row r="12" spans="2:11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spans="2:11" ht="15" customHeight="1">
      <c r="B13" s="258"/>
      <c r="C13" s="259"/>
      <c r="D13" s="367" t="s">
        <v>383</v>
      </c>
      <c r="E13" s="367"/>
      <c r="F13" s="367"/>
      <c r="G13" s="367"/>
      <c r="H13" s="367"/>
      <c r="I13" s="367"/>
      <c r="J13" s="367"/>
      <c r="K13" s="255"/>
    </row>
    <row r="14" spans="2:11" ht="15" customHeight="1">
      <c r="B14" s="258"/>
      <c r="C14" s="259"/>
      <c r="D14" s="367" t="s">
        <v>384</v>
      </c>
      <c r="E14" s="367"/>
      <c r="F14" s="367"/>
      <c r="G14" s="367"/>
      <c r="H14" s="367"/>
      <c r="I14" s="367"/>
      <c r="J14" s="367"/>
      <c r="K14" s="255"/>
    </row>
    <row r="15" spans="2:11" ht="15" customHeight="1">
      <c r="B15" s="258"/>
      <c r="C15" s="259"/>
      <c r="D15" s="367" t="s">
        <v>385</v>
      </c>
      <c r="E15" s="367"/>
      <c r="F15" s="367"/>
      <c r="G15" s="367"/>
      <c r="H15" s="367"/>
      <c r="I15" s="367"/>
      <c r="J15" s="367"/>
      <c r="K15" s="255"/>
    </row>
    <row r="16" spans="2:11" ht="15" customHeight="1">
      <c r="B16" s="258"/>
      <c r="C16" s="259"/>
      <c r="D16" s="259"/>
      <c r="E16" s="260" t="s">
        <v>74</v>
      </c>
      <c r="F16" s="367" t="s">
        <v>386</v>
      </c>
      <c r="G16" s="367"/>
      <c r="H16" s="367"/>
      <c r="I16" s="367"/>
      <c r="J16" s="367"/>
      <c r="K16" s="255"/>
    </row>
    <row r="17" spans="2:11" ht="15" customHeight="1">
      <c r="B17" s="258"/>
      <c r="C17" s="259"/>
      <c r="D17" s="259"/>
      <c r="E17" s="260" t="s">
        <v>387</v>
      </c>
      <c r="F17" s="367" t="s">
        <v>388</v>
      </c>
      <c r="G17" s="367"/>
      <c r="H17" s="367"/>
      <c r="I17" s="367"/>
      <c r="J17" s="367"/>
      <c r="K17" s="255"/>
    </row>
    <row r="18" spans="2:11" ht="15" customHeight="1">
      <c r="B18" s="258"/>
      <c r="C18" s="259"/>
      <c r="D18" s="259"/>
      <c r="E18" s="260" t="s">
        <v>389</v>
      </c>
      <c r="F18" s="367" t="s">
        <v>390</v>
      </c>
      <c r="G18" s="367"/>
      <c r="H18" s="367"/>
      <c r="I18" s="367"/>
      <c r="J18" s="367"/>
      <c r="K18" s="255"/>
    </row>
    <row r="19" spans="2:11" ht="15" customHeight="1">
      <c r="B19" s="258"/>
      <c r="C19" s="259"/>
      <c r="D19" s="259"/>
      <c r="E19" s="260" t="s">
        <v>391</v>
      </c>
      <c r="F19" s="367" t="s">
        <v>392</v>
      </c>
      <c r="G19" s="367"/>
      <c r="H19" s="367"/>
      <c r="I19" s="367"/>
      <c r="J19" s="367"/>
      <c r="K19" s="255"/>
    </row>
    <row r="20" spans="2:11" ht="15" customHeight="1">
      <c r="B20" s="258"/>
      <c r="C20" s="259"/>
      <c r="D20" s="259"/>
      <c r="E20" s="260" t="s">
        <v>393</v>
      </c>
      <c r="F20" s="367" t="s">
        <v>394</v>
      </c>
      <c r="G20" s="367"/>
      <c r="H20" s="367"/>
      <c r="I20" s="367"/>
      <c r="J20" s="367"/>
      <c r="K20" s="255"/>
    </row>
    <row r="21" spans="2:11" ht="15" customHeight="1">
      <c r="B21" s="258"/>
      <c r="C21" s="259"/>
      <c r="D21" s="259"/>
      <c r="E21" s="260" t="s">
        <v>395</v>
      </c>
      <c r="F21" s="367" t="s">
        <v>396</v>
      </c>
      <c r="G21" s="367"/>
      <c r="H21" s="367"/>
      <c r="I21" s="367"/>
      <c r="J21" s="367"/>
      <c r="K21" s="255"/>
    </row>
    <row r="22" spans="2:11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spans="2:11" ht="15" customHeight="1">
      <c r="B23" s="258"/>
      <c r="C23" s="367" t="s">
        <v>397</v>
      </c>
      <c r="D23" s="367"/>
      <c r="E23" s="367"/>
      <c r="F23" s="367"/>
      <c r="G23" s="367"/>
      <c r="H23" s="367"/>
      <c r="I23" s="367"/>
      <c r="J23" s="367"/>
      <c r="K23" s="255"/>
    </row>
    <row r="24" spans="2:11" ht="15" customHeight="1">
      <c r="B24" s="258"/>
      <c r="C24" s="367" t="s">
        <v>398</v>
      </c>
      <c r="D24" s="367"/>
      <c r="E24" s="367"/>
      <c r="F24" s="367"/>
      <c r="G24" s="367"/>
      <c r="H24" s="367"/>
      <c r="I24" s="367"/>
      <c r="J24" s="367"/>
      <c r="K24" s="255"/>
    </row>
    <row r="25" spans="2:11" ht="15" customHeight="1">
      <c r="B25" s="258"/>
      <c r="C25" s="257"/>
      <c r="D25" s="367" t="s">
        <v>399</v>
      </c>
      <c r="E25" s="367"/>
      <c r="F25" s="367"/>
      <c r="G25" s="367"/>
      <c r="H25" s="367"/>
      <c r="I25" s="367"/>
      <c r="J25" s="367"/>
      <c r="K25" s="255"/>
    </row>
    <row r="26" spans="2:11" ht="15" customHeight="1">
      <c r="B26" s="258"/>
      <c r="C26" s="259"/>
      <c r="D26" s="367" t="s">
        <v>400</v>
      </c>
      <c r="E26" s="367"/>
      <c r="F26" s="367"/>
      <c r="G26" s="367"/>
      <c r="H26" s="367"/>
      <c r="I26" s="367"/>
      <c r="J26" s="367"/>
      <c r="K26" s="255"/>
    </row>
    <row r="27" spans="2:11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spans="2:11" ht="15" customHeight="1">
      <c r="B28" s="258"/>
      <c r="C28" s="259"/>
      <c r="D28" s="367" t="s">
        <v>401</v>
      </c>
      <c r="E28" s="367"/>
      <c r="F28" s="367"/>
      <c r="G28" s="367"/>
      <c r="H28" s="367"/>
      <c r="I28" s="367"/>
      <c r="J28" s="367"/>
      <c r="K28" s="255"/>
    </row>
    <row r="29" spans="2:11" ht="15" customHeight="1">
      <c r="B29" s="258"/>
      <c r="C29" s="259"/>
      <c r="D29" s="367" t="s">
        <v>402</v>
      </c>
      <c r="E29" s="367"/>
      <c r="F29" s="367"/>
      <c r="G29" s="367"/>
      <c r="H29" s="367"/>
      <c r="I29" s="367"/>
      <c r="J29" s="367"/>
      <c r="K29" s="255"/>
    </row>
    <row r="30" spans="2:11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spans="2:11" ht="15" customHeight="1">
      <c r="B31" s="258"/>
      <c r="C31" s="259"/>
      <c r="D31" s="367" t="s">
        <v>403</v>
      </c>
      <c r="E31" s="367"/>
      <c r="F31" s="367"/>
      <c r="G31" s="367"/>
      <c r="H31" s="367"/>
      <c r="I31" s="367"/>
      <c r="J31" s="367"/>
      <c r="K31" s="255"/>
    </row>
    <row r="32" spans="2:11" ht="15" customHeight="1">
      <c r="B32" s="258"/>
      <c r="C32" s="259"/>
      <c r="D32" s="367" t="s">
        <v>404</v>
      </c>
      <c r="E32" s="367"/>
      <c r="F32" s="367"/>
      <c r="G32" s="367"/>
      <c r="H32" s="367"/>
      <c r="I32" s="367"/>
      <c r="J32" s="367"/>
      <c r="K32" s="255"/>
    </row>
    <row r="33" spans="2:11" ht="15" customHeight="1">
      <c r="B33" s="258"/>
      <c r="C33" s="259"/>
      <c r="D33" s="367" t="s">
        <v>405</v>
      </c>
      <c r="E33" s="367"/>
      <c r="F33" s="367"/>
      <c r="G33" s="367"/>
      <c r="H33" s="367"/>
      <c r="I33" s="367"/>
      <c r="J33" s="367"/>
      <c r="K33" s="255"/>
    </row>
    <row r="34" spans="2:11" ht="15" customHeight="1">
      <c r="B34" s="258"/>
      <c r="C34" s="259"/>
      <c r="D34" s="257"/>
      <c r="E34" s="261" t="s">
        <v>101</v>
      </c>
      <c r="F34" s="257"/>
      <c r="G34" s="367" t="s">
        <v>406</v>
      </c>
      <c r="H34" s="367"/>
      <c r="I34" s="367"/>
      <c r="J34" s="367"/>
      <c r="K34" s="255"/>
    </row>
    <row r="35" spans="2:11" ht="30.75" customHeight="1">
      <c r="B35" s="258"/>
      <c r="C35" s="259"/>
      <c r="D35" s="257"/>
      <c r="E35" s="261" t="s">
        <v>407</v>
      </c>
      <c r="F35" s="257"/>
      <c r="G35" s="367" t="s">
        <v>408</v>
      </c>
      <c r="H35" s="367"/>
      <c r="I35" s="367"/>
      <c r="J35" s="367"/>
      <c r="K35" s="255"/>
    </row>
    <row r="36" spans="2:11" ht="15" customHeight="1">
      <c r="B36" s="258"/>
      <c r="C36" s="259"/>
      <c r="D36" s="257"/>
      <c r="E36" s="261" t="s">
        <v>51</v>
      </c>
      <c r="F36" s="257"/>
      <c r="G36" s="367" t="s">
        <v>409</v>
      </c>
      <c r="H36" s="367"/>
      <c r="I36" s="367"/>
      <c r="J36" s="367"/>
      <c r="K36" s="255"/>
    </row>
    <row r="37" spans="2:11" ht="15" customHeight="1">
      <c r="B37" s="258"/>
      <c r="C37" s="259"/>
      <c r="D37" s="257"/>
      <c r="E37" s="261" t="s">
        <v>102</v>
      </c>
      <c r="F37" s="257"/>
      <c r="G37" s="367" t="s">
        <v>410</v>
      </c>
      <c r="H37" s="367"/>
      <c r="I37" s="367"/>
      <c r="J37" s="367"/>
      <c r="K37" s="255"/>
    </row>
    <row r="38" spans="2:11" ht="15" customHeight="1">
      <c r="B38" s="258"/>
      <c r="C38" s="259"/>
      <c r="D38" s="257"/>
      <c r="E38" s="261" t="s">
        <v>103</v>
      </c>
      <c r="F38" s="257"/>
      <c r="G38" s="367" t="s">
        <v>411</v>
      </c>
      <c r="H38" s="367"/>
      <c r="I38" s="367"/>
      <c r="J38" s="367"/>
      <c r="K38" s="255"/>
    </row>
    <row r="39" spans="2:11" ht="15" customHeight="1">
      <c r="B39" s="258"/>
      <c r="C39" s="259"/>
      <c r="D39" s="257"/>
      <c r="E39" s="261" t="s">
        <v>104</v>
      </c>
      <c r="F39" s="257"/>
      <c r="G39" s="367" t="s">
        <v>412</v>
      </c>
      <c r="H39" s="367"/>
      <c r="I39" s="367"/>
      <c r="J39" s="367"/>
      <c r="K39" s="255"/>
    </row>
    <row r="40" spans="2:11" ht="15" customHeight="1">
      <c r="B40" s="258"/>
      <c r="C40" s="259"/>
      <c r="D40" s="257"/>
      <c r="E40" s="261" t="s">
        <v>413</v>
      </c>
      <c r="F40" s="257"/>
      <c r="G40" s="367" t="s">
        <v>414</v>
      </c>
      <c r="H40" s="367"/>
      <c r="I40" s="367"/>
      <c r="J40" s="367"/>
      <c r="K40" s="255"/>
    </row>
    <row r="41" spans="2:11" ht="15" customHeight="1">
      <c r="B41" s="258"/>
      <c r="C41" s="259"/>
      <c r="D41" s="257"/>
      <c r="E41" s="261"/>
      <c r="F41" s="257"/>
      <c r="G41" s="367" t="s">
        <v>415</v>
      </c>
      <c r="H41" s="367"/>
      <c r="I41" s="367"/>
      <c r="J41" s="367"/>
      <c r="K41" s="255"/>
    </row>
    <row r="42" spans="2:11" ht="15" customHeight="1">
      <c r="B42" s="258"/>
      <c r="C42" s="259"/>
      <c r="D42" s="257"/>
      <c r="E42" s="261" t="s">
        <v>416</v>
      </c>
      <c r="F42" s="257"/>
      <c r="G42" s="367" t="s">
        <v>417</v>
      </c>
      <c r="H42" s="367"/>
      <c r="I42" s="367"/>
      <c r="J42" s="367"/>
      <c r="K42" s="255"/>
    </row>
    <row r="43" spans="2:11" ht="15" customHeight="1">
      <c r="B43" s="258"/>
      <c r="C43" s="259"/>
      <c r="D43" s="257"/>
      <c r="E43" s="261" t="s">
        <v>106</v>
      </c>
      <c r="F43" s="257"/>
      <c r="G43" s="367" t="s">
        <v>418</v>
      </c>
      <c r="H43" s="367"/>
      <c r="I43" s="367"/>
      <c r="J43" s="367"/>
      <c r="K43" s="255"/>
    </row>
    <row r="44" spans="2:11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spans="2:11" ht="15" customHeight="1">
      <c r="B45" s="258"/>
      <c r="C45" s="259"/>
      <c r="D45" s="367" t="s">
        <v>419</v>
      </c>
      <c r="E45" s="367"/>
      <c r="F45" s="367"/>
      <c r="G45" s="367"/>
      <c r="H45" s="367"/>
      <c r="I45" s="367"/>
      <c r="J45" s="367"/>
      <c r="K45" s="255"/>
    </row>
    <row r="46" spans="2:11" ht="15" customHeight="1">
      <c r="B46" s="258"/>
      <c r="C46" s="259"/>
      <c r="D46" s="259"/>
      <c r="E46" s="367" t="s">
        <v>420</v>
      </c>
      <c r="F46" s="367"/>
      <c r="G46" s="367"/>
      <c r="H46" s="367"/>
      <c r="I46" s="367"/>
      <c r="J46" s="367"/>
      <c r="K46" s="255"/>
    </row>
    <row r="47" spans="2:11" ht="15" customHeight="1">
      <c r="B47" s="258"/>
      <c r="C47" s="259"/>
      <c r="D47" s="259"/>
      <c r="E47" s="367" t="s">
        <v>421</v>
      </c>
      <c r="F47" s="367"/>
      <c r="G47" s="367"/>
      <c r="H47" s="367"/>
      <c r="I47" s="367"/>
      <c r="J47" s="367"/>
      <c r="K47" s="255"/>
    </row>
    <row r="48" spans="2:11" ht="15" customHeight="1">
      <c r="B48" s="258"/>
      <c r="C48" s="259"/>
      <c r="D48" s="259"/>
      <c r="E48" s="367" t="s">
        <v>422</v>
      </c>
      <c r="F48" s="367"/>
      <c r="G48" s="367"/>
      <c r="H48" s="367"/>
      <c r="I48" s="367"/>
      <c r="J48" s="367"/>
      <c r="K48" s="255"/>
    </row>
    <row r="49" spans="2:11" ht="15" customHeight="1">
      <c r="B49" s="258"/>
      <c r="C49" s="259"/>
      <c r="D49" s="367" t="s">
        <v>423</v>
      </c>
      <c r="E49" s="367"/>
      <c r="F49" s="367"/>
      <c r="G49" s="367"/>
      <c r="H49" s="367"/>
      <c r="I49" s="367"/>
      <c r="J49" s="367"/>
      <c r="K49" s="255"/>
    </row>
    <row r="50" spans="2:11" ht="25.5" customHeight="1">
      <c r="B50" s="254"/>
      <c r="C50" s="371" t="s">
        <v>424</v>
      </c>
      <c r="D50" s="371"/>
      <c r="E50" s="371"/>
      <c r="F50" s="371"/>
      <c r="G50" s="371"/>
      <c r="H50" s="371"/>
      <c r="I50" s="371"/>
      <c r="J50" s="371"/>
      <c r="K50" s="255"/>
    </row>
    <row r="51" spans="2:11" ht="5.25" customHeight="1">
      <c r="B51" s="254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4"/>
      <c r="C52" s="367" t="s">
        <v>425</v>
      </c>
      <c r="D52" s="367"/>
      <c r="E52" s="367"/>
      <c r="F52" s="367"/>
      <c r="G52" s="367"/>
      <c r="H52" s="367"/>
      <c r="I52" s="367"/>
      <c r="J52" s="367"/>
      <c r="K52" s="255"/>
    </row>
    <row r="53" spans="2:11" ht="15" customHeight="1">
      <c r="B53" s="254"/>
      <c r="C53" s="367" t="s">
        <v>426</v>
      </c>
      <c r="D53" s="367"/>
      <c r="E53" s="367"/>
      <c r="F53" s="367"/>
      <c r="G53" s="367"/>
      <c r="H53" s="367"/>
      <c r="I53" s="367"/>
      <c r="J53" s="367"/>
      <c r="K53" s="255"/>
    </row>
    <row r="54" spans="2:11" ht="12.75" customHeight="1">
      <c r="B54" s="254"/>
      <c r="C54" s="257"/>
      <c r="D54" s="257"/>
      <c r="E54" s="257"/>
      <c r="F54" s="257"/>
      <c r="G54" s="257"/>
      <c r="H54" s="257"/>
      <c r="I54" s="257"/>
      <c r="J54" s="257"/>
      <c r="K54" s="255"/>
    </row>
    <row r="55" spans="2:11" ht="15" customHeight="1">
      <c r="B55" s="254"/>
      <c r="C55" s="367" t="s">
        <v>427</v>
      </c>
      <c r="D55" s="367"/>
      <c r="E55" s="367"/>
      <c r="F55" s="367"/>
      <c r="G55" s="367"/>
      <c r="H55" s="367"/>
      <c r="I55" s="367"/>
      <c r="J55" s="367"/>
      <c r="K55" s="255"/>
    </row>
    <row r="56" spans="2:11" ht="15" customHeight="1">
      <c r="B56" s="254"/>
      <c r="C56" s="259"/>
      <c r="D56" s="367" t="s">
        <v>428</v>
      </c>
      <c r="E56" s="367"/>
      <c r="F56" s="367"/>
      <c r="G56" s="367"/>
      <c r="H56" s="367"/>
      <c r="I56" s="367"/>
      <c r="J56" s="367"/>
      <c r="K56" s="255"/>
    </row>
    <row r="57" spans="2:11" ht="15" customHeight="1">
      <c r="B57" s="254"/>
      <c r="C57" s="259"/>
      <c r="D57" s="367" t="s">
        <v>429</v>
      </c>
      <c r="E57" s="367"/>
      <c r="F57" s="367"/>
      <c r="G57" s="367"/>
      <c r="H57" s="367"/>
      <c r="I57" s="367"/>
      <c r="J57" s="367"/>
      <c r="K57" s="255"/>
    </row>
    <row r="58" spans="2:11" ht="15" customHeight="1">
      <c r="B58" s="254"/>
      <c r="C58" s="259"/>
      <c r="D58" s="367" t="s">
        <v>430</v>
      </c>
      <c r="E58" s="367"/>
      <c r="F58" s="367"/>
      <c r="G58" s="367"/>
      <c r="H58" s="367"/>
      <c r="I58" s="367"/>
      <c r="J58" s="367"/>
      <c r="K58" s="255"/>
    </row>
    <row r="59" spans="2:11" ht="15" customHeight="1">
      <c r="B59" s="254"/>
      <c r="C59" s="259"/>
      <c r="D59" s="367" t="s">
        <v>431</v>
      </c>
      <c r="E59" s="367"/>
      <c r="F59" s="367"/>
      <c r="G59" s="367"/>
      <c r="H59" s="367"/>
      <c r="I59" s="367"/>
      <c r="J59" s="367"/>
      <c r="K59" s="255"/>
    </row>
    <row r="60" spans="2:11" ht="15" customHeight="1">
      <c r="B60" s="254"/>
      <c r="C60" s="259"/>
      <c r="D60" s="368" t="s">
        <v>432</v>
      </c>
      <c r="E60" s="368"/>
      <c r="F60" s="368"/>
      <c r="G60" s="368"/>
      <c r="H60" s="368"/>
      <c r="I60" s="368"/>
      <c r="J60" s="368"/>
      <c r="K60" s="255"/>
    </row>
    <row r="61" spans="2:11" ht="15" customHeight="1">
      <c r="B61" s="254"/>
      <c r="C61" s="259"/>
      <c r="D61" s="367" t="s">
        <v>433</v>
      </c>
      <c r="E61" s="367"/>
      <c r="F61" s="367"/>
      <c r="G61" s="367"/>
      <c r="H61" s="367"/>
      <c r="I61" s="367"/>
      <c r="J61" s="367"/>
      <c r="K61" s="255"/>
    </row>
    <row r="62" spans="2:11" ht="12.75" customHeight="1">
      <c r="B62" s="254"/>
      <c r="C62" s="259"/>
      <c r="D62" s="259"/>
      <c r="E62" s="262"/>
      <c r="F62" s="259"/>
      <c r="G62" s="259"/>
      <c r="H62" s="259"/>
      <c r="I62" s="259"/>
      <c r="J62" s="259"/>
      <c r="K62" s="255"/>
    </row>
    <row r="63" spans="2:11" ht="15" customHeight="1">
      <c r="B63" s="254"/>
      <c r="C63" s="259"/>
      <c r="D63" s="367" t="s">
        <v>434</v>
      </c>
      <c r="E63" s="367"/>
      <c r="F63" s="367"/>
      <c r="G63" s="367"/>
      <c r="H63" s="367"/>
      <c r="I63" s="367"/>
      <c r="J63" s="367"/>
      <c r="K63" s="255"/>
    </row>
    <row r="64" spans="2:11" ht="15" customHeight="1">
      <c r="B64" s="254"/>
      <c r="C64" s="259"/>
      <c r="D64" s="368" t="s">
        <v>435</v>
      </c>
      <c r="E64" s="368"/>
      <c r="F64" s="368"/>
      <c r="G64" s="368"/>
      <c r="H64" s="368"/>
      <c r="I64" s="368"/>
      <c r="J64" s="368"/>
      <c r="K64" s="255"/>
    </row>
    <row r="65" spans="2:11" ht="15" customHeight="1">
      <c r="B65" s="254"/>
      <c r="C65" s="259"/>
      <c r="D65" s="367" t="s">
        <v>436</v>
      </c>
      <c r="E65" s="367"/>
      <c r="F65" s="367"/>
      <c r="G65" s="367"/>
      <c r="H65" s="367"/>
      <c r="I65" s="367"/>
      <c r="J65" s="367"/>
      <c r="K65" s="255"/>
    </row>
    <row r="66" spans="2:11" ht="15" customHeight="1">
      <c r="B66" s="254"/>
      <c r="C66" s="259"/>
      <c r="D66" s="367" t="s">
        <v>437</v>
      </c>
      <c r="E66" s="367"/>
      <c r="F66" s="367"/>
      <c r="G66" s="367"/>
      <c r="H66" s="367"/>
      <c r="I66" s="367"/>
      <c r="J66" s="367"/>
      <c r="K66" s="255"/>
    </row>
    <row r="67" spans="2:11" ht="15" customHeight="1">
      <c r="B67" s="254"/>
      <c r="C67" s="259"/>
      <c r="D67" s="367" t="s">
        <v>438</v>
      </c>
      <c r="E67" s="367"/>
      <c r="F67" s="367"/>
      <c r="G67" s="367"/>
      <c r="H67" s="367"/>
      <c r="I67" s="367"/>
      <c r="J67" s="367"/>
      <c r="K67" s="255"/>
    </row>
    <row r="68" spans="2:11" ht="15" customHeight="1">
      <c r="B68" s="254"/>
      <c r="C68" s="259"/>
      <c r="D68" s="367" t="s">
        <v>439</v>
      </c>
      <c r="E68" s="367"/>
      <c r="F68" s="367"/>
      <c r="G68" s="367"/>
      <c r="H68" s="367"/>
      <c r="I68" s="367"/>
      <c r="J68" s="367"/>
      <c r="K68" s="255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369" t="s">
        <v>80</v>
      </c>
      <c r="D73" s="369"/>
      <c r="E73" s="369"/>
      <c r="F73" s="369"/>
      <c r="G73" s="369"/>
      <c r="H73" s="369"/>
      <c r="I73" s="369"/>
      <c r="J73" s="369"/>
      <c r="K73" s="272"/>
    </row>
    <row r="74" spans="2:11" ht="17.25" customHeight="1">
      <c r="B74" s="271"/>
      <c r="C74" s="273" t="s">
        <v>440</v>
      </c>
      <c r="D74" s="273"/>
      <c r="E74" s="273"/>
      <c r="F74" s="273" t="s">
        <v>441</v>
      </c>
      <c r="G74" s="274"/>
      <c r="H74" s="273" t="s">
        <v>102</v>
      </c>
      <c r="I74" s="273" t="s">
        <v>55</v>
      </c>
      <c r="J74" s="273" t="s">
        <v>442</v>
      </c>
      <c r="K74" s="272"/>
    </row>
    <row r="75" spans="2:11" ht="17.25" customHeight="1">
      <c r="B75" s="271"/>
      <c r="C75" s="275" t="s">
        <v>443</v>
      </c>
      <c r="D75" s="275"/>
      <c r="E75" s="275"/>
      <c r="F75" s="276" t="s">
        <v>444</v>
      </c>
      <c r="G75" s="277"/>
      <c r="H75" s="275"/>
      <c r="I75" s="275"/>
      <c r="J75" s="275" t="s">
        <v>445</v>
      </c>
      <c r="K75" s="272"/>
    </row>
    <row r="76" spans="2:11" ht="5.25" customHeight="1">
      <c r="B76" s="271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1"/>
      <c r="C77" s="261" t="s">
        <v>51</v>
      </c>
      <c r="D77" s="278"/>
      <c r="E77" s="278"/>
      <c r="F77" s="280" t="s">
        <v>446</v>
      </c>
      <c r="G77" s="279"/>
      <c r="H77" s="261" t="s">
        <v>447</v>
      </c>
      <c r="I77" s="261" t="s">
        <v>448</v>
      </c>
      <c r="J77" s="261">
        <v>20</v>
      </c>
      <c r="K77" s="272"/>
    </row>
    <row r="78" spans="2:11" ht="15" customHeight="1">
      <c r="B78" s="271"/>
      <c r="C78" s="261" t="s">
        <v>449</v>
      </c>
      <c r="D78" s="261"/>
      <c r="E78" s="261"/>
      <c r="F78" s="280" t="s">
        <v>446</v>
      </c>
      <c r="G78" s="279"/>
      <c r="H78" s="261" t="s">
        <v>450</v>
      </c>
      <c r="I78" s="261" t="s">
        <v>448</v>
      </c>
      <c r="J78" s="261">
        <v>120</v>
      </c>
      <c r="K78" s="272"/>
    </row>
    <row r="79" spans="2:11" ht="15" customHeight="1">
      <c r="B79" s="281"/>
      <c r="C79" s="261" t="s">
        <v>451</v>
      </c>
      <c r="D79" s="261"/>
      <c r="E79" s="261"/>
      <c r="F79" s="280" t="s">
        <v>452</v>
      </c>
      <c r="G79" s="279"/>
      <c r="H79" s="261" t="s">
        <v>453</v>
      </c>
      <c r="I79" s="261" t="s">
        <v>448</v>
      </c>
      <c r="J79" s="261">
        <v>50</v>
      </c>
      <c r="K79" s="272"/>
    </row>
    <row r="80" spans="2:11" ht="15" customHeight="1">
      <c r="B80" s="281"/>
      <c r="C80" s="261" t="s">
        <v>454</v>
      </c>
      <c r="D80" s="261"/>
      <c r="E80" s="261"/>
      <c r="F80" s="280" t="s">
        <v>446</v>
      </c>
      <c r="G80" s="279"/>
      <c r="H80" s="261" t="s">
        <v>455</v>
      </c>
      <c r="I80" s="261" t="s">
        <v>456</v>
      </c>
      <c r="J80" s="261"/>
      <c r="K80" s="272"/>
    </row>
    <row r="81" spans="2:11" ht="15" customHeight="1">
      <c r="B81" s="281"/>
      <c r="C81" s="282" t="s">
        <v>457</v>
      </c>
      <c r="D81" s="282"/>
      <c r="E81" s="282"/>
      <c r="F81" s="283" t="s">
        <v>452</v>
      </c>
      <c r="G81" s="282"/>
      <c r="H81" s="282" t="s">
        <v>458</v>
      </c>
      <c r="I81" s="282" t="s">
        <v>448</v>
      </c>
      <c r="J81" s="282">
        <v>15</v>
      </c>
      <c r="K81" s="272"/>
    </row>
    <row r="82" spans="2:11" ht="15" customHeight="1">
      <c r="B82" s="281"/>
      <c r="C82" s="282" t="s">
        <v>459</v>
      </c>
      <c r="D82" s="282"/>
      <c r="E82" s="282"/>
      <c r="F82" s="283" t="s">
        <v>452</v>
      </c>
      <c r="G82" s="282"/>
      <c r="H82" s="282" t="s">
        <v>460</v>
      </c>
      <c r="I82" s="282" t="s">
        <v>448</v>
      </c>
      <c r="J82" s="282">
        <v>15</v>
      </c>
      <c r="K82" s="272"/>
    </row>
    <row r="83" spans="2:11" ht="15" customHeight="1">
      <c r="B83" s="281"/>
      <c r="C83" s="282" t="s">
        <v>461</v>
      </c>
      <c r="D83" s="282"/>
      <c r="E83" s="282"/>
      <c r="F83" s="283" t="s">
        <v>452</v>
      </c>
      <c r="G83" s="282"/>
      <c r="H83" s="282" t="s">
        <v>462</v>
      </c>
      <c r="I83" s="282" t="s">
        <v>448</v>
      </c>
      <c r="J83" s="282">
        <v>20</v>
      </c>
      <c r="K83" s="272"/>
    </row>
    <row r="84" spans="2:11" ht="15" customHeight="1">
      <c r="B84" s="281"/>
      <c r="C84" s="282" t="s">
        <v>463</v>
      </c>
      <c r="D84" s="282"/>
      <c r="E84" s="282"/>
      <c r="F84" s="283" t="s">
        <v>452</v>
      </c>
      <c r="G84" s="282"/>
      <c r="H84" s="282" t="s">
        <v>464</v>
      </c>
      <c r="I84" s="282" t="s">
        <v>448</v>
      </c>
      <c r="J84" s="282">
        <v>20</v>
      </c>
      <c r="K84" s="272"/>
    </row>
    <row r="85" spans="2:11" ht="15" customHeight="1">
      <c r="B85" s="281"/>
      <c r="C85" s="261" t="s">
        <v>465</v>
      </c>
      <c r="D85" s="261"/>
      <c r="E85" s="261"/>
      <c r="F85" s="280" t="s">
        <v>452</v>
      </c>
      <c r="G85" s="279"/>
      <c r="H85" s="261" t="s">
        <v>466</v>
      </c>
      <c r="I85" s="261" t="s">
        <v>448</v>
      </c>
      <c r="J85" s="261">
        <v>50</v>
      </c>
      <c r="K85" s="272"/>
    </row>
    <row r="86" spans="2:11" ht="15" customHeight="1">
      <c r="B86" s="281"/>
      <c r="C86" s="261" t="s">
        <v>467</v>
      </c>
      <c r="D86" s="261"/>
      <c r="E86" s="261"/>
      <c r="F86" s="280" t="s">
        <v>452</v>
      </c>
      <c r="G86" s="279"/>
      <c r="H86" s="261" t="s">
        <v>468</v>
      </c>
      <c r="I86" s="261" t="s">
        <v>448</v>
      </c>
      <c r="J86" s="261">
        <v>20</v>
      </c>
      <c r="K86" s="272"/>
    </row>
    <row r="87" spans="2:11" ht="15" customHeight="1">
      <c r="B87" s="281"/>
      <c r="C87" s="261" t="s">
        <v>469</v>
      </c>
      <c r="D87" s="261"/>
      <c r="E87" s="261"/>
      <c r="F87" s="280" t="s">
        <v>452</v>
      </c>
      <c r="G87" s="279"/>
      <c r="H87" s="261" t="s">
        <v>470</v>
      </c>
      <c r="I87" s="261" t="s">
        <v>448</v>
      </c>
      <c r="J87" s="261">
        <v>20</v>
      </c>
      <c r="K87" s="272"/>
    </row>
    <row r="88" spans="2:11" ht="15" customHeight="1">
      <c r="B88" s="281"/>
      <c r="C88" s="261" t="s">
        <v>471</v>
      </c>
      <c r="D88" s="261"/>
      <c r="E88" s="261"/>
      <c r="F88" s="280" t="s">
        <v>452</v>
      </c>
      <c r="G88" s="279"/>
      <c r="H88" s="261" t="s">
        <v>472</v>
      </c>
      <c r="I88" s="261" t="s">
        <v>448</v>
      </c>
      <c r="J88" s="261">
        <v>50</v>
      </c>
      <c r="K88" s="272"/>
    </row>
    <row r="89" spans="2:11" ht="15" customHeight="1">
      <c r="B89" s="281"/>
      <c r="C89" s="261" t="s">
        <v>473</v>
      </c>
      <c r="D89" s="261"/>
      <c r="E89" s="261"/>
      <c r="F89" s="280" t="s">
        <v>452</v>
      </c>
      <c r="G89" s="279"/>
      <c r="H89" s="261" t="s">
        <v>473</v>
      </c>
      <c r="I89" s="261" t="s">
        <v>448</v>
      </c>
      <c r="J89" s="261">
        <v>50</v>
      </c>
      <c r="K89" s="272"/>
    </row>
    <row r="90" spans="2:11" ht="15" customHeight="1">
      <c r="B90" s="281"/>
      <c r="C90" s="261" t="s">
        <v>107</v>
      </c>
      <c r="D90" s="261"/>
      <c r="E90" s="261"/>
      <c r="F90" s="280" t="s">
        <v>452</v>
      </c>
      <c r="G90" s="279"/>
      <c r="H90" s="261" t="s">
        <v>474</v>
      </c>
      <c r="I90" s="261" t="s">
        <v>448</v>
      </c>
      <c r="J90" s="261">
        <v>255</v>
      </c>
      <c r="K90" s="272"/>
    </row>
    <row r="91" spans="2:11" ht="15" customHeight="1">
      <c r="B91" s="281"/>
      <c r="C91" s="261" t="s">
        <v>475</v>
      </c>
      <c r="D91" s="261"/>
      <c r="E91" s="261"/>
      <c r="F91" s="280" t="s">
        <v>446</v>
      </c>
      <c r="G91" s="279"/>
      <c r="H91" s="261" t="s">
        <v>476</v>
      </c>
      <c r="I91" s="261" t="s">
        <v>477</v>
      </c>
      <c r="J91" s="261"/>
      <c r="K91" s="272"/>
    </row>
    <row r="92" spans="2:11" ht="15" customHeight="1">
      <c r="B92" s="281"/>
      <c r="C92" s="261" t="s">
        <v>478</v>
      </c>
      <c r="D92" s="261"/>
      <c r="E92" s="261"/>
      <c r="F92" s="280" t="s">
        <v>446</v>
      </c>
      <c r="G92" s="279"/>
      <c r="H92" s="261" t="s">
        <v>479</v>
      </c>
      <c r="I92" s="261" t="s">
        <v>480</v>
      </c>
      <c r="J92" s="261"/>
      <c r="K92" s="272"/>
    </row>
    <row r="93" spans="2:11" ht="15" customHeight="1">
      <c r="B93" s="281"/>
      <c r="C93" s="261" t="s">
        <v>481</v>
      </c>
      <c r="D93" s="261"/>
      <c r="E93" s="261"/>
      <c r="F93" s="280" t="s">
        <v>446</v>
      </c>
      <c r="G93" s="279"/>
      <c r="H93" s="261" t="s">
        <v>481</v>
      </c>
      <c r="I93" s="261" t="s">
        <v>480</v>
      </c>
      <c r="J93" s="261"/>
      <c r="K93" s="272"/>
    </row>
    <row r="94" spans="2:11" ht="15" customHeight="1">
      <c r="B94" s="281"/>
      <c r="C94" s="261" t="s">
        <v>36</v>
      </c>
      <c r="D94" s="261"/>
      <c r="E94" s="261"/>
      <c r="F94" s="280" t="s">
        <v>446</v>
      </c>
      <c r="G94" s="279"/>
      <c r="H94" s="261" t="s">
        <v>482</v>
      </c>
      <c r="I94" s="261" t="s">
        <v>480</v>
      </c>
      <c r="J94" s="261"/>
      <c r="K94" s="272"/>
    </row>
    <row r="95" spans="2:11" ht="15" customHeight="1">
      <c r="B95" s="281"/>
      <c r="C95" s="261" t="s">
        <v>46</v>
      </c>
      <c r="D95" s="261"/>
      <c r="E95" s="261"/>
      <c r="F95" s="280" t="s">
        <v>446</v>
      </c>
      <c r="G95" s="279"/>
      <c r="H95" s="261" t="s">
        <v>483</v>
      </c>
      <c r="I95" s="261" t="s">
        <v>480</v>
      </c>
      <c r="J95" s="261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369" t="s">
        <v>484</v>
      </c>
      <c r="D100" s="369"/>
      <c r="E100" s="369"/>
      <c r="F100" s="369"/>
      <c r="G100" s="369"/>
      <c r="H100" s="369"/>
      <c r="I100" s="369"/>
      <c r="J100" s="369"/>
      <c r="K100" s="272"/>
    </row>
    <row r="101" spans="2:11" ht="17.25" customHeight="1">
      <c r="B101" s="271"/>
      <c r="C101" s="273" t="s">
        <v>440</v>
      </c>
      <c r="D101" s="273"/>
      <c r="E101" s="273"/>
      <c r="F101" s="273" t="s">
        <v>441</v>
      </c>
      <c r="G101" s="274"/>
      <c r="H101" s="273" t="s">
        <v>102</v>
      </c>
      <c r="I101" s="273" t="s">
        <v>55</v>
      </c>
      <c r="J101" s="273" t="s">
        <v>442</v>
      </c>
      <c r="K101" s="272"/>
    </row>
    <row r="102" spans="2:11" ht="17.25" customHeight="1">
      <c r="B102" s="271"/>
      <c r="C102" s="275" t="s">
        <v>443</v>
      </c>
      <c r="D102" s="275"/>
      <c r="E102" s="275"/>
      <c r="F102" s="276" t="s">
        <v>444</v>
      </c>
      <c r="G102" s="277"/>
      <c r="H102" s="275"/>
      <c r="I102" s="275"/>
      <c r="J102" s="275" t="s">
        <v>445</v>
      </c>
      <c r="K102" s="272"/>
    </row>
    <row r="103" spans="2:11" ht="5.25" customHeight="1">
      <c r="B103" s="271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1"/>
      <c r="C104" s="261" t="s">
        <v>51</v>
      </c>
      <c r="D104" s="278"/>
      <c r="E104" s="278"/>
      <c r="F104" s="280" t="s">
        <v>446</v>
      </c>
      <c r="G104" s="289"/>
      <c r="H104" s="261" t="s">
        <v>485</v>
      </c>
      <c r="I104" s="261" t="s">
        <v>448</v>
      </c>
      <c r="J104" s="261">
        <v>20</v>
      </c>
      <c r="K104" s="272"/>
    </row>
    <row r="105" spans="2:11" ht="15" customHeight="1">
      <c r="B105" s="271"/>
      <c r="C105" s="261" t="s">
        <v>449</v>
      </c>
      <c r="D105" s="261"/>
      <c r="E105" s="261"/>
      <c r="F105" s="280" t="s">
        <v>446</v>
      </c>
      <c r="G105" s="261"/>
      <c r="H105" s="261" t="s">
        <v>485</v>
      </c>
      <c r="I105" s="261" t="s">
        <v>448</v>
      </c>
      <c r="J105" s="261">
        <v>120</v>
      </c>
      <c r="K105" s="272"/>
    </row>
    <row r="106" spans="2:11" ht="15" customHeight="1">
      <c r="B106" s="281"/>
      <c r="C106" s="261" t="s">
        <v>451</v>
      </c>
      <c r="D106" s="261"/>
      <c r="E106" s="261"/>
      <c r="F106" s="280" t="s">
        <v>452</v>
      </c>
      <c r="G106" s="261"/>
      <c r="H106" s="261" t="s">
        <v>485</v>
      </c>
      <c r="I106" s="261" t="s">
        <v>448</v>
      </c>
      <c r="J106" s="261">
        <v>50</v>
      </c>
      <c r="K106" s="272"/>
    </row>
    <row r="107" spans="2:11" ht="15" customHeight="1">
      <c r="B107" s="281"/>
      <c r="C107" s="261" t="s">
        <v>454</v>
      </c>
      <c r="D107" s="261"/>
      <c r="E107" s="261"/>
      <c r="F107" s="280" t="s">
        <v>446</v>
      </c>
      <c r="G107" s="261"/>
      <c r="H107" s="261" t="s">
        <v>485</v>
      </c>
      <c r="I107" s="261" t="s">
        <v>456</v>
      </c>
      <c r="J107" s="261"/>
      <c r="K107" s="272"/>
    </row>
    <row r="108" spans="2:11" ht="15" customHeight="1">
      <c r="B108" s="281"/>
      <c r="C108" s="261" t="s">
        <v>465</v>
      </c>
      <c r="D108" s="261"/>
      <c r="E108" s="261"/>
      <c r="F108" s="280" t="s">
        <v>452</v>
      </c>
      <c r="G108" s="261"/>
      <c r="H108" s="261" t="s">
        <v>485</v>
      </c>
      <c r="I108" s="261" t="s">
        <v>448</v>
      </c>
      <c r="J108" s="261">
        <v>50</v>
      </c>
      <c r="K108" s="272"/>
    </row>
    <row r="109" spans="2:11" ht="15" customHeight="1">
      <c r="B109" s="281"/>
      <c r="C109" s="261" t="s">
        <v>473</v>
      </c>
      <c r="D109" s="261"/>
      <c r="E109" s="261"/>
      <c r="F109" s="280" t="s">
        <v>452</v>
      </c>
      <c r="G109" s="261"/>
      <c r="H109" s="261" t="s">
        <v>485</v>
      </c>
      <c r="I109" s="261" t="s">
        <v>448</v>
      </c>
      <c r="J109" s="261">
        <v>50</v>
      </c>
      <c r="K109" s="272"/>
    </row>
    <row r="110" spans="2:11" ht="15" customHeight="1">
      <c r="B110" s="281"/>
      <c r="C110" s="261" t="s">
        <v>471</v>
      </c>
      <c r="D110" s="261"/>
      <c r="E110" s="261"/>
      <c r="F110" s="280" t="s">
        <v>452</v>
      </c>
      <c r="G110" s="261"/>
      <c r="H110" s="261" t="s">
        <v>485</v>
      </c>
      <c r="I110" s="261" t="s">
        <v>448</v>
      </c>
      <c r="J110" s="261">
        <v>50</v>
      </c>
      <c r="K110" s="272"/>
    </row>
    <row r="111" spans="2:11" ht="15" customHeight="1">
      <c r="B111" s="281"/>
      <c r="C111" s="261" t="s">
        <v>51</v>
      </c>
      <c r="D111" s="261"/>
      <c r="E111" s="261"/>
      <c r="F111" s="280" t="s">
        <v>446</v>
      </c>
      <c r="G111" s="261"/>
      <c r="H111" s="261" t="s">
        <v>486</v>
      </c>
      <c r="I111" s="261" t="s">
        <v>448</v>
      </c>
      <c r="J111" s="261">
        <v>20</v>
      </c>
      <c r="K111" s="272"/>
    </row>
    <row r="112" spans="2:11" ht="15" customHeight="1">
      <c r="B112" s="281"/>
      <c r="C112" s="261" t="s">
        <v>487</v>
      </c>
      <c r="D112" s="261"/>
      <c r="E112" s="261"/>
      <c r="F112" s="280" t="s">
        <v>446</v>
      </c>
      <c r="G112" s="261"/>
      <c r="H112" s="261" t="s">
        <v>488</v>
      </c>
      <c r="I112" s="261" t="s">
        <v>448</v>
      </c>
      <c r="J112" s="261">
        <v>120</v>
      </c>
      <c r="K112" s="272"/>
    </row>
    <row r="113" spans="2:11" ht="15" customHeight="1">
      <c r="B113" s="281"/>
      <c r="C113" s="261" t="s">
        <v>36</v>
      </c>
      <c r="D113" s="261"/>
      <c r="E113" s="261"/>
      <c r="F113" s="280" t="s">
        <v>446</v>
      </c>
      <c r="G113" s="261"/>
      <c r="H113" s="261" t="s">
        <v>489</v>
      </c>
      <c r="I113" s="261" t="s">
        <v>480</v>
      </c>
      <c r="J113" s="261"/>
      <c r="K113" s="272"/>
    </row>
    <row r="114" spans="2:11" ht="15" customHeight="1">
      <c r="B114" s="281"/>
      <c r="C114" s="261" t="s">
        <v>46</v>
      </c>
      <c r="D114" s="261"/>
      <c r="E114" s="261"/>
      <c r="F114" s="280" t="s">
        <v>446</v>
      </c>
      <c r="G114" s="261"/>
      <c r="H114" s="261" t="s">
        <v>490</v>
      </c>
      <c r="I114" s="261" t="s">
        <v>480</v>
      </c>
      <c r="J114" s="261"/>
      <c r="K114" s="272"/>
    </row>
    <row r="115" spans="2:11" ht="15" customHeight="1">
      <c r="B115" s="281"/>
      <c r="C115" s="261" t="s">
        <v>55</v>
      </c>
      <c r="D115" s="261"/>
      <c r="E115" s="261"/>
      <c r="F115" s="280" t="s">
        <v>446</v>
      </c>
      <c r="G115" s="261"/>
      <c r="H115" s="261" t="s">
        <v>491</v>
      </c>
      <c r="I115" s="261" t="s">
        <v>492</v>
      </c>
      <c r="J115" s="261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7"/>
      <c r="D117" s="257"/>
      <c r="E117" s="257"/>
      <c r="F117" s="292"/>
      <c r="G117" s="257"/>
      <c r="H117" s="257"/>
      <c r="I117" s="257"/>
      <c r="J117" s="257"/>
      <c r="K117" s="291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364" t="s">
        <v>493</v>
      </c>
      <c r="D120" s="364"/>
      <c r="E120" s="364"/>
      <c r="F120" s="364"/>
      <c r="G120" s="364"/>
      <c r="H120" s="364"/>
      <c r="I120" s="364"/>
      <c r="J120" s="364"/>
      <c r="K120" s="297"/>
    </row>
    <row r="121" spans="2:11" ht="17.25" customHeight="1">
      <c r="B121" s="298"/>
      <c r="C121" s="273" t="s">
        <v>440</v>
      </c>
      <c r="D121" s="273"/>
      <c r="E121" s="273"/>
      <c r="F121" s="273" t="s">
        <v>441</v>
      </c>
      <c r="G121" s="274"/>
      <c r="H121" s="273" t="s">
        <v>102</v>
      </c>
      <c r="I121" s="273" t="s">
        <v>55</v>
      </c>
      <c r="J121" s="273" t="s">
        <v>442</v>
      </c>
      <c r="K121" s="299"/>
    </row>
    <row r="122" spans="2:11" ht="17.25" customHeight="1">
      <c r="B122" s="298"/>
      <c r="C122" s="275" t="s">
        <v>443</v>
      </c>
      <c r="D122" s="275"/>
      <c r="E122" s="275"/>
      <c r="F122" s="276" t="s">
        <v>444</v>
      </c>
      <c r="G122" s="277"/>
      <c r="H122" s="275"/>
      <c r="I122" s="275"/>
      <c r="J122" s="275" t="s">
        <v>445</v>
      </c>
      <c r="K122" s="299"/>
    </row>
    <row r="123" spans="2:11" ht="5.25" customHeight="1">
      <c r="B123" s="300"/>
      <c r="C123" s="278"/>
      <c r="D123" s="278"/>
      <c r="E123" s="278"/>
      <c r="F123" s="278"/>
      <c r="G123" s="261"/>
      <c r="H123" s="278"/>
      <c r="I123" s="278"/>
      <c r="J123" s="278"/>
      <c r="K123" s="301"/>
    </row>
    <row r="124" spans="2:11" ht="15" customHeight="1">
      <c r="B124" s="300"/>
      <c r="C124" s="261" t="s">
        <v>449</v>
      </c>
      <c r="D124" s="278"/>
      <c r="E124" s="278"/>
      <c r="F124" s="280" t="s">
        <v>446</v>
      </c>
      <c r="G124" s="261"/>
      <c r="H124" s="261" t="s">
        <v>485</v>
      </c>
      <c r="I124" s="261" t="s">
        <v>448</v>
      </c>
      <c r="J124" s="261">
        <v>120</v>
      </c>
      <c r="K124" s="302"/>
    </row>
    <row r="125" spans="2:11" ht="15" customHeight="1">
      <c r="B125" s="300"/>
      <c r="C125" s="261" t="s">
        <v>494</v>
      </c>
      <c r="D125" s="261"/>
      <c r="E125" s="261"/>
      <c r="F125" s="280" t="s">
        <v>446</v>
      </c>
      <c r="G125" s="261"/>
      <c r="H125" s="261" t="s">
        <v>495</v>
      </c>
      <c r="I125" s="261" t="s">
        <v>448</v>
      </c>
      <c r="J125" s="261" t="s">
        <v>496</v>
      </c>
      <c r="K125" s="302"/>
    </row>
    <row r="126" spans="2:11" ht="15" customHeight="1">
      <c r="B126" s="300"/>
      <c r="C126" s="261" t="s">
        <v>395</v>
      </c>
      <c r="D126" s="261"/>
      <c r="E126" s="261"/>
      <c r="F126" s="280" t="s">
        <v>446</v>
      </c>
      <c r="G126" s="261"/>
      <c r="H126" s="261" t="s">
        <v>497</v>
      </c>
      <c r="I126" s="261" t="s">
        <v>448</v>
      </c>
      <c r="J126" s="261" t="s">
        <v>496</v>
      </c>
      <c r="K126" s="302"/>
    </row>
    <row r="127" spans="2:11" ht="15" customHeight="1">
      <c r="B127" s="300"/>
      <c r="C127" s="261" t="s">
        <v>457</v>
      </c>
      <c r="D127" s="261"/>
      <c r="E127" s="261"/>
      <c r="F127" s="280" t="s">
        <v>452</v>
      </c>
      <c r="G127" s="261"/>
      <c r="H127" s="261" t="s">
        <v>458</v>
      </c>
      <c r="I127" s="261" t="s">
        <v>448</v>
      </c>
      <c r="J127" s="261">
        <v>15</v>
      </c>
      <c r="K127" s="302"/>
    </row>
    <row r="128" spans="2:11" ht="15" customHeight="1">
      <c r="B128" s="300"/>
      <c r="C128" s="282" t="s">
        <v>459</v>
      </c>
      <c r="D128" s="282"/>
      <c r="E128" s="282"/>
      <c r="F128" s="283" t="s">
        <v>452</v>
      </c>
      <c r="G128" s="282"/>
      <c r="H128" s="282" t="s">
        <v>460</v>
      </c>
      <c r="I128" s="282" t="s">
        <v>448</v>
      </c>
      <c r="J128" s="282">
        <v>15</v>
      </c>
      <c r="K128" s="302"/>
    </row>
    <row r="129" spans="2:11" ht="15" customHeight="1">
      <c r="B129" s="300"/>
      <c r="C129" s="282" t="s">
        <v>461</v>
      </c>
      <c r="D129" s="282"/>
      <c r="E129" s="282"/>
      <c r="F129" s="283" t="s">
        <v>452</v>
      </c>
      <c r="G129" s="282"/>
      <c r="H129" s="282" t="s">
        <v>462</v>
      </c>
      <c r="I129" s="282" t="s">
        <v>448</v>
      </c>
      <c r="J129" s="282">
        <v>20</v>
      </c>
      <c r="K129" s="302"/>
    </row>
    <row r="130" spans="2:11" ht="15" customHeight="1">
      <c r="B130" s="300"/>
      <c r="C130" s="282" t="s">
        <v>463</v>
      </c>
      <c r="D130" s="282"/>
      <c r="E130" s="282"/>
      <c r="F130" s="283" t="s">
        <v>452</v>
      </c>
      <c r="G130" s="282"/>
      <c r="H130" s="282" t="s">
        <v>464</v>
      </c>
      <c r="I130" s="282" t="s">
        <v>448</v>
      </c>
      <c r="J130" s="282">
        <v>20</v>
      </c>
      <c r="K130" s="302"/>
    </row>
    <row r="131" spans="2:11" ht="15" customHeight="1">
      <c r="B131" s="300"/>
      <c r="C131" s="261" t="s">
        <v>451</v>
      </c>
      <c r="D131" s="261"/>
      <c r="E131" s="261"/>
      <c r="F131" s="280" t="s">
        <v>452</v>
      </c>
      <c r="G131" s="261"/>
      <c r="H131" s="261" t="s">
        <v>485</v>
      </c>
      <c r="I131" s="261" t="s">
        <v>448</v>
      </c>
      <c r="J131" s="261">
        <v>50</v>
      </c>
      <c r="K131" s="302"/>
    </row>
    <row r="132" spans="2:11" ht="15" customHeight="1">
      <c r="B132" s="300"/>
      <c r="C132" s="261" t="s">
        <v>465</v>
      </c>
      <c r="D132" s="261"/>
      <c r="E132" s="261"/>
      <c r="F132" s="280" t="s">
        <v>452</v>
      </c>
      <c r="G132" s="261"/>
      <c r="H132" s="261" t="s">
        <v>485</v>
      </c>
      <c r="I132" s="261" t="s">
        <v>448</v>
      </c>
      <c r="J132" s="261">
        <v>50</v>
      </c>
      <c r="K132" s="302"/>
    </row>
    <row r="133" spans="2:11" ht="15" customHeight="1">
      <c r="B133" s="300"/>
      <c r="C133" s="261" t="s">
        <v>471</v>
      </c>
      <c r="D133" s="261"/>
      <c r="E133" s="261"/>
      <c r="F133" s="280" t="s">
        <v>452</v>
      </c>
      <c r="G133" s="261"/>
      <c r="H133" s="261" t="s">
        <v>485</v>
      </c>
      <c r="I133" s="261" t="s">
        <v>448</v>
      </c>
      <c r="J133" s="261">
        <v>50</v>
      </c>
      <c r="K133" s="302"/>
    </row>
    <row r="134" spans="2:11" ht="15" customHeight="1">
      <c r="B134" s="300"/>
      <c r="C134" s="261" t="s">
        <v>473</v>
      </c>
      <c r="D134" s="261"/>
      <c r="E134" s="261"/>
      <c r="F134" s="280" t="s">
        <v>452</v>
      </c>
      <c r="G134" s="261"/>
      <c r="H134" s="261" t="s">
        <v>485</v>
      </c>
      <c r="I134" s="261" t="s">
        <v>448</v>
      </c>
      <c r="J134" s="261">
        <v>50</v>
      </c>
      <c r="K134" s="302"/>
    </row>
    <row r="135" spans="2:11" ht="15" customHeight="1">
      <c r="B135" s="300"/>
      <c r="C135" s="261" t="s">
        <v>107</v>
      </c>
      <c r="D135" s="261"/>
      <c r="E135" s="261"/>
      <c r="F135" s="280" t="s">
        <v>452</v>
      </c>
      <c r="G135" s="261"/>
      <c r="H135" s="261" t="s">
        <v>498</v>
      </c>
      <c r="I135" s="261" t="s">
        <v>448</v>
      </c>
      <c r="J135" s="261">
        <v>255</v>
      </c>
      <c r="K135" s="302"/>
    </row>
    <row r="136" spans="2:11" ht="15" customHeight="1">
      <c r="B136" s="300"/>
      <c r="C136" s="261" t="s">
        <v>475</v>
      </c>
      <c r="D136" s="261"/>
      <c r="E136" s="261"/>
      <c r="F136" s="280" t="s">
        <v>446</v>
      </c>
      <c r="G136" s="261"/>
      <c r="H136" s="261" t="s">
        <v>499</v>
      </c>
      <c r="I136" s="261" t="s">
        <v>477</v>
      </c>
      <c r="J136" s="261"/>
      <c r="K136" s="302"/>
    </row>
    <row r="137" spans="2:11" ht="15" customHeight="1">
      <c r="B137" s="300"/>
      <c r="C137" s="261" t="s">
        <v>478</v>
      </c>
      <c r="D137" s="261"/>
      <c r="E137" s="261"/>
      <c r="F137" s="280" t="s">
        <v>446</v>
      </c>
      <c r="G137" s="261"/>
      <c r="H137" s="261" t="s">
        <v>500</v>
      </c>
      <c r="I137" s="261" t="s">
        <v>480</v>
      </c>
      <c r="J137" s="261"/>
      <c r="K137" s="302"/>
    </row>
    <row r="138" spans="2:11" ht="15" customHeight="1">
      <c r="B138" s="300"/>
      <c r="C138" s="261" t="s">
        <v>481</v>
      </c>
      <c r="D138" s="261"/>
      <c r="E138" s="261"/>
      <c r="F138" s="280" t="s">
        <v>446</v>
      </c>
      <c r="G138" s="261"/>
      <c r="H138" s="261" t="s">
        <v>481</v>
      </c>
      <c r="I138" s="261" t="s">
        <v>480</v>
      </c>
      <c r="J138" s="261"/>
      <c r="K138" s="302"/>
    </row>
    <row r="139" spans="2:11" ht="15" customHeight="1">
      <c r="B139" s="300"/>
      <c r="C139" s="261" t="s">
        <v>36</v>
      </c>
      <c r="D139" s="261"/>
      <c r="E139" s="261"/>
      <c r="F139" s="280" t="s">
        <v>446</v>
      </c>
      <c r="G139" s="261"/>
      <c r="H139" s="261" t="s">
        <v>501</v>
      </c>
      <c r="I139" s="261" t="s">
        <v>480</v>
      </c>
      <c r="J139" s="261"/>
      <c r="K139" s="302"/>
    </row>
    <row r="140" spans="2:11" ht="15" customHeight="1">
      <c r="B140" s="300"/>
      <c r="C140" s="261" t="s">
        <v>502</v>
      </c>
      <c r="D140" s="261"/>
      <c r="E140" s="261"/>
      <c r="F140" s="280" t="s">
        <v>446</v>
      </c>
      <c r="G140" s="261"/>
      <c r="H140" s="261" t="s">
        <v>503</v>
      </c>
      <c r="I140" s="261" t="s">
        <v>480</v>
      </c>
      <c r="J140" s="261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7"/>
      <c r="C142" s="257"/>
      <c r="D142" s="257"/>
      <c r="E142" s="257"/>
      <c r="F142" s="292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369" t="s">
        <v>504</v>
      </c>
      <c r="D145" s="369"/>
      <c r="E145" s="369"/>
      <c r="F145" s="369"/>
      <c r="G145" s="369"/>
      <c r="H145" s="369"/>
      <c r="I145" s="369"/>
      <c r="J145" s="369"/>
      <c r="K145" s="272"/>
    </row>
    <row r="146" spans="2:11" ht="17.25" customHeight="1">
      <c r="B146" s="271"/>
      <c r="C146" s="273" t="s">
        <v>440</v>
      </c>
      <c r="D146" s="273"/>
      <c r="E146" s="273"/>
      <c r="F146" s="273" t="s">
        <v>441</v>
      </c>
      <c r="G146" s="274"/>
      <c r="H146" s="273" t="s">
        <v>102</v>
      </c>
      <c r="I146" s="273" t="s">
        <v>55</v>
      </c>
      <c r="J146" s="273" t="s">
        <v>442</v>
      </c>
      <c r="K146" s="272"/>
    </row>
    <row r="147" spans="2:11" ht="17.25" customHeight="1">
      <c r="B147" s="271"/>
      <c r="C147" s="275" t="s">
        <v>443</v>
      </c>
      <c r="D147" s="275"/>
      <c r="E147" s="275"/>
      <c r="F147" s="276" t="s">
        <v>444</v>
      </c>
      <c r="G147" s="277"/>
      <c r="H147" s="275"/>
      <c r="I147" s="275"/>
      <c r="J147" s="275" t="s">
        <v>445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449</v>
      </c>
      <c r="D149" s="261"/>
      <c r="E149" s="261"/>
      <c r="F149" s="307" t="s">
        <v>446</v>
      </c>
      <c r="G149" s="261"/>
      <c r="H149" s="306" t="s">
        <v>485</v>
      </c>
      <c r="I149" s="306" t="s">
        <v>448</v>
      </c>
      <c r="J149" s="306">
        <v>120</v>
      </c>
      <c r="K149" s="302"/>
    </row>
    <row r="150" spans="2:11" ht="15" customHeight="1">
      <c r="B150" s="281"/>
      <c r="C150" s="306" t="s">
        <v>494</v>
      </c>
      <c r="D150" s="261"/>
      <c r="E150" s="261"/>
      <c r="F150" s="307" t="s">
        <v>446</v>
      </c>
      <c r="G150" s="261"/>
      <c r="H150" s="306" t="s">
        <v>505</v>
      </c>
      <c r="I150" s="306" t="s">
        <v>448</v>
      </c>
      <c r="J150" s="306" t="s">
        <v>496</v>
      </c>
      <c r="K150" s="302"/>
    </row>
    <row r="151" spans="2:11" ht="15" customHeight="1">
      <c r="B151" s="281"/>
      <c r="C151" s="306" t="s">
        <v>395</v>
      </c>
      <c r="D151" s="261"/>
      <c r="E151" s="261"/>
      <c r="F151" s="307" t="s">
        <v>446</v>
      </c>
      <c r="G151" s="261"/>
      <c r="H151" s="306" t="s">
        <v>506</v>
      </c>
      <c r="I151" s="306" t="s">
        <v>448</v>
      </c>
      <c r="J151" s="306" t="s">
        <v>496</v>
      </c>
      <c r="K151" s="302"/>
    </row>
    <row r="152" spans="2:11" ht="15" customHeight="1">
      <c r="B152" s="281"/>
      <c r="C152" s="306" t="s">
        <v>451</v>
      </c>
      <c r="D152" s="261"/>
      <c r="E152" s="261"/>
      <c r="F152" s="307" t="s">
        <v>452</v>
      </c>
      <c r="G152" s="261"/>
      <c r="H152" s="306" t="s">
        <v>485</v>
      </c>
      <c r="I152" s="306" t="s">
        <v>448</v>
      </c>
      <c r="J152" s="306">
        <v>50</v>
      </c>
      <c r="K152" s="302"/>
    </row>
    <row r="153" spans="2:11" ht="15" customHeight="1">
      <c r="B153" s="281"/>
      <c r="C153" s="306" t="s">
        <v>454</v>
      </c>
      <c r="D153" s="261"/>
      <c r="E153" s="261"/>
      <c r="F153" s="307" t="s">
        <v>446</v>
      </c>
      <c r="G153" s="261"/>
      <c r="H153" s="306" t="s">
        <v>485</v>
      </c>
      <c r="I153" s="306" t="s">
        <v>456</v>
      </c>
      <c r="J153" s="306"/>
      <c r="K153" s="302"/>
    </row>
    <row r="154" spans="2:11" ht="15" customHeight="1">
      <c r="B154" s="281"/>
      <c r="C154" s="306" t="s">
        <v>465</v>
      </c>
      <c r="D154" s="261"/>
      <c r="E154" s="261"/>
      <c r="F154" s="307" t="s">
        <v>452</v>
      </c>
      <c r="G154" s="261"/>
      <c r="H154" s="306" t="s">
        <v>485</v>
      </c>
      <c r="I154" s="306" t="s">
        <v>448</v>
      </c>
      <c r="J154" s="306">
        <v>50</v>
      </c>
      <c r="K154" s="302"/>
    </row>
    <row r="155" spans="2:11" ht="15" customHeight="1">
      <c r="B155" s="281"/>
      <c r="C155" s="306" t="s">
        <v>473</v>
      </c>
      <c r="D155" s="261"/>
      <c r="E155" s="261"/>
      <c r="F155" s="307" t="s">
        <v>452</v>
      </c>
      <c r="G155" s="261"/>
      <c r="H155" s="306" t="s">
        <v>485</v>
      </c>
      <c r="I155" s="306" t="s">
        <v>448</v>
      </c>
      <c r="J155" s="306">
        <v>50</v>
      </c>
      <c r="K155" s="302"/>
    </row>
    <row r="156" spans="2:11" ht="15" customHeight="1">
      <c r="B156" s="281"/>
      <c r="C156" s="306" t="s">
        <v>471</v>
      </c>
      <c r="D156" s="261"/>
      <c r="E156" s="261"/>
      <c r="F156" s="307" t="s">
        <v>452</v>
      </c>
      <c r="G156" s="261"/>
      <c r="H156" s="306" t="s">
        <v>485</v>
      </c>
      <c r="I156" s="306" t="s">
        <v>448</v>
      </c>
      <c r="J156" s="306">
        <v>50</v>
      </c>
      <c r="K156" s="302"/>
    </row>
    <row r="157" spans="2:11" ht="15" customHeight="1">
      <c r="B157" s="281"/>
      <c r="C157" s="306" t="s">
        <v>84</v>
      </c>
      <c r="D157" s="261"/>
      <c r="E157" s="261"/>
      <c r="F157" s="307" t="s">
        <v>446</v>
      </c>
      <c r="G157" s="261"/>
      <c r="H157" s="306" t="s">
        <v>507</v>
      </c>
      <c r="I157" s="306" t="s">
        <v>448</v>
      </c>
      <c r="J157" s="306" t="s">
        <v>508</v>
      </c>
      <c r="K157" s="302"/>
    </row>
    <row r="158" spans="2:11" ht="15" customHeight="1">
      <c r="B158" s="281"/>
      <c r="C158" s="306" t="s">
        <v>509</v>
      </c>
      <c r="D158" s="261"/>
      <c r="E158" s="261"/>
      <c r="F158" s="307" t="s">
        <v>446</v>
      </c>
      <c r="G158" s="261"/>
      <c r="H158" s="306" t="s">
        <v>510</v>
      </c>
      <c r="I158" s="306" t="s">
        <v>480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7"/>
      <c r="C160" s="261"/>
      <c r="D160" s="261"/>
      <c r="E160" s="261"/>
      <c r="F160" s="280"/>
      <c r="G160" s="261"/>
      <c r="H160" s="261"/>
      <c r="I160" s="261"/>
      <c r="J160" s="261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64" t="s">
        <v>511</v>
      </c>
      <c r="D163" s="364"/>
      <c r="E163" s="364"/>
      <c r="F163" s="364"/>
      <c r="G163" s="364"/>
      <c r="H163" s="364"/>
      <c r="I163" s="364"/>
      <c r="J163" s="364"/>
      <c r="K163" s="253"/>
    </row>
    <row r="164" spans="2:11" ht="17.25" customHeight="1">
      <c r="B164" s="252"/>
      <c r="C164" s="273" t="s">
        <v>440</v>
      </c>
      <c r="D164" s="273"/>
      <c r="E164" s="273"/>
      <c r="F164" s="273" t="s">
        <v>441</v>
      </c>
      <c r="G164" s="310"/>
      <c r="H164" s="311" t="s">
        <v>102</v>
      </c>
      <c r="I164" s="311" t="s">
        <v>55</v>
      </c>
      <c r="J164" s="273" t="s">
        <v>442</v>
      </c>
      <c r="K164" s="253"/>
    </row>
    <row r="165" spans="2:11" ht="17.25" customHeight="1">
      <c r="B165" s="254"/>
      <c r="C165" s="275" t="s">
        <v>443</v>
      </c>
      <c r="D165" s="275"/>
      <c r="E165" s="275"/>
      <c r="F165" s="276" t="s">
        <v>444</v>
      </c>
      <c r="G165" s="312"/>
      <c r="H165" s="313"/>
      <c r="I165" s="313"/>
      <c r="J165" s="275" t="s">
        <v>445</v>
      </c>
      <c r="K165" s="255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61" t="s">
        <v>449</v>
      </c>
      <c r="D167" s="261"/>
      <c r="E167" s="261"/>
      <c r="F167" s="280" t="s">
        <v>446</v>
      </c>
      <c r="G167" s="261"/>
      <c r="H167" s="261" t="s">
        <v>485</v>
      </c>
      <c r="I167" s="261" t="s">
        <v>448</v>
      </c>
      <c r="J167" s="261">
        <v>120</v>
      </c>
      <c r="K167" s="302"/>
    </row>
    <row r="168" spans="2:11" ht="15" customHeight="1">
      <c r="B168" s="281"/>
      <c r="C168" s="261" t="s">
        <v>494</v>
      </c>
      <c r="D168" s="261"/>
      <c r="E168" s="261"/>
      <c r="F168" s="280" t="s">
        <v>446</v>
      </c>
      <c r="G168" s="261"/>
      <c r="H168" s="261" t="s">
        <v>495</v>
      </c>
      <c r="I168" s="261" t="s">
        <v>448</v>
      </c>
      <c r="J168" s="261" t="s">
        <v>496</v>
      </c>
      <c r="K168" s="302"/>
    </row>
    <row r="169" spans="2:11" ht="15" customHeight="1">
      <c r="B169" s="281"/>
      <c r="C169" s="261" t="s">
        <v>395</v>
      </c>
      <c r="D169" s="261"/>
      <c r="E169" s="261"/>
      <c r="F169" s="280" t="s">
        <v>446</v>
      </c>
      <c r="G169" s="261"/>
      <c r="H169" s="261" t="s">
        <v>512</v>
      </c>
      <c r="I169" s="261" t="s">
        <v>448</v>
      </c>
      <c r="J169" s="261" t="s">
        <v>496</v>
      </c>
      <c r="K169" s="302"/>
    </row>
    <row r="170" spans="2:11" ht="15" customHeight="1">
      <c r="B170" s="281"/>
      <c r="C170" s="261" t="s">
        <v>451</v>
      </c>
      <c r="D170" s="261"/>
      <c r="E170" s="261"/>
      <c r="F170" s="280" t="s">
        <v>452</v>
      </c>
      <c r="G170" s="261"/>
      <c r="H170" s="261" t="s">
        <v>512</v>
      </c>
      <c r="I170" s="261" t="s">
        <v>448</v>
      </c>
      <c r="J170" s="261">
        <v>50</v>
      </c>
      <c r="K170" s="302"/>
    </row>
    <row r="171" spans="2:11" ht="15" customHeight="1">
      <c r="B171" s="281"/>
      <c r="C171" s="261" t="s">
        <v>454</v>
      </c>
      <c r="D171" s="261"/>
      <c r="E171" s="261"/>
      <c r="F171" s="280" t="s">
        <v>446</v>
      </c>
      <c r="G171" s="261"/>
      <c r="H171" s="261" t="s">
        <v>512</v>
      </c>
      <c r="I171" s="261" t="s">
        <v>456</v>
      </c>
      <c r="J171" s="261"/>
      <c r="K171" s="302"/>
    </row>
    <row r="172" spans="2:11" ht="15" customHeight="1">
      <c r="B172" s="281"/>
      <c r="C172" s="261" t="s">
        <v>465</v>
      </c>
      <c r="D172" s="261"/>
      <c r="E172" s="261"/>
      <c r="F172" s="280" t="s">
        <v>452</v>
      </c>
      <c r="G172" s="261"/>
      <c r="H172" s="261" t="s">
        <v>512</v>
      </c>
      <c r="I172" s="261" t="s">
        <v>448</v>
      </c>
      <c r="J172" s="261">
        <v>50</v>
      </c>
      <c r="K172" s="302"/>
    </row>
    <row r="173" spans="2:11" ht="15" customHeight="1">
      <c r="B173" s="281"/>
      <c r="C173" s="261" t="s">
        <v>473</v>
      </c>
      <c r="D173" s="261"/>
      <c r="E173" s="261"/>
      <c r="F173" s="280" t="s">
        <v>452</v>
      </c>
      <c r="G173" s="261"/>
      <c r="H173" s="261" t="s">
        <v>512</v>
      </c>
      <c r="I173" s="261" t="s">
        <v>448</v>
      </c>
      <c r="J173" s="261">
        <v>50</v>
      </c>
      <c r="K173" s="302"/>
    </row>
    <row r="174" spans="2:11" ht="15" customHeight="1">
      <c r="B174" s="281"/>
      <c r="C174" s="261" t="s">
        <v>471</v>
      </c>
      <c r="D174" s="261"/>
      <c r="E174" s="261"/>
      <c r="F174" s="280" t="s">
        <v>452</v>
      </c>
      <c r="G174" s="261"/>
      <c r="H174" s="261" t="s">
        <v>512</v>
      </c>
      <c r="I174" s="261" t="s">
        <v>448</v>
      </c>
      <c r="J174" s="261">
        <v>50</v>
      </c>
      <c r="K174" s="302"/>
    </row>
    <row r="175" spans="2:11" ht="15" customHeight="1">
      <c r="B175" s="281"/>
      <c r="C175" s="261" t="s">
        <v>101</v>
      </c>
      <c r="D175" s="261"/>
      <c r="E175" s="261"/>
      <c r="F175" s="280" t="s">
        <v>446</v>
      </c>
      <c r="G175" s="261"/>
      <c r="H175" s="261" t="s">
        <v>513</v>
      </c>
      <c r="I175" s="261" t="s">
        <v>514</v>
      </c>
      <c r="J175" s="261"/>
      <c r="K175" s="302"/>
    </row>
    <row r="176" spans="2:11" ht="15" customHeight="1">
      <c r="B176" s="281"/>
      <c r="C176" s="261" t="s">
        <v>55</v>
      </c>
      <c r="D176" s="261"/>
      <c r="E176" s="261"/>
      <c r="F176" s="280" t="s">
        <v>446</v>
      </c>
      <c r="G176" s="261"/>
      <c r="H176" s="261" t="s">
        <v>515</v>
      </c>
      <c r="I176" s="261" t="s">
        <v>516</v>
      </c>
      <c r="J176" s="261">
        <v>1</v>
      </c>
      <c r="K176" s="302"/>
    </row>
    <row r="177" spans="2:11" ht="15" customHeight="1">
      <c r="B177" s="281"/>
      <c r="C177" s="261" t="s">
        <v>51</v>
      </c>
      <c r="D177" s="261"/>
      <c r="E177" s="261"/>
      <c r="F177" s="280" t="s">
        <v>446</v>
      </c>
      <c r="G177" s="261"/>
      <c r="H177" s="261" t="s">
        <v>517</v>
      </c>
      <c r="I177" s="261" t="s">
        <v>448</v>
      </c>
      <c r="J177" s="261">
        <v>20</v>
      </c>
      <c r="K177" s="302"/>
    </row>
    <row r="178" spans="2:11" ht="15" customHeight="1">
      <c r="B178" s="281"/>
      <c r="C178" s="261" t="s">
        <v>102</v>
      </c>
      <c r="D178" s="261"/>
      <c r="E178" s="261"/>
      <c r="F178" s="280" t="s">
        <v>446</v>
      </c>
      <c r="G178" s="261"/>
      <c r="H178" s="261" t="s">
        <v>518</v>
      </c>
      <c r="I178" s="261" t="s">
        <v>448</v>
      </c>
      <c r="J178" s="261">
        <v>255</v>
      </c>
      <c r="K178" s="302"/>
    </row>
    <row r="179" spans="2:11" ht="15" customHeight="1">
      <c r="B179" s="281"/>
      <c r="C179" s="261" t="s">
        <v>103</v>
      </c>
      <c r="D179" s="261"/>
      <c r="E179" s="261"/>
      <c r="F179" s="280" t="s">
        <v>446</v>
      </c>
      <c r="G179" s="261"/>
      <c r="H179" s="261" t="s">
        <v>411</v>
      </c>
      <c r="I179" s="261" t="s">
        <v>448</v>
      </c>
      <c r="J179" s="261">
        <v>10</v>
      </c>
      <c r="K179" s="302"/>
    </row>
    <row r="180" spans="2:11" ht="15" customHeight="1">
      <c r="B180" s="281"/>
      <c r="C180" s="261" t="s">
        <v>104</v>
      </c>
      <c r="D180" s="261"/>
      <c r="E180" s="261"/>
      <c r="F180" s="280" t="s">
        <v>446</v>
      </c>
      <c r="G180" s="261"/>
      <c r="H180" s="261" t="s">
        <v>519</v>
      </c>
      <c r="I180" s="261" t="s">
        <v>480</v>
      </c>
      <c r="J180" s="261"/>
      <c r="K180" s="302"/>
    </row>
    <row r="181" spans="2:11" ht="15" customHeight="1">
      <c r="B181" s="281"/>
      <c r="C181" s="261" t="s">
        <v>520</v>
      </c>
      <c r="D181" s="261"/>
      <c r="E181" s="261"/>
      <c r="F181" s="280" t="s">
        <v>446</v>
      </c>
      <c r="G181" s="261"/>
      <c r="H181" s="261" t="s">
        <v>521</v>
      </c>
      <c r="I181" s="261" t="s">
        <v>480</v>
      </c>
      <c r="J181" s="261"/>
      <c r="K181" s="302"/>
    </row>
    <row r="182" spans="2:11" ht="15" customHeight="1">
      <c r="B182" s="281"/>
      <c r="C182" s="261" t="s">
        <v>509</v>
      </c>
      <c r="D182" s="261"/>
      <c r="E182" s="261"/>
      <c r="F182" s="280" t="s">
        <v>446</v>
      </c>
      <c r="G182" s="261"/>
      <c r="H182" s="261" t="s">
        <v>522</v>
      </c>
      <c r="I182" s="261" t="s">
        <v>480</v>
      </c>
      <c r="J182" s="261"/>
      <c r="K182" s="302"/>
    </row>
    <row r="183" spans="2:11" ht="15" customHeight="1">
      <c r="B183" s="281"/>
      <c r="C183" s="261" t="s">
        <v>106</v>
      </c>
      <c r="D183" s="261"/>
      <c r="E183" s="261"/>
      <c r="F183" s="280" t="s">
        <v>452</v>
      </c>
      <c r="G183" s="261"/>
      <c r="H183" s="261" t="s">
        <v>523</v>
      </c>
      <c r="I183" s="261" t="s">
        <v>448</v>
      </c>
      <c r="J183" s="261">
        <v>50</v>
      </c>
      <c r="K183" s="302"/>
    </row>
    <row r="184" spans="2:11" ht="15" customHeight="1">
      <c r="B184" s="281"/>
      <c r="C184" s="261" t="s">
        <v>524</v>
      </c>
      <c r="D184" s="261"/>
      <c r="E184" s="261"/>
      <c r="F184" s="280" t="s">
        <v>452</v>
      </c>
      <c r="G184" s="261"/>
      <c r="H184" s="261" t="s">
        <v>525</v>
      </c>
      <c r="I184" s="261" t="s">
        <v>526</v>
      </c>
      <c r="J184" s="261"/>
      <c r="K184" s="302"/>
    </row>
    <row r="185" spans="2:11" ht="15" customHeight="1">
      <c r="B185" s="281"/>
      <c r="C185" s="261" t="s">
        <v>527</v>
      </c>
      <c r="D185" s="261"/>
      <c r="E185" s="261"/>
      <c r="F185" s="280" t="s">
        <v>452</v>
      </c>
      <c r="G185" s="261"/>
      <c r="H185" s="261" t="s">
        <v>528</v>
      </c>
      <c r="I185" s="261" t="s">
        <v>526</v>
      </c>
      <c r="J185" s="261"/>
      <c r="K185" s="302"/>
    </row>
    <row r="186" spans="2:11" ht="15" customHeight="1">
      <c r="B186" s="281"/>
      <c r="C186" s="261" t="s">
        <v>529</v>
      </c>
      <c r="D186" s="261"/>
      <c r="E186" s="261"/>
      <c r="F186" s="280" t="s">
        <v>452</v>
      </c>
      <c r="G186" s="261"/>
      <c r="H186" s="261" t="s">
        <v>530</v>
      </c>
      <c r="I186" s="261" t="s">
        <v>526</v>
      </c>
      <c r="J186" s="261"/>
      <c r="K186" s="302"/>
    </row>
    <row r="187" spans="2:11" ht="15" customHeight="1">
      <c r="B187" s="281"/>
      <c r="C187" s="314" t="s">
        <v>531</v>
      </c>
      <c r="D187" s="261"/>
      <c r="E187" s="261"/>
      <c r="F187" s="280" t="s">
        <v>452</v>
      </c>
      <c r="G187" s="261"/>
      <c r="H187" s="261" t="s">
        <v>532</v>
      </c>
      <c r="I187" s="261" t="s">
        <v>533</v>
      </c>
      <c r="J187" s="315" t="s">
        <v>534</v>
      </c>
      <c r="K187" s="302"/>
    </row>
    <row r="188" spans="2:11" ht="15" customHeight="1">
      <c r="B188" s="281"/>
      <c r="C188" s="266" t="s">
        <v>40</v>
      </c>
      <c r="D188" s="261"/>
      <c r="E188" s="261"/>
      <c r="F188" s="280" t="s">
        <v>446</v>
      </c>
      <c r="G188" s="261"/>
      <c r="H188" s="257" t="s">
        <v>535</v>
      </c>
      <c r="I188" s="261" t="s">
        <v>536</v>
      </c>
      <c r="J188" s="261"/>
      <c r="K188" s="302"/>
    </row>
    <row r="189" spans="2:11" ht="15" customHeight="1">
      <c r="B189" s="281"/>
      <c r="C189" s="266" t="s">
        <v>537</v>
      </c>
      <c r="D189" s="261"/>
      <c r="E189" s="261"/>
      <c r="F189" s="280" t="s">
        <v>446</v>
      </c>
      <c r="G189" s="261"/>
      <c r="H189" s="261" t="s">
        <v>538</v>
      </c>
      <c r="I189" s="261" t="s">
        <v>480</v>
      </c>
      <c r="J189" s="261"/>
      <c r="K189" s="302"/>
    </row>
    <row r="190" spans="2:11" ht="15" customHeight="1">
      <c r="B190" s="281"/>
      <c r="C190" s="266" t="s">
        <v>539</v>
      </c>
      <c r="D190" s="261"/>
      <c r="E190" s="261"/>
      <c r="F190" s="280" t="s">
        <v>446</v>
      </c>
      <c r="G190" s="261"/>
      <c r="H190" s="261" t="s">
        <v>540</v>
      </c>
      <c r="I190" s="261" t="s">
        <v>480</v>
      </c>
      <c r="J190" s="261"/>
      <c r="K190" s="302"/>
    </row>
    <row r="191" spans="2:11" ht="15" customHeight="1">
      <c r="B191" s="281"/>
      <c r="C191" s="266" t="s">
        <v>541</v>
      </c>
      <c r="D191" s="261"/>
      <c r="E191" s="261"/>
      <c r="F191" s="280" t="s">
        <v>452</v>
      </c>
      <c r="G191" s="261"/>
      <c r="H191" s="261" t="s">
        <v>542</v>
      </c>
      <c r="I191" s="261" t="s">
        <v>480</v>
      </c>
      <c r="J191" s="261"/>
      <c r="K191" s="302"/>
    </row>
    <row r="192" spans="2:11" ht="15" customHeight="1">
      <c r="B192" s="308"/>
      <c r="C192" s="316"/>
      <c r="D192" s="290"/>
      <c r="E192" s="290"/>
      <c r="F192" s="290"/>
      <c r="G192" s="290"/>
      <c r="H192" s="290"/>
      <c r="I192" s="290"/>
      <c r="J192" s="290"/>
      <c r="K192" s="309"/>
    </row>
    <row r="193" spans="2:11" ht="18.75" customHeight="1">
      <c r="B193" s="257"/>
      <c r="C193" s="261"/>
      <c r="D193" s="261"/>
      <c r="E193" s="261"/>
      <c r="F193" s="280"/>
      <c r="G193" s="261"/>
      <c r="H193" s="261"/>
      <c r="I193" s="261"/>
      <c r="J193" s="261"/>
      <c r="K193" s="257"/>
    </row>
    <row r="194" spans="2:11" ht="18.75" customHeight="1">
      <c r="B194" s="257"/>
      <c r="C194" s="261"/>
      <c r="D194" s="261"/>
      <c r="E194" s="261"/>
      <c r="F194" s="280"/>
      <c r="G194" s="261"/>
      <c r="H194" s="261"/>
      <c r="I194" s="261"/>
      <c r="J194" s="261"/>
      <c r="K194" s="257"/>
    </row>
    <row r="195" spans="2:11" ht="18.75" customHeight="1"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</row>
    <row r="196" spans="2:11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1">
      <c r="B197" s="252"/>
      <c r="C197" s="364" t="s">
        <v>543</v>
      </c>
      <c r="D197" s="364"/>
      <c r="E197" s="364"/>
      <c r="F197" s="364"/>
      <c r="G197" s="364"/>
      <c r="H197" s="364"/>
      <c r="I197" s="364"/>
      <c r="J197" s="364"/>
      <c r="K197" s="253"/>
    </row>
    <row r="198" spans="2:11" ht="25.5" customHeight="1">
      <c r="B198" s="252"/>
      <c r="C198" s="317" t="s">
        <v>544</v>
      </c>
      <c r="D198" s="317"/>
      <c r="E198" s="317"/>
      <c r="F198" s="317" t="s">
        <v>545</v>
      </c>
      <c r="G198" s="318"/>
      <c r="H198" s="370" t="s">
        <v>546</v>
      </c>
      <c r="I198" s="370"/>
      <c r="J198" s="370"/>
      <c r="K198" s="253"/>
    </row>
    <row r="199" spans="2:11" ht="5.25" customHeight="1">
      <c r="B199" s="281"/>
      <c r="C199" s="278"/>
      <c r="D199" s="278"/>
      <c r="E199" s="278"/>
      <c r="F199" s="278"/>
      <c r="G199" s="261"/>
      <c r="H199" s="278"/>
      <c r="I199" s="278"/>
      <c r="J199" s="278"/>
      <c r="K199" s="302"/>
    </row>
    <row r="200" spans="2:11" ht="15" customHeight="1">
      <c r="B200" s="281"/>
      <c r="C200" s="261" t="s">
        <v>536</v>
      </c>
      <c r="D200" s="261"/>
      <c r="E200" s="261"/>
      <c r="F200" s="280" t="s">
        <v>41</v>
      </c>
      <c r="G200" s="261"/>
      <c r="H200" s="366" t="s">
        <v>547</v>
      </c>
      <c r="I200" s="366"/>
      <c r="J200" s="366"/>
      <c r="K200" s="302"/>
    </row>
    <row r="201" spans="2:11" ht="15" customHeight="1">
      <c r="B201" s="281"/>
      <c r="C201" s="287"/>
      <c r="D201" s="261"/>
      <c r="E201" s="261"/>
      <c r="F201" s="280" t="s">
        <v>42</v>
      </c>
      <c r="G201" s="261"/>
      <c r="H201" s="366" t="s">
        <v>548</v>
      </c>
      <c r="I201" s="366"/>
      <c r="J201" s="366"/>
      <c r="K201" s="302"/>
    </row>
    <row r="202" spans="2:11" ht="15" customHeight="1">
      <c r="B202" s="281"/>
      <c r="C202" s="287"/>
      <c r="D202" s="261"/>
      <c r="E202" s="261"/>
      <c r="F202" s="280" t="s">
        <v>45</v>
      </c>
      <c r="G202" s="261"/>
      <c r="H202" s="366" t="s">
        <v>549</v>
      </c>
      <c r="I202" s="366"/>
      <c r="J202" s="366"/>
      <c r="K202" s="302"/>
    </row>
    <row r="203" spans="2:11" ht="15" customHeight="1">
      <c r="B203" s="281"/>
      <c r="C203" s="261"/>
      <c r="D203" s="261"/>
      <c r="E203" s="261"/>
      <c r="F203" s="280" t="s">
        <v>43</v>
      </c>
      <c r="G203" s="261"/>
      <c r="H203" s="366" t="s">
        <v>550</v>
      </c>
      <c r="I203" s="366"/>
      <c r="J203" s="366"/>
      <c r="K203" s="302"/>
    </row>
    <row r="204" spans="2:11" ht="15" customHeight="1">
      <c r="B204" s="281"/>
      <c r="C204" s="261"/>
      <c r="D204" s="261"/>
      <c r="E204" s="261"/>
      <c r="F204" s="280" t="s">
        <v>44</v>
      </c>
      <c r="G204" s="261"/>
      <c r="H204" s="366" t="s">
        <v>551</v>
      </c>
      <c r="I204" s="366"/>
      <c r="J204" s="366"/>
      <c r="K204" s="302"/>
    </row>
    <row r="205" spans="2:11" ht="15" customHeight="1">
      <c r="B205" s="281"/>
      <c r="C205" s="261"/>
      <c r="D205" s="261"/>
      <c r="E205" s="261"/>
      <c r="F205" s="280"/>
      <c r="G205" s="261"/>
      <c r="H205" s="261"/>
      <c r="I205" s="261"/>
      <c r="J205" s="261"/>
      <c r="K205" s="302"/>
    </row>
    <row r="206" spans="2:11" ht="15" customHeight="1">
      <c r="B206" s="281"/>
      <c r="C206" s="261" t="s">
        <v>492</v>
      </c>
      <c r="D206" s="261"/>
      <c r="E206" s="261"/>
      <c r="F206" s="280" t="s">
        <v>74</v>
      </c>
      <c r="G206" s="261"/>
      <c r="H206" s="366" t="s">
        <v>552</v>
      </c>
      <c r="I206" s="366"/>
      <c r="J206" s="366"/>
      <c r="K206" s="302"/>
    </row>
    <row r="207" spans="2:11" ht="15" customHeight="1">
      <c r="B207" s="281"/>
      <c r="C207" s="287"/>
      <c r="D207" s="261"/>
      <c r="E207" s="261"/>
      <c r="F207" s="280" t="s">
        <v>389</v>
      </c>
      <c r="G207" s="261"/>
      <c r="H207" s="366" t="s">
        <v>390</v>
      </c>
      <c r="I207" s="366"/>
      <c r="J207" s="366"/>
      <c r="K207" s="302"/>
    </row>
    <row r="208" spans="2:11" ht="15" customHeight="1">
      <c r="B208" s="281"/>
      <c r="C208" s="261"/>
      <c r="D208" s="261"/>
      <c r="E208" s="261"/>
      <c r="F208" s="280" t="s">
        <v>387</v>
      </c>
      <c r="G208" s="261"/>
      <c r="H208" s="366" t="s">
        <v>553</v>
      </c>
      <c r="I208" s="366"/>
      <c r="J208" s="366"/>
      <c r="K208" s="302"/>
    </row>
    <row r="209" spans="2:11" ht="15" customHeight="1">
      <c r="B209" s="319"/>
      <c r="C209" s="287"/>
      <c r="D209" s="287"/>
      <c r="E209" s="287"/>
      <c r="F209" s="280" t="s">
        <v>391</v>
      </c>
      <c r="G209" s="266"/>
      <c r="H209" s="365" t="s">
        <v>392</v>
      </c>
      <c r="I209" s="365"/>
      <c r="J209" s="365"/>
      <c r="K209" s="320"/>
    </row>
    <row r="210" spans="2:11" ht="15" customHeight="1">
      <c r="B210" s="319"/>
      <c r="C210" s="287"/>
      <c r="D210" s="287"/>
      <c r="E210" s="287"/>
      <c r="F210" s="280" t="s">
        <v>393</v>
      </c>
      <c r="G210" s="266"/>
      <c r="H210" s="365" t="s">
        <v>554</v>
      </c>
      <c r="I210" s="365"/>
      <c r="J210" s="365"/>
      <c r="K210" s="320"/>
    </row>
    <row r="211" spans="2:11" ht="15" customHeight="1">
      <c r="B211" s="319"/>
      <c r="C211" s="287"/>
      <c r="D211" s="287"/>
      <c r="E211" s="287"/>
      <c r="F211" s="321"/>
      <c r="G211" s="266"/>
      <c r="H211" s="322"/>
      <c r="I211" s="322"/>
      <c r="J211" s="322"/>
      <c r="K211" s="320"/>
    </row>
    <row r="212" spans="2:11" ht="15" customHeight="1">
      <c r="B212" s="319"/>
      <c r="C212" s="261" t="s">
        <v>516</v>
      </c>
      <c r="D212" s="287"/>
      <c r="E212" s="287"/>
      <c r="F212" s="280">
        <v>1</v>
      </c>
      <c r="G212" s="266"/>
      <c r="H212" s="365" t="s">
        <v>555</v>
      </c>
      <c r="I212" s="365"/>
      <c r="J212" s="365"/>
      <c r="K212" s="320"/>
    </row>
    <row r="213" spans="2:11" ht="15" customHeight="1">
      <c r="B213" s="319"/>
      <c r="C213" s="287"/>
      <c r="D213" s="287"/>
      <c r="E213" s="287"/>
      <c r="F213" s="280">
        <v>2</v>
      </c>
      <c r="G213" s="266"/>
      <c r="H213" s="365" t="s">
        <v>556</v>
      </c>
      <c r="I213" s="365"/>
      <c r="J213" s="365"/>
      <c r="K213" s="320"/>
    </row>
    <row r="214" spans="2:11" ht="15" customHeight="1">
      <c r="B214" s="319"/>
      <c r="C214" s="287"/>
      <c r="D214" s="287"/>
      <c r="E214" s="287"/>
      <c r="F214" s="280">
        <v>3</v>
      </c>
      <c r="G214" s="266"/>
      <c r="H214" s="365" t="s">
        <v>557</v>
      </c>
      <c r="I214" s="365"/>
      <c r="J214" s="365"/>
      <c r="K214" s="320"/>
    </row>
    <row r="215" spans="2:11" ht="15" customHeight="1">
      <c r="B215" s="319"/>
      <c r="C215" s="287"/>
      <c r="D215" s="287"/>
      <c r="E215" s="287"/>
      <c r="F215" s="280">
        <v>4</v>
      </c>
      <c r="G215" s="266"/>
      <c r="H215" s="365" t="s">
        <v>558</v>
      </c>
      <c r="I215" s="365"/>
      <c r="J215" s="365"/>
      <c r="K215" s="320"/>
    </row>
    <row r="216" spans="2:11" ht="12.75" customHeight="1">
      <c r="B216" s="323"/>
      <c r="C216" s="324"/>
      <c r="D216" s="324"/>
      <c r="E216" s="324"/>
      <c r="F216" s="324"/>
      <c r="G216" s="324"/>
      <c r="H216" s="324"/>
      <c r="I216" s="324"/>
      <c r="J216" s="324"/>
      <c r="K216" s="325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C52:J52"/>
    <mergeCell ref="C53:J53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D68:J68"/>
    <mergeCell ref="C73:J73"/>
    <mergeCell ref="H198:J198"/>
    <mergeCell ref="C163:J163"/>
    <mergeCell ref="C120:J120"/>
    <mergeCell ref="C145:J145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H214:J214"/>
    <mergeCell ref="H206:J206"/>
    <mergeCell ref="H204:J204"/>
    <mergeCell ref="H202:J202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BuluskovaLada</cp:lastModifiedBy>
  <dcterms:created xsi:type="dcterms:W3CDTF">2017-07-21T14:20:03Z</dcterms:created>
  <dcterms:modified xsi:type="dcterms:W3CDTF">2017-07-25T10:19:42Z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