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8870" windowHeight="7680" activeTab="0"/>
  </bookViews>
  <sheets>
    <sheet name="Rekapitulace stavby" sheetId="1" r:id="rId1"/>
    <sheet name="a - Zpevněné plochy" sheetId="2" r:id="rId2"/>
    <sheet name="Pokyny pro vyplnění" sheetId="3" r:id="rId3"/>
  </sheets>
  <definedNames>
    <definedName name="_xlnm._FilterDatabase" localSheetId="1" hidden="1">'a - Zpevněné plochy'!$C$87:$K$354</definedName>
    <definedName name="_xlnm.Print_Area" localSheetId="1">'a - Zpevněné plochy'!$C$4:$J$38,'a - Zpevněné plochy'!$C$44:$J$67,'a - Zpevněné plochy'!$C$73:$K$354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'a - Zpevněné plochy'!$87:$87</definedName>
  </definedNames>
  <calcPr calcId="152511"/>
</workbook>
</file>

<file path=xl/sharedStrings.xml><?xml version="1.0" encoding="utf-8"?>
<sst xmlns="http://schemas.openxmlformats.org/spreadsheetml/2006/main" count="3564" uniqueCount="621">
  <si>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</si>
  <si>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</si>
  <si>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</si>
  <si>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</si>
  <si>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</si>
  <si>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</si>
  <si>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</si>
  <si>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{6209591c-6a80-49bc-85b4-618c8054a5ac}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</si>
  <si>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</si>
  <si>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</si>
  <si>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</si>
  <si>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</si>
  <si>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</si>
  <si>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</si>
  <si>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</si>
  <si>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</si>
  <si>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17/16OO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</si>
  <si>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</si>
  <si>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</si>
  <si>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Vrchlabí, ulice Nádražní - Řešení cyklistické dopravy</t>
  </si>
  <si>
    <t>0,1</t>
  </si>
  <si>
    <t>KSO:</t>
  </si>
  <si>
    <t/>
  </si>
  <si>
    <t>CC-CZ:</t>
  </si>
  <si>
    <t>1</t>
  </si>
  <si>
    <t>Místo:</t>
  </si>
  <si>
    <t>Vrchlabí</t>
  </si>
  <si>
    <t>Datum:</t>
  </si>
  <si>
    <t>12. 5. 2016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</si>
  <si>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</si>
  <si>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</si>
  <si>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</si>
  <si>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</si>
  <si>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</si>
  <si>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</si>
  <si>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</si>
  <si>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</si>
  <si>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</si>
  <si>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VIAPROJEKT s.r.o. HK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</si>
  <si>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</si>
  <si>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</si>
  <si>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</si>
  <si>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</si>
  <si>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</si>
  <si>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</si>
  <si>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</si>
  <si>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</si>
  <si>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</si>
  <si>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</si>
  <si>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</si>
  <si>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</si>
  <si>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</si>
  <si>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</si>
  <si>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</si>
  <si>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</si>
  <si>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</si>
  <si>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</si>
  <si>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</si>
  <si>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</si>
  <si>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</si>
  <si>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</si>
  <si>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</si>
  <si>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</si>
  <si>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</si>
  <si>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</si>
  <si>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</si>
  <si>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</si>
  <si>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</si>
  <si>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</si>
  <si>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</si>
  <si>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</si>
  <si>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</si>
  <si>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</si>
  <si>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</si>
  <si>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</si>
  <si>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</si>
  <si>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</si>
  <si>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</si>
  <si>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</si>
  <si>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A</t>
  </si>
  <si>
    <t>Varianta č.1</t>
  </si>
  <si>
    <t>STA</t>
  </si>
  <si>
    <t>{8b506950-549e-400c-b8fe-2bb3fa3670c5}</t>
  </si>
  <si>
    <t>2</t>
  </si>
  <si>
    <t>/</t>
  </si>
  <si>
    <t>a</t>
  </si>
  <si>
    <t>Zpevněné plochy</t>
  </si>
  <si>
    <t>Soupis</t>
  </si>
  <si>
    <t>{cb731af1-b489-422d-bfc1-88119cb53505}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</si>
  <si>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</si>
  <si>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</si>
  <si>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</si>
  <si>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</si>
  <si>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</si>
  <si>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</si>
  <si>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</si>
  <si>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A - Varianta č.1</t>
  </si>
  <si>
    <t>Soupis:</t>
  </si>
  <si>
    <t>a - Zpevněné plochy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</si>
  <si>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</si>
  <si>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</si>
  <si>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</si>
  <si>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</si>
  <si>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</si>
  <si>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</si>
  <si>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</si>
  <si>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</si>
  <si>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</si>
  <si>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</si>
  <si>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</si>
  <si>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</si>
  <si>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</si>
  <si>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</si>
  <si>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</si>
  <si>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</si>
  <si>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</si>
  <si>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</si>
  <si>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</si>
  <si>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</si>
  <si>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</si>
  <si>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</si>
  <si>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</si>
  <si>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</si>
  <si>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</si>
  <si>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</si>
  <si>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</si>
  <si>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</si>
  <si>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</si>
  <si>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</si>
  <si>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113106123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</si>
  <si>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</si>
  <si>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m2</t>
  </si>
  <si>
    <t>CS ÚRS 2016 01</t>
  </si>
  <si>
    <t>4</t>
  </si>
  <si>
    <t>-1374872893</t>
  </si>
  <si>
    <t>VV</t>
  </si>
  <si>
    <t>vybourání chodníku</t>
  </si>
  <si>
    <t>136+1</t>
  </si>
  <si>
    <t>Součet</t>
  </si>
  <si>
    <t>113107163</t>
  </si>
  <si>
    <t>Odstranění podkladů nebo krytů s přemístěním hmot na skládku na vzdálenost do 20 m nebo s naložením na dopravní prostředek v ploše jednotlivě přes 50 m2 do 200 m2 z kameniva hrubého drceného, o tl. vrstvy přes 200 do 300 mm</t>
  </si>
  <si>
    <t>-172697440</t>
  </si>
  <si>
    <t>vybourání chodníku, kamenivo tl. 25 cm</t>
  </si>
  <si>
    <t>3</t>
  </si>
  <si>
    <t>113154112</t>
  </si>
  <si>
    <t>Frézování živičného podkladu nebo krytu s naložením na dopravní prostředek plochy do 500 m2 bez překážek v trase pruhu šířky do 0,5 m, tloušťky vrstvy 40 mm</t>
  </si>
  <si>
    <t>-2116086352</t>
  </si>
  <si>
    <t>živičného krytu v tl.40 mm</t>
  </si>
  <si>
    <t>6+6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</si>
  <si>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</si>
  <si>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</si>
  <si>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</si>
  <si>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-1542189605</t>
  </si>
  <si>
    <t>obrubník betonový šířky 150 mm</t>
  </si>
  <si>
    <t>12+12</t>
  </si>
  <si>
    <t>5</t>
  </si>
  <si>
    <t>113204111</t>
  </si>
  <si>
    <t>Vytrhání obrub s vybouráním lože, s přemístěním hmot na skládku na vzdálenost do 3 m nebo s naložením na dopravní prostředek záhonových</t>
  </si>
  <si>
    <t>-275132651</t>
  </si>
  <si>
    <t>obrubník betonový záhonový</t>
  </si>
  <si>
    <t>178</t>
  </si>
  <si>
    <t>6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</si>
  <si>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</si>
  <si>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</si>
  <si>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m3</t>
  </si>
  <si>
    <t>1322843007</t>
  </si>
  <si>
    <t>SDZ návrh</t>
  </si>
  <si>
    <t>0,3*0,3*0,6*6</t>
  </si>
  <si>
    <t>7</t>
  </si>
  <si>
    <t>-9446337</t>
  </si>
  <si>
    <t>SDZ posun</t>
  </si>
  <si>
    <t>0,3*0,3*0,6*2</t>
  </si>
  <si>
    <t>8</t>
  </si>
  <si>
    <t>1418404564</t>
  </si>
  <si>
    <t>ornice pro ohumusování</t>
  </si>
  <si>
    <t>89*0,15</t>
  </si>
  <si>
    <t>9</t>
  </si>
  <si>
    <t>167101101</t>
  </si>
  <si>
    <t>Nakládání, skládání a překládání neulehlého výkopku nebo sypaniny nakládání, množství do 100 m3, z hornin tř. 1 až 4</t>
  </si>
  <si>
    <t>-244736688</t>
  </si>
  <si>
    <t>-1201271145</t>
  </si>
  <si>
    <t>11</t>
  </si>
  <si>
    <t>1161669602</t>
  </si>
  <si>
    <t>12</t>
  </si>
  <si>
    <t>171201201</t>
  </si>
  <si>
    <t>Uložení sypaniny na skládky</t>
  </si>
  <si>
    <t>53120596</t>
  </si>
  <si>
    <t>13</t>
  </si>
  <si>
    <t>1901559620</t>
  </si>
  <si>
    <t>14</t>
  </si>
  <si>
    <t>1712100</t>
  </si>
  <si>
    <t>Poplatek za uložení zeminy na skládku</t>
  </si>
  <si>
    <t>2073658411</t>
  </si>
  <si>
    <t>1712101</t>
  </si>
  <si>
    <t>1708223652</t>
  </si>
  <si>
    <t>16</t>
  </si>
  <si>
    <t>181301102</t>
  </si>
  <si>
    <t>Rozprostření a urovnání ornice v rovině nebo ve svahu sklonu do 1:5 při souvislé ploše do 500 m2, tl. vrstvy přes 100 do 150 mm</t>
  </si>
  <si>
    <t>-277739599</t>
  </si>
  <si>
    <t>v rovině</t>
  </si>
  <si>
    <t>89</t>
  </si>
  <si>
    <t>17</t>
  </si>
  <si>
    <t>M</t>
  </si>
  <si>
    <t>181303</t>
  </si>
  <si>
    <t>Ornice pro ohumusování</t>
  </si>
  <si>
    <t>1867331806</t>
  </si>
  <si>
    <t>ohumusování v tl. 15 cm</t>
  </si>
  <si>
    <t>18</t>
  </si>
  <si>
    <t>181411131</t>
  </si>
  <si>
    <t>Založení trávníku na půdě předem připravené plochy do 1000 m2 výsevem včetně utažení parkového v rovině nebo na svahu do 1:5</t>
  </si>
  <si>
    <t>-453609834</t>
  </si>
  <si>
    <t>19</t>
  </si>
  <si>
    <t>1814122</t>
  </si>
  <si>
    <t>Travní semeno</t>
  </si>
  <si>
    <t>kg</t>
  </si>
  <si>
    <t>-56831088</t>
  </si>
  <si>
    <t>zeleň</t>
  </si>
  <si>
    <t>89*0,03*1,15</t>
  </si>
  <si>
    <t>20</t>
  </si>
  <si>
    <t>181951101</t>
  </si>
  <si>
    <t>Úprava pláně vyrovnáním výškových rozdílů v hornině tř. 1 až 4 bez zhutnění</t>
  </si>
  <si>
    <t>1853776411</t>
  </si>
  <si>
    <t>Komunikace pozemní</t>
  </si>
  <si>
    <t>56487112</t>
  </si>
  <si>
    <t>Podklad ze štěrkodrti ŠD tl. 250 mm, fr.0-32</t>
  </si>
  <si>
    <t>-904418246</t>
  </si>
  <si>
    <t>oprava chodníku</t>
  </si>
  <si>
    <t>13+123+1</t>
  </si>
  <si>
    <t>22</t>
  </si>
  <si>
    <t>573211111</t>
  </si>
  <si>
    <t>Postřik živičný spojovací bez posypu kamenivem z asfaltu silničního, v množství od 0,50 do 0,70 kg/m2</t>
  </si>
  <si>
    <t>-2095460196</t>
  </si>
  <si>
    <t>živičný koberec</t>
  </si>
  <si>
    <t>23</t>
  </si>
  <si>
    <t>577134111</t>
  </si>
  <si>
    <t>Asfaltový beton vrstva obrusná ACO 11 (ABS) s rozprostřením a se zhutněním z nemodifikovaného asfaltu v pruhu šířky do 3 m tř. I, po zhutnění tl. 40 mm</t>
  </si>
  <si>
    <t>-507051536</t>
  </si>
  <si>
    <t>živičný koberec, hmotnost není započítána do přesunu hmot</t>
  </si>
  <si>
    <t>24</t>
  </si>
  <si>
    <t>596211122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</si>
  <si>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přes 100 do 300 m2</t>
  </si>
  <si>
    <t>-1852136643</t>
  </si>
  <si>
    <t>25</t>
  </si>
  <si>
    <t>596214</t>
  </si>
  <si>
    <t>betonová dlažba tvaru "I" íčka 165/200/60, barva červená</t>
  </si>
  <si>
    <t>1015871466</t>
  </si>
  <si>
    <t>oprava chodníku+ ztratné 2%</t>
  </si>
  <si>
    <t>(123+1)*1,02</t>
  </si>
  <si>
    <t>26</t>
  </si>
  <si>
    <t>596215</t>
  </si>
  <si>
    <t>reliéfní betonová dlažba pro nevidomé 200/100/60, barva přírodní</t>
  </si>
  <si>
    <t>-1130794173</t>
  </si>
  <si>
    <t>oprava chodníku, varovné a signální pásy+ ztratné 3%</t>
  </si>
  <si>
    <t>13*1,03</t>
  </si>
  <si>
    <t>27</t>
  </si>
  <si>
    <t>596211124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</si>
  <si>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Příplatek k cenám dvou barev za dlažbu z prvků</t>
  </si>
  <si>
    <t>-1500762439</t>
  </si>
  <si>
    <t>Ostatní konstrukce a práce, bourání</t>
  </si>
  <si>
    <t>28</t>
  </si>
  <si>
    <t>914111111</t>
  </si>
  <si>
    <t>Montáž svislé dopravní značky základní velikosti do 1 m2 objímkami na sloupky nebo konzoly</t>
  </si>
  <si>
    <t>kus</t>
  </si>
  <si>
    <t>1237931589</t>
  </si>
  <si>
    <t>1+4+5+2+4</t>
  </si>
  <si>
    <t>29</t>
  </si>
  <si>
    <t>914112</t>
  </si>
  <si>
    <t>objímka na dopravní značku</t>
  </si>
  <si>
    <t>1130674358</t>
  </si>
  <si>
    <t>16*2</t>
  </si>
  <si>
    <t>30</t>
  </si>
  <si>
    <t>9141121</t>
  </si>
  <si>
    <t>dopravní značka  A19</t>
  </si>
  <si>
    <t>505908947</t>
  </si>
  <si>
    <t>31</t>
  </si>
  <si>
    <t>9141122</t>
  </si>
  <si>
    <t>dopravní značka  C9a</t>
  </si>
  <si>
    <t>-736725492</t>
  </si>
  <si>
    <t>32</t>
  </si>
  <si>
    <t>9141123</t>
  </si>
  <si>
    <t>dopravní značka  C9b</t>
  </si>
  <si>
    <t>965024592</t>
  </si>
  <si>
    <t>33</t>
  </si>
  <si>
    <t>9141124</t>
  </si>
  <si>
    <t>dopravní značka  IP7</t>
  </si>
  <si>
    <t>-1851617597</t>
  </si>
  <si>
    <t>34</t>
  </si>
  <si>
    <t>9141125</t>
  </si>
  <si>
    <t>dopravní značka  E12c</t>
  </si>
  <si>
    <t>-980261530</t>
  </si>
  <si>
    <t>35</t>
  </si>
  <si>
    <t>983729158</t>
  </si>
  <si>
    <t>SDZ posun, 2x IP6-použijí se stávající dopravní značky</t>
  </si>
  <si>
    <t>37</t>
  </si>
  <si>
    <t>9141127</t>
  </si>
  <si>
    <t>-1425130436</t>
  </si>
  <si>
    <t>2*2</t>
  </si>
  <si>
    <t>38</t>
  </si>
  <si>
    <t>914511111</t>
  </si>
  <si>
    <t>Montáž sloupku dopravních značek délky do 3,5 m do betonového základu</t>
  </si>
  <si>
    <t>862066617</t>
  </si>
  <si>
    <t>39</t>
  </si>
  <si>
    <t>9145112</t>
  </si>
  <si>
    <t>sloupek na dopravní značku včetně víčka</t>
  </si>
  <si>
    <t>1787533977</t>
  </si>
  <si>
    <t>40</t>
  </si>
  <si>
    <t>-314206735</t>
  </si>
  <si>
    <t>SDZ posun, použijí se stávající  sloupky</t>
  </si>
  <si>
    <t>42</t>
  </si>
  <si>
    <t>915231111</t>
  </si>
  <si>
    <t>Vodorovné dopravní značení stříkaným plastem přechody pro chodce, šipky, symboly nápisy bílé základní</t>
  </si>
  <si>
    <t>463568062</t>
  </si>
  <si>
    <t>VDZ návrh  V8b a V20</t>
  </si>
  <si>
    <t>11+(16*1)</t>
  </si>
  <si>
    <t>43</t>
  </si>
  <si>
    <t>915621111</t>
  </si>
  <si>
    <t>Předznačení pro vodorovné značení stříkané barvou nebo prováděné z nátěrových hmot plošné šipky, symboly, nápisy</t>
  </si>
  <si>
    <t>2119180592</t>
  </si>
  <si>
    <t>VDZ návrh - V8b a V20</t>
  </si>
  <si>
    <t>44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</si>
  <si>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</si>
  <si>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</si>
  <si>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385217328</t>
  </si>
  <si>
    <t>u opravy chodníku</t>
  </si>
  <si>
    <t>45</t>
  </si>
  <si>
    <t>916132</t>
  </si>
  <si>
    <t>Obrubník betonový 250/1000/150,120,, barva přírodní</t>
  </si>
  <si>
    <t>-1362331667</t>
  </si>
  <si>
    <t>+ztratné 1%</t>
  </si>
  <si>
    <t>(12+12)*1,02</t>
  </si>
  <si>
    <t>46</t>
  </si>
  <si>
    <t>916331112</t>
  </si>
  <si>
    <t>Osazení zahradního obrubníku betonového s ložem tl. od 50 do 100 mm z betonu prostého tř. C 12/15 s boční opěrou z betonu prostého tř. C 12/15</t>
  </si>
  <si>
    <t>534684126</t>
  </si>
  <si>
    <t>u opravu chodníku</t>
  </si>
  <si>
    <t>47</t>
  </si>
  <si>
    <t>916333</t>
  </si>
  <si>
    <t>Obrubník betonový záhonový 200/500/50, barva přírodní</t>
  </si>
  <si>
    <t>-1776227616</t>
  </si>
  <si>
    <t>u opravu chodníku + ztratné 1%</t>
  </si>
  <si>
    <t>178*2*1,01</t>
  </si>
  <si>
    <t>48</t>
  </si>
  <si>
    <t>919731121</t>
  </si>
  <si>
    <t>Zarovnání styčné plochy podkladu nebo krytu podél vybourané části komunikace nebo zpevněné plochy živičné tl. do 50 mm</t>
  </si>
  <si>
    <t>-1948099341</t>
  </si>
  <si>
    <t>v živičném krytu u vozovky</t>
  </si>
  <si>
    <t>13+12</t>
  </si>
  <si>
    <t>49</t>
  </si>
  <si>
    <t>919735111</t>
  </si>
  <si>
    <t>Řezání stávajícího živičného krytu nebo podkladu hloubky do 50 mm</t>
  </si>
  <si>
    <t>2068340247</t>
  </si>
  <si>
    <t>50</t>
  </si>
  <si>
    <t>938908411</t>
  </si>
  <si>
    <t>Čištění vozovek splachováním vodou povrchu podkladu nebo krytu živičného, betonového nebo dlážděného</t>
  </si>
  <si>
    <t>-1741417284</t>
  </si>
  <si>
    <t>51</t>
  </si>
  <si>
    <t>-123817059</t>
  </si>
  <si>
    <t>VDZ návrh  - V8b a V20</t>
  </si>
  <si>
    <t>52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</si>
  <si>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</si>
  <si>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</si>
  <si>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-2118169498</t>
  </si>
  <si>
    <t>53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</si>
  <si>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</si>
  <si>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</si>
  <si>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-213273503</t>
  </si>
  <si>
    <t>54</t>
  </si>
  <si>
    <t>966007113</t>
  </si>
  <si>
    <t>Odstranění vodorovného dopravního značení frézováním značeného barvou plošného</t>
  </si>
  <si>
    <t>67359579</t>
  </si>
  <si>
    <t>VDZ odstranění</t>
  </si>
  <si>
    <t>55</t>
  </si>
  <si>
    <t>967</t>
  </si>
  <si>
    <t>Úprava studených spár v živičném krytu</t>
  </si>
  <si>
    <t>-134786692</t>
  </si>
  <si>
    <t>zaříznutí, odfrézování, vyčištění, zalití modifikovaným asfaltovým plombovacím tmelem</t>
  </si>
  <si>
    <t>997</t>
  </si>
  <si>
    <t>Přesun sutě</t>
  </si>
  <si>
    <t>57</t>
  </si>
  <si>
    <t>997221551</t>
  </si>
  <si>
    <t>Vodorovná doprava suti bez naložení, ale se složením a s hrubým urovnáním ze sypkých materiálů, na vzdálenost do 1 km</t>
  </si>
  <si>
    <t>t</t>
  </si>
  <si>
    <t>-1115151794</t>
  </si>
  <si>
    <t>živice</t>
  </si>
  <si>
    <t>(6+6)*0,103</t>
  </si>
  <si>
    <t>58</t>
  </si>
  <si>
    <t>623893998</t>
  </si>
  <si>
    <t>suti</t>
  </si>
  <si>
    <t>(13+123+1)*0,4</t>
  </si>
  <si>
    <t>59</t>
  </si>
  <si>
    <t>997221559</t>
  </si>
  <si>
    <t>Vodorovná doprava suti bez naložení, ale se složením a s hrubým urovnáním Příplatek k ceně za každý další i započatý 1 km přes 1 km</t>
  </si>
  <si>
    <t>1950282464</t>
  </si>
  <si>
    <t>živice+příplatek za dalších 9 km</t>
  </si>
  <si>
    <t>(1,236*9)</t>
  </si>
  <si>
    <t>60</t>
  </si>
  <si>
    <t>1189986157</t>
  </si>
  <si>
    <t>suti+příplatek za dalších 9 km</t>
  </si>
  <si>
    <t>(13+123+1)*0,4*9</t>
  </si>
  <si>
    <t>61</t>
  </si>
  <si>
    <t>997221571</t>
  </si>
  <si>
    <t>Vodorovná doprava vybouraných hmot bez naložení, ale se složením a s hrubým urovnáním na vzdálenost do 1 km</t>
  </si>
  <si>
    <t>-13760603</t>
  </si>
  <si>
    <t>vybouraných hmot</t>
  </si>
  <si>
    <t>(137*0,26)+(24*0,205)+(178*0,04)</t>
  </si>
  <si>
    <t>62</t>
  </si>
  <si>
    <t>997221579</t>
  </si>
  <si>
    <t>Vodorovná doprava vybouraných hmot bez naložení, ale se složením a s hrubým urovnáním na vzdálenost Příplatek k ceně za každý další i započatý 1 km přes 1 km</t>
  </si>
  <si>
    <t>526384849</t>
  </si>
  <si>
    <t>vybourané hmoty+příplatek za dalších 9 km</t>
  </si>
  <si>
    <t>((137*0,26)+(24*0,205)+(178*0,04))*9</t>
  </si>
  <si>
    <t>63</t>
  </si>
  <si>
    <t>997221611</t>
  </si>
  <si>
    <t>Nakládání na dopravní prostředky pro vodorovnou dopravu suti</t>
  </si>
  <si>
    <t>1492612314</t>
  </si>
  <si>
    <t>64</t>
  </si>
  <si>
    <t>84117573</t>
  </si>
  <si>
    <t>65</t>
  </si>
  <si>
    <t>997221612</t>
  </si>
  <si>
    <t>Nakládání na dopravní prostředky pro vodorovnou dopravu vybouraných hmot</t>
  </si>
  <si>
    <t>-446305374</t>
  </si>
  <si>
    <t>vybourané hmoty</t>
  </si>
  <si>
    <t>66</t>
  </si>
  <si>
    <t>998</t>
  </si>
  <si>
    <t>Poplatek za uložení na skládku</t>
  </si>
  <si>
    <t>-819354421</t>
  </si>
  <si>
    <t>(6+6)*0,04</t>
  </si>
  <si>
    <t>67</t>
  </si>
  <si>
    <t>9981</t>
  </si>
  <si>
    <t>-404342297</t>
  </si>
  <si>
    <t>(123+13+1)*0,25</t>
  </si>
  <si>
    <t>68</t>
  </si>
  <si>
    <t>9982</t>
  </si>
  <si>
    <t>151934001</t>
  </si>
  <si>
    <t>(137*0,06)+(0,25*0,15*24)+(0,2*0,05*178)</t>
  </si>
  <si>
    <t>Přesun hmot</t>
  </si>
  <si>
    <t>69</t>
  </si>
  <si>
    <t>998223011</t>
  </si>
  <si>
    <t>Přesun hmot pro pozemní komunikace s krytem dlážděným dopravní vzdálenost do 200 m jakékoliv délky objektu</t>
  </si>
  <si>
    <t>282695283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</si>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</sst>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0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22" xfId="0" applyNumberFormat="1" applyFont="1" applyBorder="1" applyAlignment="1" applyProtection="1">
      <alignment vertical="center"/>
      <protection/>
    </xf>
    <xf numFmtId="4" fontId="32" fillId="0" borderId="23" xfId="0" applyNumberFormat="1" applyFont="1" applyBorder="1" applyAlignment="1" applyProtection="1">
      <alignment vertical="center"/>
      <protection/>
    </xf>
    <xf numFmtId="166" fontId="32" fillId="0" borderId="23" xfId="0" applyNumberFormat="1" applyFont="1" applyBorder="1" applyAlignment="1" applyProtection="1">
      <alignment vertical="center"/>
      <protection/>
    </xf>
    <xf numFmtId="4" fontId="32" fillId="0" borderId="24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166" fontId="36" fillId="0" borderId="14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38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3" fillId="2" borderId="0" xfId="20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78" t="s">
        <v>16</v>
      </c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29"/>
      <c r="AQ5" s="31"/>
      <c r="BE5" s="376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80" t="s">
        <v>19</v>
      </c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29"/>
      <c r="AQ6" s="31"/>
      <c r="BE6" s="377"/>
      <c r="BS6" s="24" t="s">
        <v>20</v>
      </c>
    </row>
    <row r="7" spans="2:71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22</v>
      </c>
      <c r="AO7" s="29"/>
      <c r="AP7" s="29"/>
      <c r="AQ7" s="31"/>
      <c r="BE7" s="377"/>
      <c r="BS7" s="24" t="s">
        <v>24</v>
      </c>
    </row>
    <row r="8" spans="2:71" ht="14.45" customHeight="1">
      <c r="B8" s="28"/>
      <c r="C8" s="29"/>
      <c r="D8" s="37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27</v>
      </c>
      <c r="AL8" s="29"/>
      <c r="AM8" s="29"/>
      <c r="AN8" s="38" t="s">
        <v>28</v>
      </c>
      <c r="AO8" s="29"/>
      <c r="AP8" s="29"/>
      <c r="AQ8" s="31"/>
      <c r="BE8" s="377"/>
      <c r="BS8" s="24" t="s">
        <v>29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77"/>
      <c r="BS9" s="24" t="s">
        <v>30</v>
      </c>
    </row>
    <row r="10" spans="2:71" ht="14.45" customHeight="1">
      <c r="B10" s="28"/>
      <c r="C10" s="29"/>
      <c r="D10" s="37" t="s">
        <v>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32</v>
      </c>
      <c r="AL10" s="29"/>
      <c r="AM10" s="29"/>
      <c r="AN10" s="35" t="s">
        <v>22</v>
      </c>
      <c r="AO10" s="29"/>
      <c r="AP10" s="29"/>
      <c r="AQ10" s="31"/>
      <c r="BE10" s="377"/>
      <c r="BS10" s="24" t="s">
        <v>20</v>
      </c>
    </row>
    <row r="11" spans="2:71" ht="18.4" customHeight="1">
      <c r="B11" s="28"/>
      <c r="C11" s="29"/>
      <c r="D11" s="29"/>
      <c r="E11" s="35" t="s">
        <v>33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34</v>
      </c>
      <c r="AL11" s="29"/>
      <c r="AM11" s="29"/>
      <c r="AN11" s="35" t="s">
        <v>22</v>
      </c>
      <c r="AO11" s="29"/>
      <c r="AP11" s="29"/>
      <c r="AQ11" s="31"/>
      <c r="BE11" s="377"/>
      <c r="BS11" s="24" t="s">
        <v>20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77"/>
      <c r="BS12" s="24" t="s">
        <v>20</v>
      </c>
    </row>
    <row r="13" spans="2:71" ht="14.45" customHeight="1">
      <c r="B13" s="28"/>
      <c r="C13" s="29"/>
      <c r="D13" s="37" t="s">
        <v>35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32</v>
      </c>
      <c r="AL13" s="29"/>
      <c r="AM13" s="29"/>
      <c r="AN13" s="39" t="s">
        <v>36</v>
      </c>
      <c r="AO13" s="29"/>
      <c r="AP13" s="29"/>
      <c r="AQ13" s="31"/>
      <c r="BE13" s="377"/>
      <c r="BS13" s="24" t="s">
        <v>20</v>
      </c>
    </row>
    <row r="14" spans="2:71" ht="15">
      <c r="B14" s="28"/>
      <c r="C14" s="29"/>
      <c r="D14" s="29"/>
      <c r="E14" s="381" t="s">
        <v>36</v>
      </c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7" t="s">
        <v>34</v>
      </c>
      <c r="AL14" s="29"/>
      <c r="AM14" s="29"/>
      <c r="AN14" s="39" t="s">
        <v>36</v>
      </c>
      <c r="AO14" s="29"/>
      <c r="AP14" s="29"/>
      <c r="AQ14" s="31"/>
      <c r="BE14" s="377"/>
      <c r="BS14" s="24" t="s">
        <v>20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77"/>
      <c r="BS15" s="24" t="s">
        <v>6</v>
      </c>
    </row>
    <row r="16" spans="2:71" ht="14.45" customHeight="1">
      <c r="B16" s="28"/>
      <c r="C16" s="29"/>
      <c r="D16" s="37" t="s">
        <v>37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32</v>
      </c>
      <c r="AL16" s="29"/>
      <c r="AM16" s="29"/>
      <c r="AN16" s="35" t="s">
        <v>22</v>
      </c>
      <c r="AO16" s="29"/>
      <c r="AP16" s="29"/>
      <c r="AQ16" s="31"/>
      <c r="BE16" s="377"/>
      <c r="BS16" s="24" t="s">
        <v>6</v>
      </c>
    </row>
    <row r="17" spans="2:71" ht="18.4" customHeight="1">
      <c r="B17" s="28"/>
      <c r="C17" s="29"/>
      <c r="D17" s="29"/>
      <c r="E17" s="35" t="s">
        <v>38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34</v>
      </c>
      <c r="AL17" s="29"/>
      <c r="AM17" s="29"/>
      <c r="AN17" s="35" t="s">
        <v>22</v>
      </c>
      <c r="AO17" s="29"/>
      <c r="AP17" s="29"/>
      <c r="AQ17" s="31"/>
      <c r="BE17" s="377"/>
      <c r="BS17" s="24" t="s">
        <v>39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77"/>
      <c r="BS18" s="24" t="s">
        <v>8</v>
      </c>
    </row>
    <row r="19" spans="2:71" ht="14.45" customHeight="1">
      <c r="B19" s="28"/>
      <c r="C19" s="29"/>
      <c r="D19" s="37" t="s">
        <v>40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77"/>
      <c r="BS19" s="24" t="s">
        <v>8</v>
      </c>
    </row>
    <row r="20" spans="2:71" ht="22.5" customHeight="1">
      <c r="B20" s="28"/>
      <c r="C20" s="29"/>
      <c r="D20" s="29"/>
      <c r="E20" s="383" t="s">
        <v>22</v>
      </c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29"/>
      <c r="AP20" s="29"/>
      <c r="AQ20" s="31"/>
      <c r="BE20" s="377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77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77"/>
    </row>
    <row r="23" spans="2:57" s="1" customFormat="1" ht="25.9" customHeight="1">
      <c r="B23" s="41"/>
      <c r="C23" s="42"/>
      <c r="D23" s="43" t="s">
        <v>41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84">
        <f>ROUND(AG51,2)</f>
        <v>0</v>
      </c>
      <c r="AL23" s="385"/>
      <c r="AM23" s="385"/>
      <c r="AN23" s="385"/>
      <c r="AO23" s="385"/>
      <c r="AP23" s="42"/>
      <c r="AQ23" s="45"/>
      <c r="BE23" s="377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77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86" t="s">
        <v>42</v>
      </c>
      <c r="M25" s="386"/>
      <c r="N25" s="386"/>
      <c r="O25" s="386"/>
      <c r="P25" s="42"/>
      <c r="Q25" s="42"/>
      <c r="R25" s="42"/>
      <c r="S25" s="42"/>
      <c r="T25" s="42"/>
      <c r="U25" s="42"/>
      <c r="V25" s="42"/>
      <c r="W25" s="386" t="s">
        <v>43</v>
      </c>
      <c r="X25" s="386"/>
      <c r="Y25" s="386"/>
      <c r="Z25" s="386"/>
      <c r="AA25" s="386"/>
      <c r="AB25" s="386"/>
      <c r="AC25" s="386"/>
      <c r="AD25" s="386"/>
      <c r="AE25" s="386"/>
      <c r="AF25" s="42"/>
      <c r="AG25" s="42"/>
      <c r="AH25" s="42"/>
      <c r="AI25" s="42"/>
      <c r="AJ25" s="42"/>
      <c r="AK25" s="386" t="s">
        <v>44</v>
      </c>
      <c r="AL25" s="386"/>
      <c r="AM25" s="386"/>
      <c r="AN25" s="386"/>
      <c r="AO25" s="386"/>
      <c r="AP25" s="42"/>
      <c r="AQ25" s="45"/>
      <c r="BE25" s="377"/>
    </row>
    <row r="26" spans="2:57" s="2" customFormat="1" ht="14.45" customHeight="1">
      <c r="B26" s="47"/>
      <c r="C26" s="48"/>
      <c r="D26" s="49" t="s">
        <v>45</v>
      </c>
      <c r="E26" s="48"/>
      <c r="F26" s="49" t="s">
        <v>46</v>
      </c>
      <c r="G26" s="48"/>
      <c r="H26" s="48"/>
      <c r="I26" s="48"/>
      <c r="J26" s="48"/>
      <c r="K26" s="48"/>
      <c r="L26" s="369">
        <v>0.21</v>
      </c>
      <c r="M26" s="370"/>
      <c r="N26" s="370"/>
      <c r="O26" s="370"/>
      <c r="P26" s="48"/>
      <c r="Q26" s="48"/>
      <c r="R26" s="48"/>
      <c r="S26" s="48"/>
      <c r="T26" s="48"/>
      <c r="U26" s="48"/>
      <c r="V26" s="48"/>
      <c r="W26" s="371">
        <f>ROUND(AZ51,2)</f>
        <v>0</v>
      </c>
      <c r="X26" s="370"/>
      <c r="Y26" s="370"/>
      <c r="Z26" s="370"/>
      <c r="AA26" s="370"/>
      <c r="AB26" s="370"/>
      <c r="AC26" s="370"/>
      <c r="AD26" s="370"/>
      <c r="AE26" s="370"/>
      <c r="AF26" s="48"/>
      <c r="AG26" s="48"/>
      <c r="AH26" s="48"/>
      <c r="AI26" s="48"/>
      <c r="AJ26" s="48"/>
      <c r="AK26" s="371">
        <f>ROUND(AV51,2)</f>
        <v>0</v>
      </c>
      <c r="AL26" s="370"/>
      <c r="AM26" s="370"/>
      <c r="AN26" s="370"/>
      <c r="AO26" s="370"/>
      <c r="AP26" s="48"/>
      <c r="AQ26" s="50"/>
      <c r="BE26" s="377"/>
    </row>
    <row r="27" spans="2:57" s="2" customFormat="1" ht="14.45" customHeight="1">
      <c r="B27" s="47"/>
      <c r="C27" s="48"/>
      <c r="D27" s="48"/>
      <c r="E27" s="48"/>
      <c r="F27" s="49" t="s">
        <v>47</v>
      </c>
      <c r="G27" s="48"/>
      <c r="H27" s="48"/>
      <c r="I27" s="48"/>
      <c r="J27" s="48"/>
      <c r="K27" s="48"/>
      <c r="L27" s="369">
        <v>0.15</v>
      </c>
      <c r="M27" s="370"/>
      <c r="N27" s="370"/>
      <c r="O27" s="370"/>
      <c r="P27" s="48"/>
      <c r="Q27" s="48"/>
      <c r="R27" s="48"/>
      <c r="S27" s="48"/>
      <c r="T27" s="48"/>
      <c r="U27" s="48"/>
      <c r="V27" s="48"/>
      <c r="W27" s="371">
        <f>ROUND(BA51,2)</f>
        <v>0</v>
      </c>
      <c r="X27" s="370"/>
      <c r="Y27" s="370"/>
      <c r="Z27" s="370"/>
      <c r="AA27" s="370"/>
      <c r="AB27" s="370"/>
      <c r="AC27" s="370"/>
      <c r="AD27" s="370"/>
      <c r="AE27" s="370"/>
      <c r="AF27" s="48"/>
      <c r="AG27" s="48"/>
      <c r="AH27" s="48"/>
      <c r="AI27" s="48"/>
      <c r="AJ27" s="48"/>
      <c r="AK27" s="371">
        <f>ROUND(AW51,2)</f>
        <v>0</v>
      </c>
      <c r="AL27" s="370"/>
      <c r="AM27" s="370"/>
      <c r="AN27" s="370"/>
      <c r="AO27" s="370"/>
      <c r="AP27" s="48"/>
      <c r="AQ27" s="50"/>
      <c r="BE27" s="377"/>
    </row>
    <row r="28" spans="2:57" s="2" customFormat="1" ht="14.45" customHeight="1" hidden="1">
      <c r="B28" s="47"/>
      <c r="C28" s="48"/>
      <c r="D28" s="48"/>
      <c r="E28" s="48"/>
      <c r="F28" s="49" t="s">
        <v>48</v>
      </c>
      <c r="G28" s="48"/>
      <c r="H28" s="48"/>
      <c r="I28" s="48"/>
      <c r="J28" s="48"/>
      <c r="K28" s="48"/>
      <c r="L28" s="369">
        <v>0.21</v>
      </c>
      <c r="M28" s="370"/>
      <c r="N28" s="370"/>
      <c r="O28" s="370"/>
      <c r="P28" s="48"/>
      <c r="Q28" s="48"/>
      <c r="R28" s="48"/>
      <c r="S28" s="48"/>
      <c r="T28" s="48"/>
      <c r="U28" s="48"/>
      <c r="V28" s="48"/>
      <c r="W28" s="371">
        <f>ROUND(BB51,2)</f>
        <v>0</v>
      </c>
      <c r="X28" s="370"/>
      <c r="Y28" s="370"/>
      <c r="Z28" s="370"/>
      <c r="AA28" s="370"/>
      <c r="AB28" s="370"/>
      <c r="AC28" s="370"/>
      <c r="AD28" s="370"/>
      <c r="AE28" s="370"/>
      <c r="AF28" s="48"/>
      <c r="AG28" s="48"/>
      <c r="AH28" s="48"/>
      <c r="AI28" s="48"/>
      <c r="AJ28" s="48"/>
      <c r="AK28" s="371">
        <v>0</v>
      </c>
      <c r="AL28" s="370"/>
      <c r="AM28" s="370"/>
      <c r="AN28" s="370"/>
      <c r="AO28" s="370"/>
      <c r="AP28" s="48"/>
      <c r="AQ28" s="50"/>
      <c r="BE28" s="377"/>
    </row>
    <row r="29" spans="2:57" s="2" customFormat="1" ht="14.45" customHeight="1" hidden="1">
      <c r="B29" s="47"/>
      <c r="C29" s="48"/>
      <c r="D29" s="48"/>
      <c r="E29" s="48"/>
      <c r="F29" s="49" t="s">
        <v>49</v>
      </c>
      <c r="G29" s="48"/>
      <c r="H29" s="48"/>
      <c r="I29" s="48"/>
      <c r="J29" s="48"/>
      <c r="K29" s="48"/>
      <c r="L29" s="369">
        <v>0.15</v>
      </c>
      <c r="M29" s="370"/>
      <c r="N29" s="370"/>
      <c r="O29" s="370"/>
      <c r="P29" s="48"/>
      <c r="Q29" s="48"/>
      <c r="R29" s="48"/>
      <c r="S29" s="48"/>
      <c r="T29" s="48"/>
      <c r="U29" s="48"/>
      <c r="V29" s="48"/>
      <c r="W29" s="371">
        <f>ROUND(BC51,2)</f>
        <v>0</v>
      </c>
      <c r="X29" s="370"/>
      <c r="Y29" s="370"/>
      <c r="Z29" s="370"/>
      <c r="AA29" s="370"/>
      <c r="AB29" s="370"/>
      <c r="AC29" s="370"/>
      <c r="AD29" s="370"/>
      <c r="AE29" s="370"/>
      <c r="AF29" s="48"/>
      <c r="AG29" s="48"/>
      <c r="AH29" s="48"/>
      <c r="AI29" s="48"/>
      <c r="AJ29" s="48"/>
      <c r="AK29" s="371">
        <v>0</v>
      </c>
      <c r="AL29" s="370"/>
      <c r="AM29" s="370"/>
      <c r="AN29" s="370"/>
      <c r="AO29" s="370"/>
      <c r="AP29" s="48"/>
      <c r="AQ29" s="50"/>
      <c r="BE29" s="377"/>
    </row>
    <row r="30" spans="2:57" s="2" customFormat="1" ht="14.45" customHeight="1" hidden="1">
      <c r="B30" s="47"/>
      <c r="C30" s="48"/>
      <c r="D30" s="48"/>
      <c r="E30" s="48"/>
      <c r="F30" s="49" t="s">
        <v>50</v>
      </c>
      <c r="G30" s="48"/>
      <c r="H30" s="48"/>
      <c r="I30" s="48"/>
      <c r="J30" s="48"/>
      <c r="K30" s="48"/>
      <c r="L30" s="369">
        <v>0</v>
      </c>
      <c r="M30" s="370"/>
      <c r="N30" s="370"/>
      <c r="O30" s="370"/>
      <c r="P30" s="48"/>
      <c r="Q30" s="48"/>
      <c r="R30" s="48"/>
      <c r="S30" s="48"/>
      <c r="T30" s="48"/>
      <c r="U30" s="48"/>
      <c r="V30" s="48"/>
      <c r="W30" s="371">
        <f>ROUND(BD51,2)</f>
        <v>0</v>
      </c>
      <c r="X30" s="370"/>
      <c r="Y30" s="370"/>
      <c r="Z30" s="370"/>
      <c r="AA30" s="370"/>
      <c r="AB30" s="370"/>
      <c r="AC30" s="370"/>
      <c r="AD30" s="370"/>
      <c r="AE30" s="370"/>
      <c r="AF30" s="48"/>
      <c r="AG30" s="48"/>
      <c r="AH30" s="48"/>
      <c r="AI30" s="48"/>
      <c r="AJ30" s="48"/>
      <c r="AK30" s="371">
        <v>0</v>
      </c>
      <c r="AL30" s="370"/>
      <c r="AM30" s="370"/>
      <c r="AN30" s="370"/>
      <c r="AO30" s="370"/>
      <c r="AP30" s="48"/>
      <c r="AQ30" s="50"/>
      <c r="BE30" s="377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77"/>
    </row>
    <row r="32" spans="2:57" s="1" customFormat="1" ht="25.9" customHeight="1">
      <c r="B32" s="41"/>
      <c r="C32" s="51"/>
      <c r="D32" s="52" t="s">
        <v>51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52</v>
      </c>
      <c r="U32" s="53"/>
      <c r="V32" s="53"/>
      <c r="W32" s="53"/>
      <c r="X32" s="372" t="s">
        <v>53</v>
      </c>
      <c r="Y32" s="373"/>
      <c r="Z32" s="373"/>
      <c r="AA32" s="373"/>
      <c r="AB32" s="373"/>
      <c r="AC32" s="53"/>
      <c r="AD32" s="53"/>
      <c r="AE32" s="53"/>
      <c r="AF32" s="53"/>
      <c r="AG32" s="53"/>
      <c r="AH32" s="53"/>
      <c r="AI32" s="53"/>
      <c r="AJ32" s="53"/>
      <c r="AK32" s="374">
        <f>SUM(AK23:AK30)</f>
        <v>0</v>
      </c>
      <c r="AL32" s="373"/>
      <c r="AM32" s="373"/>
      <c r="AN32" s="373"/>
      <c r="AO32" s="375"/>
      <c r="AP32" s="51"/>
      <c r="AQ32" s="55"/>
      <c r="BE32" s="377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54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17/16OO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55" t="str">
        <f>K6</f>
        <v>Vrchlabí, ulice Nádražní - Řešení cyklistické dopravy</v>
      </c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5">
      <c r="B44" s="41"/>
      <c r="C44" s="65" t="s">
        <v>25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Vrchlabí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27</v>
      </c>
      <c r="AJ44" s="63"/>
      <c r="AK44" s="63"/>
      <c r="AL44" s="63"/>
      <c r="AM44" s="357" t="str">
        <f>IF(AN8="","",AN8)</f>
        <v>12. 5. 2016</v>
      </c>
      <c r="AN44" s="357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31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 xml:space="preserve"> 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37</v>
      </c>
      <c r="AJ46" s="63"/>
      <c r="AK46" s="63"/>
      <c r="AL46" s="63"/>
      <c r="AM46" s="358" t="str">
        <f>IF(E17="","",E17)</f>
        <v>VIAPROJEKT s.r.o. HK</v>
      </c>
      <c r="AN46" s="358"/>
      <c r="AO46" s="358"/>
      <c r="AP46" s="358"/>
      <c r="AQ46" s="63"/>
      <c r="AR46" s="61"/>
      <c r="AS46" s="359" t="s">
        <v>55</v>
      </c>
      <c r="AT46" s="360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35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1"/>
      <c r="AT47" s="362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63"/>
      <c r="AT48" s="364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65" t="s">
        <v>56</v>
      </c>
      <c r="D49" s="366"/>
      <c r="E49" s="366"/>
      <c r="F49" s="366"/>
      <c r="G49" s="366"/>
      <c r="H49" s="79"/>
      <c r="I49" s="367" t="s">
        <v>57</v>
      </c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6"/>
      <c r="AA49" s="366"/>
      <c r="AB49" s="366"/>
      <c r="AC49" s="366"/>
      <c r="AD49" s="366"/>
      <c r="AE49" s="366"/>
      <c r="AF49" s="366"/>
      <c r="AG49" s="368" t="s">
        <v>58</v>
      </c>
      <c r="AH49" s="366"/>
      <c r="AI49" s="366"/>
      <c r="AJ49" s="366"/>
      <c r="AK49" s="366"/>
      <c r="AL49" s="366"/>
      <c r="AM49" s="366"/>
      <c r="AN49" s="367" t="s">
        <v>59</v>
      </c>
      <c r="AO49" s="366"/>
      <c r="AP49" s="366"/>
      <c r="AQ49" s="80" t="s">
        <v>60</v>
      </c>
      <c r="AR49" s="61"/>
      <c r="AS49" s="81" t="s">
        <v>61</v>
      </c>
      <c r="AT49" s="82" t="s">
        <v>62</v>
      </c>
      <c r="AU49" s="82" t="s">
        <v>63</v>
      </c>
      <c r="AV49" s="82" t="s">
        <v>64</v>
      </c>
      <c r="AW49" s="82" t="s">
        <v>65</v>
      </c>
      <c r="AX49" s="82" t="s">
        <v>66</v>
      </c>
      <c r="AY49" s="82" t="s">
        <v>67</v>
      </c>
      <c r="AZ49" s="82" t="s">
        <v>68</v>
      </c>
      <c r="BA49" s="82" t="s">
        <v>69</v>
      </c>
      <c r="BB49" s="82" t="s">
        <v>70</v>
      </c>
      <c r="BC49" s="82" t="s">
        <v>71</v>
      </c>
      <c r="BD49" s="83" t="s">
        <v>72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73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45">
        <f>ROUND(AG52,2)</f>
        <v>0</v>
      </c>
      <c r="AH51" s="345"/>
      <c r="AI51" s="345"/>
      <c r="AJ51" s="345"/>
      <c r="AK51" s="345"/>
      <c r="AL51" s="345"/>
      <c r="AM51" s="345"/>
      <c r="AN51" s="346">
        <f>SUM(AG51,AT51)</f>
        <v>0</v>
      </c>
      <c r="AO51" s="346"/>
      <c r="AP51" s="346"/>
      <c r="AQ51" s="89" t="s">
        <v>22</v>
      </c>
      <c r="AR51" s="71"/>
      <c r="AS51" s="90">
        <f>ROUND(AS52,2)</f>
        <v>0</v>
      </c>
      <c r="AT51" s="91">
        <f>ROUND(SUM(AV51:AW51),2)</f>
        <v>0</v>
      </c>
      <c r="AU51" s="92">
        <f>ROUND(AU52,5)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 aca="true" t="shared" si="0" ref="AZ51:BD52">ROUND(AZ52,2)</f>
        <v>0</v>
      </c>
      <c r="BA51" s="91">
        <f t="shared" si="0"/>
        <v>0</v>
      </c>
      <c r="BB51" s="91">
        <f t="shared" si="0"/>
        <v>0</v>
      </c>
      <c r="BC51" s="91">
        <f t="shared" si="0"/>
        <v>0</v>
      </c>
      <c r="BD51" s="93">
        <f t="shared" si="0"/>
        <v>0</v>
      </c>
      <c r="BS51" s="94" t="s">
        <v>74</v>
      </c>
      <c r="BT51" s="94" t="s">
        <v>75</v>
      </c>
      <c r="BU51" s="95" t="s">
        <v>76</v>
      </c>
      <c r="BV51" s="94" t="s">
        <v>77</v>
      </c>
      <c r="BW51" s="94" t="s">
        <v>7</v>
      </c>
      <c r="BX51" s="94" t="s">
        <v>78</v>
      </c>
      <c r="CL51" s="94" t="s">
        <v>22</v>
      </c>
    </row>
    <row r="52" spans="2:91" s="5" customFormat="1" ht="22.5" customHeight="1">
      <c r="B52" s="96"/>
      <c r="C52" s="97"/>
      <c r="D52" s="351" t="s">
        <v>79</v>
      </c>
      <c r="E52" s="351"/>
      <c r="F52" s="351"/>
      <c r="G52" s="351"/>
      <c r="H52" s="351"/>
      <c r="I52" s="98"/>
      <c r="J52" s="351" t="s">
        <v>80</v>
      </c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50">
        <f>ROUND(AG53,2)</f>
        <v>0</v>
      </c>
      <c r="AH52" s="349"/>
      <c r="AI52" s="349"/>
      <c r="AJ52" s="349"/>
      <c r="AK52" s="349"/>
      <c r="AL52" s="349"/>
      <c r="AM52" s="349"/>
      <c r="AN52" s="348">
        <f>SUM(AG52,AT52)</f>
        <v>0</v>
      </c>
      <c r="AO52" s="349"/>
      <c r="AP52" s="349"/>
      <c r="AQ52" s="99" t="s">
        <v>81</v>
      </c>
      <c r="AR52" s="100"/>
      <c r="AS52" s="101">
        <f>ROUND(AS53,2)</f>
        <v>0</v>
      </c>
      <c r="AT52" s="102">
        <f>ROUND(SUM(AV52:AW52),2)</f>
        <v>0</v>
      </c>
      <c r="AU52" s="103">
        <f>ROUND(AU53,5)</f>
        <v>0</v>
      </c>
      <c r="AV52" s="102">
        <f>ROUND(AZ52*L26,2)</f>
        <v>0</v>
      </c>
      <c r="AW52" s="102">
        <f>ROUND(BA52*L27,2)</f>
        <v>0</v>
      </c>
      <c r="AX52" s="102">
        <f>ROUND(BB52*L26,2)</f>
        <v>0</v>
      </c>
      <c r="AY52" s="102">
        <f>ROUND(BC52*L27,2)</f>
        <v>0</v>
      </c>
      <c r="AZ52" s="102">
        <f t="shared" si="0"/>
        <v>0</v>
      </c>
      <c r="BA52" s="102">
        <f t="shared" si="0"/>
        <v>0</v>
      </c>
      <c r="BB52" s="102">
        <f t="shared" si="0"/>
        <v>0</v>
      </c>
      <c r="BC52" s="102">
        <f t="shared" si="0"/>
        <v>0</v>
      </c>
      <c r="BD52" s="104">
        <f t="shared" si="0"/>
        <v>0</v>
      </c>
      <c r="BS52" s="105" t="s">
        <v>74</v>
      </c>
      <c r="BT52" s="105" t="s">
        <v>24</v>
      </c>
      <c r="BU52" s="105" t="s">
        <v>76</v>
      </c>
      <c r="BV52" s="105" t="s">
        <v>77</v>
      </c>
      <c r="BW52" s="105" t="s">
        <v>82</v>
      </c>
      <c r="BX52" s="105" t="s">
        <v>7</v>
      </c>
      <c r="CL52" s="105" t="s">
        <v>22</v>
      </c>
      <c r="CM52" s="105" t="s">
        <v>83</v>
      </c>
    </row>
    <row r="53" spans="1:90" s="6" customFormat="1" ht="22.5" customHeight="1">
      <c r="A53" s="106" t="s">
        <v>84</v>
      </c>
      <c r="B53" s="107"/>
      <c r="C53" s="108"/>
      <c r="D53" s="108"/>
      <c r="E53" s="354" t="s">
        <v>85</v>
      </c>
      <c r="F53" s="354"/>
      <c r="G53" s="354"/>
      <c r="H53" s="354"/>
      <c r="I53" s="354"/>
      <c r="J53" s="108"/>
      <c r="K53" s="354" t="s">
        <v>86</v>
      </c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2">
        <f>'a - Zpevněné plochy'!J29</f>
        <v>0</v>
      </c>
      <c r="AH53" s="353"/>
      <c r="AI53" s="353"/>
      <c r="AJ53" s="353"/>
      <c r="AK53" s="353"/>
      <c r="AL53" s="353"/>
      <c r="AM53" s="353"/>
      <c r="AN53" s="352">
        <f>SUM(AG53,AT53)</f>
        <v>0</v>
      </c>
      <c r="AO53" s="353"/>
      <c r="AP53" s="353"/>
      <c r="AQ53" s="109" t="s">
        <v>87</v>
      </c>
      <c r="AR53" s="110"/>
      <c r="AS53" s="111">
        <v>0</v>
      </c>
      <c r="AT53" s="112">
        <f>ROUND(SUM(AV53:AW53),2)</f>
        <v>0</v>
      </c>
      <c r="AU53" s="113">
        <f>'a - Zpevněné plochy'!P88</f>
        <v>0</v>
      </c>
      <c r="AV53" s="112">
        <f>'a - Zpevněné plochy'!J32</f>
        <v>0</v>
      </c>
      <c r="AW53" s="112">
        <f>'a - Zpevněné plochy'!J33</f>
        <v>0</v>
      </c>
      <c r="AX53" s="112">
        <f>'a - Zpevněné plochy'!J34</f>
        <v>0</v>
      </c>
      <c r="AY53" s="112">
        <f>'a - Zpevněné plochy'!J35</f>
        <v>0</v>
      </c>
      <c r="AZ53" s="112">
        <f>'a - Zpevněné plochy'!F32</f>
        <v>0</v>
      </c>
      <c r="BA53" s="112">
        <f>'a - Zpevněné plochy'!F33</f>
        <v>0</v>
      </c>
      <c r="BB53" s="112">
        <f>'a - Zpevněné plochy'!F34</f>
        <v>0</v>
      </c>
      <c r="BC53" s="112">
        <f>'a - Zpevněné plochy'!F35</f>
        <v>0</v>
      </c>
      <c r="BD53" s="114">
        <f>'a - Zpevněné plochy'!F36</f>
        <v>0</v>
      </c>
      <c r="BT53" s="115" t="s">
        <v>83</v>
      </c>
      <c r="BV53" s="115" t="s">
        <v>77</v>
      </c>
      <c r="BW53" s="115" t="s">
        <v>88</v>
      </c>
      <c r="BX53" s="115" t="s">
        <v>82</v>
      </c>
      <c r="CL53" s="115" t="s">
        <v>22</v>
      </c>
    </row>
    <row r="54" spans="2:44" s="1" customFormat="1" ht="30" customHeight="1">
      <c r="B54" s="41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1"/>
    </row>
    <row r="55" spans="2:44" s="1" customFormat="1" ht="6.95" customHeight="1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61"/>
    </row>
  </sheetData>
  <sheetProtection password="CC35" sheet="1" objects="1" scenarios="1" formatCells="0" formatColumns="0" formatRows="0" sort="0" autoFilter="0"/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E53:I53"/>
    <mergeCell ref="K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display="1) Rekapitulace stavby"/>
    <hyperlink ref="W1:AI1" location="C51" display="2) Rekapitulace objektů stavby a soupisů prací"/>
    <hyperlink ref="A53" location="'a - Zpevněné plochy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5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7"/>
      <c r="C1" s="117"/>
      <c r="D1" s="118" t="s">
        <v>1</v>
      </c>
      <c r="E1" s="117"/>
      <c r="F1" s="119" t="s">
        <v>89</v>
      </c>
      <c r="G1" s="387" t="s">
        <v>90</v>
      </c>
      <c r="H1" s="387"/>
      <c r="I1" s="120"/>
      <c r="J1" s="119" t="s">
        <v>91</v>
      </c>
      <c r="K1" s="118" t="s">
        <v>92</v>
      </c>
      <c r="L1" s="119" t="s">
        <v>93</v>
      </c>
      <c r="M1" s="119"/>
      <c r="N1" s="119"/>
      <c r="O1" s="119"/>
      <c r="P1" s="119"/>
      <c r="Q1" s="119"/>
      <c r="R1" s="119"/>
      <c r="S1" s="119"/>
      <c r="T1" s="11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4" t="s">
        <v>88</v>
      </c>
    </row>
    <row r="3" spans="2:46" ht="6.95" customHeight="1">
      <c r="B3" s="25"/>
      <c r="C3" s="26"/>
      <c r="D3" s="26"/>
      <c r="E3" s="26"/>
      <c r="F3" s="26"/>
      <c r="G3" s="26"/>
      <c r="H3" s="26"/>
      <c r="I3" s="121"/>
      <c r="J3" s="26"/>
      <c r="K3" s="27"/>
      <c r="AT3" s="24" t="s">
        <v>83</v>
      </c>
    </row>
    <row r="4" spans="2:46" ht="36.95" customHeight="1">
      <c r="B4" s="28"/>
      <c r="C4" s="29"/>
      <c r="D4" s="30" t="s">
        <v>94</v>
      </c>
      <c r="E4" s="29"/>
      <c r="F4" s="29"/>
      <c r="G4" s="29"/>
      <c r="H4" s="29"/>
      <c r="I4" s="12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2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2"/>
      <c r="J6" s="29"/>
      <c r="K6" s="31"/>
    </row>
    <row r="7" spans="2:11" ht="22.5" customHeight="1">
      <c r="B7" s="28"/>
      <c r="C7" s="29"/>
      <c r="D7" s="29"/>
      <c r="E7" s="388" t="str">
        <f>'Rekapitulace stavby'!K6</f>
        <v>Vrchlabí, ulice Nádražní - Řešení cyklistické dopravy</v>
      </c>
      <c r="F7" s="394"/>
      <c r="G7" s="394"/>
      <c r="H7" s="394"/>
      <c r="I7" s="122"/>
      <c r="J7" s="29"/>
      <c r="K7" s="31"/>
    </row>
    <row r="8" spans="2:11" ht="15">
      <c r="B8" s="28"/>
      <c r="C8" s="29"/>
      <c r="D8" s="37" t="s">
        <v>95</v>
      </c>
      <c r="E8" s="29"/>
      <c r="F8" s="29"/>
      <c r="G8" s="29"/>
      <c r="H8" s="29"/>
      <c r="I8" s="122"/>
      <c r="J8" s="29"/>
      <c r="K8" s="31"/>
    </row>
    <row r="9" spans="2:11" s="1" customFormat="1" ht="22.5" customHeight="1">
      <c r="B9" s="41"/>
      <c r="C9" s="42"/>
      <c r="D9" s="42"/>
      <c r="E9" s="388" t="s">
        <v>96</v>
      </c>
      <c r="F9" s="389"/>
      <c r="G9" s="389"/>
      <c r="H9" s="389"/>
      <c r="I9" s="123"/>
      <c r="J9" s="42"/>
      <c r="K9" s="45"/>
    </row>
    <row r="10" spans="2:11" s="1" customFormat="1" ht="15">
      <c r="B10" s="41"/>
      <c r="C10" s="42"/>
      <c r="D10" s="37" t="s">
        <v>97</v>
      </c>
      <c r="E10" s="42"/>
      <c r="F10" s="42"/>
      <c r="G10" s="42"/>
      <c r="H10" s="42"/>
      <c r="I10" s="123"/>
      <c r="J10" s="42"/>
      <c r="K10" s="45"/>
    </row>
    <row r="11" spans="2:11" s="1" customFormat="1" ht="36.95" customHeight="1">
      <c r="B11" s="41"/>
      <c r="C11" s="42"/>
      <c r="D11" s="42"/>
      <c r="E11" s="390" t="s">
        <v>98</v>
      </c>
      <c r="F11" s="389"/>
      <c r="G11" s="389"/>
      <c r="H11" s="389"/>
      <c r="I11" s="12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3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4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26</v>
      </c>
      <c r="G14" s="42"/>
      <c r="H14" s="42"/>
      <c r="I14" s="124" t="s">
        <v>27</v>
      </c>
      <c r="J14" s="125" t="str">
        <f>'Rekapitulace stavby'!AN8</f>
        <v>12. 5. 2016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3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4" t="s">
        <v>32</v>
      </c>
      <c r="J16" s="35" t="str">
        <f>IF('Rekapitulace stavby'!AN10="","",'Rekapitulace stavby'!AN10)</f>
        <v/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 xml:space="preserve"> </v>
      </c>
      <c r="F17" s="42"/>
      <c r="G17" s="42"/>
      <c r="H17" s="42"/>
      <c r="I17" s="124" t="s">
        <v>34</v>
      </c>
      <c r="J17" s="35" t="str">
        <f>IF('Rekapitulace stavby'!AN11="","",'Rekapitulace stavby'!AN11)</f>
        <v/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3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4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4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3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4" t="s">
        <v>32</v>
      </c>
      <c r="J22" s="35" t="s">
        <v>22</v>
      </c>
      <c r="K22" s="45"/>
    </row>
    <row r="23" spans="2:11" s="1" customFormat="1" ht="18" customHeight="1">
      <c r="B23" s="41"/>
      <c r="C23" s="42"/>
      <c r="D23" s="42"/>
      <c r="E23" s="35" t="s">
        <v>38</v>
      </c>
      <c r="F23" s="42"/>
      <c r="G23" s="42"/>
      <c r="H23" s="42"/>
      <c r="I23" s="124" t="s">
        <v>34</v>
      </c>
      <c r="J23" s="35" t="s">
        <v>22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3"/>
      <c r="J24" s="42"/>
      <c r="K24" s="45"/>
    </row>
    <row r="25" spans="2:11" s="1" customFormat="1" ht="14.45" customHeight="1">
      <c r="B25" s="41"/>
      <c r="C25" s="42"/>
      <c r="D25" s="37" t="s">
        <v>40</v>
      </c>
      <c r="E25" s="42"/>
      <c r="F25" s="42"/>
      <c r="G25" s="42"/>
      <c r="H25" s="42"/>
      <c r="I25" s="123"/>
      <c r="J25" s="42"/>
      <c r="K25" s="45"/>
    </row>
    <row r="26" spans="2:11" s="7" customFormat="1" ht="22.5" customHeight="1">
      <c r="B26" s="126"/>
      <c r="C26" s="127"/>
      <c r="D26" s="127"/>
      <c r="E26" s="383" t="s">
        <v>22</v>
      </c>
      <c r="F26" s="383"/>
      <c r="G26" s="383"/>
      <c r="H26" s="383"/>
      <c r="I26" s="128"/>
      <c r="J26" s="127"/>
      <c r="K26" s="12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3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0"/>
      <c r="J28" s="85"/>
      <c r="K28" s="131"/>
    </row>
    <row r="29" spans="2:11" s="1" customFormat="1" ht="25.35" customHeight="1">
      <c r="B29" s="41"/>
      <c r="C29" s="42"/>
      <c r="D29" s="132" t="s">
        <v>41</v>
      </c>
      <c r="E29" s="42"/>
      <c r="F29" s="42"/>
      <c r="G29" s="42"/>
      <c r="H29" s="42"/>
      <c r="I29" s="123"/>
      <c r="J29" s="133">
        <f>ROUND(J88,2)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0"/>
      <c r="J30" s="85"/>
      <c r="K30" s="131"/>
    </row>
    <row r="31" spans="2:11" s="1" customFormat="1" ht="14.45" customHeight="1">
      <c r="B31" s="41"/>
      <c r="C31" s="42"/>
      <c r="D31" s="42"/>
      <c r="E31" s="42"/>
      <c r="F31" s="46" t="s">
        <v>43</v>
      </c>
      <c r="G31" s="42"/>
      <c r="H31" s="42"/>
      <c r="I31" s="134" t="s">
        <v>42</v>
      </c>
      <c r="J31" s="46" t="s">
        <v>44</v>
      </c>
      <c r="K31" s="45"/>
    </row>
    <row r="32" spans="2:11" s="1" customFormat="1" ht="14.45" customHeight="1">
      <c r="B32" s="41"/>
      <c r="C32" s="42"/>
      <c r="D32" s="49" t="s">
        <v>45</v>
      </c>
      <c r="E32" s="49" t="s">
        <v>46</v>
      </c>
      <c r="F32" s="135">
        <f>ROUND(SUM(BE88:BE354),2)</f>
        <v>0</v>
      </c>
      <c r="G32" s="42"/>
      <c r="H32" s="42"/>
      <c r="I32" s="136">
        <v>0.21</v>
      </c>
      <c r="J32" s="135">
        <f>ROUND(ROUND((SUM(BE88:BE354)),2)*I32,2)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47</v>
      </c>
      <c r="F33" s="135">
        <f>ROUND(SUM(BF88:BF354),2)</f>
        <v>0</v>
      </c>
      <c r="G33" s="42"/>
      <c r="H33" s="42"/>
      <c r="I33" s="136">
        <v>0.15</v>
      </c>
      <c r="J33" s="135">
        <f>ROUND(ROUND((SUM(BF88:BF354)),2)*I33,2)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5">
        <f>ROUND(SUM(BG88:BG354),2)</f>
        <v>0</v>
      </c>
      <c r="G34" s="42"/>
      <c r="H34" s="42"/>
      <c r="I34" s="136">
        <v>0.21</v>
      </c>
      <c r="J34" s="13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49</v>
      </c>
      <c r="F35" s="135">
        <f>ROUND(SUM(BH88:BH354),2)</f>
        <v>0</v>
      </c>
      <c r="G35" s="42"/>
      <c r="H35" s="42"/>
      <c r="I35" s="136">
        <v>0.15</v>
      </c>
      <c r="J35" s="13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50</v>
      </c>
      <c r="F36" s="135">
        <f>ROUND(SUM(BI88:BI354),2)</f>
        <v>0</v>
      </c>
      <c r="G36" s="42"/>
      <c r="H36" s="42"/>
      <c r="I36" s="136">
        <v>0</v>
      </c>
      <c r="J36" s="13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3"/>
      <c r="J37" s="42"/>
      <c r="K37" s="45"/>
    </row>
    <row r="38" spans="2:11" s="1" customFormat="1" ht="25.35" customHeight="1">
      <c r="B38" s="41"/>
      <c r="C38" s="137"/>
      <c r="D38" s="138" t="s">
        <v>51</v>
      </c>
      <c r="E38" s="79"/>
      <c r="F38" s="79"/>
      <c r="G38" s="139" t="s">
        <v>52</v>
      </c>
      <c r="H38" s="140" t="s">
        <v>53</v>
      </c>
      <c r="I38" s="141"/>
      <c r="J38" s="142">
        <f>SUM(J29:J36)</f>
        <v>0</v>
      </c>
      <c r="K38" s="14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4"/>
      <c r="J39" s="57"/>
      <c r="K39" s="58"/>
    </row>
    <row r="43" spans="2:11" s="1" customFormat="1" ht="6.95" customHeight="1">
      <c r="B43" s="145"/>
      <c r="C43" s="146"/>
      <c r="D43" s="146"/>
      <c r="E43" s="146"/>
      <c r="F43" s="146"/>
      <c r="G43" s="146"/>
      <c r="H43" s="146"/>
      <c r="I43" s="147"/>
      <c r="J43" s="146"/>
      <c r="K43" s="148"/>
    </row>
    <row r="44" spans="2:11" s="1" customFormat="1" ht="36.95" customHeight="1">
      <c r="B44" s="41"/>
      <c r="C44" s="30" t="s">
        <v>99</v>
      </c>
      <c r="D44" s="42"/>
      <c r="E44" s="42"/>
      <c r="F44" s="42"/>
      <c r="G44" s="42"/>
      <c r="H44" s="42"/>
      <c r="I44" s="12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3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3"/>
      <c r="J46" s="42"/>
      <c r="K46" s="45"/>
    </row>
    <row r="47" spans="2:11" s="1" customFormat="1" ht="22.5" customHeight="1">
      <c r="B47" s="41"/>
      <c r="C47" s="42"/>
      <c r="D47" s="42"/>
      <c r="E47" s="388" t="str">
        <f>E7</f>
        <v>Vrchlabí, ulice Nádražní - Řešení cyklistické dopravy</v>
      </c>
      <c r="F47" s="394"/>
      <c r="G47" s="394"/>
      <c r="H47" s="394"/>
      <c r="I47" s="123"/>
      <c r="J47" s="42"/>
      <c r="K47" s="45"/>
    </row>
    <row r="48" spans="2:11" ht="15">
      <c r="B48" s="28"/>
      <c r="C48" s="37" t="s">
        <v>95</v>
      </c>
      <c r="D48" s="29"/>
      <c r="E48" s="29"/>
      <c r="F48" s="29"/>
      <c r="G48" s="29"/>
      <c r="H48" s="29"/>
      <c r="I48" s="122"/>
      <c r="J48" s="29"/>
      <c r="K48" s="31"/>
    </row>
    <row r="49" spans="2:11" s="1" customFormat="1" ht="22.5" customHeight="1">
      <c r="B49" s="41"/>
      <c r="C49" s="42"/>
      <c r="D49" s="42"/>
      <c r="E49" s="388" t="s">
        <v>96</v>
      </c>
      <c r="F49" s="389"/>
      <c r="G49" s="389"/>
      <c r="H49" s="389"/>
      <c r="I49" s="123"/>
      <c r="J49" s="42"/>
      <c r="K49" s="45"/>
    </row>
    <row r="50" spans="2:11" s="1" customFormat="1" ht="14.45" customHeight="1">
      <c r="B50" s="41"/>
      <c r="C50" s="37" t="s">
        <v>97</v>
      </c>
      <c r="D50" s="42"/>
      <c r="E50" s="42"/>
      <c r="F50" s="42"/>
      <c r="G50" s="42"/>
      <c r="H50" s="42"/>
      <c r="I50" s="123"/>
      <c r="J50" s="42"/>
      <c r="K50" s="45"/>
    </row>
    <row r="51" spans="2:11" s="1" customFormat="1" ht="23.25" customHeight="1">
      <c r="B51" s="41"/>
      <c r="C51" s="42"/>
      <c r="D51" s="42"/>
      <c r="E51" s="390" t="str">
        <f>E11</f>
        <v>a - Zpevněné plochy</v>
      </c>
      <c r="F51" s="389"/>
      <c r="G51" s="389"/>
      <c r="H51" s="389"/>
      <c r="I51" s="12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3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>Vrchlabí</v>
      </c>
      <c r="G53" s="42"/>
      <c r="H53" s="42"/>
      <c r="I53" s="124" t="s">
        <v>27</v>
      </c>
      <c r="J53" s="125" t="str">
        <f>IF(J14="","",J14)</f>
        <v>12. 5. 2016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3"/>
      <c r="J54" s="42"/>
      <c r="K54" s="45"/>
    </row>
    <row r="55" spans="2:11" s="1" customFormat="1" ht="15">
      <c r="B55" s="41"/>
      <c r="C55" s="37" t="s">
        <v>31</v>
      </c>
      <c r="D55" s="42"/>
      <c r="E55" s="42"/>
      <c r="F55" s="35" t="str">
        <f>E17</f>
        <v xml:space="preserve"> </v>
      </c>
      <c r="G55" s="42"/>
      <c r="H55" s="42"/>
      <c r="I55" s="124" t="s">
        <v>37</v>
      </c>
      <c r="J55" s="35" t="str">
        <f>E23</f>
        <v>VIAPROJEKT s.r.o. HK</v>
      </c>
      <c r="K55" s="45"/>
    </row>
    <row r="56" spans="2:11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3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3"/>
      <c r="J57" s="42"/>
      <c r="K57" s="45"/>
    </row>
    <row r="58" spans="2:11" s="1" customFormat="1" ht="29.25" customHeight="1">
      <c r="B58" s="41"/>
      <c r="C58" s="149" t="s">
        <v>100</v>
      </c>
      <c r="D58" s="137"/>
      <c r="E58" s="137"/>
      <c r="F58" s="137"/>
      <c r="G58" s="137"/>
      <c r="H58" s="137"/>
      <c r="I58" s="150"/>
      <c r="J58" s="151" t="s">
        <v>101</v>
      </c>
      <c r="K58" s="152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3"/>
      <c r="J59" s="42"/>
      <c r="K59" s="45"/>
    </row>
    <row r="60" spans="2:47" s="1" customFormat="1" ht="29.25" customHeight="1">
      <c r="B60" s="41"/>
      <c r="C60" s="153" t="s">
        <v>102</v>
      </c>
      <c r="D60" s="42"/>
      <c r="E60" s="42"/>
      <c r="F60" s="42"/>
      <c r="G60" s="42"/>
      <c r="H60" s="42"/>
      <c r="I60" s="123"/>
      <c r="J60" s="133">
        <f>J88</f>
        <v>0</v>
      </c>
      <c r="K60" s="45"/>
      <c r="AU60" s="24" t="s">
        <v>103</v>
      </c>
    </row>
    <row r="61" spans="2:11" s="8" customFormat="1" ht="24.95" customHeight="1">
      <c r="B61" s="154"/>
      <c r="C61" s="155"/>
      <c r="D61" s="156" t="s">
        <v>104</v>
      </c>
      <c r="E61" s="157"/>
      <c r="F61" s="157"/>
      <c r="G61" s="157"/>
      <c r="H61" s="157"/>
      <c r="I61" s="158"/>
      <c r="J61" s="159">
        <f>J89</f>
        <v>0</v>
      </c>
      <c r="K61" s="160"/>
    </row>
    <row r="62" spans="2:11" s="9" customFormat="1" ht="19.9" customHeight="1">
      <c r="B62" s="161"/>
      <c r="C62" s="162"/>
      <c r="D62" s="163" t="s">
        <v>105</v>
      </c>
      <c r="E62" s="164"/>
      <c r="F62" s="164"/>
      <c r="G62" s="164"/>
      <c r="H62" s="164"/>
      <c r="I62" s="165"/>
      <c r="J62" s="166">
        <f>J90</f>
        <v>0</v>
      </c>
      <c r="K62" s="167"/>
    </row>
    <row r="63" spans="2:11" s="9" customFormat="1" ht="19.9" customHeight="1">
      <c r="B63" s="161"/>
      <c r="C63" s="162"/>
      <c r="D63" s="163" t="s">
        <v>106</v>
      </c>
      <c r="E63" s="164"/>
      <c r="F63" s="164"/>
      <c r="G63" s="164"/>
      <c r="H63" s="164"/>
      <c r="I63" s="165"/>
      <c r="J63" s="166">
        <f>J171</f>
        <v>0</v>
      </c>
      <c r="K63" s="167"/>
    </row>
    <row r="64" spans="2:11" s="9" customFormat="1" ht="19.9" customHeight="1">
      <c r="B64" s="161"/>
      <c r="C64" s="162"/>
      <c r="D64" s="163" t="s">
        <v>107</v>
      </c>
      <c r="E64" s="164"/>
      <c r="F64" s="164"/>
      <c r="G64" s="164"/>
      <c r="H64" s="164"/>
      <c r="I64" s="165"/>
      <c r="J64" s="166">
        <f>J200</f>
        <v>0</v>
      </c>
      <c r="K64" s="167"/>
    </row>
    <row r="65" spans="2:11" s="9" customFormat="1" ht="19.9" customHeight="1">
      <c r="B65" s="161"/>
      <c r="C65" s="162"/>
      <c r="D65" s="163" t="s">
        <v>108</v>
      </c>
      <c r="E65" s="164"/>
      <c r="F65" s="164"/>
      <c r="G65" s="164"/>
      <c r="H65" s="164"/>
      <c r="I65" s="165"/>
      <c r="J65" s="166">
        <f>J304</f>
        <v>0</v>
      </c>
      <c r="K65" s="167"/>
    </row>
    <row r="66" spans="2:11" s="9" customFormat="1" ht="19.9" customHeight="1">
      <c r="B66" s="161"/>
      <c r="C66" s="162"/>
      <c r="D66" s="163" t="s">
        <v>109</v>
      </c>
      <c r="E66" s="164"/>
      <c r="F66" s="164"/>
      <c r="G66" s="164"/>
      <c r="H66" s="164"/>
      <c r="I66" s="165"/>
      <c r="J66" s="166">
        <f>J353</f>
        <v>0</v>
      </c>
      <c r="K66" s="167"/>
    </row>
    <row r="67" spans="2:11" s="1" customFormat="1" ht="21.75" customHeight="1">
      <c r="B67" s="41"/>
      <c r="C67" s="42"/>
      <c r="D67" s="42"/>
      <c r="E67" s="42"/>
      <c r="F67" s="42"/>
      <c r="G67" s="42"/>
      <c r="H67" s="42"/>
      <c r="I67" s="123"/>
      <c r="J67" s="42"/>
      <c r="K67" s="45"/>
    </row>
    <row r="68" spans="2:11" s="1" customFormat="1" ht="6.95" customHeight="1">
      <c r="B68" s="56"/>
      <c r="C68" s="57"/>
      <c r="D68" s="57"/>
      <c r="E68" s="57"/>
      <c r="F68" s="57"/>
      <c r="G68" s="57"/>
      <c r="H68" s="57"/>
      <c r="I68" s="144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47"/>
      <c r="J72" s="60"/>
      <c r="K72" s="60"/>
      <c r="L72" s="61"/>
    </row>
    <row r="73" spans="2:12" s="1" customFormat="1" ht="36.95" customHeight="1">
      <c r="B73" s="41"/>
      <c r="C73" s="62" t="s">
        <v>110</v>
      </c>
      <c r="D73" s="63"/>
      <c r="E73" s="63"/>
      <c r="F73" s="63"/>
      <c r="G73" s="63"/>
      <c r="H73" s="63"/>
      <c r="I73" s="168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8"/>
      <c r="J74" s="63"/>
      <c r="K74" s="63"/>
      <c r="L74" s="61"/>
    </row>
    <row r="75" spans="2:12" s="1" customFormat="1" ht="14.45" customHeight="1">
      <c r="B75" s="41"/>
      <c r="C75" s="65" t="s">
        <v>18</v>
      </c>
      <c r="D75" s="63"/>
      <c r="E75" s="63"/>
      <c r="F75" s="63"/>
      <c r="G75" s="63"/>
      <c r="H75" s="63"/>
      <c r="I75" s="168"/>
      <c r="J75" s="63"/>
      <c r="K75" s="63"/>
      <c r="L75" s="61"/>
    </row>
    <row r="76" spans="2:12" s="1" customFormat="1" ht="22.5" customHeight="1">
      <c r="B76" s="41"/>
      <c r="C76" s="63"/>
      <c r="D76" s="63"/>
      <c r="E76" s="391" t="str">
        <f>E7</f>
        <v>Vrchlabí, ulice Nádražní - Řešení cyklistické dopravy</v>
      </c>
      <c r="F76" s="392"/>
      <c r="G76" s="392"/>
      <c r="H76" s="392"/>
      <c r="I76" s="168"/>
      <c r="J76" s="63"/>
      <c r="K76" s="63"/>
      <c r="L76" s="61"/>
    </row>
    <row r="77" spans="2:12" ht="15">
      <c r="B77" s="28"/>
      <c r="C77" s="65" t="s">
        <v>95</v>
      </c>
      <c r="D77" s="169"/>
      <c r="E77" s="169"/>
      <c r="F77" s="169"/>
      <c r="G77" s="169"/>
      <c r="H77" s="169"/>
      <c r="J77" s="169"/>
      <c r="K77" s="169"/>
      <c r="L77" s="170"/>
    </row>
    <row r="78" spans="2:12" s="1" customFormat="1" ht="22.5" customHeight="1">
      <c r="B78" s="41"/>
      <c r="C78" s="63"/>
      <c r="D78" s="63"/>
      <c r="E78" s="391" t="s">
        <v>96</v>
      </c>
      <c r="F78" s="393"/>
      <c r="G78" s="393"/>
      <c r="H78" s="393"/>
      <c r="I78" s="168"/>
      <c r="J78" s="63"/>
      <c r="K78" s="63"/>
      <c r="L78" s="61"/>
    </row>
    <row r="79" spans="2:12" s="1" customFormat="1" ht="14.45" customHeight="1">
      <c r="B79" s="41"/>
      <c r="C79" s="65" t="s">
        <v>97</v>
      </c>
      <c r="D79" s="63"/>
      <c r="E79" s="63"/>
      <c r="F79" s="63"/>
      <c r="G79" s="63"/>
      <c r="H79" s="63"/>
      <c r="I79" s="168"/>
      <c r="J79" s="63"/>
      <c r="K79" s="63"/>
      <c r="L79" s="61"/>
    </row>
    <row r="80" spans="2:12" s="1" customFormat="1" ht="23.25" customHeight="1">
      <c r="B80" s="41"/>
      <c r="C80" s="63"/>
      <c r="D80" s="63"/>
      <c r="E80" s="355" t="str">
        <f>E11</f>
        <v>a - Zpevněné plochy</v>
      </c>
      <c r="F80" s="393"/>
      <c r="G80" s="393"/>
      <c r="H80" s="393"/>
      <c r="I80" s="168"/>
      <c r="J80" s="63"/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68"/>
      <c r="J81" s="63"/>
      <c r="K81" s="63"/>
      <c r="L81" s="61"/>
    </row>
    <row r="82" spans="2:12" s="1" customFormat="1" ht="18" customHeight="1">
      <c r="B82" s="41"/>
      <c r="C82" s="65" t="s">
        <v>25</v>
      </c>
      <c r="D82" s="63"/>
      <c r="E82" s="63"/>
      <c r="F82" s="171" t="str">
        <f>F14</f>
        <v>Vrchlabí</v>
      </c>
      <c r="G82" s="63"/>
      <c r="H82" s="63"/>
      <c r="I82" s="172" t="s">
        <v>27</v>
      </c>
      <c r="J82" s="73" t="str">
        <f>IF(J14="","",J14)</f>
        <v>12. 5. 2016</v>
      </c>
      <c r="K82" s="63"/>
      <c r="L82" s="61"/>
    </row>
    <row r="83" spans="2:12" s="1" customFormat="1" ht="6.95" customHeight="1">
      <c r="B83" s="41"/>
      <c r="C83" s="63"/>
      <c r="D83" s="63"/>
      <c r="E83" s="63"/>
      <c r="F83" s="63"/>
      <c r="G83" s="63"/>
      <c r="H83" s="63"/>
      <c r="I83" s="168"/>
      <c r="J83" s="63"/>
      <c r="K83" s="63"/>
      <c r="L83" s="61"/>
    </row>
    <row r="84" spans="2:12" s="1" customFormat="1" ht="15">
      <c r="B84" s="41"/>
      <c r="C84" s="65" t="s">
        <v>31</v>
      </c>
      <c r="D84" s="63"/>
      <c r="E84" s="63"/>
      <c r="F84" s="171" t="str">
        <f>E17</f>
        <v xml:space="preserve"> </v>
      </c>
      <c r="G84" s="63"/>
      <c r="H84" s="63"/>
      <c r="I84" s="172" t="s">
        <v>37</v>
      </c>
      <c r="J84" s="171" t="str">
        <f>E23</f>
        <v>VIAPROJEKT s.r.o. HK</v>
      </c>
      <c r="K84" s="63"/>
      <c r="L84" s="61"/>
    </row>
    <row r="85" spans="2:12" s="1" customFormat="1" ht="14.45" customHeight="1">
      <c r="B85" s="41"/>
      <c r="C85" s="65" t="s">
        <v>35</v>
      </c>
      <c r="D85" s="63"/>
      <c r="E85" s="63"/>
      <c r="F85" s="171" t="str">
        <f>IF(E20="","",E20)</f>
        <v/>
      </c>
      <c r="G85" s="63"/>
      <c r="H85" s="63"/>
      <c r="I85" s="168"/>
      <c r="J85" s="63"/>
      <c r="K85" s="63"/>
      <c r="L85" s="61"/>
    </row>
    <row r="86" spans="2:12" s="1" customFormat="1" ht="10.35" customHeight="1">
      <c r="B86" s="41"/>
      <c r="C86" s="63"/>
      <c r="D86" s="63"/>
      <c r="E86" s="63"/>
      <c r="F86" s="63"/>
      <c r="G86" s="63"/>
      <c r="H86" s="63"/>
      <c r="I86" s="168"/>
      <c r="J86" s="63"/>
      <c r="K86" s="63"/>
      <c r="L86" s="61"/>
    </row>
    <row r="87" spans="2:20" s="10" customFormat="1" ht="29.25" customHeight="1">
      <c r="B87" s="173"/>
      <c r="C87" s="174" t="s">
        <v>111</v>
      </c>
      <c r="D87" s="175" t="s">
        <v>60</v>
      </c>
      <c r="E87" s="175" t="s">
        <v>56</v>
      </c>
      <c r="F87" s="175" t="s">
        <v>112</v>
      </c>
      <c r="G87" s="175" t="s">
        <v>113</v>
      </c>
      <c r="H87" s="175" t="s">
        <v>114</v>
      </c>
      <c r="I87" s="176" t="s">
        <v>115</v>
      </c>
      <c r="J87" s="175" t="s">
        <v>101</v>
      </c>
      <c r="K87" s="177" t="s">
        <v>116</v>
      </c>
      <c r="L87" s="178"/>
      <c r="M87" s="81" t="s">
        <v>117</v>
      </c>
      <c r="N87" s="82" t="s">
        <v>45</v>
      </c>
      <c r="O87" s="82" t="s">
        <v>118</v>
      </c>
      <c r="P87" s="82" t="s">
        <v>119</v>
      </c>
      <c r="Q87" s="82" t="s">
        <v>120</v>
      </c>
      <c r="R87" s="82" t="s">
        <v>121</v>
      </c>
      <c r="S87" s="82" t="s">
        <v>122</v>
      </c>
      <c r="T87" s="83" t="s">
        <v>123</v>
      </c>
    </row>
    <row r="88" spans="2:63" s="1" customFormat="1" ht="29.25" customHeight="1">
      <c r="B88" s="41"/>
      <c r="C88" s="87" t="s">
        <v>102</v>
      </c>
      <c r="D88" s="63"/>
      <c r="E88" s="63"/>
      <c r="F88" s="63"/>
      <c r="G88" s="63"/>
      <c r="H88" s="63"/>
      <c r="I88" s="168"/>
      <c r="J88" s="179">
        <f>BK88</f>
        <v>0</v>
      </c>
      <c r="K88" s="63"/>
      <c r="L88" s="61"/>
      <c r="M88" s="84"/>
      <c r="N88" s="85"/>
      <c r="O88" s="85"/>
      <c r="P88" s="180">
        <f>P89</f>
        <v>0</v>
      </c>
      <c r="Q88" s="85"/>
      <c r="R88" s="180">
        <f>R89</f>
        <v>58.563390000000005</v>
      </c>
      <c r="S88" s="85"/>
      <c r="T88" s="181">
        <f>T89</f>
        <v>104.64800000000002</v>
      </c>
      <c r="AT88" s="24" t="s">
        <v>74</v>
      </c>
      <c r="AU88" s="24" t="s">
        <v>103</v>
      </c>
      <c r="BK88" s="182">
        <f>BK89</f>
        <v>0</v>
      </c>
    </row>
    <row r="89" spans="2:63" s="11" customFormat="1" ht="37.35" customHeight="1">
      <c r="B89" s="183"/>
      <c r="C89" s="184"/>
      <c r="D89" s="185" t="s">
        <v>74</v>
      </c>
      <c r="E89" s="186" t="s">
        <v>124</v>
      </c>
      <c r="F89" s="186" t="s">
        <v>125</v>
      </c>
      <c r="G89" s="184"/>
      <c r="H89" s="184"/>
      <c r="I89" s="187"/>
      <c r="J89" s="188">
        <f>BK89</f>
        <v>0</v>
      </c>
      <c r="K89" s="184"/>
      <c r="L89" s="189"/>
      <c r="M89" s="190"/>
      <c r="N89" s="191"/>
      <c r="O89" s="191"/>
      <c r="P89" s="192">
        <f>P90+P171+P200+P304+P353</f>
        <v>0</v>
      </c>
      <c r="Q89" s="191"/>
      <c r="R89" s="192">
        <f>R90+R171+R200+R304+R353</f>
        <v>58.563390000000005</v>
      </c>
      <c r="S89" s="191"/>
      <c r="T89" s="193">
        <f>T90+T171+T200+T304+T353</f>
        <v>104.64800000000002</v>
      </c>
      <c r="AR89" s="194" t="s">
        <v>24</v>
      </c>
      <c r="AT89" s="195" t="s">
        <v>74</v>
      </c>
      <c r="AU89" s="195" t="s">
        <v>75</v>
      </c>
      <c r="AY89" s="194" t="s">
        <v>126</v>
      </c>
      <c r="BK89" s="196">
        <f>BK90+BK171+BK200+BK304+BK353</f>
        <v>0</v>
      </c>
    </row>
    <row r="90" spans="2:63" s="11" customFormat="1" ht="19.9" customHeight="1">
      <c r="B90" s="183"/>
      <c r="C90" s="184"/>
      <c r="D90" s="197" t="s">
        <v>74</v>
      </c>
      <c r="E90" s="198" t="s">
        <v>24</v>
      </c>
      <c r="F90" s="198" t="s">
        <v>127</v>
      </c>
      <c r="G90" s="184"/>
      <c r="H90" s="184"/>
      <c r="I90" s="187"/>
      <c r="J90" s="199">
        <f>BK90</f>
        <v>0</v>
      </c>
      <c r="K90" s="184"/>
      <c r="L90" s="189"/>
      <c r="M90" s="190"/>
      <c r="N90" s="191"/>
      <c r="O90" s="191"/>
      <c r="P90" s="192">
        <f>SUM(P91:P170)</f>
        <v>0</v>
      </c>
      <c r="Q90" s="191"/>
      <c r="R90" s="192">
        <f>SUM(R91:R170)</f>
        <v>0.00036</v>
      </c>
      <c r="S90" s="191"/>
      <c r="T90" s="193">
        <f>SUM(T91:T170)</f>
        <v>103.69600000000003</v>
      </c>
      <c r="AR90" s="194" t="s">
        <v>24</v>
      </c>
      <c r="AT90" s="195" t="s">
        <v>74</v>
      </c>
      <c r="AU90" s="195" t="s">
        <v>24</v>
      </c>
      <c r="AY90" s="194" t="s">
        <v>126</v>
      </c>
      <c r="BK90" s="196">
        <f>SUM(BK91:BK170)</f>
        <v>0</v>
      </c>
    </row>
    <row r="91" spans="2:65" s="1" customFormat="1" ht="44.25" customHeight="1">
      <c r="B91" s="41"/>
      <c r="C91" s="200" t="s">
        <v>24</v>
      </c>
      <c r="D91" s="200" t="s">
        <v>128</v>
      </c>
      <c r="E91" s="201" t="s">
        <v>129</v>
      </c>
      <c r="F91" s="202" t="s">
        <v>130</v>
      </c>
      <c r="G91" s="203" t="s">
        <v>131</v>
      </c>
      <c r="H91" s="204">
        <v>137</v>
      </c>
      <c r="I91" s="205"/>
      <c r="J91" s="206">
        <f>ROUND(I91*H91,2)</f>
        <v>0</v>
      </c>
      <c r="K91" s="202" t="s">
        <v>132</v>
      </c>
      <c r="L91" s="61"/>
      <c r="M91" s="207" t="s">
        <v>22</v>
      </c>
      <c r="N91" s="208" t="s">
        <v>46</v>
      </c>
      <c r="O91" s="42"/>
      <c r="P91" s="209">
        <f>O91*H91</f>
        <v>0</v>
      </c>
      <c r="Q91" s="209">
        <v>0</v>
      </c>
      <c r="R91" s="209">
        <f>Q91*H91</f>
        <v>0</v>
      </c>
      <c r="S91" s="209">
        <v>0.26</v>
      </c>
      <c r="T91" s="210">
        <f>S91*H91</f>
        <v>35.620000000000005</v>
      </c>
      <c r="AR91" s="24" t="s">
        <v>133</v>
      </c>
      <c r="AT91" s="24" t="s">
        <v>128</v>
      </c>
      <c r="AU91" s="24" t="s">
        <v>83</v>
      </c>
      <c r="AY91" s="24" t="s">
        <v>126</v>
      </c>
      <c r="BE91" s="211">
        <f>IF(N91="základní",J91,0)</f>
        <v>0</v>
      </c>
      <c r="BF91" s="211">
        <f>IF(N91="snížená",J91,0)</f>
        <v>0</v>
      </c>
      <c r="BG91" s="211">
        <f>IF(N91="zákl. přenesená",J91,0)</f>
        <v>0</v>
      </c>
      <c r="BH91" s="211">
        <f>IF(N91="sníž. přenesená",J91,0)</f>
        <v>0</v>
      </c>
      <c r="BI91" s="211">
        <f>IF(N91="nulová",J91,0)</f>
        <v>0</v>
      </c>
      <c r="BJ91" s="24" t="s">
        <v>24</v>
      </c>
      <c r="BK91" s="211">
        <f>ROUND(I91*H91,2)</f>
        <v>0</v>
      </c>
      <c r="BL91" s="24" t="s">
        <v>133</v>
      </c>
      <c r="BM91" s="24" t="s">
        <v>134</v>
      </c>
    </row>
    <row r="92" spans="2:51" s="12" customFormat="1" ht="13.5">
      <c r="B92" s="212"/>
      <c r="C92" s="213"/>
      <c r="D92" s="214" t="s">
        <v>135</v>
      </c>
      <c r="E92" s="215" t="s">
        <v>22</v>
      </c>
      <c r="F92" s="216" t="s">
        <v>136</v>
      </c>
      <c r="G92" s="213"/>
      <c r="H92" s="217" t="s">
        <v>22</v>
      </c>
      <c r="I92" s="218"/>
      <c r="J92" s="213"/>
      <c r="K92" s="213"/>
      <c r="L92" s="219"/>
      <c r="M92" s="220"/>
      <c r="N92" s="221"/>
      <c r="O92" s="221"/>
      <c r="P92" s="221"/>
      <c r="Q92" s="221"/>
      <c r="R92" s="221"/>
      <c r="S92" s="221"/>
      <c r="T92" s="222"/>
      <c r="AT92" s="223" t="s">
        <v>135</v>
      </c>
      <c r="AU92" s="223" t="s">
        <v>83</v>
      </c>
      <c r="AV92" s="12" t="s">
        <v>24</v>
      </c>
      <c r="AW92" s="12" t="s">
        <v>39</v>
      </c>
      <c r="AX92" s="12" t="s">
        <v>75</v>
      </c>
      <c r="AY92" s="223" t="s">
        <v>126</v>
      </c>
    </row>
    <row r="93" spans="2:51" s="13" customFormat="1" ht="13.5">
      <c r="B93" s="224"/>
      <c r="C93" s="225"/>
      <c r="D93" s="214" t="s">
        <v>135</v>
      </c>
      <c r="E93" s="226" t="s">
        <v>22</v>
      </c>
      <c r="F93" s="227" t="s">
        <v>137</v>
      </c>
      <c r="G93" s="225"/>
      <c r="H93" s="228">
        <v>137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AT93" s="234" t="s">
        <v>135</v>
      </c>
      <c r="AU93" s="234" t="s">
        <v>83</v>
      </c>
      <c r="AV93" s="13" t="s">
        <v>83</v>
      </c>
      <c r="AW93" s="13" t="s">
        <v>39</v>
      </c>
      <c r="AX93" s="13" t="s">
        <v>75</v>
      </c>
      <c r="AY93" s="234" t="s">
        <v>126</v>
      </c>
    </row>
    <row r="94" spans="2:51" s="14" customFormat="1" ht="13.5">
      <c r="B94" s="235"/>
      <c r="C94" s="236"/>
      <c r="D94" s="237" t="s">
        <v>135</v>
      </c>
      <c r="E94" s="238" t="s">
        <v>22</v>
      </c>
      <c r="F94" s="239" t="s">
        <v>138</v>
      </c>
      <c r="G94" s="236"/>
      <c r="H94" s="240">
        <v>137</v>
      </c>
      <c r="I94" s="241"/>
      <c r="J94" s="236"/>
      <c r="K94" s="236"/>
      <c r="L94" s="242"/>
      <c r="M94" s="243"/>
      <c r="N94" s="244"/>
      <c r="O94" s="244"/>
      <c r="P94" s="244"/>
      <c r="Q94" s="244"/>
      <c r="R94" s="244"/>
      <c r="S94" s="244"/>
      <c r="T94" s="245"/>
      <c r="AT94" s="246" t="s">
        <v>135</v>
      </c>
      <c r="AU94" s="246" t="s">
        <v>83</v>
      </c>
      <c r="AV94" s="14" t="s">
        <v>133</v>
      </c>
      <c r="AW94" s="14" t="s">
        <v>39</v>
      </c>
      <c r="AX94" s="14" t="s">
        <v>24</v>
      </c>
      <c r="AY94" s="246" t="s">
        <v>126</v>
      </c>
    </row>
    <row r="95" spans="2:65" s="1" customFormat="1" ht="44.25" customHeight="1">
      <c r="B95" s="41"/>
      <c r="C95" s="200" t="s">
        <v>83</v>
      </c>
      <c r="D95" s="200" t="s">
        <v>128</v>
      </c>
      <c r="E95" s="201" t="s">
        <v>139</v>
      </c>
      <c r="F95" s="202" t="s">
        <v>140</v>
      </c>
      <c r="G95" s="203" t="s">
        <v>131</v>
      </c>
      <c r="H95" s="204">
        <v>137</v>
      </c>
      <c r="I95" s="205"/>
      <c r="J95" s="206">
        <f>ROUND(I95*H95,2)</f>
        <v>0</v>
      </c>
      <c r="K95" s="202" t="s">
        <v>132</v>
      </c>
      <c r="L95" s="61"/>
      <c r="M95" s="207" t="s">
        <v>22</v>
      </c>
      <c r="N95" s="208" t="s">
        <v>46</v>
      </c>
      <c r="O95" s="42"/>
      <c r="P95" s="209">
        <f>O95*H95</f>
        <v>0</v>
      </c>
      <c r="Q95" s="209">
        <v>0</v>
      </c>
      <c r="R95" s="209">
        <f>Q95*H95</f>
        <v>0</v>
      </c>
      <c r="S95" s="209">
        <v>0.4</v>
      </c>
      <c r="T95" s="210">
        <f>S95*H95</f>
        <v>54.800000000000004</v>
      </c>
      <c r="AR95" s="24" t="s">
        <v>133</v>
      </c>
      <c r="AT95" s="24" t="s">
        <v>128</v>
      </c>
      <c r="AU95" s="24" t="s">
        <v>83</v>
      </c>
      <c r="AY95" s="24" t="s">
        <v>126</v>
      </c>
      <c r="BE95" s="211">
        <f>IF(N95="základní",J95,0)</f>
        <v>0</v>
      </c>
      <c r="BF95" s="211">
        <f>IF(N95="snížená",J95,0)</f>
        <v>0</v>
      </c>
      <c r="BG95" s="211">
        <f>IF(N95="zákl. přenesená",J95,0)</f>
        <v>0</v>
      </c>
      <c r="BH95" s="211">
        <f>IF(N95="sníž. přenesená",J95,0)</f>
        <v>0</v>
      </c>
      <c r="BI95" s="211">
        <f>IF(N95="nulová",J95,0)</f>
        <v>0</v>
      </c>
      <c r="BJ95" s="24" t="s">
        <v>24</v>
      </c>
      <c r="BK95" s="211">
        <f>ROUND(I95*H95,2)</f>
        <v>0</v>
      </c>
      <c r="BL95" s="24" t="s">
        <v>133</v>
      </c>
      <c r="BM95" s="24" t="s">
        <v>141</v>
      </c>
    </row>
    <row r="96" spans="2:51" s="12" customFormat="1" ht="13.5">
      <c r="B96" s="212"/>
      <c r="C96" s="213"/>
      <c r="D96" s="214" t="s">
        <v>135</v>
      </c>
      <c r="E96" s="215" t="s">
        <v>22</v>
      </c>
      <c r="F96" s="216" t="s">
        <v>142</v>
      </c>
      <c r="G96" s="213"/>
      <c r="H96" s="217" t="s">
        <v>22</v>
      </c>
      <c r="I96" s="218"/>
      <c r="J96" s="213"/>
      <c r="K96" s="213"/>
      <c r="L96" s="219"/>
      <c r="M96" s="220"/>
      <c r="N96" s="221"/>
      <c r="O96" s="221"/>
      <c r="P96" s="221"/>
      <c r="Q96" s="221"/>
      <c r="R96" s="221"/>
      <c r="S96" s="221"/>
      <c r="T96" s="222"/>
      <c r="AT96" s="223" t="s">
        <v>135</v>
      </c>
      <c r="AU96" s="223" t="s">
        <v>83</v>
      </c>
      <c r="AV96" s="12" t="s">
        <v>24</v>
      </c>
      <c r="AW96" s="12" t="s">
        <v>39</v>
      </c>
      <c r="AX96" s="12" t="s">
        <v>75</v>
      </c>
      <c r="AY96" s="223" t="s">
        <v>126</v>
      </c>
    </row>
    <row r="97" spans="2:51" s="13" customFormat="1" ht="13.5">
      <c r="B97" s="224"/>
      <c r="C97" s="225"/>
      <c r="D97" s="214" t="s">
        <v>135</v>
      </c>
      <c r="E97" s="226" t="s">
        <v>22</v>
      </c>
      <c r="F97" s="227" t="s">
        <v>137</v>
      </c>
      <c r="G97" s="225"/>
      <c r="H97" s="228">
        <v>137</v>
      </c>
      <c r="I97" s="229"/>
      <c r="J97" s="225"/>
      <c r="K97" s="225"/>
      <c r="L97" s="230"/>
      <c r="M97" s="231"/>
      <c r="N97" s="232"/>
      <c r="O97" s="232"/>
      <c r="P97" s="232"/>
      <c r="Q97" s="232"/>
      <c r="R97" s="232"/>
      <c r="S97" s="232"/>
      <c r="T97" s="233"/>
      <c r="AT97" s="234" t="s">
        <v>135</v>
      </c>
      <c r="AU97" s="234" t="s">
        <v>83</v>
      </c>
      <c r="AV97" s="13" t="s">
        <v>83</v>
      </c>
      <c r="AW97" s="13" t="s">
        <v>39</v>
      </c>
      <c r="AX97" s="13" t="s">
        <v>75</v>
      </c>
      <c r="AY97" s="234" t="s">
        <v>126</v>
      </c>
    </row>
    <row r="98" spans="2:51" s="14" customFormat="1" ht="13.5">
      <c r="B98" s="235"/>
      <c r="C98" s="236"/>
      <c r="D98" s="237" t="s">
        <v>135</v>
      </c>
      <c r="E98" s="238" t="s">
        <v>22</v>
      </c>
      <c r="F98" s="239" t="s">
        <v>138</v>
      </c>
      <c r="G98" s="236"/>
      <c r="H98" s="240">
        <v>137</v>
      </c>
      <c r="I98" s="241"/>
      <c r="J98" s="236"/>
      <c r="K98" s="236"/>
      <c r="L98" s="242"/>
      <c r="M98" s="243"/>
      <c r="N98" s="244"/>
      <c r="O98" s="244"/>
      <c r="P98" s="244"/>
      <c r="Q98" s="244"/>
      <c r="R98" s="244"/>
      <c r="S98" s="244"/>
      <c r="T98" s="245"/>
      <c r="AT98" s="246" t="s">
        <v>135</v>
      </c>
      <c r="AU98" s="246" t="s">
        <v>83</v>
      </c>
      <c r="AV98" s="14" t="s">
        <v>133</v>
      </c>
      <c r="AW98" s="14" t="s">
        <v>39</v>
      </c>
      <c r="AX98" s="14" t="s">
        <v>24</v>
      </c>
      <c r="AY98" s="246" t="s">
        <v>126</v>
      </c>
    </row>
    <row r="99" spans="2:65" s="1" customFormat="1" ht="31.5" customHeight="1">
      <c r="B99" s="41"/>
      <c r="C99" s="200" t="s">
        <v>143</v>
      </c>
      <c r="D99" s="200" t="s">
        <v>128</v>
      </c>
      <c r="E99" s="201" t="s">
        <v>144</v>
      </c>
      <c r="F99" s="202" t="s">
        <v>145</v>
      </c>
      <c r="G99" s="203" t="s">
        <v>131</v>
      </c>
      <c r="H99" s="204">
        <v>12</v>
      </c>
      <c r="I99" s="205"/>
      <c r="J99" s="206">
        <f>ROUND(I99*H99,2)</f>
        <v>0</v>
      </c>
      <c r="K99" s="202" t="s">
        <v>132</v>
      </c>
      <c r="L99" s="61"/>
      <c r="M99" s="207" t="s">
        <v>22</v>
      </c>
      <c r="N99" s="208" t="s">
        <v>46</v>
      </c>
      <c r="O99" s="42"/>
      <c r="P99" s="209">
        <f>O99*H99</f>
        <v>0</v>
      </c>
      <c r="Q99" s="209">
        <v>3E-05</v>
      </c>
      <c r="R99" s="209">
        <f>Q99*H99</f>
        <v>0.00036</v>
      </c>
      <c r="S99" s="209">
        <v>0.103</v>
      </c>
      <c r="T99" s="210">
        <f>S99*H99</f>
        <v>1.236</v>
      </c>
      <c r="AR99" s="24" t="s">
        <v>133</v>
      </c>
      <c r="AT99" s="24" t="s">
        <v>128</v>
      </c>
      <c r="AU99" s="24" t="s">
        <v>83</v>
      </c>
      <c r="AY99" s="24" t="s">
        <v>126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24" t="s">
        <v>24</v>
      </c>
      <c r="BK99" s="211">
        <f>ROUND(I99*H99,2)</f>
        <v>0</v>
      </c>
      <c r="BL99" s="24" t="s">
        <v>133</v>
      </c>
      <c r="BM99" s="24" t="s">
        <v>146</v>
      </c>
    </row>
    <row r="100" spans="2:51" s="12" customFormat="1" ht="13.5">
      <c r="B100" s="212"/>
      <c r="C100" s="213"/>
      <c r="D100" s="214" t="s">
        <v>135</v>
      </c>
      <c r="E100" s="215" t="s">
        <v>22</v>
      </c>
      <c r="F100" s="216" t="s">
        <v>147</v>
      </c>
      <c r="G100" s="213"/>
      <c r="H100" s="217" t="s">
        <v>22</v>
      </c>
      <c r="I100" s="218"/>
      <c r="J100" s="213"/>
      <c r="K100" s="213"/>
      <c r="L100" s="219"/>
      <c r="M100" s="220"/>
      <c r="N100" s="221"/>
      <c r="O100" s="221"/>
      <c r="P100" s="221"/>
      <c r="Q100" s="221"/>
      <c r="R100" s="221"/>
      <c r="S100" s="221"/>
      <c r="T100" s="222"/>
      <c r="AT100" s="223" t="s">
        <v>135</v>
      </c>
      <c r="AU100" s="223" t="s">
        <v>83</v>
      </c>
      <c r="AV100" s="12" t="s">
        <v>24</v>
      </c>
      <c r="AW100" s="12" t="s">
        <v>39</v>
      </c>
      <c r="AX100" s="12" t="s">
        <v>75</v>
      </c>
      <c r="AY100" s="223" t="s">
        <v>126</v>
      </c>
    </row>
    <row r="101" spans="2:51" s="13" customFormat="1" ht="13.5">
      <c r="B101" s="224"/>
      <c r="C101" s="225"/>
      <c r="D101" s="214" t="s">
        <v>135</v>
      </c>
      <c r="E101" s="226" t="s">
        <v>22</v>
      </c>
      <c r="F101" s="227" t="s">
        <v>148</v>
      </c>
      <c r="G101" s="225"/>
      <c r="H101" s="228">
        <v>12</v>
      </c>
      <c r="I101" s="229"/>
      <c r="J101" s="225"/>
      <c r="K101" s="225"/>
      <c r="L101" s="230"/>
      <c r="M101" s="231"/>
      <c r="N101" s="232"/>
      <c r="O101" s="232"/>
      <c r="P101" s="232"/>
      <c r="Q101" s="232"/>
      <c r="R101" s="232"/>
      <c r="S101" s="232"/>
      <c r="T101" s="233"/>
      <c r="AT101" s="234" t="s">
        <v>135</v>
      </c>
      <c r="AU101" s="234" t="s">
        <v>83</v>
      </c>
      <c r="AV101" s="13" t="s">
        <v>83</v>
      </c>
      <c r="AW101" s="13" t="s">
        <v>39</v>
      </c>
      <c r="AX101" s="13" t="s">
        <v>75</v>
      </c>
      <c r="AY101" s="234" t="s">
        <v>126</v>
      </c>
    </row>
    <row r="102" spans="2:51" s="14" customFormat="1" ht="13.5">
      <c r="B102" s="235"/>
      <c r="C102" s="236"/>
      <c r="D102" s="237" t="s">
        <v>135</v>
      </c>
      <c r="E102" s="238" t="s">
        <v>22</v>
      </c>
      <c r="F102" s="239" t="s">
        <v>138</v>
      </c>
      <c r="G102" s="236"/>
      <c r="H102" s="240">
        <v>12</v>
      </c>
      <c r="I102" s="241"/>
      <c r="J102" s="236"/>
      <c r="K102" s="236"/>
      <c r="L102" s="242"/>
      <c r="M102" s="243"/>
      <c r="N102" s="244"/>
      <c r="O102" s="244"/>
      <c r="P102" s="244"/>
      <c r="Q102" s="244"/>
      <c r="R102" s="244"/>
      <c r="S102" s="244"/>
      <c r="T102" s="245"/>
      <c r="AT102" s="246" t="s">
        <v>135</v>
      </c>
      <c r="AU102" s="246" t="s">
        <v>83</v>
      </c>
      <c r="AV102" s="14" t="s">
        <v>133</v>
      </c>
      <c r="AW102" s="14" t="s">
        <v>39</v>
      </c>
      <c r="AX102" s="14" t="s">
        <v>24</v>
      </c>
      <c r="AY102" s="246" t="s">
        <v>126</v>
      </c>
    </row>
    <row r="103" spans="2:65" s="1" customFormat="1" ht="31.5" customHeight="1">
      <c r="B103" s="41"/>
      <c r="C103" s="200" t="s">
        <v>133</v>
      </c>
      <c r="D103" s="200" t="s">
        <v>128</v>
      </c>
      <c r="E103" s="201" t="s">
        <v>149</v>
      </c>
      <c r="F103" s="202" t="s">
        <v>150</v>
      </c>
      <c r="G103" s="203" t="s">
        <v>151</v>
      </c>
      <c r="H103" s="204">
        <v>24</v>
      </c>
      <c r="I103" s="205"/>
      <c r="J103" s="206">
        <f>ROUND(I103*H103,2)</f>
        <v>0</v>
      </c>
      <c r="K103" s="202" t="s">
        <v>132</v>
      </c>
      <c r="L103" s="61"/>
      <c r="M103" s="207" t="s">
        <v>22</v>
      </c>
      <c r="N103" s="208" t="s">
        <v>46</v>
      </c>
      <c r="O103" s="42"/>
      <c r="P103" s="209">
        <f>O103*H103</f>
        <v>0</v>
      </c>
      <c r="Q103" s="209">
        <v>0</v>
      </c>
      <c r="R103" s="209">
        <f>Q103*H103</f>
        <v>0</v>
      </c>
      <c r="S103" s="209">
        <v>0.205</v>
      </c>
      <c r="T103" s="210">
        <f>S103*H103</f>
        <v>4.92</v>
      </c>
      <c r="AR103" s="24" t="s">
        <v>133</v>
      </c>
      <c r="AT103" s="24" t="s">
        <v>128</v>
      </c>
      <c r="AU103" s="24" t="s">
        <v>83</v>
      </c>
      <c r="AY103" s="24" t="s">
        <v>126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24" t="s">
        <v>24</v>
      </c>
      <c r="BK103" s="211">
        <f>ROUND(I103*H103,2)</f>
        <v>0</v>
      </c>
      <c r="BL103" s="24" t="s">
        <v>133</v>
      </c>
      <c r="BM103" s="24" t="s">
        <v>152</v>
      </c>
    </row>
    <row r="104" spans="2:51" s="12" customFormat="1" ht="13.5">
      <c r="B104" s="212"/>
      <c r="C104" s="213"/>
      <c r="D104" s="214" t="s">
        <v>135</v>
      </c>
      <c r="E104" s="215" t="s">
        <v>22</v>
      </c>
      <c r="F104" s="216" t="s">
        <v>153</v>
      </c>
      <c r="G104" s="213"/>
      <c r="H104" s="217" t="s">
        <v>22</v>
      </c>
      <c r="I104" s="218"/>
      <c r="J104" s="213"/>
      <c r="K104" s="213"/>
      <c r="L104" s="219"/>
      <c r="M104" s="220"/>
      <c r="N104" s="221"/>
      <c r="O104" s="221"/>
      <c r="P104" s="221"/>
      <c r="Q104" s="221"/>
      <c r="R104" s="221"/>
      <c r="S104" s="221"/>
      <c r="T104" s="222"/>
      <c r="AT104" s="223" t="s">
        <v>135</v>
      </c>
      <c r="AU104" s="223" t="s">
        <v>83</v>
      </c>
      <c r="AV104" s="12" t="s">
        <v>24</v>
      </c>
      <c r="AW104" s="12" t="s">
        <v>39</v>
      </c>
      <c r="AX104" s="12" t="s">
        <v>75</v>
      </c>
      <c r="AY104" s="223" t="s">
        <v>126</v>
      </c>
    </row>
    <row r="105" spans="2:51" s="13" customFormat="1" ht="13.5">
      <c r="B105" s="224"/>
      <c r="C105" s="225"/>
      <c r="D105" s="214" t="s">
        <v>135</v>
      </c>
      <c r="E105" s="226" t="s">
        <v>22</v>
      </c>
      <c r="F105" s="227" t="s">
        <v>154</v>
      </c>
      <c r="G105" s="225"/>
      <c r="H105" s="228">
        <v>24</v>
      </c>
      <c r="I105" s="229"/>
      <c r="J105" s="225"/>
      <c r="K105" s="225"/>
      <c r="L105" s="230"/>
      <c r="M105" s="231"/>
      <c r="N105" s="232"/>
      <c r="O105" s="232"/>
      <c r="P105" s="232"/>
      <c r="Q105" s="232"/>
      <c r="R105" s="232"/>
      <c r="S105" s="232"/>
      <c r="T105" s="233"/>
      <c r="AT105" s="234" t="s">
        <v>135</v>
      </c>
      <c r="AU105" s="234" t="s">
        <v>83</v>
      </c>
      <c r="AV105" s="13" t="s">
        <v>83</v>
      </c>
      <c r="AW105" s="13" t="s">
        <v>39</v>
      </c>
      <c r="AX105" s="13" t="s">
        <v>75</v>
      </c>
      <c r="AY105" s="234" t="s">
        <v>126</v>
      </c>
    </row>
    <row r="106" spans="2:51" s="14" customFormat="1" ht="13.5">
      <c r="B106" s="235"/>
      <c r="C106" s="236"/>
      <c r="D106" s="237" t="s">
        <v>135</v>
      </c>
      <c r="E106" s="238" t="s">
        <v>22</v>
      </c>
      <c r="F106" s="239" t="s">
        <v>138</v>
      </c>
      <c r="G106" s="236"/>
      <c r="H106" s="240">
        <v>24</v>
      </c>
      <c r="I106" s="241"/>
      <c r="J106" s="236"/>
      <c r="K106" s="236"/>
      <c r="L106" s="242"/>
      <c r="M106" s="243"/>
      <c r="N106" s="244"/>
      <c r="O106" s="244"/>
      <c r="P106" s="244"/>
      <c r="Q106" s="244"/>
      <c r="R106" s="244"/>
      <c r="S106" s="244"/>
      <c r="T106" s="245"/>
      <c r="AT106" s="246" t="s">
        <v>135</v>
      </c>
      <c r="AU106" s="246" t="s">
        <v>83</v>
      </c>
      <c r="AV106" s="14" t="s">
        <v>133</v>
      </c>
      <c r="AW106" s="14" t="s">
        <v>39</v>
      </c>
      <c r="AX106" s="14" t="s">
        <v>24</v>
      </c>
      <c r="AY106" s="246" t="s">
        <v>126</v>
      </c>
    </row>
    <row r="107" spans="2:65" s="1" customFormat="1" ht="31.5" customHeight="1">
      <c r="B107" s="41"/>
      <c r="C107" s="200" t="s">
        <v>155</v>
      </c>
      <c r="D107" s="200" t="s">
        <v>128</v>
      </c>
      <c r="E107" s="201" t="s">
        <v>156</v>
      </c>
      <c r="F107" s="202" t="s">
        <v>157</v>
      </c>
      <c r="G107" s="203" t="s">
        <v>151</v>
      </c>
      <c r="H107" s="204">
        <v>178</v>
      </c>
      <c r="I107" s="205"/>
      <c r="J107" s="206">
        <f>ROUND(I107*H107,2)</f>
        <v>0</v>
      </c>
      <c r="K107" s="202" t="s">
        <v>132</v>
      </c>
      <c r="L107" s="61"/>
      <c r="M107" s="207" t="s">
        <v>22</v>
      </c>
      <c r="N107" s="208" t="s">
        <v>46</v>
      </c>
      <c r="O107" s="42"/>
      <c r="P107" s="209">
        <f>O107*H107</f>
        <v>0</v>
      </c>
      <c r="Q107" s="209">
        <v>0</v>
      </c>
      <c r="R107" s="209">
        <f>Q107*H107</f>
        <v>0</v>
      </c>
      <c r="S107" s="209">
        <v>0.04</v>
      </c>
      <c r="T107" s="210">
        <f>S107*H107</f>
        <v>7.12</v>
      </c>
      <c r="AR107" s="24" t="s">
        <v>133</v>
      </c>
      <c r="AT107" s="24" t="s">
        <v>128</v>
      </c>
      <c r="AU107" s="24" t="s">
        <v>83</v>
      </c>
      <c r="AY107" s="24" t="s">
        <v>126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4" t="s">
        <v>24</v>
      </c>
      <c r="BK107" s="211">
        <f>ROUND(I107*H107,2)</f>
        <v>0</v>
      </c>
      <c r="BL107" s="24" t="s">
        <v>133</v>
      </c>
      <c r="BM107" s="24" t="s">
        <v>158</v>
      </c>
    </row>
    <row r="108" spans="2:51" s="12" customFormat="1" ht="13.5">
      <c r="B108" s="212"/>
      <c r="C108" s="213"/>
      <c r="D108" s="214" t="s">
        <v>135</v>
      </c>
      <c r="E108" s="215" t="s">
        <v>22</v>
      </c>
      <c r="F108" s="216" t="s">
        <v>159</v>
      </c>
      <c r="G108" s="213"/>
      <c r="H108" s="217" t="s">
        <v>22</v>
      </c>
      <c r="I108" s="218"/>
      <c r="J108" s="213"/>
      <c r="K108" s="213"/>
      <c r="L108" s="219"/>
      <c r="M108" s="220"/>
      <c r="N108" s="221"/>
      <c r="O108" s="221"/>
      <c r="P108" s="221"/>
      <c r="Q108" s="221"/>
      <c r="R108" s="221"/>
      <c r="S108" s="221"/>
      <c r="T108" s="222"/>
      <c r="AT108" s="223" t="s">
        <v>135</v>
      </c>
      <c r="AU108" s="223" t="s">
        <v>83</v>
      </c>
      <c r="AV108" s="12" t="s">
        <v>24</v>
      </c>
      <c r="AW108" s="12" t="s">
        <v>39</v>
      </c>
      <c r="AX108" s="12" t="s">
        <v>75</v>
      </c>
      <c r="AY108" s="223" t="s">
        <v>126</v>
      </c>
    </row>
    <row r="109" spans="2:51" s="13" customFormat="1" ht="13.5">
      <c r="B109" s="224"/>
      <c r="C109" s="225"/>
      <c r="D109" s="214" t="s">
        <v>135</v>
      </c>
      <c r="E109" s="226" t="s">
        <v>22</v>
      </c>
      <c r="F109" s="227" t="s">
        <v>160</v>
      </c>
      <c r="G109" s="225"/>
      <c r="H109" s="228">
        <v>178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AT109" s="234" t="s">
        <v>135</v>
      </c>
      <c r="AU109" s="234" t="s">
        <v>83</v>
      </c>
      <c r="AV109" s="13" t="s">
        <v>83</v>
      </c>
      <c r="AW109" s="13" t="s">
        <v>39</v>
      </c>
      <c r="AX109" s="13" t="s">
        <v>75</v>
      </c>
      <c r="AY109" s="234" t="s">
        <v>126</v>
      </c>
    </row>
    <row r="110" spans="2:51" s="14" customFormat="1" ht="13.5">
      <c r="B110" s="235"/>
      <c r="C110" s="236"/>
      <c r="D110" s="237" t="s">
        <v>135</v>
      </c>
      <c r="E110" s="238" t="s">
        <v>22</v>
      </c>
      <c r="F110" s="239" t="s">
        <v>138</v>
      </c>
      <c r="G110" s="236"/>
      <c r="H110" s="240">
        <v>178</v>
      </c>
      <c r="I110" s="241"/>
      <c r="J110" s="236"/>
      <c r="K110" s="236"/>
      <c r="L110" s="242"/>
      <c r="M110" s="243"/>
      <c r="N110" s="244"/>
      <c r="O110" s="244"/>
      <c r="P110" s="244"/>
      <c r="Q110" s="244"/>
      <c r="R110" s="244"/>
      <c r="S110" s="244"/>
      <c r="T110" s="245"/>
      <c r="AT110" s="246" t="s">
        <v>135</v>
      </c>
      <c r="AU110" s="246" t="s">
        <v>83</v>
      </c>
      <c r="AV110" s="14" t="s">
        <v>133</v>
      </c>
      <c r="AW110" s="14" t="s">
        <v>39</v>
      </c>
      <c r="AX110" s="14" t="s">
        <v>24</v>
      </c>
      <c r="AY110" s="246" t="s">
        <v>126</v>
      </c>
    </row>
    <row r="111" spans="2:65" s="1" customFormat="1" ht="44.25" customHeight="1">
      <c r="B111" s="41"/>
      <c r="C111" s="200" t="s">
        <v>161</v>
      </c>
      <c r="D111" s="200" t="s">
        <v>128</v>
      </c>
      <c r="E111" s="201" t="s">
        <v>162</v>
      </c>
      <c r="F111" s="202" t="s">
        <v>163</v>
      </c>
      <c r="G111" s="203" t="s">
        <v>164</v>
      </c>
      <c r="H111" s="204">
        <v>0.324</v>
      </c>
      <c r="I111" s="205"/>
      <c r="J111" s="206">
        <f>ROUND(I111*H111,2)</f>
        <v>0</v>
      </c>
      <c r="K111" s="202" t="s">
        <v>132</v>
      </c>
      <c r="L111" s="61"/>
      <c r="M111" s="207" t="s">
        <v>22</v>
      </c>
      <c r="N111" s="208" t="s">
        <v>46</v>
      </c>
      <c r="O111" s="42"/>
      <c r="P111" s="209">
        <f>O111*H111</f>
        <v>0</v>
      </c>
      <c r="Q111" s="209">
        <v>0</v>
      </c>
      <c r="R111" s="209">
        <f>Q111*H111</f>
        <v>0</v>
      </c>
      <c r="S111" s="209">
        <v>0</v>
      </c>
      <c r="T111" s="210">
        <f>S111*H111</f>
        <v>0</v>
      </c>
      <c r="AR111" s="24" t="s">
        <v>133</v>
      </c>
      <c r="AT111" s="24" t="s">
        <v>128</v>
      </c>
      <c r="AU111" s="24" t="s">
        <v>83</v>
      </c>
      <c r="AY111" s="24" t="s">
        <v>126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4" t="s">
        <v>24</v>
      </c>
      <c r="BK111" s="211">
        <f>ROUND(I111*H111,2)</f>
        <v>0</v>
      </c>
      <c r="BL111" s="24" t="s">
        <v>133</v>
      </c>
      <c r="BM111" s="24" t="s">
        <v>165</v>
      </c>
    </row>
    <row r="112" spans="2:51" s="12" customFormat="1" ht="13.5">
      <c r="B112" s="212"/>
      <c r="C112" s="213"/>
      <c r="D112" s="214" t="s">
        <v>135</v>
      </c>
      <c r="E112" s="215" t="s">
        <v>22</v>
      </c>
      <c r="F112" s="216" t="s">
        <v>166</v>
      </c>
      <c r="G112" s="213"/>
      <c r="H112" s="217" t="s">
        <v>22</v>
      </c>
      <c r="I112" s="218"/>
      <c r="J112" s="213"/>
      <c r="K112" s="213"/>
      <c r="L112" s="219"/>
      <c r="M112" s="220"/>
      <c r="N112" s="221"/>
      <c r="O112" s="221"/>
      <c r="P112" s="221"/>
      <c r="Q112" s="221"/>
      <c r="R112" s="221"/>
      <c r="S112" s="221"/>
      <c r="T112" s="222"/>
      <c r="AT112" s="223" t="s">
        <v>135</v>
      </c>
      <c r="AU112" s="223" t="s">
        <v>83</v>
      </c>
      <c r="AV112" s="12" t="s">
        <v>24</v>
      </c>
      <c r="AW112" s="12" t="s">
        <v>39</v>
      </c>
      <c r="AX112" s="12" t="s">
        <v>75</v>
      </c>
      <c r="AY112" s="223" t="s">
        <v>126</v>
      </c>
    </row>
    <row r="113" spans="2:51" s="13" customFormat="1" ht="13.5">
      <c r="B113" s="224"/>
      <c r="C113" s="225"/>
      <c r="D113" s="214" t="s">
        <v>135</v>
      </c>
      <c r="E113" s="226" t="s">
        <v>22</v>
      </c>
      <c r="F113" s="227" t="s">
        <v>167</v>
      </c>
      <c r="G113" s="225"/>
      <c r="H113" s="228">
        <v>0.324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AT113" s="234" t="s">
        <v>135</v>
      </c>
      <c r="AU113" s="234" t="s">
        <v>83</v>
      </c>
      <c r="AV113" s="13" t="s">
        <v>83</v>
      </c>
      <c r="AW113" s="13" t="s">
        <v>39</v>
      </c>
      <c r="AX113" s="13" t="s">
        <v>75</v>
      </c>
      <c r="AY113" s="234" t="s">
        <v>126</v>
      </c>
    </row>
    <row r="114" spans="2:51" s="14" customFormat="1" ht="13.5">
      <c r="B114" s="235"/>
      <c r="C114" s="236"/>
      <c r="D114" s="237" t="s">
        <v>135</v>
      </c>
      <c r="E114" s="238" t="s">
        <v>22</v>
      </c>
      <c r="F114" s="239" t="s">
        <v>138</v>
      </c>
      <c r="G114" s="236"/>
      <c r="H114" s="240">
        <v>0.324</v>
      </c>
      <c r="I114" s="241"/>
      <c r="J114" s="236"/>
      <c r="K114" s="236"/>
      <c r="L114" s="242"/>
      <c r="M114" s="243"/>
      <c r="N114" s="244"/>
      <c r="O114" s="244"/>
      <c r="P114" s="244"/>
      <c r="Q114" s="244"/>
      <c r="R114" s="244"/>
      <c r="S114" s="244"/>
      <c r="T114" s="245"/>
      <c r="AT114" s="246" t="s">
        <v>135</v>
      </c>
      <c r="AU114" s="246" t="s">
        <v>83</v>
      </c>
      <c r="AV114" s="14" t="s">
        <v>133</v>
      </c>
      <c r="AW114" s="14" t="s">
        <v>39</v>
      </c>
      <c r="AX114" s="14" t="s">
        <v>24</v>
      </c>
      <c r="AY114" s="246" t="s">
        <v>126</v>
      </c>
    </row>
    <row r="115" spans="2:65" s="1" customFormat="1" ht="44.25" customHeight="1">
      <c r="B115" s="41"/>
      <c r="C115" s="200" t="s">
        <v>168</v>
      </c>
      <c r="D115" s="200" t="s">
        <v>128</v>
      </c>
      <c r="E115" s="201" t="s">
        <v>162</v>
      </c>
      <c r="F115" s="202" t="s">
        <v>163</v>
      </c>
      <c r="G115" s="203" t="s">
        <v>164</v>
      </c>
      <c r="H115" s="204">
        <v>0.108</v>
      </c>
      <c r="I115" s="205"/>
      <c r="J115" s="206">
        <f>ROUND(I115*H115,2)</f>
        <v>0</v>
      </c>
      <c r="K115" s="202" t="s">
        <v>132</v>
      </c>
      <c r="L115" s="61"/>
      <c r="M115" s="207" t="s">
        <v>22</v>
      </c>
      <c r="N115" s="208" t="s">
        <v>46</v>
      </c>
      <c r="O115" s="42"/>
      <c r="P115" s="209">
        <f>O115*H115</f>
        <v>0</v>
      </c>
      <c r="Q115" s="209">
        <v>0</v>
      </c>
      <c r="R115" s="209">
        <f>Q115*H115</f>
        <v>0</v>
      </c>
      <c r="S115" s="209">
        <v>0</v>
      </c>
      <c r="T115" s="210">
        <f>S115*H115</f>
        <v>0</v>
      </c>
      <c r="AR115" s="24" t="s">
        <v>133</v>
      </c>
      <c r="AT115" s="24" t="s">
        <v>128</v>
      </c>
      <c r="AU115" s="24" t="s">
        <v>83</v>
      </c>
      <c r="AY115" s="24" t="s">
        <v>126</v>
      </c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24" t="s">
        <v>24</v>
      </c>
      <c r="BK115" s="211">
        <f>ROUND(I115*H115,2)</f>
        <v>0</v>
      </c>
      <c r="BL115" s="24" t="s">
        <v>133</v>
      </c>
      <c r="BM115" s="24" t="s">
        <v>169</v>
      </c>
    </row>
    <row r="116" spans="2:51" s="12" customFormat="1" ht="13.5">
      <c r="B116" s="212"/>
      <c r="C116" s="213"/>
      <c r="D116" s="214" t="s">
        <v>135</v>
      </c>
      <c r="E116" s="215" t="s">
        <v>22</v>
      </c>
      <c r="F116" s="216" t="s">
        <v>170</v>
      </c>
      <c r="G116" s="213"/>
      <c r="H116" s="217" t="s">
        <v>22</v>
      </c>
      <c r="I116" s="218"/>
      <c r="J116" s="213"/>
      <c r="K116" s="213"/>
      <c r="L116" s="219"/>
      <c r="M116" s="220"/>
      <c r="N116" s="221"/>
      <c r="O116" s="221"/>
      <c r="P116" s="221"/>
      <c r="Q116" s="221"/>
      <c r="R116" s="221"/>
      <c r="S116" s="221"/>
      <c r="T116" s="222"/>
      <c r="AT116" s="223" t="s">
        <v>135</v>
      </c>
      <c r="AU116" s="223" t="s">
        <v>83</v>
      </c>
      <c r="AV116" s="12" t="s">
        <v>24</v>
      </c>
      <c r="AW116" s="12" t="s">
        <v>39</v>
      </c>
      <c r="AX116" s="12" t="s">
        <v>75</v>
      </c>
      <c r="AY116" s="223" t="s">
        <v>126</v>
      </c>
    </row>
    <row r="117" spans="2:51" s="13" customFormat="1" ht="13.5">
      <c r="B117" s="224"/>
      <c r="C117" s="225"/>
      <c r="D117" s="214" t="s">
        <v>135</v>
      </c>
      <c r="E117" s="226" t="s">
        <v>22</v>
      </c>
      <c r="F117" s="227" t="s">
        <v>171</v>
      </c>
      <c r="G117" s="225"/>
      <c r="H117" s="228">
        <v>0.108</v>
      </c>
      <c r="I117" s="229"/>
      <c r="J117" s="225"/>
      <c r="K117" s="225"/>
      <c r="L117" s="230"/>
      <c r="M117" s="231"/>
      <c r="N117" s="232"/>
      <c r="O117" s="232"/>
      <c r="P117" s="232"/>
      <c r="Q117" s="232"/>
      <c r="R117" s="232"/>
      <c r="S117" s="232"/>
      <c r="T117" s="233"/>
      <c r="AT117" s="234" t="s">
        <v>135</v>
      </c>
      <c r="AU117" s="234" t="s">
        <v>83</v>
      </c>
      <c r="AV117" s="13" t="s">
        <v>83</v>
      </c>
      <c r="AW117" s="13" t="s">
        <v>39</v>
      </c>
      <c r="AX117" s="13" t="s">
        <v>75</v>
      </c>
      <c r="AY117" s="234" t="s">
        <v>126</v>
      </c>
    </row>
    <row r="118" spans="2:51" s="14" customFormat="1" ht="13.5">
      <c r="B118" s="235"/>
      <c r="C118" s="236"/>
      <c r="D118" s="237" t="s">
        <v>135</v>
      </c>
      <c r="E118" s="238" t="s">
        <v>22</v>
      </c>
      <c r="F118" s="239" t="s">
        <v>138</v>
      </c>
      <c r="G118" s="236"/>
      <c r="H118" s="240">
        <v>0.108</v>
      </c>
      <c r="I118" s="241"/>
      <c r="J118" s="236"/>
      <c r="K118" s="236"/>
      <c r="L118" s="242"/>
      <c r="M118" s="243"/>
      <c r="N118" s="244"/>
      <c r="O118" s="244"/>
      <c r="P118" s="244"/>
      <c r="Q118" s="244"/>
      <c r="R118" s="244"/>
      <c r="S118" s="244"/>
      <c r="T118" s="245"/>
      <c r="AT118" s="246" t="s">
        <v>135</v>
      </c>
      <c r="AU118" s="246" t="s">
        <v>83</v>
      </c>
      <c r="AV118" s="14" t="s">
        <v>133</v>
      </c>
      <c r="AW118" s="14" t="s">
        <v>39</v>
      </c>
      <c r="AX118" s="14" t="s">
        <v>24</v>
      </c>
      <c r="AY118" s="246" t="s">
        <v>126</v>
      </c>
    </row>
    <row r="119" spans="2:65" s="1" customFormat="1" ht="44.25" customHeight="1">
      <c r="B119" s="41"/>
      <c r="C119" s="200" t="s">
        <v>172</v>
      </c>
      <c r="D119" s="200" t="s">
        <v>128</v>
      </c>
      <c r="E119" s="201" t="s">
        <v>162</v>
      </c>
      <c r="F119" s="202" t="s">
        <v>163</v>
      </c>
      <c r="G119" s="203" t="s">
        <v>164</v>
      </c>
      <c r="H119" s="204">
        <v>13.35</v>
      </c>
      <c r="I119" s="205"/>
      <c r="J119" s="206">
        <f>ROUND(I119*H119,2)</f>
        <v>0</v>
      </c>
      <c r="K119" s="202" t="s">
        <v>132</v>
      </c>
      <c r="L119" s="61"/>
      <c r="M119" s="207" t="s">
        <v>22</v>
      </c>
      <c r="N119" s="208" t="s">
        <v>46</v>
      </c>
      <c r="O119" s="42"/>
      <c r="P119" s="209">
        <f>O119*H119</f>
        <v>0</v>
      </c>
      <c r="Q119" s="209">
        <v>0</v>
      </c>
      <c r="R119" s="209">
        <f>Q119*H119</f>
        <v>0</v>
      </c>
      <c r="S119" s="209">
        <v>0</v>
      </c>
      <c r="T119" s="210">
        <f>S119*H119</f>
        <v>0</v>
      </c>
      <c r="AR119" s="24" t="s">
        <v>133</v>
      </c>
      <c r="AT119" s="24" t="s">
        <v>128</v>
      </c>
      <c r="AU119" s="24" t="s">
        <v>83</v>
      </c>
      <c r="AY119" s="24" t="s">
        <v>126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24" t="s">
        <v>24</v>
      </c>
      <c r="BK119" s="211">
        <f>ROUND(I119*H119,2)</f>
        <v>0</v>
      </c>
      <c r="BL119" s="24" t="s">
        <v>133</v>
      </c>
      <c r="BM119" s="24" t="s">
        <v>173</v>
      </c>
    </row>
    <row r="120" spans="2:51" s="12" customFormat="1" ht="13.5">
      <c r="B120" s="212"/>
      <c r="C120" s="213"/>
      <c r="D120" s="214" t="s">
        <v>135</v>
      </c>
      <c r="E120" s="215" t="s">
        <v>22</v>
      </c>
      <c r="F120" s="216" t="s">
        <v>174</v>
      </c>
      <c r="G120" s="213"/>
      <c r="H120" s="217" t="s">
        <v>22</v>
      </c>
      <c r="I120" s="218"/>
      <c r="J120" s="213"/>
      <c r="K120" s="213"/>
      <c r="L120" s="219"/>
      <c r="M120" s="220"/>
      <c r="N120" s="221"/>
      <c r="O120" s="221"/>
      <c r="P120" s="221"/>
      <c r="Q120" s="221"/>
      <c r="R120" s="221"/>
      <c r="S120" s="221"/>
      <c r="T120" s="222"/>
      <c r="AT120" s="223" t="s">
        <v>135</v>
      </c>
      <c r="AU120" s="223" t="s">
        <v>83</v>
      </c>
      <c r="AV120" s="12" t="s">
        <v>24</v>
      </c>
      <c r="AW120" s="12" t="s">
        <v>39</v>
      </c>
      <c r="AX120" s="12" t="s">
        <v>75</v>
      </c>
      <c r="AY120" s="223" t="s">
        <v>126</v>
      </c>
    </row>
    <row r="121" spans="2:51" s="13" customFormat="1" ht="13.5">
      <c r="B121" s="224"/>
      <c r="C121" s="225"/>
      <c r="D121" s="214" t="s">
        <v>135</v>
      </c>
      <c r="E121" s="226" t="s">
        <v>22</v>
      </c>
      <c r="F121" s="227" t="s">
        <v>175</v>
      </c>
      <c r="G121" s="225"/>
      <c r="H121" s="228">
        <v>13.35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AT121" s="234" t="s">
        <v>135</v>
      </c>
      <c r="AU121" s="234" t="s">
        <v>83</v>
      </c>
      <c r="AV121" s="13" t="s">
        <v>83</v>
      </c>
      <c r="AW121" s="13" t="s">
        <v>39</v>
      </c>
      <c r="AX121" s="13" t="s">
        <v>75</v>
      </c>
      <c r="AY121" s="234" t="s">
        <v>126</v>
      </c>
    </row>
    <row r="122" spans="2:51" s="14" customFormat="1" ht="13.5">
      <c r="B122" s="235"/>
      <c r="C122" s="236"/>
      <c r="D122" s="237" t="s">
        <v>135</v>
      </c>
      <c r="E122" s="238" t="s">
        <v>22</v>
      </c>
      <c r="F122" s="239" t="s">
        <v>138</v>
      </c>
      <c r="G122" s="236"/>
      <c r="H122" s="240">
        <v>13.35</v>
      </c>
      <c r="I122" s="241"/>
      <c r="J122" s="236"/>
      <c r="K122" s="236"/>
      <c r="L122" s="242"/>
      <c r="M122" s="243"/>
      <c r="N122" s="244"/>
      <c r="O122" s="244"/>
      <c r="P122" s="244"/>
      <c r="Q122" s="244"/>
      <c r="R122" s="244"/>
      <c r="S122" s="244"/>
      <c r="T122" s="245"/>
      <c r="AT122" s="246" t="s">
        <v>135</v>
      </c>
      <c r="AU122" s="246" t="s">
        <v>83</v>
      </c>
      <c r="AV122" s="14" t="s">
        <v>133</v>
      </c>
      <c r="AW122" s="14" t="s">
        <v>39</v>
      </c>
      <c r="AX122" s="14" t="s">
        <v>24</v>
      </c>
      <c r="AY122" s="246" t="s">
        <v>126</v>
      </c>
    </row>
    <row r="123" spans="2:65" s="1" customFormat="1" ht="31.5" customHeight="1">
      <c r="B123" s="41"/>
      <c r="C123" s="200" t="s">
        <v>176</v>
      </c>
      <c r="D123" s="200" t="s">
        <v>128</v>
      </c>
      <c r="E123" s="201" t="s">
        <v>177</v>
      </c>
      <c r="F123" s="202" t="s">
        <v>178</v>
      </c>
      <c r="G123" s="203" t="s">
        <v>164</v>
      </c>
      <c r="H123" s="204">
        <v>0.324</v>
      </c>
      <c r="I123" s="205"/>
      <c r="J123" s="206">
        <f>ROUND(I123*H123,2)</f>
        <v>0</v>
      </c>
      <c r="K123" s="202" t="s">
        <v>132</v>
      </c>
      <c r="L123" s="61"/>
      <c r="M123" s="207" t="s">
        <v>22</v>
      </c>
      <c r="N123" s="208" t="s">
        <v>46</v>
      </c>
      <c r="O123" s="42"/>
      <c r="P123" s="209">
        <f>O123*H123</f>
        <v>0</v>
      </c>
      <c r="Q123" s="209">
        <v>0</v>
      </c>
      <c r="R123" s="209">
        <f>Q123*H123</f>
        <v>0</v>
      </c>
      <c r="S123" s="209">
        <v>0</v>
      </c>
      <c r="T123" s="210">
        <f>S123*H123</f>
        <v>0</v>
      </c>
      <c r="AR123" s="24" t="s">
        <v>133</v>
      </c>
      <c r="AT123" s="24" t="s">
        <v>128</v>
      </c>
      <c r="AU123" s="24" t="s">
        <v>83</v>
      </c>
      <c r="AY123" s="24" t="s">
        <v>126</v>
      </c>
      <c r="BE123" s="211">
        <f>IF(N123="základní",J123,0)</f>
        <v>0</v>
      </c>
      <c r="BF123" s="211">
        <f>IF(N123="snížená",J123,0)</f>
        <v>0</v>
      </c>
      <c r="BG123" s="211">
        <f>IF(N123="zákl. přenesená",J123,0)</f>
        <v>0</v>
      </c>
      <c r="BH123" s="211">
        <f>IF(N123="sníž. přenesená",J123,0)</f>
        <v>0</v>
      </c>
      <c r="BI123" s="211">
        <f>IF(N123="nulová",J123,0)</f>
        <v>0</v>
      </c>
      <c r="BJ123" s="24" t="s">
        <v>24</v>
      </c>
      <c r="BK123" s="211">
        <f>ROUND(I123*H123,2)</f>
        <v>0</v>
      </c>
      <c r="BL123" s="24" t="s">
        <v>133</v>
      </c>
      <c r="BM123" s="24" t="s">
        <v>179</v>
      </c>
    </row>
    <row r="124" spans="2:51" s="12" customFormat="1" ht="13.5">
      <c r="B124" s="212"/>
      <c r="C124" s="213"/>
      <c r="D124" s="214" t="s">
        <v>135</v>
      </c>
      <c r="E124" s="215" t="s">
        <v>22</v>
      </c>
      <c r="F124" s="216" t="s">
        <v>166</v>
      </c>
      <c r="G124" s="213"/>
      <c r="H124" s="217" t="s">
        <v>22</v>
      </c>
      <c r="I124" s="218"/>
      <c r="J124" s="213"/>
      <c r="K124" s="213"/>
      <c r="L124" s="219"/>
      <c r="M124" s="220"/>
      <c r="N124" s="221"/>
      <c r="O124" s="221"/>
      <c r="P124" s="221"/>
      <c r="Q124" s="221"/>
      <c r="R124" s="221"/>
      <c r="S124" s="221"/>
      <c r="T124" s="222"/>
      <c r="AT124" s="223" t="s">
        <v>135</v>
      </c>
      <c r="AU124" s="223" t="s">
        <v>83</v>
      </c>
      <c r="AV124" s="12" t="s">
        <v>24</v>
      </c>
      <c r="AW124" s="12" t="s">
        <v>39</v>
      </c>
      <c r="AX124" s="12" t="s">
        <v>75</v>
      </c>
      <c r="AY124" s="223" t="s">
        <v>126</v>
      </c>
    </row>
    <row r="125" spans="2:51" s="13" customFormat="1" ht="13.5">
      <c r="B125" s="224"/>
      <c r="C125" s="225"/>
      <c r="D125" s="214" t="s">
        <v>135</v>
      </c>
      <c r="E125" s="226" t="s">
        <v>22</v>
      </c>
      <c r="F125" s="227" t="s">
        <v>167</v>
      </c>
      <c r="G125" s="225"/>
      <c r="H125" s="228">
        <v>0.324</v>
      </c>
      <c r="I125" s="229"/>
      <c r="J125" s="225"/>
      <c r="K125" s="225"/>
      <c r="L125" s="230"/>
      <c r="M125" s="231"/>
      <c r="N125" s="232"/>
      <c r="O125" s="232"/>
      <c r="P125" s="232"/>
      <c r="Q125" s="232"/>
      <c r="R125" s="232"/>
      <c r="S125" s="232"/>
      <c r="T125" s="233"/>
      <c r="AT125" s="234" t="s">
        <v>135</v>
      </c>
      <c r="AU125" s="234" t="s">
        <v>83</v>
      </c>
      <c r="AV125" s="13" t="s">
        <v>83</v>
      </c>
      <c r="AW125" s="13" t="s">
        <v>39</v>
      </c>
      <c r="AX125" s="13" t="s">
        <v>75</v>
      </c>
      <c r="AY125" s="234" t="s">
        <v>126</v>
      </c>
    </row>
    <row r="126" spans="2:51" s="14" customFormat="1" ht="13.5">
      <c r="B126" s="235"/>
      <c r="C126" s="236"/>
      <c r="D126" s="237" t="s">
        <v>135</v>
      </c>
      <c r="E126" s="238" t="s">
        <v>22</v>
      </c>
      <c r="F126" s="239" t="s">
        <v>138</v>
      </c>
      <c r="G126" s="236"/>
      <c r="H126" s="240">
        <v>0.324</v>
      </c>
      <c r="I126" s="241"/>
      <c r="J126" s="236"/>
      <c r="K126" s="236"/>
      <c r="L126" s="242"/>
      <c r="M126" s="243"/>
      <c r="N126" s="244"/>
      <c r="O126" s="244"/>
      <c r="P126" s="244"/>
      <c r="Q126" s="244"/>
      <c r="R126" s="244"/>
      <c r="S126" s="244"/>
      <c r="T126" s="245"/>
      <c r="AT126" s="246" t="s">
        <v>135</v>
      </c>
      <c r="AU126" s="246" t="s">
        <v>83</v>
      </c>
      <c r="AV126" s="14" t="s">
        <v>133</v>
      </c>
      <c r="AW126" s="14" t="s">
        <v>39</v>
      </c>
      <c r="AX126" s="14" t="s">
        <v>24</v>
      </c>
      <c r="AY126" s="246" t="s">
        <v>126</v>
      </c>
    </row>
    <row r="127" spans="2:65" s="1" customFormat="1" ht="31.5" customHeight="1">
      <c r="B127" s="41"/>
      <c r="C127" s="200" t="s">
        <v>29</v>
      </c>
      <c r="D127" s="200" t="s">
        <v>128</v>
      </c>
      <c r="E127" s="201" t="s">
        <v>177</v>
      </c>
      <c r="F127" s="202" t="s">
        <v>178</v>
      </c>
      <c r="G127" s="203" t="s">
        <v>164</v>
      </c>
      <c r="H127" s="204">
        <v>0.108</v>
      </c>
      <c r="I127" s="205"/>
      <c r="J127" s="206">
        <f>ROUND(I127*H127,2)</f>
        <v>0</v>
      </c>
      <c r="K127" s="202" t="s">
        <v>132</v>
      </c>
      <c r="L127" s="61"/>
      <c r="M127" s="207" t="s">
        <v>22</v>
      </c>
      <c r="N127" s="208" t="s">
        <v>46</v>
      </c>
      <c r="O127" s="42"/>
      <c r="P127" s="209">
        <f>O127*H127</f>
        <v>0</v>
      </c>
      <c r="Q127" s="209">
        <v>0</v>
      </c>
      <c r="R127" s="209">
        <f>Q127*H127</f>
        <v>0</v>
      </c>
      <c r="S127" s="209">
        <v>0</v>
      </c>
      <c r="T127" s="210">
        <f>S127*H127</f>
        <v>0</v>
      </c>
      <c r="AR127" s="24" t="s">
        <v>133</v>
      </c>
      <c r="AT127" s="24" t="s">
        <v>128</v>
      </c>
      <c r="AU127" s="24" t="s">
        <v>83</v>
      </c>
      <c r="AY127" s="24" t="s">
        <v>126</v>
      </c>
      <c r="BE127" s="211">
        <f>IF(N127="základní",J127,0)</f>
        <v>0</v>
      </c>
      <c r="BF127" s="211">
        <f>IF(N127="snížená",J127,0)</f>
        <v>0</v>
      </c>
      <c r="BG127" s="211">
        <f>IF(N127="zákl. přenesená",J127,0)</f>
        <v>0</v>
      </c>
      <c r="BH127" s="211">
        <f>IF(N127="sníž. přenesená",J127,0)</f>
        <v>0</v>
      </c>
      <c r="BI127" s="211">
        <f>IF(N127="nulová",J127,0)</f>
        <v>0</v>
      </c>
      <c r="BJ127" s="24" t="s">
        <v>24</v>
      </c>
      <c r="BK127" s="211">
        <f>ROUND(I127*H127,2)</f>
        <v>0</v>
      </c>
      <c r="BL127" s="24" t="s">
        <v>133</v>
      </c>
      <c r="BM127" s="24" t="s">
        <v>180</v>
      </c>
    </row>
    <row r="128" spans="2:51" s="12" customFormat="1" ht="13.5">
      <c r="B128" s="212"/>
      <c r="C128" s="213"/>
      <c r="D128" s="214" t="s">
        <v>135</v>
      </c>
      <c r="E128" s="215" t="s">
        <v>22</v>
      </c>
      <c r="F128" s="216" t="s">
        <v>170</v>
      </c>
      <c r="G128" s="213"/>
      <c r="H128" s="217" t="s">
        <v>22</v>
      </c>
      <c r="I128" s="218"/>
      <c r="J128" s="213"/>
      <c r="K128" s="213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135</v>
      </c>
      <c r="AU128" s="223" t="s">
        <v>83</v>
      </c>
      <c r="AV128" s="12" t="s">
        <v>24</v>
      </c>
      <c r="AW128" s="12" t="s">
        <v>39</v>
      </c>
      <c r="AX128" s="12" t="s">
        <v>75</v>
      </c>
      <c r="AY128" s="223" t="s">
        <v>126</v>
      </c>
    </row>
    <row r="129" spans="2:51" s="13" customFormat="1" ht="13.5">
      <c r="B129" s="224"/>
      <c r="C129" s="225"/>
      <c r="D129" s="214" t="s">
        <v>135</v>
      </c>
      <c r="E129" s="226" t="s">
        <v>22</v>
      </c>
      <c r="F129" s="227" t="s">
        <v>171</v>
      </c>
      <c r="G129" s="225"/>
      <c r="H129" s="228">
        <v>0.108</v>
      </c>
      <c r="I129" s="229"/>
      <c r="J129" s="225"/>
      <c r="K129" s="225"/>
      <c r="L129" s="230"/>
      <c r="M129" s="231"/>
      <c r="N129" s="232"/>
      <c r="O129" s="232"/>
      <c r="P129" s="232"/>
      <c r="Q129" s="232"/>
      <c r="R129" s="232"/>
      <c r="S129" s="232"/>
      <c r="T129" s="233"/>
      <c r="AT129" s="234" t="s">
        <v>135</v>
      </c>
      <c r="AU129" s="234" t="s">
        <v>83</v>
      </c>
      <c r="AV129" s="13" t="s">
        <v>83</v>
      </c>
      <c r="AW129" s="13" t="s">
        <v>39</v>
      </c>
      <c r="AX129" s="13" t="s">
        <v>75</v>
      </c>
      <c r="AY129" s="234" t="s">
        <v>126</v>
      </c>
    </row>
    <row r="130" spans="2:51" s="14" customFormat="1" ht="13.5">
      <c r="B130" s="235"/>
      <c r="C130" s="236"/>
      <c r="D130" s="237" t="s">
        <v>135</v>
      </c>
      <c r="E130" s="238" t="s">
        <v>22</v>
      </c>
      <c r="F130" s="239" t="s">
        <v>138</v>
      </c>
      <c r="G130" s="236"/>
      <c r="H130" s="240">
        <v>0.108</v>
      </c>
      <c r="I130" s="241"/>
      <c r="J130" s="236"/>
      <c r="K130" s="236"/>
      <c r="L130" s="242"/>
      <c r="M130" s="243"/>
      <c r="N130" s="244"/>
      <c r="O130" s="244"/>
      <c r="P130" s="244"/>
      <c r="Q130" s="244"/>
      <c r="R130" s="244"/>
      <c r="S130" s="244"/>
      <c r="T130" s="245"/>
      <c r="AT130" s="246" t="s">
        <v>135</v>
      </c>
      <c r="AU130" s="246" t="s">
        <v>83</v>
      </c>
      <c r="AV130" s="14" t="s">
        <v>133</v>
      </c>
      <c r="AW130" s="14" t="s">
        <v>39</v>
      </c>
      <c r="AX130" s="14" t="s">
        <v>24</v>
      </c>
      <c r="AY130" s="246" t="s">
        <v>126</v>
      </c>
    </row>
    <row r="131" spans="2:65" s="1" customFormat="1" ht="31.5" customHeight="1">
      <c r="B131" s="41"/>
      <c r="C131" s="200" t="s">
        <v>181</v>
      </c>
      <c r="D131" s="200" t="s">
        <v>128</v>
      </c>
      <c r="E131" s="201" t="s">
        <v>177</v>
      </c>
      <c r="F131" s="202" t="s">
        <v>178</v>
      </c>
      <c r="G131" s="203" t="s">
        <v>164</v>
      </c>
      <c r="H131" s="204">
        <v>13.35</v>
      </c>
      <c r="I131" s="205"/>
      <c r="J131" s="206">
        <f>ROUND(I131*H131,2)</f>
        <v>0</v>
      </c>
      <c r="K131" s="202" t="s">
        <v>132</v>
      </c>
      <c r="L131" s="61"/>
      <c r="M131" s="207" t="s">
        <v>22</v>
      </c>
      <c r="N131" s="208" t="s">
        <v>46</v>
      </c>
      <c r="O131" s="42"/>
      <c r="P131" s="209">
        <f>O131*H131</f>
        <v>0</v>
      </c>
      <c r="Q131" s="209">
        <v>0</v>
      </c>
      <c r="R131" s="209">
        <f>Q131*H131</f>
        <v>0</v>
      </c>
      <c r="S131" s="209">
        <v>0</v>
      </c>
      <c r="T131" s="210">
        <f>S131*H131</f>
        <v>0</v>
      </c>
      <c r="AR131" s="24" t="s">
        <v>133</v>
      </c>
      <c r="AT131" s="24" t="s">
        <v>128</v>
      </c>
      <c r="AU131" s="24" t="s">
        <v>83</v>
      </c>
      <c r="AY131" s="24" t="s">
        <v>126</v>
      </c>
      <c r="BE131" s="211">
        <f>IF(N131="základní",J131,0)</f>
        <v>0</v>
      </c>
      <c r="BF131" s="211">
        <f>IF(N131="snížená",J131,0)</f>
        <v>0</v>
      </c>
      <c r="BG131" s="211">
        <f>IF(N131="zákl. přenesená",J131,0)</f>
        <v>0</v>
      </c>
      <c r="BH131" s="211">
        <f>IF(N131="sníž. přenesená",J131,0)</f>
        <v>0</v>
      </c>
      <c r="BI131" s="211">
        <f>IF(N131="nulová",J131,0)</f>
        <v>0</v>
      </c>
      <c r="BJ131" s="24" t="s">
        <v>24</v>
      </c>
      <c r="BK131" s="211">
        <f>ROUND(I131*H131,2)</f>
        <v>0</v>
      </c>
      <c r="BL131" s="24" t="s">
        <v>133</v>
      </c>
      <c r="BM131" s="24" t="s">
        <v>182</v>
      </c>
    </row>
    <row r="132" spans="2:51" s="12" customFormat="1" ht="13.5">
      <c r="B132" s="212"/>
      <c r="C132" s="213"/>
      <c r="D132" s="214" t="s">
        <v>135</v>
      </c>
      <c r="E132" s="215" t="s">
        <v>22</v>
      </c>
      <c r="F132" s="216" t="s">
        <v>174</v>
      </c>
      <c r="G132" s="213"/>
      <c r="H132" s="217" t="s">
        <v>22</v>
      </c>
      <c r="I132" s="218"/>
      <c r="J132" s="213"/>
      <c r="K132" s="213"/>
      <c r="L132" s="219"/>
      <c r="M132" s="220"/>
      <c r="N132" s="221"/>
      <c r="O132" s="221"/>
      <c r="P132" s="221"/>
      <c r="Q132" s="221"/>
      <c r="R132" s="221"/>
      <c r="S132" s="221"/>
      <c r="T132" s="222"/>
      <c r="AT132" s="223" t="s">
        <v>135</v>
      </c>
      <c r="AU132" s="223" t="s">
        <v>83</v>
      </c>
      <c r="AV132" s="12" t="s">
        <v>24</v>
      </c>
      <c r="AW132" s="12" t="s">
        <v>39</v>
      </c>
      <c r="AX132" s="12" t="s">
        <v>75</v>
      </c>
      <c r="AY132" s="223" t="s">
        <v>126</v>
      </c>
    </row>
    <row r="133" spans="2:51" s="13" customFormat="1" ht="13.5">
      <c r="B133" s="224"/>
      <c r="C133" s="225"/>
      <c r="D133" s="214" t="s">
        <v>135</v>
      </c>
      <c r="E133" s="226" t="s">
        <v>22</v>
      </c>
      <c r="F133" s="227" t="s">
        <v>175</v>
      </c>
      <c r="G133" s="225"/>
      <c r="H133" s="228">
        <v>13.35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AT133" s="234" t="s">
        <v>135</v>
      </c>
      <c r="AU133" s="234" t="s">
        <v>83</v>
      </c>
      <c r="AV133" s="13" t="s">
        <v>83</v>
      </c>
      <c r="AW133" s="13" t="s">
        <v>39</v>
      </c>
      <c r="AX133" s="13" t="s">
        <v>75</v>
      </c>
      <c r="AY133" s="234" t="s">
        <v>126</v>
      </c>
    </row>
    <row r="134" spans="2:51" s="14" customFormat="1" ht="13.5">
      <c r="B134" s="235"/>
      <c r="C134" s="236"/>
      <c r="D134" s="237" t="s">
        <v>135</v>
      </c>
      <c r="E134" s="238" t="s">
        <v>22</v>
      </c>
      <c r="F134" s="239" t="s">
        <v>138</v>
      </c>
      <c r="G134" s="236"/>
      <c r="H134" s="240">
        <v>13.35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AT134" s="246" t="s">
        <v>135</v>
      </c>
      <c r="AU134" s="246" t="s">
        <v>83</v>
      </c>
      <c r="AV134" s="14" t="s">
        <v>133</v>
      </c>
      <c r="AW134" s="14" t="s">
        <v>39</v>
      </c>
      <c r="AX134" s="14" t="s">
        <v>24</v>
      </c>
      <c r="AY134" s="246" t="s">
        <v>126</v>
      </c>
    </row>
    <row r="135" spans="2:65" s="1" customFormat="1" ht="22.5" customHeight="1">
      <c r="B135" s="41"/>
      <c r="C135" s="200" t="s">
        <v>183</v>
      </c>
      <c r="D135" s="200" t="s">
        <v>128</v>
      </c>
      <c r="E135" s="201" t="s">
        <v>184</v>
      </c>
      <c r="F135" s="202" t="s">
        <v>185</v>
      </c>
      <c r="G135" s="203" t="s">
        <v>164</v>
      </c>
      <c r="H135" s="204">
        <v>0.324</v>
      </c>
      <c r="I135" s="205"/>
      <c r="J135" s="206">
        <f>ROUND(I135*H135,2)</f>
        <v>0</v>
      </c>
      <c r="K135" s="202" t="s">
        <v>132</v>
      </c>
      <c r="L135" s="61"/>
      <c r="M135" s="207" t="s">
        <v>22</v>
      </c>
      <c r="N135" s="208" t="s">
        <v>46</v>
      </c>
      <c r="O135" s="42"/>
      <c r="P135" s="209">
        <f>O135*H135</f>
        <v>0</v>
      </c>
      <c r="Q135" s="209">
        <v>0</v>
      </c>
      <c r="R135" s="209">
        <f>Q135*H135</f>
        <v>0</v>
      </c>
      <c r="S135" s="209">
        <v>0</v>
      </c>
      <c r="T135" s="210">
        <f>S135*H135</f>
        <v>0</v>
      </c>
      <c r="AR135" s="24" t="s">
        <v>133</v>
      </c>
      <c r="AT135" s="24" t="s">
        <v>128</v>
      </c>
      <c r="AU135" s="24" t="s">
        <v>83</v>
      </c>
      <c r="AY135" s="24" t="s">
        <v>126</v>
      </c>
      <c r="BE135" s="211">
        <f>IF(N135="základní",J135,0)</f>
        <v>0</v>
      </c>
      <c r="BF135" s="211">
        <f>IF(N135="snížená",J135,0)</f>
        <v>0</v>
      </c>
      <c r="BG135" s="211">
        <f>IF(N135="zákl. přenesená",J135,0)</f>
        <v>0</v>
      </c>
      <c r="BH135" s="211">
        <f>IF(N135="sníž. přenesená",J135,0)</f>
        <v>0</v>
      </c>
      <c r="BI135" s="211">
        <f>IF(N135="nulová",J135,0)</f>
        <v>0</v>
      </c>
      <c r="BJ135" s="24" t="s">
        <v>24</v>
      </c>
      <c r="BK135" s="211">
        <f>ROUND(I135*H135,2)</f>
        <v>0</v>
      </c>
      <c r="BL135" s="24" t="s">
        <v>133</v>
      </c>
      <c r="BM135" s="24" t="s">
        <v>186</v>
      </c>
    </row>
    <row r="136" spans="2:51" s="12" customFormat="1" ht="13.5">
      <c r="B136" s="212"/>
      <c r="C136" s="213"/>
      <c r="D136" s="214" t="s">
        <v>135</v>
      </c>
      <c r="E136" s="215" t="s">
        <v>22</v>
      </c>
      <c r="F136" s="216" t="s">
        <v>166</v>
      </c>
      <c r="G136" s="213"/>
      <c r="H136" s="217" t="s">
        <v>22</v>
      </c>
      <c r="I136" s="218"/>
      <c r="J136" s="213"/>
      <c r="K136" s="213"/>
      <c r="L136" s="219"/>
      <c r="M136" s="220"/>
      <c r="N136" s="221"/>
      <c r="O136" s="221"/>
      <c r="P136" s="221"/>
      <c r="Q136" s="221"/>
      <c r="R136" s="221"/>
      <c r="S136" s="221"/>
      <c r="T136" s="222"/>
      <c r="AT136" s="223" t="s">
        <v>135</v>
      </c>
      <c r="AU136" s="223" t="s">
        <v>83</v>
      </c>
      <c r="AV136" s="12" t="s">
        <v>24</v>
      </c>
      <c r="AW136" s="12" t="s">
        <v>39</v>
      </c>
      <c r="AX136" s="12" t="s">
        <v>75</v>
      </c>
      <c r="AY136" s="223" t="s">
        <v>126</v>
      </c>
    </row>
    <row r="137" spans="2:51" s="13" customFormat="1" ht="13.5">
      <c r="B137" s="224"/>
      <c r="C137" s="225"/>
      <c r="D137" s="214" t="s">
        <v>135</v>
      </c>
      <c r="E137" s="226" t="s">
        <v>22</v>
      </c>
      <c r="F137" s="227" t="s">
        <v>167</v>
      </c>
      <c r="G137" s="225"/>
      <c r="H137" s="228">
        <v>0.324</v>
      </c>
      <c r="I137" s="229"/>
      <c r="J137" s="225"/>
      <c r="K137" s="225"/>
      <c r="L137" s="230"/>
      <c r="M137" s="231"/>
      <c r="N137" s="232"/>
      <c r="O137" s="232"/>
      <c r="P137" s="232"/>
      <c r="Q137" s="232"/>
      <c r="R137" s="232"/>
      <c r="S137" s="232"/>
      <c r="T137" s="233"/>
      <c r="AT137" s="234" t="s">
        <v>135</v>
      </c>
      <c r="AU137" s="234" t="s">
        <v>83</v>
      </c>
      <c r="AV137" s="13" t="s">
        <v>83</v>
      </c>
      <c r="AW137" s="13" t="s">
        <v>39</v>
      </c>
      <c r="AX137" s="13" t="s">
        <v>75</v>
      </c>
      <c r="AY137" s="234" t="s">
        <v>126</v>
      </c>
    </row>
    <row r="138" spans="2:51" s="14" customFormat="1" ht="13.5">
      <c r="B138" s="235"/>
      <c r="C138" s="236"/>
      <c r="D138" s="237" t="s">
        <v>135</v>
      </c>
      <c r="E138" s="238" t="s">
        <v>22</v>
      </c>
      <c r="F138" s="239" t="s">
        <v>138</v>
      </c>
      <c r="G138" s="236"/>
      <c r="H138" s="240">
        <v>0.324</v>
      </c>
      <c r="I138" s="241"/>
      <c r="J138" s="236"/>
      <c r="K138" s="236"/>
      <c r="L138" s="242"/>
      <c r="M138" s="243"/>
      <c r="N138" s="244"/>
      <c r="O138" s="244"/>
      <c r="P138" s="244"/>
      <c r="Q138" s="244"/>
      <c r="R138" s="244"/>
      <c r="S138" s="244"/>
      <c r="T138" s="245"/>
      <c r="AT138" s="246" t="s">
        <v>135</v>
      </c>
      <c r="AU138" s="246" t="s">
        <v>83</v>
      </c>
      <c r="AV138" s="14" t="s">
        <v>133</v>
      </c>
      <c r="AW138" s="14" t="s">
        <v>39</v>
      </c>
      <c r="AX138" s="14" t="s">
        <v>24</v>
      </c>
      <c r="AY138" s="246" t="s">
        <v>126</v>
      </c>
    </row>
    <row r="139" spans="2:65" s="1" customFormat="1" ht="22.5" customHeight="1">
      <c r="B139" s="41"/>
      <c r="C139" s="200" t="s">
        <v>187</v>
      </c>
      <c r="D139" s="200" t="s">
        <v>128</v>
      </c>
      <c r="E139" s="201" t="s">
        <v>184</v>
      </c>
      <c r="F139" s="202" t="s">
        <v>185</v>
      </c>
      <c r="G139" s="203" t="s">
        <v>164</v>
      </c>
      <c r="H139" s="204">
        <v>0.108</v>
      </c>
      <c r="I139" s="205"/>
      <c r="J139" s="206">
        <f>ROUND(I139*H139,2)</f>
        <v>0</v>
      </c>
      <c r="K139" s="202" t="s">
        <v>132</v>
      </c>
      <c r="L139" s="61"/>
      <c r="M139" s="207" t="s">
        <v>22</v>
      </c>
      <c r="N139" s="208" t="s">
        <v>46</v>
      </c>
      <c r="O139" s="42"/>
      <c r="P139" s="209">
        <f>O139*H139</f>
        <v>0</v>
      </c>
      <c r="Q139" s="209">
        <v>0</v>
      </c>
      <c r="R139" s="209">
        <f>Q139*H139</f>
        <v>0</v>
      </c>
      <c r="S139" s="209">
        <v>0</v>
      </c>
      <c r="T139" s="210">
        <f>S139*H139</f>
        <v>0</v>
      </c>
      <c r="AR139" s="24" t="s">
        <v>133</v>
      </c>
      <c r="AT139" s="24" t="s">
        <v>128</v>
      </c>
      <c r="AU139" s="24" t="s">
        <v>83</v>
      </c>
      <c r="AY139" s="24" t="s">
        <v>126</v>
      </c>
      <c r="BE139" s="211">
        <f>IF(N139="základní",J139,0)</f>
        <v>0</v>
      </c>
      <c r="BF139" s="211">
        <f>IF(N139="snížená",J139,0)</f>
        <v>0</v>
      </c>
      <c r="BG139" s="211">
        <f>IF(N139="zákl. přenesená",J139,0)</f>
        <v>0</v>
      </c>
      <c r="BH139" s="211">
        <f>IF(N139="sníž. přenesená",J139,0)</f>
        <v>0</v>
      </c>
      <c r="BI139" s="211">
        <f>IF(N139="nulová",J139,0)</f>
        <v>0</v>
      </c>
      <c r="BJ139" s="24" t="s">
        <v>24</v>
      </c>
      <c r="BK139" s="211">
        <f>ROUND(I139*H139,2)</f>
        <v>0</v>
      </c>
      <c r="BL139" s="24" t="s">
        <v>133</v>
      </c>
      <c r="BM139" s="24" t="s">
        <v>188</v>
      </c>
    </row>
    <row r="140" spans="2:51" s="12" customFormat="1" ht="13.5">
      <c r="B140" s="212"/>
      <c r="C140" s="213"/>
      <c r="D140" s="214" t="s">
        <v>135</v>
      </c>
      <c r="E140" s="215" t="s">
        <v>22</v>
      </c>
      <c r="F140" s="216" t="s">
        <v>170</v>
      </c>
      <c r="G140" s="213"/>
      <c r="H140" s="217" t="s">
        <v>22</v>
      </c>
      <c r="I140" s="218"/>
      <c r="J140" s="213"/>
      <c r="K140" s="213"/>
      <c r="L140" s="219"/>
      <c r="M140" s="220"/>
      <c r="N140" s="221"/>
      <c r="O140" s="221"/>
      <c r="P140" s="221"/>
      <c r="Q140" s="221"/>
      <c r="R140" s="221"/>
      <c r="S140" s="221"/>
      <c r="T140" s="222"/>
      <c r="AT140" s="223" t="s">
        <v>135</v>
      </c>
      <c r="AU140" s="223" t="s">
        <v>83</v>
      </c>
      <c r="AV140" s="12" t="s">
        <v>24</v>
      </c>
      <c r="AW140" s="12" t="s">
        <v>39</v>
      </c>
      <c r="AX140" s="12" t="s">
        <v>75</v>
      </c>
      <c r="AY140" s="223" t="s">
        <v>126</v>
      </c>
    </row>
    <row r="141" spans="2:51" s="13" customFormat="1" ht="13.5">
      <c r="B141" s="224"/>
      <c r="C141" s="225"/>
      <c r="D141" s="214" t="s">
        <v>135</v>
      </c>
      <c r="E141" s="226" t="s">
        <v>22</v>
      </c>
      <c r="F141" s="227" t="s">
        <v>171</v>
      </c>
      <c r="G141" s="225"/>
      <c r="H141" s="228">
        <v>0.108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AT141" s="234" t="s">
        <v>135</v>
      </c>
      <c r="AU141" s="234" t="s">
        <v>83</v>
      </c>
      <c r="AV141" s="13" t="s">
        <v>83</v>
      </c>
      <c r="AW141" s="13" t="s">
        <v>39</v>
      </c>
      <c r="AX141" s="13" t="s">
        <v>75</v>
      </c>
      <c r="AY141" s="234" t="s">
        <v>126</v>
      </c>
    </row>
    <row r="142" spans="2:51" s="14" customFormat="1" ht="13.5">
      <c r="B142" s="235"/>
      <c r="C142" s="236"/>
      <c r="D142" s="237" t="s">
        <v>135</v>
      </c>
      <c r="E142" s="238" t="s">
        <v>22</v>
      </c>
      <c r="F142" s="239" t="s">
        <v>138</v>
      </c>
      <c r="G142" s="236"/>
      <c r="H142" s="240">
        <v>0.108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AT142" s="246" t="s">
        <v>135</v>
      </c>
      <c r="AU142" s="246" t="s">
        <v>83</v>
      </c>
      <c r="AV142" s="14" t="s">
        <v>133</v>
      </c>
      <c r="AW142" s="14" t="s">
        <v>39</v>
      </c>
      <c r="AX142" s="14" t="s">
        <v>24</v>
      </c>
      <c r="AY142" s="246" t="s">
        <v>126</v>
      </c>
    </row>
    <row r="143" spans="2:65" s="1" customFormat="1" ht="22.5" customHeight="1">
      <c r="B143" s="41"/>
      <c r="C143" s="200" t="s">
        <v>189</v>
      </c>
      <c r="D143" s="200" t="s">
        <v>128</v>
      </c>
      <c r="E143" s="201" t="s">
        <v>190</v>
      </c>
      <c r="F143" s="202" t="s">
        <v>191</v>
      </c>
      <c r="G143" s="203" t="s">
        <v>164</v>
      </c>
      <c r="H143" s="204">
        <v>0.324</v>
      </c>
      <c r="I143" s="205"/>
      <c r="J143" s="206">
        <f>ROUND(I143*H143,2)</f>
        <v>0</v>
      </c>
      <c r="K143" s="202" t="s">
        <v>22</v>
      </c>
      <c r="L143" s="61"/>
      <c r="M143" s="207" t="s">
        <v>22</v>
      </c>
      <c r="N143" s="208" t="s">
        <v>46</v>
      </c>
      <c r="O143" s="42"/>
      <c r="P143" s="209">
        <f>O143*H143</f>
        <v>0</v>
      </c>
      <c r="Q143" s="209">
        <v>0</v>
      </c>
      <c r="R143" s="209">
        <f>Q143*H143</f>
        <v>0</v>
      </c>
      <c r="S143" s="209">
        <v>0</v>
      </c>
      <c r="T143" s="210">
        <f>S143*H143</f>
        <v>0</v>
      </c>
      <c r="AR143" s="24" t="s">
        <v>133</v>
      </c>
      <c r="AT143" s="24" t="s">
        <v>128</v>
      </c>
      <c r="AU143" s="24" t="s">
        <v>83</v>
      </c>
      <c r="AY143" s="24" t="s">
        <v>126</v>
      </c>
      <c r="BE143" s="211">
        <f>IF(N143="základní",J143,0)</f>
        <v>0</v>
      </c>
      <c r="BF143" s="211">
        <f>IF(N143="snížená",J143,0)</f>
        <v>0</v>
      </c>
      <c r="BG143" s="211">
        <f>IF(N143="zákl. přenesená",J143,0)</f>
        <v>0</v>
      </c>
      <c r="BH143" s="211">
        <f>IF(N143="sníž. přenesená",J143,0)</f>
        <v>0</v>
      </c>
      <c r="BI143" s="211">
        <f>IF(N143="nulová",J143,0)</f>
        <v>0</v>
      </c>
      <c r="BJ143" s="24" t="s">
        <v>24</v>
      </c>
      <c r="BK143" s="211">
        <f>ROUND(I143*H143,2)</f>
        <v>0</v>
      </c>
      <c r="BL143" s="24" t="s">
        <v>133</v>
      </c>
      <c r="BM143" s="24" t="s">
        <v>192</v>
      </c>
    </row>
    <row r="144" spans="2:51" s="12" customFormat="1" ht="13.5">
      <c r="B144" s="212"/>
      <c r="C144" s="213"/>
      <c r="D144" s="214" t="s">
        <v>135</v>
      </c>
      <c r="E144" s="215" t="s">
        <v>22</v>
      </c>
      <c r="F144" s="216" t="s">
        <v>166</v>
      </c>
      <c r="G144" s="213"/>
      <c r="H144" s="217" t="s">
        <v>22</v>
      </c>
      <c r="I144" s="218"/>
      <c r="J144" s="213"/>
      <c r="K144" s="213"/>
      <c r="L144" s="219"/>
      <c r="M144" s="220"/>
      <c r="N144" s="221"/>
      <c r="O144" s="221"/>
      <c r="P144" s="221"/>
      <c r="Q144" s="221"/>
      <c r="R144" s="221"/>
      <c r="S144" s="221"/>
      <c r="T144" s="222"/>
      <c r="AT144" s="223" t="s">
        <v>135</v>
      </c>
      <c r="AU144" s="223" t="s">
        <v>83</v>
      </c>
      <c r="AV144" s="12" t="s">
        <v>24</v>
      </c>
      <c r="AW144" s="12" t="s">
        <v>39</v>
      </c>
      <c r="AX144" s="12" t="s">
        <v>75</v>
      </c>
      <c r="AY144" s="223" t="s">
        <v>126</v>
      </c>
    </row>
    <row r="145" spans="2:51" s="13" customFormat="1" ht="13.5">
      <c r="B145" s="224"/>
      <c r="C145" s="225"/>
      <c r="D145" s="214" t="s">
        <v>135</v>
      </c>
      <c r="E145" s="226" t="s">
        <v>22</v>
      </c>
      <c r="F145" s="227" t="s">
        <v>167</v>
      </c>
      <c r="G145" s="225"/>
      <c r="H145" s="228">
        <v>0.324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AT145" s="234" t="s">
        <v>135</v>
      </c>
      <c r="AU145" s="234" t="s">
        <v>83</v>
      </c>
      <c r="AV145" s="13" t="s">
        <v>83</v>
      </c>
      <c r="AW145" s="13" t="s">
        <v>39</v>
      </c>
      <c r="AX145" s="13" t="s">
        <v>75</v>
      </c>
      <c r="AY145" s="234" t="s">
        <v>126</v>
      </c>
    </row>
    <row r="146" spans="2:51" s="14" customFormat="1" ht="13.5">
      <c r="B146" s="235"/>
      <c r="C146" s="236"/>
      <c r="D146" s="237" t="s">
        <v>135</v>
      </c>
      <c r="E146" s="238" t="s">
        <v>22</v>
      </c>
      <c r="F146" s="239" t="s">
        <v>138</v>
      </c>
      <c r="G146" s="236"/>
      <c r="H146" s="240">
        <v>0.324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AT146" s="246" t="s">
        <v>135</v>
      </c>
      <c r="AU146" s="246" t="s">
        <v>83</v>
      </c>
      <c r="AV146" s="14" t="s">
        <v>133</v>
      </c>
      <c r="AW146" s="14" t="s">
        <v>39</v>
      </c>
      <c r="AX146" s="14" t="s">
        <v>24</v>
      </c>
      <c r="AY146" s="246" t="s">
        <v>126</v>
      </c>
    </row>
    <row r="147" spans="2:65" s="1" customFormat="1" ht="22.5" customHeight="1">
      <c r="B147" s="41"/>
      <c r="C147" s="200" t="s">
        <v>10</v>
      </c>
      <c r="D147" s="200" t="s">
        <v>128</v>
      </c>
      <c r="E147" s="201" t="s">
        <v>193</v>
      </c>
      <c r="F147" s="202" t="s">
        <v>191</v>
      </c>
      <c r="G147" s="203" t="s">
        <v>164</v>
      </c>
      <c r="H147" s="204">
        <v>0.108</v>
      </c>
      <c r="I147" s="205"/>
      <c r="J147" s="206">
        <f>ROUND(I147*H147,2)</f>
        <v>0</v>
      </c>
      <c r="K147" s="202" t="s">
        <v>22</v>
      </c>
      <c r="L147" s="61"/>
      <c r="M147" s="207" t="s">
        <v>22</v>
      </c>
      <c r="N147" s="208" t="s">
        <v>46</v>
      </c>
      <c r="O147" s="42"/>
      <c r="P147" s="209">
        <f>O147*H147</f>
        <v>0</v>
      </c>
      <c r="Q147" s="209">
        <v>0</v>
      </c>
      <c r="R147" s="209">
        <f>Q147*H147</f>
        <v>0</v>
      </c>
      <c r="S147" s="209">
        <v>0</v>
      </c>
      <c r="T147" s="210">
        <f>S147*H147</f>
        <v>0</v>
      </c>
      <c r="AR147" s="24" t="s">
        <v>133</v>
      </c>
      <c r="AT147" s="24" t="s">
        <v>128</v>
      </c>
      <c r="AU147" s="24" t="s">
        <v>83</v>
      </c>
      <c r="AY147" s="24" t="s">
        <v>126</v>
      </c>
      <c r="BE147" s="211">
        <f>IF(N147="základní",J147,0)</f>
        <v>0</v>
      </c>
      <c r="BF147" s="211">
        <f>IF(N147="snížená",J147,0)</f>
        <v>0</v>
      </c>
      <c r="BG147" s="211">
        <f>IF(N147="zákl. přenesená",J147,0)</f>
        <v>0</v>
      </c>
      <c r="BH147" s="211">
        <f>IF(N147="sníž. přenesená",J147,0)</f>
        <v>0</v>
      </c>
      <c r="BI147" s="211">
        <f>IF(N147="nulová",J147,0)</f>
        <v>0</v>
      </c>
      <c r="BJ147" s="24" t="s">
        <v>24</v>
      </c>
      <c r="BK147" s="211">
        <f>ROUND(I147*H147,2)</f>
        <v>0</v>
      </c>
      <c r="BL147" s="24" t="s">
        <v>133</v>
      </c>
      <c r="BM147" s="24" t="s">
        <v>194</v>
      </c>
    </row>
    <row r="148" spans="2:51" s="12" customFormat="1" ht="13.5">
      <c r="B148" s="212"/>
      <c r="C148" s="213"/>
      <c r="D148" s="214" t="s">
        <v>135</v>
      </c>
      <c r="E148" s="215" t="s">
        <v>22</v>
      </c>
      <c r="F148" s="216" t="s">
        <v>170</v>
      </c>
      <c r="G148" s="213"/>
      <c r="H148" s="217" t="s">
        <v>22</v>
      </c>
      <c r="I148" s="218"/>
      <c r="J148" s="213"/>
      <c r="K148" s="213"/>
      <c r="L148" s="219"/>
      <c r="M148" s="220"/>
      <c r="N148" s="221"/>
      <c r="O148" s="221"/>
      <c r="P148" s="221"/>
      <c r="Q148" s="221"/>
      <c r="R148" s="221"/>
      <c r="S148" s="221"/>
      <c r="T148" s="222"/>
      <c r="AT148" s="223" t="s">
        <v>135</v>
      </c>
      <c r="AU148" s="223" t="s">
        <v>83</v>
      </c>
      <c r="AV148" s="12" t="s">
        <v>24</v>
      </c>
      <c r="AW148" s="12" t="s">
        <v>39</v>
      </c>
      <c r="AX148" s="12" t="s">
        <v>75</v>
      </c>
      <c r="AY148" s="223" t="s">
        <v>126</v>
      </c>
    </row>
    <row r="149" spans="2:51" s="13" customFormat="1" ht="13.5">
      <c r="B149" s="224"/>
      <c r="C149" s="225"/>
      <c r="D149" s="214" t="s">
        <v>135</v>
      </c>
      <c r="E149" s="226" t="s">
        <v>22</v>
      </c>
      <c r="F149" s="227" t="s">
        <v>171</v>
      </c>
      <c r="G149" s="225"/>
      <c r="H149" s="228">
        <v>0.108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AT149" s="234" t="s">
        <v>135</v>
      </c>
      <c r="AU149" s="234" t="s">
        <v>83</v>
      </c>
      <c r="AV149" s="13" t="s">
        <v>83</v>
      </c>
      <c r="AW149" s="13" t="s">
        <v>39</v>
      </c>
      <c r="AX149" s="13" t="s">
        <v>75</v>
      </c>
      <c r="AY149" s="234" t="s">
        <v>126</v>
      </c>
    </row>
    <row r="150" spans="2:51" s="14" customFormat="1" ht="13.5">
      <c r="B150" s="235"/>
      <c r="C150" s="236"/>
      <c r="D150" s="237" t="s">
        <v>135</v>
      </c>
      <c r="E150" s="238" t="s">
        <v>22</v>
      </c>
      <c r="F150" s="239" t="s">
        <v>138</v>
      </c>
      <c r="G150" s="236"/>
      <c r="H150" s="240">
        <v>0.108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AT150" s="246" t="s">
        <v>135</v>
      </c>
      <c r="AU150" s="246" t="s">
        <v>83</v>
      </c>
      <c r="AV150" s="14" t="s">
        <v>133</v>
      </c>
      <c r="AW150" s="14" t="s">
        <v>39</v>
      </c>
      <c r="AX150" s="14" t="s">
        <v>24</v>
      </c>
      <c r="AY150" s="246" t="s">
        <v>126</v>
      </c>
    </row>
    <row r="151" spans="2:65" s="1" customFormat="1" ht="31.5" customHeight="1">
      <c r="B151" s="41"/>
      <c r="C151" s="200" t="s">
        <v>195</v>
      </c>
      <c r="D151" s="200" t="s">
        <v>128</v>
      </c>
      <c r="E151" s="201" t="s">
        <v>196</v>
      </c>
      <c r="F151" s="202" t="s">
        <v>197</v>
      </c>
      <c r="G151" s="203" t="s">
        <v>131</v>
      </c>
      <c r="H151" s="204">
        <v>89</v>
      </c>
      <c r="I151" s="205"/>
      <c r="J151" s="206">
        <f>ROUND(I151*H151,2)</f>
        <v>0</v>
      </c>
      <c r="K151" s="202" t="s">
        <v>132</v>
      </c>
      <c r="L151" s="61"/>
      <c r="M151" s="207" t="s">
        <v>22</v>
      </c>
      <c r="N151" s="208" t="s">
        <v>46</v>
      </c>
      <c r="O151" s="42"/>
      <c r="P151" s="209">
        <f>O151*H151</f>
        <v>0</v>
      </c>
      <c r="Q151" s="209">
        <v>0</v>
      </c>
      <c r="R151" s="209">
        <f>Q151*H151</f>
        <v>0</v>
      </c>
      <c r="S151" s="209">
        <v>0</v>
      </c>
      <c r="T151" s="210">
        <f>S151*H151</f>
        <v>0</v>
      </c>
      <c r="AR151" s="24" t="s">
        <v>133</v>
      </c>
      <c r="AT151" s="24" t="s">
        <v>128</v>
      </c>
      <c r="AU151" s="24" t="s">
        <v>83</v>
      </c>
      <c r="AY151" s="24" t="s">
        <v>126</v>
      </c>
      <c r="BE151" s="211">
        <f>IF(N151="základní",J151,0)</f>
        <v>0</v>
      </c>
      <c r="BF151" s="211">
        <f>IF(N151="snížená",J151,0)</f>
        <v>0</v>
      </c>
      <c r="BG151" s="211">
        <f>IF(N151="zákl. přenesená",J151,0)</f>
        <v>0</v>
      </c>
      <c r="BH151" s="211">
        <f>IF(N151="sníž. přenesená",J151,0)</f>
        <v>0</v>
      </c>
      <c r="BI151" s="211">
        <f>IF(N151="nulová",J151,0)</f>
        <v>0</v>
      </c>
      <c r="BJ151" s="24" t="s">
        <v>24</v>
      </c>
      <c r="BK151" s="211">
        <f>ROUND(I151*H151,2)</f>
        <v>0</v>
      </c>
      <c r="BL151" s="24" t="s">
        <v>133</v>
      </c>
      <c r="BM151" s="24" t="s">
        <v>198</v>
      </c>
    </row>
    <row r="152" spans="2:51" s="12" customFormat="1" ht="13.5">
      <c r="B152" s="212"/>
      <c r="C152" s="213"/>
      <c r="D152" s="214" t="s">
        <v>135</v>
      </c>
      <c r="E152" s="215" t="s">
        <v>22</v>
      </c>
      <c r="F152" s="216" t="s">
        <v>199</v>
      </c>
      <c r="G152" s="213"/>
      <c r="H152" s="217" t="s">
        <v>22</v>
      </c>
      <c r="I152" s="218"/>
      <c r="J152" s="213"/>
      <c r="K152" s="213"/>
      <c r="L152" s="219"/>
      <c r="M152" s="220"/>
      <c r="N152" s="221"/>
      <c r="O152" s="221"/>
      <c r="P152" s="221"/>
      <c r="Q152" s="221"/>
      <c r="R152" s="221"/>
      <c r="S152" s="221"/>
      <c r="T152" s="222"/>
      <c r="AT152" s="223" t="s">
        <v>135</v>
      </c>
      <c r="AU152" s="223" t="s">
        <v>83</v>
      </c>
      <c r="AV152" s="12" t="s">
        <v>24</v>
      </c>
      <c r="AW152" s="12" t="s">
        <v>39</v>
      </c>
      <c r="AX152" s="12" t="s">
        <v>75</v>
      </c>
      <c r="AY152" s="223" t="s">
        <v>126</v>
      </c>
    </row>
    <row r="153" spans="2:51" s="13" customFormat="1" ht="13.5">
      <c r="B153" s="224"/>
      <c r="C153" s="225"/>
      <c r="D153" s="214" t="s">
        <v>135</v>
      </c>
      <c r="E153" s="226" t="s">
        <v>22</v>
      </c>
      <c r="F153" s="227" t="s">
        <v>200</v>
      </c>
      <c r="G153" s="225"/>
      <c r="H153" s="228">
        <v>89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AT153" s="234" t="s">
        <v>135</v>
      </c>
      <c r="AU153" s="234" t="s">
        <v>83</v>
      </c>
      <c r="AV153" s="13" t="s">
        <v>83</v>
      </c>
      <c r="AW153" s="13" t="s">
        <v>39</v>
      </c>
      <c r="AX153" s="13" t="s">
        <v>75</v>
      </c>
      <c r="AY153" s="234" t="s">
        <v>126</v>
      </c>
    </row>
    <row r="154" spans="2:51" s="14" customFormat="1" ht="13.5">
      <c r="B154" s="235"/>
      <c r="C154" s="236"/>
      <c r="D154" s="237" t="s">
        <v>135</v>
      </c>
      <c r="E154" s="238" t="s">
        <v>22</v>
      </c>
      <c r="F154" s="239" t="s">
        <v>138</v>
      </c>
      <c r="G154" s="236"/>
      <c r="H154" s="240">
        <v>89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AT154" s="246" t="s">
        <v>135</v>
      </c>
      <c r="AU154" s="246" t="s">
        <v>83</v>
      </c>
      <c r="AV154" s="14" t="s">
        <v>133</v>
      </c>
      <c r="AW154" s="14" t="s">
        <v>39</v>
      </c>
      <c r="AX154" s="14" t="s">
        <v>24</v>
      </c>
      <c r="AY154" s="246" t="s">
        <v>126</v>
      </c>
    </row>
    <row r="155" spans="2:65" s="1" customFormat="1" ht="22.5" customHeight="1">
      <c r="B155" s="41"/>
      <c r="C155" s="247" t="s">
        <v>201</v>
      </c>
      <c r="D155" s="247" t="s">
        <v>202</v>
      </c>
      <c r="E155" s="248" t="s">
        <v>203</v>
      </c>
      <c r="F155" s="249" t="s">
        <v>204</v>
      </c>
      <c r="G155" s="250" t="s">
        <v>164</v>
      </c>
      <c r="H155" s="251">
        <v>13.35</v>
      </c>
      <c r="I155" s="252"/>
      <c r="J155" s="253">
        <f>ROUND(I155*H155,2)</f>
        <v>0</v>
      </c>
      <c r="K155" s="249" t="s">
        <v>22</v>
      </c>
      <c r="L155" s="254"/>
      <c r="M155" s="255" t="s">
        <v>22</v>
      </c>
      <c r="N155" s="256" t="s">
        <v>46</v>
      </c>
      <c r="O155" s="42"/>
      <c r="P155" s="209">
        <f>O155*H155</f>
        <v>0</v>
      </c>
      <c r="Q155" s="209">
        <v>0</v>
      </c>
      <c r="R155" s="209">
        <f>Q155*H155</f>
        <v>0</v>
      </c>
      <c r="S155" s="209">
        <v>0</v>
      </c>
      <c r="T155" s="210">
        <f>S155*H155</f>
        <v>0</v>
      </c>
      <c r="AR155" s="24" t="s">
        <v>172</v>
      </c>
      <c r="AT155" s="24" t="s">
        <v>202</v>
      </c>
      <c r="AU155" s="24" t="s">
        <v>83</v>
      </c>
      <c r="AY155" s="24" t="s">
        <v>126</v>
      </c>
      <c r="BE155" s="211">
        <f>IF(N155="základní",J155,0)</f>
        <v>0</v>
      </c>
      <c r="BF155" s="211">
        <f>IF(N155="snížená",J155,0)</f>
        <v>0</v>
      </c>
      <c r="BG155" s="211">
        <f>IF(N155="zákl. přenesená",J155,0)</f>
        <v>0</v>
      </c>
      <c r="BH155" s="211">
        <f>IF(N155="sníž. přenesená",J155,0)</f>
        <v>0</v>
      </c>
      <c r="BI155" s="211">
        <f>IF(N155="nulová",J155,0)</f>
        <v>0</v>
      </c>
      <c r="BJ155" s="24" t="s">
        <v>24</v>
      </c>
      <c r="BK155" s="211">
        <f>ROUND(I155*H155,2)</f>
        <v>0</v>
      </c>
      <c r="BL155" s="24" t="s">
        <v>133</v>
      </c>
      <c r="BM155" s="24" t="s">
        <v>205</v>
      </c>
    </row>
    <row r="156" spans="2:51" s="12" customFormat="1" ht="13.5">
      <c r="B156" s="212"/>
      <c r="C156" s="213"/>
      <c r="D156" s="214" t="s">
        <v>135</v>
      </c>
      <c r="E156" s="215" t="s">
        <v>22</v>
      </c>
      <c r="F156" s="216" t="s">
        <v>206</v>
      </c>
      <c r="G156" s="213"/>
      <c r="H156" s="217" t="s">
        <v>22</v>
      </c>
      <c r="I156" s="218"/>
      <c r="J156" s="213"/>
      <c r="K156" s="213"/>
      <c r="L156" s="219"/>
      <c r="M156" s="220"/>
      <c r="N156" s="221"/>
      <c r="O156" s="221"/>
      <c r="P156" s="221"/>
      <c r="Q156" s="221"/>
      <c r="R156" s="221"/>
      <c r="S156" s="221"/>
      <c r="T156" s="222"/>
      <c r="AT156" s="223" t="s">
        <v>135</v>
      </c>
      <c r="AU156" s="223" t="s">
        <v>83</v>
      </c>
      <c r="AV156" s="12" t="s">
        <v>24</v>
      </c>
      <c r="AW156" s="12" t="s">
        <v>39</v>
      </c>
      <c r="AX156" s="12" t="s">
        <v>75</v>
      </c>
      <c r="AY156" s="223" t="s">
        <v>126</v>
      </c>
    </row>
    <row r="157" spans="2:51" s="13" customFormat="1" ht="13.5">
      <c r="B157" s="224"/>
      <c r="C157" s="225"/>
      <c r="D157" s="214" t="s">
        <v>135</v>
      </c>
      <c r="E157" s="226" t="s">
        <v>22</v>
      </c>
      <c r="F157" s="227" t="s">
        <v>175</v>
      </c>
      <c r="G157" s="225"/>
      <c r="H157" s="228">
        <v>13.35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AT157" s="234" t="s">
        <v>135</v>
      </c>
      <c r="AU157" s="234" t="s">
        <v>83</v>
      </c>
      <c r="AV157" s="13" t="s">
        <v>83</v>
      </c>
      <c r="AW157" s="13" t="s">
        <v>39</v>
      </c>
      <c r="AX157" s="13" t="s">
        <v>75</v>
      </c>
      <c r="AY157" s="234" t="s">
        <v>126</v>
      </c>
    </row>
    <row r="158" spans="2:51" s="14" customFormat="1" ht="13.5">
      <c r="B158" s="235"/>
      <c r="C158" s="236"/>
      <c r="D158" s="237" t="s">
        <v>135</v>
      </c>
      <c r="E158" s="238" t="s">
        <v>22</v>
      </c>
      <c r="F158" s="239" t="s">
        <v>138</v>
      </c>
      <c r="G158" s="236"/>
      <c r="H158" s="240">
        <v>13.35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AT158" s="246" t="s">
        <v>135</v>
      </c>
      <c r="AU158" s="246" t="s">
        <v>83</v>
      </c>
      <c r="AV158" s="14" t="s">
        <v>133</v>
      </c>
      <c r="AW158" s="14" t="s">
        <v>39</v>
      </c>
      <c r="AX158" s="14" t="s">
        <v>24</v>
      </c>
      <c r="AY158" s="246" t="s">
        <v>126</v>
      </c>
    </row>
    <row r="159" spans="2:65" s="1" customFormat="1" ht="31.5" customHeight="1">
      <c r="B159" s="41"/>
      <c r="C159" s="200" t="s">
        <v>207</v>
      </c>
      <c r="D159" s="200" t="s">
        <v>128</v>
      </c>
      <c r="E159" s="201" t="s">
        <v>208</v>
      </c>
      <c r="F159" s="202" t="s">
        <v>209</v>
      </c>
      <c r="G159" s="203" t="s">
        <v>131</v>
      </c>
      <c r="H159" s="204">
        <v>89</v>
      </c>
      <c r="I159" s="205"/>
      <c r="J159" s="206">
        <f>ROUND(I159*H159,2)</f>
        <v>0</v>
      </c>
      <c r="K159" s="202" t="s">
        <v>132</v>
      </c>
      <c r="L159" s="61"/>
      <c r="M159" s="207" t="s">
        <v>22</v>
      </c>
      <c r="N159" s="208" t="s">
        <v>46</v>
      </c>
      <c r="O159" s="42"/>
      <c r="P159" s="209">
        <f>O159*H159</f>
        <v>0</v>
      </c>
      <c r="Q159" s="209">
        <v>0</v>
      </c>
      <c r="R159" s="209">
        <f>Q159*H159</f>
        <v>0</v>
      </c>
      <c r="S159" s="209">
        <v>0</v>
      </c>
      <c r="T159" s="210">
        <f>S159*H159</f>
        <v>0</v>
      </c>
      <c r="AR159" s="24" t="s">
        <v>133</v>
      </c>
      <c r="AT159" s="24" t="s">
        <v>128</v>
      </c>
      <c r="AU159" s="24" t="s">
        <v>83</v>
      </c>
      <c r="AY159" s="24" t="s">
        <v>126</v>
      </c>
      <c r="BE159" s="211">
        <f>IF(N159="základní",J159,0)</f>
        <v>0</v>
      </c>
      <c r="BF159" s="211">
        <f>IF(N159="snížená",J159,0)</f>
        <v>0</v>
      </c>
      <c r="BG159" s="211">
        <f>IF(N159="zákl. přenesená",J159,0)</f>
        <v>0</v>
      </c>
      <c r="BH159" s="211">
        <f>IF(N159="sníž. přenesená",J159,0)</f>
        <v>0</v>
      </c>
      <c r="BI159" s="211">
        <f>IF(N159="nulová",J159,0)</f>
        <v>0</v>
      </c>
      <c r="BJ159" s="24" t="s">
        <v>24</v>
      </c>
      <c r="BK159" s="211">
        <f>ROUND(I159*H159,2)</f>
        <v>0</v>
      </c>
      <c r="BL159" s="24" t="s">
        <v>133</v>
      </c>
      <c r="BM159" s="24" t="s">
        <v>210</v>
      </c>
    </row>
    <row r="160" spans="2:51" s="12" customFormat="1" ht="13.5">
      <c r="B160" s="212"/>
      <c r="C160" s="213"/>
      <c r="D160" s="214" t="s">
        <v>135</v>
      </c>
      <c r="E160" s="215" t="s">
        <v>22</v>
      </c>
      <c r="F160" s="216" t="s">
        <v>199</v>
      </c>
      <c r="G160" s="213"/>
      <c r="H160" s="217" t="s">
        <v>22</v>
      </c>
      <c r="I160" s="218"/>
      <c r="J160" s="213"/>
      <c r="K160" s="213"/>
      <c r="L160" s="219"/>
      <c r="M160" s="220"/>
      <c r="N160" s="221"/>
      <c r="O160" s="221"/>
      <c r="P160" s="221"/>
      <c r="Q160" s="221"/>
      <c r="R160" s="221"/>
      <c r="S160" s="221"/>
      <c r="T160" s="222"/>
      <c r="AT160" s="223" t="s">
        <v>135</v>
      </c>
      <c r="AU160" s="223" t="s">
        <v>83</v>
      </c>
      <c r="AV160" s="12" t="s">
        <v>24</v>
      </c>
      <c r="AW160" s="12" t="s">
        <v>39</v>
      </c>
      <c r="AX160" s="12" t="s">
        <v>75</v>
      </c>
      <c r="AY160" s="223" t="s">
        <v>126</v>
      </c>
    </row>
    <row r="161" spans="2:51" s="13" customFormat="1" ht="13.5">
      <c r="B161" s="224"/>
      <c r="C161" s="225"/>
      <c r="D161" s="214" t="s">
        <v>135</v>
      </c>
      <c r="E161" s="226" t="s">
        <v>22</v>
      </c>
      <c r="F161" s="227" t="s">
        <v>200</v>
      </c>
      <c r="G161" s="225"/>
      <c r="H161" s="228">
        <v>89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AT161" s="234" t="s">
        <v>135</v>
      </c>
      <c r="AU161" s="234" t="s">
        <v>83</v>
      </c>
      <c r="AV161" s="13" t="s">
        <v>83</v>
      </c>
      <c r="AW161" s="13" t="s">
        <v>39</v>
      </c>
      <c r="AX161" s="13" t="s">
        <v>75</v>
      </c>
      <c r="AY161" s="234" t="s">
        <v>126</v>
      </c>
    </row>
    <row r="162" spans="2:51" s="14" customFormat="1" ht="13.5">
      <c r="B162" s="235"/>
      <c r="C162" s="236"/>
      <c r="D162" s="237" t="s">
        <v>135</v>
      </c>
      <c r="E162" s="238" t="s">
        <v>22</v>
      </c>
      <c r="F162" s="239" t="s">
        <v>138</v>
      </c>
      <c r="G162" s="236"/>
      <c r="H162" s="240">
        <v>89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AT162" s="246" t="s">
        <v>135</v>
      </c>
      <c r="AU162" s="246" t="s">
        <v>83</v>
      </c>
      <c r="AV162" s="14" t="s">
        <v>133</v>
      </c>
      <c r="AW162" s="14" t="s">
        <v>39</v>
      </c>
      <c r="AX162" s="14" t="s">
        <v>24</v>
      </c>
      <c r="AY162" s="246" t="s">
        <v>126</v>
      </c>
    </row>
    <row r="163" spans="2:65" s="1" customFormat="1" ht="22.5" customHeight="1">
      <c r="B163" s="41"/>
      <c r="C163" s="247" t="s">
        <v>211</v>
      </c>
      <c r="D163" s="247" t="s">
        <v>202</v>
      </c>
      <c r="E163" s="248" t="s">
        <v>212</v>
      </c>
      <c r="F163" s="249" t="s">
        <v>213</v>
      </c>
      <c r="G163" s="250" t="s">
        <v>214</v>
      </c>
      <c r="H163" s="251">
        <v>3.071</v>
      </c>
      <c r="I163" s="252"/>
      <c r="J163" s="253">
        <f>ROUND(I163*H163,2)</f>
        <v>0</v>
      </c>
      <c r="K163" s="249" t="s">
        <v>22</v>
      </c>
      <c r="L163" s="254"/>
      <c r="M163" s="255" t="s">
        <v>22</v>
      </c>
      <c r="N163" s="256" t="s">
        <v>46</v>
      </c>
      <c r="O163" s="42"/>
      <c r="P163" s="209">
        <f>O163*H163</f>
        <v>0</v>
      </c>
      <c r="Q163" s="209">
        <v>0</v>
      </c>
      <c r="R163" s="209">
        <f>Q163*H163</f>
        <v>0</v>
      </c>
      <c r="S163" s="209">
        <v>0</v>
      </c>
      <c r="T163" s="210">
        <f>S163*H163</f>
        <v>0</v>
      </c>
      <c r="AR163" s="24" t="s">
        <v>172</v>
      </c>
      <c r="AT163" s="24" t="s">
        <v>202</v>
      </c>
      <c r="AU163" s="24" t="s">
        <v>83</v>
      </c>
      <c r="AY163" s="24" t="s">
        <v>126</v>
      </c>
      <c r="BE163" s="211">
        <f>IF(N163="základní",J163,0)</f>
        <v>0</v>
      </c>
      <c r="BF163" s="211">
        <f>IF(N163="snížená",J163,0)</f>
        <v>0</v>
      </c>
      <c r="BG163" s="211">
        <f>IF(N163="zákl. přenesená",J163,0)</f>
        <v>0</v>
      </c>
      <c r="BH163" s="211">
        <f>IF(N163="sníž. přenesená",J163,0)</f>
        <v>0</v>
      </c>
      <c r="BI163" s="211">
        <f>IF(N163="nulová",J163,0)</f>
        <v>0</v>
      </c>
      <c r="BJ163" s="24" t="s">
        <v>24</v>
      </c>
      <c r="BK163" s="211">
        <f>ROUND(I163*H163,2)</f>
        <v>0</v>
      </c>
      <c r="BL163" s="24" t="s">
        <v>133</v>
      </c>
      <c r="BM163" s="24" t="s">
        <v>215</v>
      </c>
    </row>
    <row r="164" spans="2:51" s="12" customFormat="1" ht="13.5">
      <c r="B164" s="212"/>
      <c r="C164" s="213"/>
      <c r="D164" s="214" t="s">
        <v>135</v>
      </c>
      <c r="E164" s="215" t="s">
        <v>22</v>
      </c>
      <c r="F164" s="216" t="s">
        <v>216</v>
      </c>
      <c r="G164" s="213"/>
      <c r="H164" s="217" t="s">
        <v>22</v>
      </c>
      <c r="I164" s="218"/>
      <c r="J164" s="213"/>
      <c r="K164" s="213"/>
      <c r="L164" s="219"/>
      <c r="M164" s="220"/>
      <c r="N164" s="221"/>
      <c r="O164" s="221"/>
      <c r="P164" s="221"/>
      <c r="Q164" s="221"/>
      <c r="R164" s="221"/>
      <c r="S164" s="221"/>
      <c r="T164" s="222"/>
      <c r="AT164" s="223" t="s">
        <v>135</v>
      </c>
      <c r="AU164" s="223" t="s">
        <v>83</v>
      </c>
      <c r="AV164" s="12" t="s">
        <v>24</v>
      </c>
      <c r="AW164" s="12" t="s">
        <v>39</v>
      </c>
      <c r="AX164" s="12" t="s">
        <v>75</v>
      </c>
      <c r="AY164" s="223" t="s">
        <v>126</v>
      </c>
    </row>
    <row r="165" spans="2:51" s="13" customFormat="1" ht="13.5">
      <c r="B165" s="224"/>
      <c r="C165" s="225"/>
      <c r="D165" s="214" t="s">
        <v>135</v>
      </c>
      <c r="E165" s="226" t="s">
        <v>22</v>
      </c>
      <c r="F165" s="227" t="s">
        <v>217</v>
      </c>
      <c r="G165" s="225"/>
      <c r="H165" s="228">
        <v>3.071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AT165" s="234" t="s">
        <v>135</v>
      </c>
      <c r="AU165" s="234" t="s">
        <v>83</v>
      </c>
      <c r="AV165" s="13" t="s">
        <v>83</v>
      </c>
      <c r="AW165" s="13" t="s">
        <v>39</v>
      </c>
      <c r="AX165" s="13" t="s">
        <v>75</v>
      </c>
      <c r="AY165" s="234" t="s">
        <v>126</v>
      </c>
    </row>
    <row r="166" spans="2:51" s="14" customFormat="1" ht="13.5">
      <c r="B166" s="235"/>
      <c r="C166" s="236"/>
      <c r="D166" s="237" t="s">
        <v>135</v>
      </c>
      <c r="E166" s="238" t="s">
        <v>22</v>
      </c>
      <c r="F166" s="239" t="s">
        <v>138</v>
      </c>
      <c r="G166" s="236"/>
      <c r="H166" s="240">
        <v>3.071</v>
      </c>
      <c r="I166" s="241"/>
      <c r="J166" s="236"/>
      <c r="K166" s="236"/>
      <c r="L166" s="242"/>
      <c r="M166" s="243"/>
      <c r="N166" s="244"/>
      <c r="O166" s="244"/>
      <c r="P166" s="244"/>
      <c r="Q166" s="244"/>
      <c r="R166" s="244"/>
      <c r="S166" s="244"/>
      <c r="T166" s="245"/>
      <c r="AT166" s="246" t="s">
        <v>135</v>
      </c>
      <c r="AU166" s="246" t="s">
        <v>83</v>
      </c>
      <c r="AV166" s="14" t="s">
        <v>133</v>
      </c>
      <c r="AW166" s="14" t="s">
        <v>39</v>
      </c>
      <c r="AX166" s="14" t="s">
        <v>24</v>
      </c>
      <c r="AY166" s="246" t="s">
        <v>126</v>
      </c>
    </row>
    <row r="167" spans="2:65" s="1" customFormat="1" ht="22.5" customHeight="1">
      <c r="B167" s="41"/>
      <c r="C167" s="200" t="s">
        <v>218</v>
      </c>
      <c r="D167" s="200" t="s">
        <v>128</v>
      </c>
      <c r="E167" s="201" t="s">
        <v>219</v>
      </c>
      <c r="F167" s="202" t="s">
        <v>220</v>
      </c>
      <c r="G167" s="203" t="s">
        <v>131</v>
      </c>
      <c r="H167" s="204">
        <v>89</v>
      </c>
      <c r="I167" s="205"/>
      <c r="J167" s="206">
        <f>ROUND(I167*H167,2)</f>
        <v>0</v>
      </c>
      <c r="K167" s="202" t="s">
        <v>132</v>
      </c>
      <c r="L167" s="61"/>
      <c r="M167" s="207" t="s">
        <v>22</v>
      </c>
      <c r="N167" s="208" t="s">
        <v>46</v>
      </c>
      <c r="O167" s="42"/>
      <c r="P167" s="209">
        <f>O167*H167</f>
        <v>0</v>
      </c>
      <c r="Q167" s="209">
        <v>0</v>
      </c>
      <c r="R167" s="209">
        <f>Q167*H167</f>
        <v>0</v>
      </c>
      <c r="S167" s="209">
        <v>0</v>
      </c>
      <c r="T167" s="210">
        <f>S167*H167</f>
        <v>0</v>
      </c>
      <c r="AR167" s="24" t="s">
        <v>133</v>
      </c>
      <c r="AT167" s="24" t="s">
        <v>128</v>
      </c>
      <c r="AU167" s="24" t="s">
        <v>83</v>
      </c>
      <c r="AY167" s="24" t="s">
        <v>126</v>
      </c>
      <c r="BE167" s="211">
        <f>IF(N167="základní",J167,0)</f>
        <v>0</v>
      </c>
      <c r="BF167" s="211">
        <f>IF(N167="snížená",J167,0)</f>
        <v>0</v>
      </c>
      <c r="BG167" s="211">
        <f>IF(N167="zákl. přenesená",J167,0)</f>
        <v>0</v>
      </c>
      <c r="BH167" s="211">
        <f>IF(N167="sníž. přenesená",J167,0)</f>
        <v>0</v>
      </c>
      <c r="BI167" s="211">
        <f>IF(N167="nulová",J167,0)</f>
        <v>0</v>
      </c>
      <c r="BJ167" s="24" t="s">
        <v>24</v>
      </c>
      <c r="BK167" s="211">
        <f>ROUND(I167*H167,2)</f>
        <v>0</v>
      </c>
      <c r="BL167" s="24" t="s">
        <v>133</v>
      </c>
      <c r="BM167" s="24" t="s">
        <v>221</v>
      </c>
    </row>
    <row r="168" spans="2:51" s="12" customFormat="1" ht="13.5">
      <c r="B168" s="212"/>
      <c r="C168" s="213"/>
      <c r="D168" s="214" t="s">
        <v>135</v>
      </c>
      <c r="E168" s="215" t="s">
        <v>22</v>
      </c>
      <c r="F168" s="216" t="s">
        <v>216</v>
      </c>
      <c r="G168" s="213"/>
      <c r="H168" s="217" t="s">
        <v>22</v>
      </c>
      <c r="I168" s="218"/>
      <c r="J168" s="213"/>
      <c r="K168" s="213"/>
      <c r="L168" s="219"/>
      <c r="M168" s="220"/>
      <c r="N168" s="221"/>
      <c r="O168" s="221"/>
      <c r="P168" s="221"/>
      <c r="Q168" s="221"/>
      <c r="R168" s="221"/>
      <c r="S168" s="221"/>
      <c r="T168" s="222"/>
      <c r="AT168" s="223" t="s">
        <v>135</v>
      </c>
      <c r="AU168" s="223" t="s">
        <v>83</v>
      </c>
      <c r="AV168" s="12" t="s">
        <v>24</v>
      </c>
      <c r="AW168" s="12" t="s">
        <v>39</v>
      </c>
      <c r="AX168" s="12" t="s">
        <v>75</v>
      </c>
      <c r="AY168" s="223" t="s">
        <v>126</v>
      </c>
    </row>
    <row r="169" spans="2:51" s="13" customFormat="1" ht="13.5">
      <c r="B169" s="224"/>
      <c r="C169" s="225"/>
      <c r="D169" s="214" t="s">
        <v>135</v>
      </c>
      <c r="E169" s="226" t="s">
        <v>22</v>
      </c>
      <c r="F169" s="227" t="s">
        <v>200</v>
      </c>
      <c r="G169" s="225"/>
      <c r="H169" s="228">
        <v>89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AT169" s="234" t="s">
        <v>135</v>
      </c>
      <c r="AU169" s="234" t="s">
        <v>83</v>
      </c>
      <c r="AV169" s="13" t="s">
        <v>83</v>
      </c>
      <c r="AW169" s="13" t="s">
        <v>39</v>
      </c>
      <c r="AX169" s="13" t="s">
        <v>75</v>
      </c>
      <c r="AY169" s="234" t="s">
        <v>126</v>
      </c>
    </row>
    <row r="170" spans="2:51" s="14" customFormat="1" ht="13.5">
      <c r="B170" s="235"/>
      <c r="C170" s="236"/>
      <c r="D170" s="214" t="s">
        <v>135</v>
      </c>
      <c r="E170" s="257" t="s">
        <v>22</v>
      </c>
      <c r="F170" s="258" t="s">
        <v>138</v>
      </c>
      <c r="G170" s="236"/>
      <c r="H170" s="259">
        <v>89</v>
      </c>
      <c r="I170" s="241"/>
      <c r="J170" s="236"/>
      <c r="K170" s="236"/>
      <c r="L170" s="242"/>
      <c r="M170" s="243"/>
      <c r="N170" s="244"/>
      <c r="O170" s="244"/>
      <c r="P170" s="244"/>
      <c r="Q170" s="244"/>
      <c r="R170" s="244"/>
      <c r="S170" s="244"/>
      <c r="T170" s="245"/>
      <c r="AT170" s="246" t="s">
        <v>135</v>
      </c>
      <c r="AU170" s="246" t="s">
        <v>83</v>
      </c>
      <c r="AV170" s="14" t="s">
        <v>133</v>
      </c>
      <c r="AW170" s="14" t="s">
        <v>39</v>
      </c>
      <c r="AX170" s="14" t="s">
        <v>24</v>
      </c>
      <c r="AY170" s="246" t="s">
        <v>126</v>
      </c>
    </row>
    <row r="171" spans="2:63" s="11" customFormat="1" ht="29.85" customHeight="1">
      <c r="B171" s="183"/>
      <c r="C171" s="184"/>
      <c r="D171" s="197" t="s">
        <v>74</v>
      </c>
      <c r="E171" s="198" t="s">
        <v>155</v>
      </c>
      <c r="F171" s="198" t="s">
        <v>222</v>
      </c>
      <c r="G171" s="184"/>
      <c r="H171" s="184"/>
      <c r="I171" s="187"/>
      <c r="J171" s="199">
        <f>BK171</f>
        <v>0</v>
      </c>
      <c r="K171" s="184"/>
      <c r="L171" s="189"/>
      <c r="M171" s="190"/>
      <c r="N171" s="191"/>
      <c r="O171" s="191"/>
      <c r="P171" s="192">
        <f>SUM(P172:P199)</f>
        <v>0</v>
      </c>
      <c r="Q171" s="191"/>
      <c r="R171" s="192">
        <f>SUM(R172:R199)</f>
        <v>29.872540000000004</v>
      </c>
      <c r="S171" s="191"/>
      <c r="T171" s="193">
        <f>SUM(T172:T199)</f>
        <v>0</v>
      </c>
      <c r="AR171" s="194" t="s">
        <v>24</v>
      </c>
      <c r="AT171" s="195" t="s">
        <v>74</v>
      </c>
      <c r="AU171" s="195" t="s">
        <v>24</v>
      </c>
      <c r="AY171" s="194" t="s">
        <v>126</v>
      </c>
      <c r="BK171" s="196">
        <f>SUM(BK172:BK199)</f>
        <v>0</v>
      </c>
    </row>
    <row r="172" spans="2:65" s="1" customFormat="1" ht="22.5" customHeight="1">
      <c r="B172" s="41"/>
      <c r="C172" s="200" t="s">
        <v>9</v>
      </c>
      <c r="D172" s="200" t="s">
        <v>128</v>
      </c>
      <c r="E172" s="201" t="s">
        <v>223</v>
      </c>
      <c r="F172" s="202" t="s">
        <v>224</v>
      </c>
      <c r="G172" s="203" t="s">
        <v>131</v>
      </c>
      <c r="H172" s="204">
        <v>137</v>
      </c>
      <c r="I172" s="205"/>
      <c r="J172" s="206">
        <f>ROUND(I172*H172,2)</f>
        <v>0</v>
      </c>
      <c r="K172" s="202" t="s">
        <v>22</v>
      </c>
      <c r="L172" s="61"/>
      <c r="M172" s="207" t="s">
        <v>22</v>
      </c>
      <c r="N172" s="208" t="s">
        <v>46</v>
      </c>
      <c r="O172" s="42"/>
      <c r="P172" s="209">
        <f>O172*H172</f>
        <v>0</v>
      </c>
      <c r="Q172" s="209">
        <v>0</v>
      </c>
      <c r="R172" s="209">
        <f>Q172*H172</f>
        <v>0</v>
      </c>
      <c r="S172" s="209">
        <v>0</v>
      </c>
      <c r="T172" s="210">
        <f>S172*H172</f>
        <v>0</v>
      </c>
      <c r="AR172" s="24" t="s">
        <v>133</v>
      </c>
      <c r="AT172" s="24" t="s">
        <v>128</v>
      </c>
      <c r="AU172" s="24" t="s">
        <v>83</v>
      </c>
      <c r="AY172" s="24" t="s">
        <v>126</v>
      </c>
      <c r="BE172" s="211">
        <f>IF(N172="základní",J172,0)</f>
        <v>0</v>
      </c>
      <c r="BF172" s="211">
        <f>IF(N172="snížená",J172,0)</f>
        <v>0</v>
      </c>
      <c r="BG172" s="211">
        <f>IF(N172="zákl. přenesená",J172,0)</f>
        <v>0</v>
      </c>
      <c r="BH172" s="211">
        <f>IF(N172="sníž. přenesená",J172,0)</f>
        <v>0</v>
      </c>
      <c r="BI172" s="211">
        <f>IF(N172="nulová",J172,0)</f>
        <v>0</v>
      </c>
      <c r="BJ172" s="24" t="s">
        <v>24</v>
      </c>
      <c r="BK172" s="211">
        <f>ROUND(I172*H172,2)</f>
        <v>0</v>
      </c>
      <c r="BL172" s="24" t="s">
        <v>133</v>
      </c>
      <c r="BM172" s="24" t="s">
        <v>225</v>
      </c>
    </row>
    <row r="173" spans="2:51" s="12" customFormat="1" ht="13.5">
      <c r="B173" s="212"/>
      <c r="C173" s="213"/>
      <c r="D173" s="214" t="s">
        <v>135</v>
      </c>
      <c r="E173" s="215" t="s">
        <v>22</v>
      </c>
      <c r="F173" s="216" t="s">
        <v>226</v>
      </c>
      <c r="G173" s="213"/>
      <c r="H173" s="217" t="s">
        <v>22</v>
      </c>
      <c r="I173" s="218"/>
      <c r="J173" s="213"/>
      <c r="K173" s="213"/>
      <c r="L173" s="219"/>
      <c r="M173" s="220"/>
      <c r="N173" s="221"/>
      <c r="O173" s="221"/>
      <c r="P173" s="221"/>
      <c r="Q173" s="221"/>
      <c r="R173" s="221"/>
      <c r="S173" s="221"/>
      <c r="T173" s="222"/>
      <c r="AT173" s="223" t="s">
        <v>135</v>
      </c>
      <c r="AU173" s="223" t="s">
        <v>83</v>
      </c>
      <c r="AV173" s="12" t="s">
        <v>24</v>
      </c>
      <c r="AW173" s="12" t="s">
        <v>39</v>
      </c>
      <c r="AX173" s="12" t="s">
        <v>75</v>
      </c>
      <c r="AY173" s="223" t="s">
        <v>126</v>
      </c>
    </row>
    <row r="174" spans="2:51" s="13" customFormat="1" ht="13.5">
      <c r="B174" s="224"/>
      <c r="C174" s="225"/>
      <c r="D174" s="214" t="s">
        <v>135</v>
      </c>
      <c r="E174" s="226" t="s">
        <v>22</v>
      </c>
      <c r="F174" s="227" t="s">
        <v>227</v>
      </c>
      <c r="G174" s="225"/>
      <c r="H174" s="228">
        <v>137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AT174" s="234" t="s">
        <v>135</v>
      </c>
      <c r="AU174" s="234" t="s">
        <v>83</v>
      </c>
      <c r="AV174" s="13" t="s">
        <v>83</v>
      </c>
      <c r="AW174" s="13" t="s">
        <v>39</v>
      </c>
      <c r="AX174" s="13" t="s">
        <v>75</v>
      </c>
      <c r="AY174" s="234" t="s">
        <v>126</v>
      </c>
    </row>
    <row r="175" spans="2:51" s="14" customFormat="1" ht="13.5">
      <c r="B175" s="235"/>
      <c r="C175" s="236"/>
      <c r="D175" s="237" t="s">
        <v>135</v>
      </c>
      <c r="E175" s="238" t="s">
        <v>22</v>
      </c>
      <c r="F175" s="239" t="s">
        <v>138</v>
      </c>
      <c r="G175" s="236"/>
      <c r="H175" s="240">
        <v>137</v>
      </c>
      <c r="I175" s="241"/>
      <c r="J175" s="236"/>
      <c r="K175" s="236"/>
      <c r="L175" s="242"/>
      <c r="M175" s="243"/>
      <c r="N175" s="244"/>
      <c r="O175" s="244"/>
      <c r="P175" s="244"/>
      <c r="Q175" s="244"/>
      <c r="R175" s="244"/>
      <c r="S175" s="244"/>
      <c r="T175" s="245"/>
      <c r="AT175" s="246" t="s">
        <v>135</v>
      </c>
      <c r="AU175" s="246" t="s">
        <v>83</v>
      </c>
      <c r="AV175" s="14" t="s">
        <v>133</v>
      </c>
      <c r="AW175" s="14" t="s">
        <v>39</v>
      </c>
      <c r="AX175" s="14" t="s">
        <v>24</v>
      </c>
      <c r="AY175" s="246" t="s">
        <v>126</v>
      </c>
    </row>
    <row r="176" spans="2:65" s="1" customFormat="1" ht="31.5" customHeight="1">
      <c r="B176" s="41"/>
      <c r="C176" s="200" t="s">
        <v>228</v>
      </c>
      <c r="D176" s="200" t="s">
        <v>128</v>
      </c>
      <c r="E176" s="201" t="s">
        <v>229</v>
      </c>
      <c r="F176" s="202" t="s">
        <v>230</v>
      </c>
      <c r="G176" s="203" t="s">
        <v>131</v>
      </c>
      <c r="H176" s="204">
        <v>12</v>
      </c>
      <c r="I176" s="205"/>
      <c r="J176" s="206">
        <f>ROUND(I176*H176,2)</f>
        <v>0</v>
      </c>
      <c r="K176" s="202" t="s">
        <v>132</v>
      </c>
      <c r="L176" s="61"/>
      <c r="M176" s="207" t="s">
        <v>22</v>
      </c>
      <c r="N176" s="208" t="s">
        <v>46</v>
      </c>
      <c r="O176" s="42"/>
      <c r="P176" s="209">
        <f>O176*H176</f>
        <v>0</v>
      </c>
      <c r="Q176" s="209">
        <v>0.00061</v>
      </c>
      <c r="R176" s="209">
        <f>Q176*H176</f>
        <v>0.00732</v>
      </c>
      <c r="S176" s="209">
        <v>0</v>
      </c>
      <c r="T176" s="210">
        <f>S176*H176</f>
        <v>0</v>
      </c>
      <c r="AR176" s="24" t="s">
        <v>133</v>
      </c>
      <c r="AT176" s="24" t="s">
        <v>128</v>
      </c>
      <c r="AU176" s="24" t="s">
        <v>83</v>
      </c>
      <c r="AY176" s="24" t="s">
        <v>126</v>
      </c>
      <c r="BE176" s="211">
        <f>IF(N176="základní",J176,0)</f>
        <v>0</v>
      </c>
      <c r="BF176" s="211">
        <f>IF(N176="snížená",J176,0)</f>
        <v>0</v>
      </c>
      <c r="BG176" s="211">
        <f>IF(N176="zákl. přenesená",J176,0)</f>
        <v>0</v>
      </c>
      <c r="BH176" s="211">
        <f>IF(N176="sníž. přenesená",J176,0)</f>
        <v>0</v>
      </c>
      <c r="BI176" s="211">
        <f>IF(N176="nulová",J176,0)</f>
        <v>0</v>
      </c>
      <c r="BJ176" s="24" t="s">
        <v>24</v>
      </c>
      <c r="BK176" s="211">
        <f>ROUND(I176*H176,2)</f>
        <v>0</v>
      </c>
      <c r="BL176" s="24" t="s">
        <v>133</v>
      </c>
      <c r="BM176" s="24" t="s">
        <v>231</v>
      </c>
    </row>
    <row r="177" spans="2:51" s="12" customFormat="1" ht="13.5">
      <c r="B177" s="212"/>
      <c r="C177" s="213"/>
      <c r="D177" s="214" t="s">
        <v>135</v>
      </c>
      <c r="E177" s="215" t="s">
        <v>22</v>
      </c>
      <c r="F177" s="216" t="s">
        <v>232</v>
      </c>
      <c r="G177" s="213"/>
      <c r="H177" s="217" t="s">
        <v>22</v>
      </c>
      <c r="I177" s="218"/>
      <c r="J177" s="213"/>
      <c r="K177" s="213"/>
      <c r="L177" s="219"/>
      <c r="M177" s="220"/>
      <c r="N177" s="221"/>
      <c r="O177" s="221"/>
      <c r="P177" s="221"/>
      <c r="Q177" s="221"/>
      <c r="R177" s="221"/>
      <c r="S177" s="221"/>
      <c r="T177" s="222"/>
      <c r="AT177" s="223" t="s">
        <v>135</v>
      </c>
      <c r="AU177" s="223" t="s">
        <v>83</v>
      </c>
      <c r="AV177" s="12" t="s">
        <v>24</v>
      </c>
      <c r="AW177" s="12" t="s">
        <v>39</v>
      </c>
      <c r="AX177" s="12" t="s">
        <v>75</v>
      </c>
      <c r="AY177" s="223" t="s">
        <v>126</v>
      </c>
    </row>
    <row r="178" spans="2:51" s="13" customFormat="1" ht="13.5">
      <c r="B178" s="224"/>
      <c r="C178" s="225"/>
      <c r="D178" s="214" t="s">
        <v>135</v>
      </c>
      <c r="E178" s="226" t="s">
        <v>22</v>
      </c>
      <c r="F178" s="227" t="s">
        <v>148</v>
      </c>
      <c r="G178" s="225"/>
      <c r="H178" s="228">
        <v>12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AT178" s="234" t="s">
        <v>135</v>
      </c>
      <c r="AU178" s="234" t="s">
        <v>83</v>
      </c>
      <c r="AV178" s="13" t="s">
        <v>83</v>
      </c>
      <c r="AW178" s="13" t="s">
        <v>39</v>
      </c>
      <c r="AX178" s="13" t="s">
        <v>75</v>
      </c>
      <c r="AY178" s="234" t="s">
        <v>126</v>
      </c>
    </row>
    <row r="179" spans="2:51" s="14" customFormat="1" ht="13.5">
      <c r="B179" s="235"/>
      <c r="C179" s="236"/>
      <c r="D179" s="237" t="s">
        <v>135</v>
      </c>
      <c r="E179" s="238" t="s">
        <v>22</v>
      </c>
      <c r="F179" s="239" t="s">
        <v>138</v>
      </c>
      <c r="G179" s="236"/>
      <c r="H179" s="240">
        <v>12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AT179" s="246" t="s">
        <v>135</v>
      </c>
      <c r="AU179" s="246" t="s">
        <v>83</v>
      </c>
      <c r="AV179" s="14" t="s">
        <v>133</v>
      </c>
      <c r="AW179" s="14" t="s">
        <v>39</v>
      </c>
      <c r="AX179" s="14" t="s">
        <v>24</v>
      </c>
      <c r="AY179" s="246" t="s">
        <v>126</v>
      </c>
    </row>
    <row r="180" spans="2:65" s="1" customFormat="1" ht="31.5" customHeight="1">
      <c r="B180" s="41"/>
      <c r="C180" s="200" t="s">
        <v>233</v>
      </c>
      <c r="D180" s="200" t="s">
        <v>128</v>
      </c>
      <c r="E180" s="201" t="s">
        <v>234</v>
      </c>
      <c r="F180" s="202" t="s">
        <v>235</v>
      </c>
      <c r="G180" s="203" t="s">
        <v>131</v>
      </c>
      <c r="H180" s="204">
        <v>12</v>
      </c>
      <c r="I180" s="205"/>
      <c r="J180" s="206">
        <f>ROUND(I180*H180,2)</f>
        <v>0</v>
      </c>
      <c r="K180" s="202" t="s">
        <v>132</v>
      </c>
      <c r="L180" s="61"/>
      <c r="M180" s="207" t="s">
        <v>22</v>
      </c>
      <c r="N180" s="208" t="s">
        <v>46</v>
      </c>
      <c r="O180" s="42"/>
      <c r="P180" s="209">
        <f>O180*H180</f>
        <v>0</v>
      </c>
      <c r="Q180" s="209">
        <v>0</v>
      </c>
      <c r="R180" s="209">
        <f>Q180*H180</f>
        <v>0</v>
      </c>
      <c r="S180" s="209">
        <v>0</v>
      </c>
      <c r="T180" s="210">
        <f>S180*H180</f>
        <v>0</v>
      </c>
      <c r="AR180" s="24" t="s">
        <v>133</v>
      </c>
      <c r="AT180" s="24" t="s">
        <v>128</v>
      </c>
      <c r="AU180" s="24" t="s">
        <v>83</v>
      </c>
      <c r="AY180" s="24" t="s">
        <v>126</v>
      </c>
      <c r="BE180" s="211">
        <f>IF(N180="základní",J180,0)</f>
        <v>0</v>
      </c>
      <c r="BF180" s="211">
        <f>IF(N180="snížená",J180,0)</f>
        <v>0</v>
      </c>
      <c r="BG180" s="211">
        <f>IF(N180="zákl. přenesená",J180,0)</f>
        <v>0</v>
      </c>
      <c r="BH180" s="211">
        <f>IF(N180="sníž. přenesená",J180,0)</f>
        <v>0</v>
      </c>
      <c r="BI180" s="211">
        <f>IF(N180="nulová",J180,0)</f>
        <v>0</v>
      </c>
      <c r="BJ180" s="24" t="s">
        <v>24</v>
      </c>
      <c r="BK180" s="211">
        <f>ROUND(I180*H180,2)</f>
        <v>0</v>
      </c>
      <c r="BL180" s="24" t="s">
        <v>133</v>
      </c>
      <c r="BM180" s="24" t="s">
        <v>236</v>
      </c>
    </row>
    <row r="181" spans="2:51" s="12" customFormat="1" ht="13.5">
      <c r="B181" s="212"/>
      <c r="C181" s="213"/>
      <c r="D181" s="214" t="s">
        <v>135</v>
      </c>
      <c r="E181" s="215" t="s">
        <v>22</v>
      </c>
      <c r="F181" s="216" t="s">
        <v>237</v>
      </c>
      <c r="G181" s="213"/>
      <c r="H181" s="217" t="s">
        <v>22</v>
      </c>
      <c r="I181" s="218"/>
      <c r="J181" s="213"/>
      <c r="K181" s="213"/>
      <c r="L181" s="219"/>
      <c r="M181" s="220"/>
      <c r="N181" s="221"/>
      <c r="O181" s="221"/>
      <c r="P181" s="221"/>
      <c r="Q181" s="221"/>
      <c r="R181" s="221"/>
      <c r="S181" s="221"/>
      <c r="T181" s="222"/>
      <c r="AT181" s="223" t="s">
        <v>135</v>
      </c>
      <c r="AU181" s="223" t="s">
        <v>83</v>
      </c>
      <c r="AV181" s="12" t="s">
        <v>24</v>
      </c>
      <c r="AW181" s="12" t="s">
        <v>39</v>
      </c>
      <c r="AX181" s="12" t="s">
        <v>75</v>
      </c>
      <c r="AY181" s="223" t="s">
        <v>126</v>
      </c>
    </row>
    <row r="182" spans="2:51" s="13" customFormat="1" ht="13.5">
      <c r="B182" s="224"/>
      <c r="C182" s="225"/>
      <c r="D182" s="214" t="s">
        <v>135</v>
      </c>
      <c r="E182" s="226" t="s">
        <v>22</v>
      </c>
      <c r="F182" s="227" t="s">
        <v>148</v>
      </c>
      <c r="G182" s="225"/>
      <c r="H182" s="228">
        <v>12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AT182" s="234" t="s">
        <v>135</v>
      </c>
      <c r="AU182" s="234" t="s">
        <v>83</v>
      </c>
      <c r="AV182" s="13" t="s">
        <v>83</v>
      </c>
      <c r="AW182" s="13" t="s">
        <v>39</v>
      </c>
      <c r="AX182" s="13" t="s">
        <v>75</v>
      </c>
      <c r="AY182" s="234" t="s">
        <v>126</v>
      </c>
    </row>
    <row r="183" spans="2:51" s="14" customFormat="1" ht="13.5">
      <c r="B183" s="235"/>
      <c r="C183" s="236"/>
      <c r="D183" s="237" t="s">
        <v>135</v>
      </c>
      <c r="E183" s="238" t="s">
        <v>22</v>
      </c>
      <c r="F183" s="239" t="s">
        <v>138</v>
      </c>
      <c r="G183" s="236"/>
      <c r="H183" s="240">
        <v>12</v>
      </c>
      <c r="I183" s="241"/>
      <c r="J183" s="236"/>
      <c r="K183" s="236"/>
      <c r="L183" s="242"/>
      <c r="M183" s="243"/>
      <c r="N183" s="244"/>
      <c r="O183" s="244"/>
      <c r="P183" s="244"/>
      <c r="Q183" s="244"/>
      <c r="R183" s="244"/>
      <c r="S183" s="244"/>
      <c r="T183" s="245"/>
      <c r="AT183" s="246" t="s">
        <v>135</v>
      </c>
      <c r="AU183" s="246" t="s">
        <v>83</v>
      </c>
      <c r="AV183" s="14" t="s">
        <v>133</v>
      </c>
      <c r="AW183" s="14" t="s">
        <v>39</v>
      </c>
      <c r="AX183" s="14" t="s">
        <v>24</v>
      </c>
      <c r="AY183" s="246" t="s">
        <v>126</v>
      </c>
    </row>
    <row r="184" spans="2:65" s="1" customFormat="1" ht="57" customHeight="1">
      <c r="B184" s="41"/>
      <c r="C184" s="200" t="s">
        <v>238</v>
      </c>
      <c r="D184" s="200" t="s">
        <v>128</v>
      </c>
      <c r="E184" s="201" t="s">
        <v>239</v>
      </c>
      <c r="F184" s="202" t="s">
        <v>240</v>
      </c>
      <c r="G184" s="203" t="s">
        <v>131</v>
      </c>
      <c r="H184" s="204">
        <v>137</v>
      </c>
      <c r="I184" s="205"/>
      <c r="J184" s="206">
        <f>ROUND(I184*H184,2)</f>
        <v>0</v>
      </c>
      <c r="K184" s="202" t="s">
        <v>132</v>
      </c>
      <c r="L184" s="61"/>
      <c r="M184" s="207" t="s">
        <v>22</v>
      </c>
      <c r="N184" s="208" t="s">
        <v>46</v>
      </c>
      <c r="O184" s="42"/>
      <c r="P184" s="209">
        <f>O184*H184</f>
        <v>0</v>
      </c>
      <c r="Q184" s="209">
        <v>0.08425</v>
      </c>
      <c r="R184" s="209">
        <f>Q184*H184</f>
        <v>11.542250000000001</v>
      </c>
      <c r="S184" s="209">
        <v>0</v>
      </c>
      <c r="T184" s="210">
        <f>S184*H184</f>
        <v>0</v>
      </c>
      <c r="AR184" s="24" t="s">
        <v>133</v>
      </c>
      <c r="AT184" s="24" t="s">
        <v>128</v>
      </c>
      <c r="AU184" s="24" t="s">
        <v>83</v>
      </c>
      <c r="AY184" s="24" t="s">
        <v>126</v>
      </c>
      <c r="BE184" s="211">
        <f>IF(N184="základní",J184,0)</f>
        <v>0</v>
      </c>
      <c r="BF184" s="211">
        <f>IF(N184="snížená",J184,0)</f>
        <v>0</v>
      </c>
      <c r="BG184" s="211">
        <f>IF(N184="zákl. přenesená",J184,0)</f>
        <v>0</v>
      </c>
      <c r="BH184" s="211">
        <f>IF(N184="sníž. přenesená",J184,0)</f>
        <v>0</v>
      </c>
      <c r="BI184" s="211">
        <f>IF(N184="nulová",J184,0)</f>
        <v>0</v>
      </c>
      <c r="BJ184" s="24" t="s">
        <v>24</v>
      </c>
      <c r="BK184" s="211">
        <f>ROUND(I184*H184,2)</f>
        <v>0</v>
      </c>
      <c r="BL184" s="24" t="s">
        <v>133</v>
      </c>
      <c r="BM184" s="24" t="s">
        <v>241</v>
      </c>
    </row>
    <row r="185" spans="2:51" s="12" customFormat="1" ht="13.5">
      <c r="B185" s="212"/>
      <c r="C185" s="213"/>
      <c r="D185" s="214" t="s">
        <v>135</v>
      </c>
      <c r="E185" s="215" t="s">
        <v>22</v>
      </c>
      <c r="F185" s="216" t="s">
        <v>226</v>
      </c>
      <c r="G185" s="213"/>
      <c r="H185" s="217" t="s">
        <v>22</v>
      </c>
      <c r="I185" s="218"/>
      <c r="J185" s="213"/>
      <c r="K185" s="213"/>
      <c r="L185" s="219"/>
      <c r="M185" s="220"/>
      <c r="N185" s="221"/>
      <c r="O185" s="221"/>
      <c r="P185" s="221"/>
      <c r="Q185" s="221"/>
      <c r="R185" s="221"/>
      <c r="S185" s="221"/>
      <c r="T185" s="222"/>
      <c r="AT185" s="223" t="s">
        <v>135</v>
      </c>
      <c r="AU185" s="223" t="s">
        <v>83</v>
      </c>
      <c r="AV185" s="12" t="s">
        <v>24</v>
      </c>
      <c r="AW185" s="12" t="s">
        <v>39</v>
      </c>
      <c r="AX185" s="12" t="s">
        <v>75</v>
      </c>
      <c r="AY185" s="223" t="s">
        <v>126</v>
      </c>
    </row>
    <row r="186" spans="2:51" s="13" customFormat="1" ht="13.5">
      <c r="B186" s="224"/>
      <c r="C186" s="225"/>
      <c r="D186" s="214" t="s">
        <v>135</v>
      </c>
      <c r="E186" s="226" t="s">
        <v>22</v>
      </c>
      <c r="F186" s="227" t="s">
        <v>227</v>
      </c>
      <c r="G186" s="225"/>
      <c r="H186" s="228">
        <v>137</v>
      </c>
      <c r="I186" s="229"/>
      <c r="J186" s="225"/>
      <c r="K186" s="225"/>
      <c r="L186" s="230"/>
      <c r="M186" s="231"/>
      <c r="N186" s="232"/>
      <c r="O186" s="232"/>
      <c r="P186" s="232"/>
      <c r="Q186" s="232"/>
      <c r="R186" s="232"/>
      <c r="S186" s="232"/>
      <c r="T186" s="233"/>
      <c r="AT186" s="234" t="s">
        <v>135</v>
      </c>
      <c r="AU186" s="234" t="s">
        <v>83</v>
      </c>
      <c r="AV186" s="13" t="s">
        <v>83</v>
      </c>
      <c r="AW186" s="13" t="s">
        <v>39</v>
      </c>
      <c r="AX186" s="13" t="s">
        <v>75</v>
      </c>
      <c r="AY186" s="234" t="s">
        <v>126</v>
      </c>
    </row>
    <row r="187" spans="2:51" s="14" customFormat="1" ht="13.5">
      <c r="B187" s="235"/>
      <c r="C187" s="236"/>
      <c r="D187" s="237" t="s">
        <v>135</v>
      </c>
      <c r="E187" s="238" t="s">
        <v>22</v>
      </c>
      <c r="F187" s="239" t="s">
        <v>138</v>
      </c>
      <c r="G187" s="236"/>
      <c r="H187" s="240">
        <v>137</v>
      </c>
      <c r="I187" s="241"/>
      <c r="J187" s="236"/>
      <c r="K187" s="236"/>
      <c r="L187" s="242"/>
      <c r="M187" s="243"/>
      <c r="N187" s="244"/>
      <c r="O187" s="244"/>
      <c r="P187" s="244"/>
      <c r="Q187" s="244"/>
      <c r="R187" s="244"/>
      <c r="S187" s="244"/>
      <c r="T187" s="245"/>
      <c r="AT187" s="246" t="s">
        <v>135</v>
      </c>
      <c r="AU187" s="246" t="s">
        <v>83</v>
      </c>
      <c r="AV187" s="14" t="s">
        <v>133</v>
      </c>
      <c r="AW187" s="14" t="s">
        <v>39</v>
      </c>
      <c r="AX187" s="14" t="s">
        <v>24</v>
      </c>
      <c r="AY187" s="246" t="s">
        <v>126</v>
      </c>
    </row>
    <row r="188" spans="2:65" s="1" customFormat="1" ht="22.5" customHeight="1">
      <c r="B188" s="41"/>
      <c r="C188" s="247" t="s">
        <v>242</v>
      </c>
      <c r="D188" s="247" t="s">
        <v>202</v>
      </c>
      <c r="E188" s="248" t="s">
        <v>243</v>
      </c>
      <c r="F188" s="249" t="s">
        <v>244</v>
      </c>
      <c r="G188" s="250" t="s">
        <v>131</v>
      </c>
      <c r="H188" s="251">
        <v>126.48</v>
      </c>
      <c r="I188" s="252"/>
      <c r="J188" s="253">
        <f>ROUND(I188*H188,2)</f>
        <v>0</v>
      </c>
      <c r="K188" s="249" t="s">
        <v>22</v>
      </c>
      <c r="L188" s="254"/>
      <c r="M188" s="255" t="s">
        <v>22</v>
      </c>
      <c r="N188" s="256" t="s">
        <v>46</v>
      </c>
      <c r="O188" s="42"/>
      <c r="P188" s="209">
        <f>O188*H188</f>
        <v>0</v>
      </c>
      <c r="Q188" s="209">
        <v>0.131</v>
      </c>
      <c r="R188" s="209">
        <f>Q188*H188</f>
        <v>16.56888</v>
      </c>
      <c r="S188" s="209">
        <v>0</v>
      </c>
      <c r="T188" s="210">
        <f>S188*H188</f>
        <v>0</v>
      </c>
      <c r="AR188" s="24" t="s">
        <v>172</v>
      </c>
      <c r="AT188" s="24" t="s">
        <v>202</v>
      </c>
      <c r="AU188" s="24" t="s">
        <v>83</v>
      </c>
      <c r="AY188" s="24" t="s">
        <v>126</v>
      </c>
      <c r="BE188" s="211">
        <f>IF(N188="základní",J188,0)</f>
        <v>0</v>
      </c>
      <c r="BF188" s="211">
        <f>IF(N188="snížená",J188,0)</f>
        <v>0</v>
      </c>
      <c r="BG188" s="211">
        <f>IF(N188="zákl. přenesená",J188,0)</f>
        <v>0</v>
      </c>
      <c r="BH188" s="211">
        <f>IF(N188="sníž. přenesená",J188,0)</f>
        <v>0</v>
      </c>
      <c r="BI188" s="211">
        <f>IF(N188="nulová",J188,0)</f>
        <v>0</v>
      </c>
      <c r="BJ188" s="24" t="s">
        <v>24</v>
      </c>
      <c r="BK188" s="211">
        <f>ROUND(I188*H188,2)</f>
        <v>0</v>
      </c>
      <c r="BL188" s="24" t="s">
        <v>133</v>
      </c>
      <c r="BM188" s="24" t="s">
        <v>245</v>
      </c>
    </row>
    <row r="189" spans="2:51" s="12" customFormat="1" ht="13.5">
      <c r="B189" s="212"/>
      <c r="C189" s="213"/>
      <c r="D189" s="214" t="s">
        <v>135</v>
      </c>
      <c r="E189" s="215" t="s">
        <v>22</v>
      </c>
      <c r="F189" s="216" t="s">
        <v>246</v>
      </c>
      <c r="G189" s="213"/>
      <c r="H189" s="217" t="s">
        <v>22</v>
      </c>
      <c r="I189" s="218"/>
      <c r="J189" s="213"/>
      <c r="K189" s="213"/>
      <c r="L189" s="219"/>
      <c r="M189" s="220"/>
      <c r="N189" s="221"/>
      <c r="O189" s="221"/>
      <c r="P189" s="221"/>
      <c r="Q189" s="221"/>
      <c r="R189" s="221"/>
      <c r="S189" s="221"/>
      <c r="T189" s="222"/>
      <c r="AT189" s="223" t="s">
        <v>135</v>
      </c>
      <c r="AU189" s="223" t="s">
        <v>83</v>
      </c>
      <c r="AV189" s="12" t="s">
        <v>24</v>
      </c>
      <c r="AW189" s="12" t="s">
        <v>39</v>
      </c>
      <c r="AX189" s="12" t="s">
        <v>75</v>
      </c>
      <c r="AY189" s="223" t="s">
        <v>126</v>
      </c>
    </row>
    <row r="190" spans="2:51" s="13" customFormat="1" ht="13.5">
      <c r="B190" s="224"/>
      <c r="C190" s="225"/>
      <c r="D190" s="214" t="s">
        <v>135</v>
      </c>
      <c r="E190" s="226" t="s">
        <v>22</v>
      </c>
      <c r="F190" s="227" t="s">
        <v>247</v>
      </c>
      <c r="G190" s="225"/>
      <c r="H190" s="228">
        <v>126.48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AT190" s="234" t="s">
        <v>135</v>
      </c>
      <c r="AU190" s="234" t="s">
        <v>83</v>
      </c>
      <c r="AV190" s="13" t="s">
        <v>83</v>
      </c>
      <c r="AW190" s="13" t="s">
        <v>39</v>
      </c>
      <c r="AX190" s="13" t="s">
        <v>75</v>
      </c>
      <c r="AY190" s="234" t="s">
        <v>126</v>
      </c>
    </row>
    <row r="191" spans="2:51" s="14" customFormat="1" ht="13.5">
      <c r="B191" s="235"/>
      <c r="C191" s="236"/>
      <c r="D191" s="237" t="s">
        <v>135</v>
      </c>
      <c r="E191" s="238" t="s">
        <v>22</v>
      </c>
      <c r="F191" s="239" t="s">
        <v>138</v>
      </c>
      <c r="G191" s="236"/>
      <c r="H191" s="240">
        <v>126.48</v>
      </c>
      <c r="I191" s="241"/>
      <c r="J191" s="236"/>
      <c r="K191" s="236"/>
      <c r="L191" s="242"/>
      <c r="M191" s="243"/>
      <c r="N191" s="244"/>
      <c r="O191" s="244"/>
      <c r="P191" s="244"/>
      <c r="Q191" s="244"/>
      <c r="R191" s="244"/>
      <c r="S191" s="244"/>
      <c r="T191" s="245"/>
      <c r="AT191" s="246" t="s">
        <v>135</v>
      </c>
      <c r="AU191" s="246" t="s">
        <v>83</v>
      </c>
      <c r="AV191" s="14" t="s">
        <v>133</v>
      </c>
      <c r="AW191" s="14" t="s">
        <v>39</v>
      </c>
      <c r="AX191" s="14" t="s">
        <v>24</v>
      </c>
      <c r="AY191" s="246" t="s">
        <v>126</v>
      </c>
    </row>
    <row r="192" spans="2:65" s="1" customFormat="1" ht="22.5" customHeight="1">
      <c r="B192" s="41"/>
      <c r="C192" s="247" t="s">
        <v>248</v>
      </c>
      <c r="D192" s="247" t="s">
        <v>202</v>
      </c>
      <c r="E192" s="248" t="s">
        <v>249</v>
      </c>
      <c r="F192" s="249" t="s">
        <v>250</v>
      </c>
      <c r="G192" s="250" t="s">
        <v>131</v>
      </c>
      <c r="H192" s="251">
        <v>13.39</v>
      </c>
      <c r="I192" s="252"/>
      <c r="J192" s="253">
        <f>ROUND(I192*H192,2)</f>
        <v>0</v>
      </c>
      <c r="K192" s="249" t="s">
        <v>22</v>
      </c>
      <c r="L192" s="254"/>
      <c r="M192" s="255" t="s">
        <v>22</v>
      </c>
      <c r="N192" s="256" t="s">
        <v>46</v>
      </c>
      <c r="O192" s="42"/>
      <c r="P192" s="209">
        <f>O192*H192</f>
        <v>0</v>
      </c>
      <c r="Q192" s="209">
        <v>0.131</v>
      </c>
      <c r="R192" s="209">
        <f>Q192*H192</f>
        <v>1.7540900000000001</v>
      </c>
      <c r="S192" s="209">
        <v>0</v>
      </c>
      <c r="T192" s="210">
        <f>S192*H192</f>
        <v>0</v>
      </c>
      <c r="AR192" s="24" t="s">
        <v>172</v>
      </c>
      <c r="AT192" s="24" t="s">
        <v>202</v>
      </c>
      <c r="AU192" s="24" t="s">
        <v>83</v>
      </c>
      <c r="AY192" s="24" t="s">
        <v>126</v>
      </c>
      <c r="BE192" s="211">
        <f>IF(N192="základní",J192,0)</f>
        <v>0</v>
      </c>
      <c r="BF192" s="211">
        <f>IF(N192="snížená",J192,0)</f>
        <v>0</v>
      </c>
      <c r="BG192" s="211">
        <f>IF(N192="zákl. přenesená",J192,0)</f>
        <v>0</v>
      </c>
      <c r="BH192" s="211">
        <f>IF(N192="sníž. přenesená",J192,0)</f>
        <v>0</v>
      </c>
      <c r="BI192" s="211">
        <f>IF(N192="nulová",J192,0)</f>
        <v>0</v>
      </c>
      <c r="BJ192" s="24" t="s">
        <v>24</v>
      </c>
      <c r="BK192" s="211">
        <f>ROUND(I192*H192,2)</f>
        <v>0</v>
      </c>
      <c r="BL192" s="24" t="s">
        <v>133</v>
      </c>
      <c r="BM192" s="24" t="s">
        <v>251</v>
      </c>
    </row>
    <row r="193" spans="2:51" s="12" customFormat="1" ht="13.5">
      <c r="B193" s="212"/>
      <c r="C193" s="213"/>
      <c r="D193" s="214" t="s">
        <v>135</v>
      </c>
      <c r="E193" s="215" t="s">
        <v>22</v>
      </c>
      <c r="F193" s="216" t="s">
        <v>252</v>
      </c>
      <c r="G193" s="213"/>
      <c r="H193" s="217" t="s">
        <v>22</v>
      </c>
      <c r="I193" s="218"/>
      <c r="J193" s="213"/>
      <c r="K193" s="213"/>
      <c r="L193" s="219"/>
      <c r="M193" s="220"/>
      <c r="N193" s="221"/>
      <c r="O193" s="221"/>
      <c r="P193" s="221"/>
      <c r="Q193" s="221"/>
      <c r="R193" s="221"/>
      <c r="S193" s="221"/>
      <c r="T193" s="222"/>
      <c r="AT193" s="223" t="s">
        <v>135</v>
      </c>
      <c r="AU193" s="223" t="s">
        <v>83</v>
      </c>
      <c r="AV193" s="12" t="s">
        <v>24</v>
      </c>
      <c r="AW193" s="12" t="s">
        <v>39</v>
      </c>
      <c r="AX193" s="12" t="s">
        <v>75</v>
      </c>
      <c r="AY193" s="223" t="s">
        <v>126</v>
      </c>
    </row>
    <row r="194" spans="2:51" s="13" customFormat="1" ht="13.5">
      <c r="B194" s="224"/>
      <c r="C194" s="225"/>
      <c r="D194" s="214" t="s">
        <v>135</v>
      </c>
      <c r="E194" s="226" t="s">
        <v>22</v>
      </c>
      <c r="F194" s="227" t="s">
        <v>253</v>
      </c>
      <c r="G194" s="225"/>
      <c r="H194" s="228">
        <v>13.39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AT194" s="234" t="s">
        <v>135</v>
      </c>
      <c r="AU194" s="234" t="s">
        <v>83</v>
      </c>
      <c r="AV194" s="13" t="s">
        <v>83</v>
      </c>
      <c r="AW194" s="13" t="s">
        <v>39</v>
      </c>
      <c r="AX194" s="13" t="s">
        <v>75</v>
      </c>
      <c r="AY194" s="234" t="s">
        <v>126</v>
      </c>
    </row>
    <row r="195" spans="2:51" s="14" customFormat="1" ht="13.5">
      <c r="B195" s="235"/>
      <c r="C195" s="236"/>
      <c r="D195" s="237" t="s">
        <v>135</v>
      </c>
      <c r="E195" s="238" t="s">
        <v>22</v>
      </c>
      <c r="F195" s="239" t="s">
        <v>138</v>
      </c>
      <c r="G195" s="236"/>
      <c r="H195" s="240">
        <v>13.39</v>
      </c>
      <c r="I195" s="241"/>
      <c r="J195" s="236"/>
      <c r="K195" s="236"/>
      <c r="L195" s="242"/>
      <c r="M195" s="243"/>
      <c r="N195" s="244"/>
      <c r="O195" s="244"/>
      <c r="P195" s="244"/>
      <c r="Q195" s="244"/>
      <c r="R195" s="244"/>
      <c r="S195" s="244"/>
      <c r="T195" s="245"/>
      <c r="AT195" s="246" t="s">
        <v>135</v>
      </c>
      <c r="AU195" s="246" t="s">
        <v>83</v>
      </c>
      <c r="AV195" s="14" t="s">
        <v>133</v>
      </c>
      <c r="AW195" s="14" t="s">
        <v>39</v>
      </c>
      <c r="AX195" s="14" t="s">
        <v>24</v>
      </c>
      <c r="AY195" s="246" t="s">
        <v>126</v>
      </c>
    </row>
    <row r="196" spans="2:65" s="1" customFormat="1" ht="57" customHeight="1">
      <c r="B196" s="41"/>
      <c r="C196" s="200" t="s">
        <v>254</v>
      </c>
      <c r="D196" s="200" t="s">
        <v>128</v>
      </c>
      <c r="E196" s="201" t="s">
        <v>255</v>
      </c>
      <c r="F196" s="202" t="s">
        <v>256</v>
      </c>
      <c r="G196" s="203" t="s">
        <v>131</v>
      </c>
      <c r="H196" s="204">
        <v>137</v>
      </c>
      <c r="I196" s="205"/>
      <c r="J196" s="206">
        <f>ROUND(I196*H196,2)</f>
        <v>0</v>
      </c>
      <c r="K196" s="202" t="s">
        <v>132</v>
      </c>
      <c r="L196" s="61"/>
      <c r="M196" s="207" t="s">
        <v>22</v>
      </c>
      <c r="N196" s="208" t="s">
        <v>46</v>
      </c>
      <c r="O196" s="42"/>
      <c r="P196" s="209">
        <f>O196*H196</f>
        <v>0</v>
      </c>
      <c r="Q196" s="209">
        <v>0</v>
      </c>
      <c r="R196" s="209">
        <f>Q196*H196</f>
        <v>0</v>
      </c>
      <c r="S196" s="209">
        <v>0</v>
      </c>
      <c r="T196" s="210">
        <f>S196*H196</f>
        <v>0</v>
      </c>
      <c r="AR196" s="24" t="s">
        <v>133</v>
      </c>
      <c r="AT196" s="24" t="s">
        <v>128</v>
      </c>
      <c r="AU196" s="24" t="s">
        <v>83</v>
      </c>
      <c r="AY196" s="24" t="s">
        <v>126</v>
      </c>
      <c r="BE196" s="211">
        <f>IF(N196="základní",J196,0)</f>
        <v>0</v>
      </c>
      <c r="BF196" s="211">
        <f>IF(N196="snížená",J196,0)</f>
        <v>0</v>
      </c>
      <c r="BG196" s="211">
        <f>IF(N196="zákl. přenesená",J196,0)</f>
        <v>0</v>
      </c>
      <c r="BH196" s="211">
        <f>IF(N196="sníž. přenesená",J196,0)</f>
        <v>0</v>
      </c>
      <c r="BI196" s="211">
        <f>IF(N196="nulová",J196,0)</f>
        <v>0</v>
      </c>
      <c r="BJ196" s="24" t="s">
        <v>24</v>
      </c>
      <c r="BK196" s="211">
        <f>ROUND(I196*H196,2)</f>
        <v>0</v>
      </c>
      <c r="BL196" s="24" t="s">
        <v>133</v>
      </c>
      <c r="BM196" s="24" t="s">
        <v>257</v>
      </c>
    </row>
    <row r="197" spans="2:51" s="12" customFormat="1" ht="13.5">
      <c r="B197" s="212"/>
      <c r="C197" s="213"/>
      <c r="D197" s="214" t="s">
        <v>135</v>
      </c>
      <c r="E197" s="215" t="s">
        <v>22</v>
      </c>
      <c r="F197" s="216" t="s">
        <v>226</v>
      </c>
      <c r="G197" s="213"/>
      <c r="H197" s="217" t="s">
        <v>22</v>
      </c>
      <c r="I197" s="218"/>
      <c r="J197" s="213"/>
      <c r="K197" s="213"/>
      <c r="L197" s="219"/>
      <c r="M197" s="220"/>
      <c r="N197" s="221"/>
      <c r="O197" s="221"/>
      <c r="P197" s="221"/>
      <c r="Q197" s="221"/>
      <c r="R197" s="221"/>
      <c r="S197" s="221"/>
      <c r="T197" s="222"/>
      <c r="AT197" s="223" t="s">
        <v>135</v>
      </c>
      <c r="AU197" s="223" t="s">
        <v>83</v>
      </c>
      <c r="AV197" s="12" t="s">
        <v>24</v>
      </c>
      <c r="AW197" s="12" t="s">
        <v>39</v>
      </c>
      <c r="AX197" s="12" t="s">
        <v>75</v>
      </c>
      <c r="AY197" s="223" t="s">
        <v>126</v>
      </c>
    </row>
    <row r="198" spans="2:51" s="13" customFormat="1" ht="13.5">
      <c r="B198" s="224"/>
      <c r="C198" s="225"/>
      <c r="D198" s="214" t="s">
        <v>135</v>
      </c>
      <c r="E198" s="226" t="s">
        <v>22</v>
      </c>
      <c r="F198" s="227" t="s">
        <v>227</v>
      </c>
      <c r="G198" s="225"/>
      <c r="H198" s="228">
        <v>137</v>
      </c>
      <c r="I198" s="229"/>
      <c r="J198" s="225"/>
      <c r="K198" s="225"/>
      <c r="L198" s="230"/>
      <c r="M198" s="231"/>
      <c r="N198" s="232"/>
      <c r="O198" s="232"/>
      <c r="P198" s="232"/>
      <c r="Q198" s="232"/>
      <c r="R198" s="232"/>
      <c r="S198" s="232"/>
      <c r="T198" s="233"/>
      <c r="AT198" s="234" t="s">
        <v>135</v>
      </c>
      <c r="AU198" s="234" t="s">
        <v>83</v>
      </c>
      <c r="AV198" s="13" t="s">
        <v>83</v>
      </c>
      <c r="AW198" s="13" t="s">
        <v>39</v>
      </c>
      <c r="AX198" s="13" t="s">
        <v>75</v>
      </c>
      <c r="AY198" s="234" t="s">
        <v>126</v>
      </c>
    </row>
    <row r="199" spans="2:51" s="14" customFormat="1" ht="13.5">
      <c r="B199" s="235"/>
      <c r="C199" s="236"/>
      <c r="D199" s="214" t="s">
        <v>135</v>
      </c>
      <c r="E199" s="257" t="s">
        <v>22</v>
      </c>
      <c r="F199" s="258" t="s">
        <v>138</v>
      </c>
      <c r="G199" s="236"/>
      <c r="H199" s="259">
        <v>137</v>
      </c>
      <c r="I199" s="241"/>
      <c r="J199" s="236"/>
      <c r="K199" s="236"/>
      <c r="L199" s="242"/>
      <c r="M199" s="243"/>
      <c r="N199" s="244"/>
      <c r="O199" s="244"/>
      <c r="P199" s="244"/>
      <c r="Q199" s="244"/>
      <c r="R199" s="244"/>
      <c r="S199" s="244"/>
      <c r="T199" s="245"/>
      <c r="AT199" s="246" t="s">
        <v>135</v>
      </c>
      <c r="AU199" s="246" t="s">
        <v>83</v>
      </c>
      <c r="AV199" s="14" t="s">
        <v>133</v>
      </c>
      <c r="AW199" s="14" t="s">
        <v>39</v>
      </c>
      <c r="AX199" s="14" t="s">
        <v>24</v>
      </c>
      <c r="AY199" s="246" t="s">
        <v>126</v>
      </c>
    </row>
    <row r="200" spans="2:63" s="11" customFormat="1" ht="29.85" customHeight="1">
      <c r="B200" s="183"/>
      <c r="C200" s="184"/>
      <c r="D200" s="197" t="s">
        <v>74</v>
      </c>
      <c r="E200" s="198" t="s">
        <v>176</v>
      </c>
      <c r="F200" s="198" t="s">
        <v>258</v>
      </c>
      <c r="G200" s="184"/>
      <c r="H200" s="184"/>
      <c r="I200" s="187"/>
      <c r="J200" s="199">
        <f>BK200</f>
        <v>0</v>
      </c>
      <c r="K200" s="184"/>
      <c r="L200" s="189"/>
      <c r="M200" s="190"/>
      <c r="N200" s="191"/>
      <c r="O200" s="191"/>
      <c r="P200" s="192">
        <f>SUM(P201:P303)</f>
        <v>0</v>
      </c>
      <c r="Q200" s="191"/>
      <c r="R200" s="192">
        <f>SUM(R201:R303)</f>
        <v>28.69049</v>
      </c>
      <c r="S200" s="191"/>
      <c r="T200" s="193">
        <f>SUM(T201:T303)</f>
        <v>0.9520000000000001</v>
      </c>
      <c r="AR200" s="194" t="s">
        <v>24</v>
      </c>
      <c r="AT200" s="195" t="s">
        <v>74</v>
      </c>
      <c r="AU200" s="195" t="s">
        <v>24</v>
      </c>
      <c r="AY200" s="194" t="s">
        <v>126</v>
      </c>
      <c r="BK200" s="196">
        <f>SUM(BK201:BK303)</f>
        <v>0</v>
      </c>
    </row>
    <row r="201" spans="2:65" s="1" customFormat="1" ht="31.5" customHeight="1">
      <c r="B201" s="41"/>
      <c r="C201" s="200" t="s">
        <v>259</v>
      </c>
      <c r="D201" s="200" t="s">
        <v>128</v>
      </c>
      <c r="E201" s="201" t="s">
        <v>260</v>
      </c>
      <c r="F201" s="202" t="s">
        <v>261</v>
      </c>
      <c r="G201" s="203" t="s">
        <v>262</v>
      </c>
      <c r="H201" s="204">
        <v>16</v>
      </c>
      <c r="I201" s="205"/>
      <c r="J201" s="206">
        <f>ROUND(I201*H201,2)</f>
        <v>0</v>
      </c>
      <c r="K201" s="202" t="s">
        <v>132</v>
      </c>
      <c r="L201" s="61"/>
      <c r="M201" s="207" t="s">
        <v>22</v>
      </c>
      <c r="N201" s="208" t="s">
        <v>46</v>
      </c>
      <c r="O201" s="42"/>
      <c r="P201" s="209">
        <f>O201*H201</f>
        <v>0</v>
      </c>
      <c r="Q201" s="209">
        <v>0.0007</v>
      </c>
      <c r="R201" s="209">
        <f>Q201*H201</f>
        <v>0.0112</v>
      </c>
      <c r="S201" s="209">
        <v>0</v>
      </c>
      <c r="T201" s="210">
        <f>S201*H201</f>
        <v>0</v>
      </c>
      <c r="AR201" s="24" t="s">
        <v>133</v>
      </c>
      <c r="AT201" s="24" t="s">
        <v>128</v>
      </c>
      <c r="AU201" s="24" t="s">
        <v>83</v>
      </c>
      <c r="AY201" s="24" t="s">
        <v>126</v>
      </c>
      <c r="BE201" s="211">
        <f>IF(N201="základní",J201,0)</f>
        <v>0</v>
      </c>
      <c r="BF201" s="211">
        <f>IF(N201="snížená",J201,0)</f>
        <v>0</v>
      </c>
      <c r="BG201" s="211">
        <f>IF(N201="zákl. přenesená",J201,0)</f>
        <v>0</v>
      </c>
      <c r="BH201" s="211">
        <f>IF(N201="sníž. přenesená",J201,0)</f>
        <v>0</v>
      </c>
      <c r="BI201" s="211">
        <f>IF(N201="nulová",J201,0)</f>
        <v>0</v>
      </c>
      <c r="BJ201" s="24" t="s">
        <v>24</v>
      </c>
      <c r="BK201" s="211">
        <f>ROUND(I201*H201,2)</f>
        <v>0</v>
      </c>
      <c r="BL201" s="24" t="s">
        <v>133</v>
      </c>
      <c r="BM201" s="24" t="s">
        <v>263</v>
      </c>
    </row>
    <row r="202" spans="2:51" s="12" customFormat="1" ht="13.5">
      <c r="B202" s="212"/>
      <c r="C202" s="213"/>
      <c r="D202" s="214" t="s">
        <v>135</v>
      </c>
      <c r="E202" s="215" t="s">
        <v>22</v>
      </c>
      <c r="F202" s="216" t="s">
        <v>166</v>
      </c>
      <c r="G202" s="213"/>
      <c r="H202" s="217" t="s">
        <v>22</v>
      </c>
      <c r="I202" s="218"/>
      <c r="J202" s="213"/>
      <c r="K202" s="213"/>
      <c r="L202" s="219"/>
      <c r="M202" s="220"/>
      <c r="N202" s="221"/>
      <c r="O202" s="221"/>
      <c r="P202" s="221"/>
      <c r="Q202" s="221"/>
      <c r="R202" s="221"/>
      <c r="S202" s="221"/>
      <c r="T202" s="222"/>
      <c r="AT202" s="223" t="s">
        <v>135</v>
      </c>
      <c r="AU202" s="223" t="s">
        <v>83</v>
      </c>
      <c r="AV202" s="12" t="s">
        <v>24</v>
      </c>
      <c r="AW202" s="12" t="s">
        <v>39</v>
      </c>
      <c r="AX202" s="12" t="s">
        <v>75</v>
      </c>
      <c r="AY202" s="223" t="s">
        <v>126</v>
      </c>
    </row>
    <row r="203" spans="2:51" s="13" customFormat="1" ht="13.5">
      <c r="B203" s="224"/>
      <c r="C203" s="225"/>
      <c r="D203" s="214" t="s">
        <v>135</v>
      </c>
      <c r="E203" s="226" t="s">
        <v>22</v>
      </c>
      <c r="F203" s="227" t="s">
        <v>264</v>
      </c>
      <c r="G203" s="225"/>
      <c r="H203" s="228">
        <v>16</v>
      </c>
      <c r="I203" s="229"/>
      <c r="J203" s="225"/>
      <c r="K203" s="225"/>
      <c r="L203" s="230"/>
      <c r="M203" s="231"/>
      <c r="N203" s="232"/>
      <c r="O203" s="232"/>
      <c r="P203" s="232"/>
      <c r="Q203" s="232"/>
      <c r="R203" s="232"/>
      <c r="S203" s="232"/>
      <c r="T203" s="233"/>
      <c r="AT203" s="234" t="s">
        <v>135</v>
      </c>
      <c r="AU203" s="234" t="s">
        <v>83</v>
      </c>
      <c r="AV203" s="13" t="s">
        <v>83</v>
      </c>
      <c r="AW203" s="13" t="s">
        <v>39</v>
      </c>
      <c r="AX203" s="13" t="s">
        <v>75</v>
      </c>
      <c r="AY203" s="234" t="s">
        <v>126</v>
      </c>
    </row>
    <row r="204" spans="2:51" s="14" customFormat="1" ht="13.5">
      <c r="B204" s="235"/>
      <c r="C204" s="236"/>
      <c r="D204" s="237" t="s">
        <v>135</v>
      </c>
      <c r="E204" s="238" t="s">
        <v>22</v>
      </c>
      <c r="F204" s="239" t="s">
        <v>138</v>
      </c>
      <c r="G204" s="236"/>
      <c r="H204" s="240">
        <v>16</v>
      </c>
      <c r="I204" s="241"/>
      <c r="J204" s="236"/>
      <c r="K204" s="236"/>
      <c r="L204" s="242"/>
      <c r="M204" s="243"/>
      <c r="N204" s="244"/>
      <c r="O204" s="244"/>
      <c r="P204" s="244"/>
      <c r="Q204" s="244"/>
      <c r="R204" s="244"/>
      <c r="S204" s="244"/>
      <c r="T204" s="245"/>
      <c r="AT204" s="246" t="s">
        <v>135</v>
      </c>
      <c r="AU204" s="246" t="s">
        <v>83</v>
      </c>
      <c r="AV204" s="14" t="s">
        <v>133</v>
      </c>
      <c r="AW204" s="14" t="s">
        <v>39</v>
      </c>
      <c r="AX204" s="14" t="s">
        <v>24</v>
      </c>
      <c r="AY204" s="246" t="s">
        <v>126</v>
      </c>
    </row>
    <row r="205" spans="2:65" s="1" customFormat="1" ht="22.5" customHeight="1">
      <c r="B205" s="41"/>
      <c r="C205" s="247" t="s">
        <v>265</v>
      </c>
      <c r="D205" s="247" t="s">
        <v>202</v>
      </c>
      <c r="E205" s="248" t="s">
        <v>266</v>
      </c>
      <c r="F205" s="249" t="s">
        <v>267</v>
      </c>
      <c r="G205" s="250" t="s">
        <v>262</v>
      </c>
      <c r="H205" s="251">
        <v>32</v>
      </c>
      <c r="I205" s="252"/>
      <c r="J205" s="253">
        <f>ROUND(I205*H205,2)</f>
        <v>0</v>
      </c>
      <c r="K205" s="249" t="s">
        <v>22</v>
      </c>
      <c r="L205" s="254"/>
      <c r="M205" s="255" t="s">
        <v>22</v>
      </c>
      <c r="N205" s="256" t="s">
        <v>46</v>
      </c>
      <c r="O205" s="42"/>
      <c r="P205" s="209">
        <f>O205*H205</f>
        <v>0</v>
      </c>
      <c r="Q205" s="209">
        <v>0</v>
      </c>
      <c r="R205" s="209">
        <f>Q205*H205</f>
        <v>0</v>
      </c>
      <c r="S205" s="209">
        <v>0</v>
      </c>
      <c r="T205" s="210">
        <f>S205*H205</f>
        <v>0</v>
      </c>
      <c r="AR205" s="24" t="s">
        <v>172</v>
      </c>
      <c r="AT205" s="24" t="s">
        <v>202</v>
      </c>
      <c r="AU205" s="24" t="s">
        <v>83</v>
      </c>
      <c r="AY205" s="24" t="s">
        <v>126</v>
      </c>
      <c r="BE205" s="211">
        <f>IF(N205="základní",J205,0)</f>
        <v>0</v>
      </c>
      <c r="BF205" s="211">
        <f>IF(N205="snížená",J205,0)</f>
        <v>0</v>
      </c>
      <c r="BG205" s="211">
        <f>IF(N205="zákl. přenesená",J205,0)</f>
        <v>0</v>
      </c>
      <c r="BH205" s="211">
        <f>IF(N205="sníž. přenesená",J205,0)</f>
        <v>0</v>
      </c>
      <c r="BI205" s="211">
        <f>IF(N205="nulová",J205,0)</f>
        <v>0</v>
      </c>
      <c r="BJ205" s="24" t="s">
        <v>24</v>
      </c>
      <c r="BK205" s="211">
        <f>ROUND(I205*H205,2)</f>
        <v>0</v>
      </c>
      <c r="BL205" s="24" t="s">
        <v>133</v>
      </c>
      <c r="BM205" s="24" t="s">
        <v>268</v>
      </c>
    </row>
    <row r="206" spans="2:51" s="12" customFormat="1" ht="13.5">
      <c r="B206" s="212"/>
      <c r="C206" s="213"/>
      <c r="D206" s="214" t="s">
        <v>135</v>
      </c>
      <c r="E206" s="215" t="s">
        <v>22</v>
      </c>
      <c r="F206" s="216" t="s">
        <v>166</v>
      </c>
      <c r="G206" s="213"/>
      <c r="H206" s="217" t="s">
        <v>22</v>
      </c>
      <c r="I206" s="218"/>
      <c r="J206" s="213"/>
      <c r="K206" s="213"/>
      <c r="L206" s="219"/>
      <c r="M206" s="220"/>
      <c r="N206" s="221"/>
      <c r="O206" s="221"/>
      <c r="P206" s="221"/>
      <c r="Q206" s="221"/>
      <c r="R206" s="221"/>
      <c r="S206" s="221"/>
      <c r="T206" s="222"/>
      <c r="AT206" s="223" t="s">
        <v>135</v>
      </c>
      <c r="AU206" s="223" t="s">
        <v>83</v>
      </c>
      <c r="AV206" s="12" t="s">
        <v>24</v>
      </c>
      <c r="AW206" s="12" t="s">
        <v>39</v>
      </c>
      <c r="AX206" s="12" t="s">
        <v>75</v>
      </c>
      <c r="AY206" s="223" t="s">
        <v>126</v>
      </c>
    </row>
    <row r="207" spans="2:51" s="13" customFormat="1" ht="13.5">
      <c r="B207" s="224"/>
      <c r="C207" s="225"/>
      <c r="D207" s="214" t="s">
        <v>135</v>
      </c>
      <c r="E207" s="226" t="s">
        <v>22</v>
      </c>
      <c r="F207" s="227" t="s">
        <v>269</v>
      </c>
      <c r="G207" s="225"/>
      <c r="H207" s="228">
        <v>32</v>
      </c>
      <c r="I207" s="229"/>
      <c r="J207" s="225"/>
      <c r="K207" s="225"/>
      <c r="L207" s="230"/>
      <c r="M207" s="231"/>
      <c r="N207" s="232"/>
      <c r="O207" s="232"/>
      <c r="P207" s="232"/>
      <c r="Q207" s="232"/>
      <c r="R207" s="232"/>
      <c r="S207" s="232"/>
      <c r="T207" s="233"/>
      <c r="AT207" s="234" t="s">
        <v>135</v>
      </c>
      <c r="AU207" s="234" t="s">
        <v>83</v>
      </c>
      <c r="AV207" s="13" t="s">
        <v>83</v>
      </c>
      <c r="AW207" s="13" t="s">
        <v>39</v>
      </c>
      <c r="AX207" s="13" t="s">
        <v>75</v>
      </c>
      <c r="AY207" s="234" t="s">
        <v>126</v>
      </c>
    </row>
    <row r="208" spans="2:51" s="14" customFormat="1" ht="13.5">
      <c r="B208" s="235"/>
      <c r="C208" s="236"/>
      <c r="D208" s="237" t="s">
        <v>135</v>
      </c>
      <c r="E208" s="238" t="s">
        <v>22</v>
      </c>
      <c r="F208" s="239" t="s">
        <v>138</v>
      </c>
      <c r="G208" s="236"/>
      <c r="H208" s="240">
        <v>32</v>
      </c>
      <c r="I208" s="241"/>
      <c r="J208" s="236"/>
      <c r="K208" s="236"/>
      <c r="L208" s="242"/>
      <c r="M208" s="243"/>
      <c r="N208" s="244"/>
      <c r="O208" s="244"/>
      <c r="P208" s="244"/>
      <c r="Q208" s="244"/>
      <c r="R208" s="244"/>
      <c r="S208" s="244"/>
      <c r="T208" s="245"/>
      <c r="AT208" s="246" t="s">
        <v>135</v>
      </c>
      <c r="AU208" s="246" t="s">
        <v>83</v>
      </c>
      <c r="AV208" s="14" t="s">
        <v>133</v>
      </c>
      <c r="AW208" s="14" t="s">
        <v>39</v>
      </c>
      <c r="AX208" s="14" t="s">
        <v>24</v>
      </c>
      <c r="AY208" s="246" t="s">
        <v>126</v>
      </c>
    </row>
    <row r="209" spans="2:65" s="1" customFormat="1" ht="22.5" customHeight="1">
      <c r="B209" s="41"/>
      <c r="C209" s="247" t="s">
        <v>270</v>
      </c>
      <c r="D209" s="247" t="s">
        <v>202</v>
      </c>
      <c r="E209" s="248" t="s">
        <v>271</v>
      </c>
      <c r="F209" s="249" t="s">
        <v>272</v>
      </c>
      <c r="G209" s="250" t="s">
        <v>262</v>
      </c>
      <c r="H209" s="251">
        <v>1</v>
      </c>
      <c r="I209" s="252"/>
      <c r="J209" s="253">
        <f>ROUND(I209*H209,2)</f>
        <v>0</v>
      </c>
      <c r="K209" s="249" t="s">
        <v>22</v>
      </c>
      <c r="L209" s="254"/>
      <c r="M209" s="255" t="s">
        <v>22</v>
      </c>
      <c r="N209" s="256" t="s">
        <v>46</v>
      </c>
      <c r="O209" s="42"/>
      <c r="P209" s="209">
        <f>O209*H209</f>
        <v>0</v>
      </c>
      <c r="Q209" s="209">
        <v>0</v>
      </c>
      <c r="R209" s="209">
        <f>Q209*H209</f>
        <v>0</v>
      </c>
      <c r="S209" s="209">
        <v>0</v>
      </c>
      <c r="T209" s="210">
        <f>S209*H209</f>
        <v>0</v>
      </c>
      <c r="AR209" s="24" t="s">
        <v>172</v>
      </c>
      <c r="AT209" s="24" t="s">
        <v>202</v>
      </c>
      <c r="AU209" s="24" t="s">
        <v>83</v>
      </c>
      <c r="AY209" s="24" t="s">
        <v>126</v>
      </c>
      <c r="BE209" s="211">
        <f>IF(N209="základní",J209,0)</f>
        <v>0</v>
      </c>
      <c r="BF209" s="211">
        <f>IF(N209="snížená",J209,0)</f>
        <v>0</v>
      </c>
      <c r="BG209" s="211">
        <f>IF(N209="zákl. přenesená",J209,0)</f>
        <v>0</v>
      </c>
      <c r="BH209" s="211">
        <f>IF(N209="sníž. přenesená",J209,0)</f>
        <v>0</v>
      </c>
      <c r="BI209" s="211">
        <f>IF(N209="nulová",J209,0)</f>
        <v>0</v>
      </c>
      <c r="BJ209" s="24" t="s">
        <v>24</v>
      </c>
      <c r="BK209" s="211">
        <f>ROUND(I209*H209,2)</f>
        <v>0</v>
      </c>
      <c r="BL209" s="24" t="s">
        <v>133</v>
      </c>
      <c r="BM209" s="24" t="s">
        <v>273</v>
      </c>
    </row>
    <row r="210" spans="2:51" s="12" customFormat="1" ht="13.5">
      <c r="B210" s="212"/>
      <c r="C210" s="213"/>
      <c r="D210" s="214" t="s">
        <v>135</v>
      </c>
      <c r="E210" s="215" t="s">
        <v>22</v>
      </c>
      <c r="F210" s="216" t="s">
        <v>166</v>
      </c>
      <c r="G210" s="213"/>
      <c r="H210" s="217" t="s">
        <v>22</v>
      </c>
      <c r="I210" s="218"/>
      <c r="J210" s="213"/>
      <c r="K210" s="213"/>
      <c r="L210" s="219"/>
      <c r="M210" s="220"/>
      <c r="N210" s="221"/>
      <c r="O210" s="221"/>
      <c r="P210" s="221"/>
      <c r="Q210" s="221"/>
      <c r="R210" s="221"/>
      <c r="S210" s="221"/>
      <c r="T210" s="222"/>
      <c r="AT210" s="223" t="s">
        <v>135</v>
      </c>
      <c r="AU210" s="223" t="s">
        <v>83</v>
      </c>
      <c r="AV210" s="12" t="s">
        <v>24</v>
      </c>
      <c r="AW210" s="12" t="s">
        <v>39</v>
      </c>
      <c r="AX210" s="12" t="s">
        <v>75</v>
      </c>
      <c r="AY210" s="223" t="s">
        <v>126</v>
      </c>
    </row>
    <row r="211" spans="2:51" s="13" customFormat="1" ht="13.5">
      <c r="B211" s="224"/>
      <c r="C211" s="225"/>
      <c r="D211" s="214" t="s">
        <v>135</v>
      </c>
      <c r="E211" s="226" t="s">
        <v>22</v>
      </c>
      <c r="F211" s="227" t="s">
        <v>24</v>
      </c>
      <c r="G211" s="225"/>
      <c r="H211" s="228">
        <v>1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AT211" s="234" t="s">
        <v>135</v>
      </c>
      <c r="AU211" s="234" t="s">
        <v>83</v>
      </c>
      <c r="AV211" s="13" t="s">
        <v>83</v>
      </c>
      <c r="AW211" s="13" t="s">
        <v>39</v>
      </c>
      <c r="AX211" s="13" t="s">
        <v>75</v>
      </c>
      <c r="AY211" s="234" t="s">
        <v>126</v>
      </c>
    </row>
    <row r="212" spans="2:51" s="14" customFormat="1" ht="13.5">
      <c r="B212" s="235"/>
      <c r="C212" s="236"/>
      <c r="D212" s="237" t="s">
        <v>135</v>
      </c>
      <c r="E212" s="238" t="s">
        <v>22</v>
      </c>
      <c r="F212" s="239" t="s">
        <v>138</v>
      </c>
      <c r="G212" s="236"/>
      <c r="H212" s="240">
        <v>1</v>
      </c>
      <c r="I212" s="241"/>
      <c r="J212" s="236"/>
      <c r="K212" s="236"/>
      <c r="L212" s="242"/>
      <c r="M212" s="243"/>
      <c r="N212" s="244"/>
      <c r="O212" s="244"/>
      <c r="P212" s="244"/>
      <c r="Q212" s="244"/>
      <c r="R212" s="244"/>
      <c r="S212" s="244"/>
      <c r="T212" s="245"/>
      <c r="AT212" s="246" t="s">
        <v>135</v>
      </c>
      <c r="AU212" s="246" t="s">
        <v>83</v>
      </c>
      <c r="AV212" s="14" t="s">
        <v>133</v>
      </c>
      <c r="AW212" s="14" t="s">
        <v>39</v>
      </c>
      <c r="AX212" s="14" t="s">
        <v>24</v>
      </c>
      <c r="AY212" s="246" t="s">
        <v>126</v>
      </c>
    </row>
    <row r="213" spans="2:65" s="1" customFormat="1" ht="22.5" customHeight="1">
      <c r="B213" s="41"/>
      <c r="C213" s="247" t="s">
        <v>274</v>
      </c>
      <c r="D213" s="247" t="s">
        <v>202</v>
      </c>
      <c r="E213" s="248" t="s">
        <v>275</v>
      </c>
      <c r="F213" s="249" t="s">
        <v>276</v>
      </c>
      <c r="G213" s="250" t="s">
        <v>262</v>
      </c>
      <c r="H213" s="251">
        <v>4</v>
      </c>
      <c r="I213" s="252"/>
      <c r="J213" s="253">
        <f>ROUND(I213*H213,2)</f>
        <v>0</v>
      </c>
      <c r="K213" s="249" t="s">
        <v>22</v>
      </c>
      <c r="L213" s="254"/>
      <c r="M213" s="255" t="s">
        <v>22</v>
      </c>
      <c r="N213" s="256" t="s">
        <v>46</v>
      </c>
      <c r="O213" s="42"/>
      <c r="P213" s="209">
        <f>O213*H213</f>
        <v>0</v>
      </c>
      <c r="Q213" s="209">
        <v>0</v>
      </c>
      <c r="R213" s="209">
        <f>Q213*H213</f>
        <v>0</v>
      </c>
      <c r="S213" s="209">
        <v>0</v>
      </c>
      <c r="T213" s="210">
        <f>S213*H213</f>
        <v>0</v>
      </c>
      <c r="AR213" s="24" t="s">
        <v>172</v>
      </c>
      <c r="AT213" s="24" t="s">
        <v>202</v>
      </c>
      <c r="AU213" s="24" t="s">
        <v>83</v>
      </c>
      <c r="AY213" s="24" t="s">
        <v>126</v>
      </c>
      <c r="BE213" s="211">
        <f>IF(N213="základní",J213,0)</f>
        <v>0</v>
      </c>
      <c r="BF213" s="211">
        <f>IF(N213="snížená",J213,0)</f>
        <v>0</v>
      </c>
      <c r="BG213" s="211">
        <f>IF(N213="zákl. přenesená",J213,0)</f>
        <v>0</v>
      </c>
      <c r="BH213" s="211">
        <f>IF(N213="sníž. přenesená",J213,0)</f>
        <v>0</v>
      </c>
      <c r="BI213" s="211">
        <f>IF(N213="nulová",J213,0)</f>
        <v>0</v>
      </c>
      <c r="BJ213" s="24" t="s">
        <v>24</v>
      </c>
      <c r="BK213" s="211">
        <f>ROUND(I213*H213,2)</f>
        <v>0</v>
      </c>
      <c r="BL213" s="24" t="s">
        <v>133</v>
      </c>
      <c r="BM213" s="24" t="s">
        <v>277</v>
      </c>
    </row>
    <row r="214" spans="2:51" s="12" customFormat="1" ht="13.5">
      <c r="B214" s="212"/>
      <c r="C214" s="213"/>
      <c r="D214" s="214" t="s">
        <v>135</v>
      </c>
      <c r="E214" s="215" t="s">
        <v>22</v>
      </c>
      <c r="F214" s="216" t="s">
        <v>166</v>
      </c>
      <c r="G214" s="213"/>
      <c r="H214" s="217" t="s">
        <v>22</v>
      </c>
      <c r="I214" s="218"/>
      <c r="J214" s="213"/>
      <c r="K214" s="213"/>
      <c r="L214" s="219"/>
      <c r="M214" s="220"/>
      <c r="N214" s="221"/>
      <c r="O214" s="221"/>
      <c r="P214" s="221"/>
      <c r="Q214" s="221"/>
      <c r="R214" s="221"/>
      <c r="S214" s="221"/>
      <c r="T214" s="222"/>
      <c r="AT214" s="223" t="s">
        <v>135</v>
      </c>
      <c r="AU214" s="223" t="s">
        <v>83</v>
      </c>
      <c r="AV214" s="12" t="s">
        <v>24</v>
      </c>
      <c r="AW214" s="12" t="s">
        <v>39</v>
      </c>
      <c r="AX214" s="12" t="s">
        <v>75</v>
      </c>
      <c r="AY214" s="223" t="s">
        <v>126</v>
      </c>
    </row>
    <row r="215" spans="2:51" s="13" customFormat="1" ht="13.5">
      <c r="B215" s="224"/>
      <c r="C215" s="225"/>
      <c r="D215" s="214" t="s">
        <v>135</v>
      </c>
      <c r="E215" s="226" t="s">
        <v>22</v>
      </c>
      <c r="F215" s="227" t="s">
        <v>133</v>
      </c>
      <c r="G215" s="225"/>
      <c r="H215" s="228">
        <v>4</v>
      </c>
      <c r="I215" s="229"/>
      <c r="J215" s="225"/>
      <c r="K215" s="225"/>
      <c r="L215" s="230"/>
      <c r="M215" s="231"/>
      <c r="N215" s="232"/>
      <c r="O215" s="232"/>
      <c r="P215" s="232"/>
      <c r="Q215" s="232"/>
      <c r="R215" s="232"/>
      <c r="S215" s="232"/>
      <c r="T215" s="233"/>
      <c r="AT215" s="234" t="s">
        <v>135</v>
      </c>
      <c r="AU215" s="234" t="s">
        <v>83</v>
      </c>
      <c r="AV215" s="13" t="s">
        <v>83</v>
      </c>
      <c r="AW215" s="13" t="s">
        <v>39</v>
      </c>
      <c r="AX215" s="13" t="s">
        <v>75</v>
      </c>
      <c r="AY215" s="234" t="s">
        <v>126</v>
      </c>
    </row>
    <row r="216" spans="2:51" s="14" customFormat="1" ht="13.5">
      <c r="B216" s="235"/>
      <c r="C216" s="236"/>
      <c r="D216" s="237" t="s">
        <v>135</v>
      </c>
      <c r="E216" s="238" t="s">
        <v>22</v>
      </c>
      <c r="F216" s="239" t="s">
        <v>138</v>
      </c>
      <c r="G216" s="236"/>
      <c r="H216" s="240">
        <v>4</v>
      </c>
      <c r="I216" s="241"/>
      <c r="J216" s="236"/>
      <c r="K216" s="236"/>
      <c r="L216" s="242"/>
      <c r="M216" s="243"/>
      <c r="N216" s="244"/>
      <c r="O216" s="244"/>
      <c r="P216" s="244"/>
      <c r="Q216" s="244"/>
      <c r="R216" s="244"/>
      <c r="S216" s="244"/>
      <c r="T216" s="245"/>
      <c r="AT216" s="246" t="s">
        <v>135</v>
      </c>
      <c r="AU216" s="246" t="s">
        <v>83</v>
      </c>
      <c r="AV216" s="14" t="s">
        <v>133</v>
      </c>
      <c r="AW216" s="14" t="s">
        <v>39</v>
      </c>
      <c r="AX216" s="14" t="s">
        <v>24</v>
      </c>
      <c r="AY216" s="246" t="s">
        <v>126</v>
      </c>
    </row>
    <row r="217" spans="2:65" s="1" customFormat="1" ht="22.5" customHeight="1">
      <c r="B217" s="41"/>
      <c r="C217" s="247" t="s">
        <v>278</v>
      </c>
      <c r="D217" s="247" t="s">
        <v>202</v>
      </c>
      <c r="E217" s="248" t="s">
        <v>279</v>
      </c>
      <c r="F217" s="249" t="s">
        <v>280</v>
      </c>
      <c r="G217" s="250" t="s">
        <v>262</v>
      </c>
      <c r="H217" s="251">
        <v>5</v>
      </c>
      <c r="I217" s="252"/>
      <c r="J217" s="253">
        <f>ROUND(I217*H217,2)</f>
        <v>0</v>
      </c>
      <c r="K217" s="249" t="s">
        <v>22</v>
      </c>
      <c r="L217" s="254"/>
      <c r="M217" s="255" t="s">
        <v>22</v>
      </c>
      <c r="N217" s="256" t="s">
        <v>46</v>
      </c>
      <c r="O217" s="42"/>
      <c r="P217" s="209">
        <f>O217*H217</f>
        <v>0</v>
      </c>
      <c r="Q217" s="209">
        <v>0</v>
      </c>
      <c r="R217" s="209">
        <f>Q217*H217</f>
        <v>0</v>
      </c>
      <c r="S217" s="209">
        <v>0</v>
      </c>
      <c r="T217" s="210">
        <f>S217*H217</f>
        <v>0</v>
      </c>
      <c r="AR217" s="24" t="s">
        <v>172</v>
      </c>
      <c r="AT217" s="24" t="s">
        <v>202</v>
      </c>
      <c r="AU217" s="24" t="s">
        <v>83</v>
      </c>
      <c r="AY217" s="24" t="s">
        <v>126</v>
      </c>
      <c r="BE217" s="211">
        <f>IF(N217="základní",J217,0)</f>
        <v>0</v>
      </c>
      <c r="BF217" s="211">
        <f>IF(N217="snížená",J217,0)</f>
        <v>0</v>
      </c>
      <c r="BG217" s="211">
        <f>IF(N217="zákl. přenesená",J217,0)</f>
        <v>0</v>
      </c>
      <c r="BH217" s="211">
        <f>IF(N217="sníž. přenesená",J217,0)</f>
        <v>0</v>
      </c>
      <c r="BI217" s="211">
        <f>IF(N217="nulová",J217,0)</f>
        <v>0</v>
      </c>
      <c r="BJ217" s="24" t="s">
        <v>24</v>
      </c>
      <c r="BK217" s="211">
        <f>ROUND(I217*H217,2)</f>
        <v>0</v>
      </c>
      <c r="BL217" s="24" t="s">
        <v>133</v>
      </c>
      <c r="BM217" s="24" t="s">
        <v>281</v>
      </c>
    </row>
    <row r="218" spans="2:51" s="12" customFormat="1" ht="13.5">
      <c r="B218" s="212"/>
      <c r="C218" s="213"/>
      <c r="D218" s="214" t="s">
        <v>135</v>
      </c>
      <c r="E218" s="215" t="s">
        <v>22</v>
      </c>
      <c r="F218" s="216" t="s">
        <v>166</v>
      </c>
      <c r="G218" s="213"/>
      <c r="H218" s="217" t="s">
        <v>22</v>
      </c>
      <c r="I218" s="218"/>
      <c r="J218" s="213"/>
      <c r="K218" s="213"/>
      <c r="L218" s="219"/>
      <c r="M218" s="220"/>
      <c r="N218" s="221"/>
      <c r="O218" s="221"/>
      <c r="P218" s="221"/>
      <c r="Q218" s="221"/>
      <c r="R218" s="221"/>
      <c r="S218" s="221"/>
      <c r="T218" s="222"/>
      <c r="AT218" s="223" t="s">
        <v>135</v>
      </c>
      <c r="AU218" s="223" t="s">
        <v>83</v>
      </c>
      <c r="AV218" s="12" t="s">
        <v>24</v>
      </c>
      <c r="AW218" s="12" t="s">
        <v>39</v>
      </c>
      <c r="AX218" s="12" t="s">
        <v>75</v>
      </c>
      <c r="AY218" s="223" t="s">
        <v>126</v>
      </c>
    </row>
    <row r="219" spans="2:51" s="13" customFormat="1" ht="13.5">
      <c r="B219" s="224"/>
      <c r="C219" s="225"/>
      <c r="D219" s="214" t="s">
        <v>135</v>
      </c>
      <c r="E219" s="226" t="s">
        <v>22</v>
      </c>
      <c r="F219" s="227" t="s">
        <v>155</v>
      </c>
      <c r="G219" s="225"/>
      <c r="H219" s="228">
        <v>5</v>
      </c>
      <c r="I219" s="229"/>
      <c r="J219" s="225"/>
      <c r="K219" s="225"/>
      <c r="L219" s="230"/>
      <c r="M219" s="231"/>
      <c r="N219" s="232"/>
      <c r="O219" s="232"/>
      <c r="P219" s="232"/>
      <c r="Q219" s="232"/>
      <c r="R219" s="232"/>
      <c r="S219" s="232"/>
      <c r="T219" s="233"/>
      <c r="AT219" s="234" t="s">
        <v>135</v>
      </c>
      <c r="AU219" s="234" t="s">
        <v>83</v>
      </c>
      <c r="AV219" s="13" t="s">
        <v>83</v>
      </c>
      <c r="AW219" s="13" t="s">
        <v>39</v>
      </c>
      <c r="AX219" s="13" t="s">
        <v>75</v>
      </c>
      <c r="AY219" s="234" t="s">
        <v>126</v>
      </c>
    </row>
    <row r="220" spans="2:51" s="14" customFormat="1" ht="13.5">
      <c r="B220" s="235"/>
      <c r="C220" s="236"/>
      <c r="D220" s="237" t="s">
        <v>135</v>
      </c>
      <c r="E220" s="238" t="s">
        <v>22</v>
      </c>
      <c r="F220" s="239" t="s">
        <v>138</v>
      </c>
      <c r="G220" s="236"/>
      <c r="H220" s="240">
        <v>5</v>
      </c>
      <c r="I220" s="241"/>
      <c r="J220" s="236"/>
      <c r="K220" s="236"/>
      <c r="L220" s="242"/>
      <c r="M220" s="243"/>
      <c r="N220" s="244"/>
      <c r="O220" s="244"/>
      <c r="P220" s="244"/>
      <c r="Q220" s="244"/>
      <c r="R220" s="244"/>
      <c r="S220" s="244"/>
      <c r="T220" s="245"/>
      <c r="AT220" s="246" t="s">
        <v>135</v>
      </c>
      <c r="AU220" s="246" t="s">
        <v>83</v>
      </c>
      <c r="AV220" s="14" t="s">
        <v>133</v>
      </c>
      <c r="AW220" s="14" t="s">
        <v>39</v>
      </c>
      <c r="AX220" s="14" t="s">
        <v>24</v>
      </c>
      <c r="AY220" s="246" t="s">
        <v>126</v>
      </c>
    </row>
    <row r="221" spans="2:65" s="1" customFormat="1" ht="22.5" customHeight="1">
      <c r="B221" s="41"/>
      <c r="C221" s="247" t="s">
        <v>282</v>
      </c>
      <c r="D221" s="247" t="s">
        <v>202</v>
      </c>
      <c r="E221" s="248" t="s">
        <v>283</v>
      </c>
      <c r="F221" s="249" t="s">
        <v>284</v>
      </c>
      <c r="G221" s="250" t="s">
        <v>262</v>
      </c>
      <c r="H221" s="251">
        <v>2</v>
      </c>
      <c r="I221" s="252"/>
      <c r="J221" s="253">
        <f>ROUND(I221*H221,2)</f>
        <v>0</v>
      </c>
      <c r="K221" s="249" t="s">
        <v>22</v>
      </c>
      <c r="L221" s="254"/>
      <c r="M221" s="255" t="s">
        <v>22</v>
      </c>
      <c r="N221" s="256" t="s">
        <v>46</v>
      </c>
      <c r="O221" s="42"/>
      <c r="P221" s="209">
        <f>O221*H221</f>
        <v>0</v>
      </c>
      <c r="Q221" s="209">
        <v>0</v>
      </c>
      <c r="R221" s="209">
        <f>Q221*H221</f>
        <v>0</v>
      </c>
      <c r="S221" s="209">
        <v>0</v>
      </c>
      <c r="T221" s="210">
        <f>S221*H221</f>
        <v>0</v>
      </c>
      <c r="AR221" s="24" t="s">
        <v>172</v>
      </c>
      <c r="AT221" s="24" t="s">
        <v>202</v>
      </c>
      <c r="AU221" s="24" t="s">
        <v>83</v>
      </c>
      <c r="AY221" s="24" t="s">
        <v>126</v>
      </c>
      <c r="BE221" s="211">
        <f>IF(N221="základní",J221,0)</f>
        <v>0</v>
      </c>
      <c r="BF221" s="211">
        <f>IF(N221="snížená",J221,0)</f>
        <v>0</v>
      </c>
      <c r="BG221" s="211">
        <f>IF(N221="zákl. přenesená",J221,0)</f>
        <v>0</v>
      </c>
      <c r="BH221" s="211">
        <f>IF(N221="sníž. přenesená",J221,0)</f>
        <v>0</v>
      </c>
      <c r="BI221" s="211">
        <f>IF(N221="nulová",J221,0)</f>
        <v>0</v>
      </c>
      <c r="BJ221" s="24" t="s">
        <v>24</v>
      </c>
      <c r="BK221" s="211">
        <f>ROUND(I221*H221,2)</f>
        <v>0</v>
      </c>
      <c r="BL221" s="24" t="s">
        <v>133</v>
      </c>
      <c r="BM221" s="24" t="s">
        <v>285</v>
      </c>
    </row>
    <row r="222" spans="2:51" s="12" customFormat="1" ht="13.5">
      <c r="B222" s="212"/>
      <c r="C222" s="213"/>
      <c r="D222" s="214" t="s">
        <v>135</v>
      </c>
      <c r="E222" s="215" t="s">
        <v>22</v>
      </c>
      <c r="F222" s="216" t="s">
        <v>166</v>
      </c>
      <c r="G222" s="213"/>
      <c r="H222" s="217" t="s">
        <v>22</v>
      </c>
      <c r="I222" s="218"/>
      <c r="J222" s="213"/>
      <c r="K222" s="213"/>
      <c r="L222" s="219"/>
      <c r="M222" s="220"/>
      <c r="N222" s="221"/>
      <c r="O222" s="221"/>
      <c r="P222" s="221"/>
      <c r="Q222" s="221"/>
      <c r="R222" s="221"/>
      <c r="S222" s="221"/>
      <c r="T222" s="222"/>
      <c r="AT222" s="223" t="s">
        <v>135</v>
      </c>
      <c r="AU222" s="223" t="s">
        <v>83</v>
      </c>
      <c r="AV222" s="12" t="s">
        <v>24</v>
      </c>
      <c r="AW222" s="12" t="s">
        <v>39</v>
      </c>
      <c r="AX222" s="12" t="s">
        <v>75</v>
      </c>
      <c r="AY222" s="223" t="s">
        <v>126</v>
      </c>
    </row>
    <row r="223" spans="2:51" s="13" customFormat="1" ht="13.5">
      <c r="B223" s="224"/>
      <c r="C223" s="225"/>
      <c r="D223" s="237" t="s">
        <v>135</v>
      </c>
      <c r="E223" s="260" t="s">
        <v>22</v>
      </c>
      <c r="F223" s="261" t="s">
        <v>83</v>
      </c>
      <c r="G223" s="225"/>
      <c r="H223" s="262">
        <v>2</v>
      </c>
      <c r="I223" s="229"/>
      <c r="J223" s="225"/>
      <c r="K223" s="225"/>
      <c r="L223" s="230"/>
      <c r="M223" s="231"/>
      <c r="N223" s="232"/>
      <c r="O223" s="232"/>
      <c r="P223" s="232"/>
      <c r="Q223" s="232"/>
      <c r="R223" s="232"/>
      <c r="S223" s="232"/>
      <c r="T223" s="233"/>
      <c r="AT223" s="234" t="s">
        <v>135</v>
      </c>
      <c r="AU223" s="234" t="s">
        <v>83</v>
      </c>
      <c r="AV223" s="13" t="s">
        <v>83</v>
      </c>
      <c r="AW223" s="13" t="s">
        <v>39</v>
      </c>
      <c r="AX223" s="13" t="s">
        <v>24</v>
      </c>
      <c r="AY223" s="234" t="s">
        <v>126</v>
      </c>
    </row>
    <row r="224" spans="2:65" s="1" customFormat="1" ht="22.5" customHeight="1">
      <c r="B224" s="41"/>
      <c r="C224" s="247" t="s">
        <v>286</v>
      </c>
      <c r="D224" s="247" t="s">
        <v>202</v>
      </c>
      <c r="E224" s="248" t="s">
        <v>287</v>
      </c>
      <c r="F224" s="249" t="s">
        <v>288</v>
      </c>
      <c r="G224" s="250" t="s">
        <v>262</v>
      </c>
      <c r="H224" s="251">
        <v>4</v>
      </c>
      <c r="I224" s="252"/>
      <c r="J224" s="253">
        <f>ROUND(I224*H224,2)</f>
        <v>0</v>
      </c>
      <c r="K224" s="249" t="s">
        <v>22</v>
      </c>
      <c r="L224" s="254"/>
      <c r="M224" s="255" t="s">
        <v>22</v>
      </c>
      <c r="N224" s="256" t="s">
        <v>46</v>
      </c>
      <c r="O224" s="42"/>
      <c r="P224" s="209">
        <f>O224*H224</f>
        <v>0</v>
      </c>
      <c r="Q224" s="209">
        <v>0</v>
      </c>
      <c r="R224" s="209">
        <f>Q224*H224</f>
        <v>0</v>
      </c>
      <c r="S224" s="209">
        <v>0</v>
      </c>
      <c r="T224" s="210">
        <f>S224*H224</f>
        <v>0</v>
      </c>
      <c r="AR224" s="24" t="s">
        <v>172</v>
      </c>
      <c r="AT224" s="24" t="s">
        <v>202</v>
      </c>
      <c r="AU224" s="24" t="s">
        <v>83</v>
      </c>
      <c r="AY224" s="24" t="s">
        <v>126</v>
      </c>
      <c r="BE224" s="211">
        <f>IF(N224="základní",J224,0)</f>
        <v>0</v>
      </c>
      <c r="BF224" s="211">
        <f>IF(N224="snížená",J224,0)</f>
        <v>0</v>
      </c>
      <c r="BG224" s="211">
        <f>IF(N224="zákl. přenesená",J224,0)</f>
        <v>0</v>
      </c>
      <c r="BH224" s="211">
        <f>IF(N224="sníž. přenesená",J224,0)</f>
        <v>0</v>
      </c>
      <c r="BI224" s="211">
        <f>IF(N224="nulová",J224,0)</f>
        <v>0</v>
      </c>
      <c r="BJ224" s="24" t="s">
        <v>24</v>
      </c>
      <c r="BK224" s="211">
        <f>ROUND(I224*H224,2)</f>
        <v>0</v>
      </c>
      <c r="BL224" s="24" t="s">
        <v>133</v>
      </c>
      <c r="BM224" s="24" t="s">
        <v>289</v>
      </c>
    </row>
    <row r="225" spans="2:51" s="12" customFormat="1" ht="13.5">
      <c r="B225" s="212"/>
      <c r="C225" s="213"/>
      <c r="D225" s="214" t="s">
        <v>135</v>
      </c>
      <c r="E225" s="215" t="s">
        <v>22</v>
      </c>
      <c r="F225" s="216" t="s">
        <v>166</v>
      </c>
      <c r="G225" s="213"/>
      <c r="H225" s="217" t="s">
        <v>22</v>
      </c>
      <c r="I225" s="218"/>
      <c r="J225" s="213"/>
      <c r="K225" s="213"/>
      <c r="L225" s="219"/>
      <c r="M225" s="220"/>
      <c r="N225" s="221"/>
      <c r="O225" s="221"/>
      <c r="P225" s="221"/>
      <c r="Q225" s="221"/>
      <c r="R225" s="221"/>
      <c r="S225" s="221"/>
      <c r="T225" s="222"/>
      <c r="AT225" s="223" t="s">
        <v>135</v>
      </c>
      <c r="AU225" s="223" t="s">
        <v>83</v>
      </c>
      <c r="AV225" s="12" t="s">
        <v>24</v>
      </c>
      <c r="AW225" s="12" t="s">
        <v>39</v>
      </c>
      <c r="AX225" s="12" t="s">
        <v>75</v>
      </c>
      <c r="AY225" s="223" t="s">
        <v>126</v>
      </c>
    </row>
    <row r="226" spans="2:51" s="13" customFormat="1" ht="13.5">
      <c r="B226" s="224"/>
      <c r="C226" s="225"/>
      <c r="D226" s="214" t="s">
        <v>135</v>
      </c>
      <c r="E226" s="226" t="s">
        <v>22</v>
      </c>
      <c r="F226" s="227" t="s">
        <v>133</v>
      </c>
      <c r="G226" s="225"/>
      <c r="H226" s="228">
        <v>4</v>
      </c>
      <c r="I226" s="229"/>
      <c r="J226" s="225"/>
      <c r="K226" s="225"/>
      <c r="L226" s="230"/>
      <c r="M226" s="231"/>
      <c r="N226" s="232"/>
      <c r="O226" s="232"/>
      <c r="P226" s="232"/>
      <c r="Q226" s="232"/>
      <c r="R226" s="232"/>
      <c r="S226" s="232"/>
      <c r="T226" s="233"/>
      <c r="AT226" s="234" t="s">
        <v>135</v>
      </c>
      <c r="AU226" s="234" t="s">
        <v>83</v>
      </c>
      <c r="AV226" s="13" t="s">
        <v>83</v>
      </c>
      <c r="AW226" s="13" t="s">
        <v>39</v>
      </c>
      <c r="AX226" s="13" t="s">
        <v>75</v>
      </c>
      <c r="AY226" s="234" t="s">
        <v>126</v>
      </c>
    </row>
    <row r="227" spans="2:51" s="14" customFormat="1" ht="13.5">
      <c r="B227" s="235"/>
      <c r="C227" s="236"/>
      <c r="D227" s="237" t="s">
        <v>135</v>
      </c>
      <c r="E227" s="238" t="s">
        <v>22</v>
      </c>
      <c r="F227" s="239" t="s">
        <v>138</v>
      </c>
      <c r="G227" s="236"/>
      <c r="H227" s="240">
        <v>4</v>
      </c>
      <c r="I227" s="241"/>
      <c r="J227" s="236"/>
      <c r="K227" s="236"/>
      <c r="L227" s="242"/>
      <c r="M227" s="243"/>
      <c r="N227" s="244"/>
      <c r="O227" s="244"/>
      <c r="P227" s="244"/>
      <c r="Q227" s="244"/>
      <c r="R227" s="244"/>
      <c r="S227" s="244"/>
      <c r="T227" s="245"/>
      <c r="AT227" s="246" t="s">
        <v>135</v>
      </c>
      <c r="AU227" s="246" t="s">
        <v>83</v>
      </c>
      <c r="AV227" s="14" t="s">
        <v>133</v>
      </c>
      <c r="AW227" s="14" t="s">
        <v>39</v>
      </c>
      <c r="AX227" s="14" t="s">
        <v>24</v>
      </c>
      <c r="AY227" s="246" t="s">
        <v>126</v>
      </c>
    </row>
    <row r="228" spans="2:65" s="1" customFormat="1" ht="31.5" customHeight="1">
      <c r="B228" s="41"/>
      <c r="C228" s="200" t="s">
        <v>290</v>
      </c>
      <c r="D228" s="200" t="s">
        <v>128</v>
      </c>
      <c r="E228" s="201" t="s">
        <v>260</v>
      </c>
      <c r="F228" s="202" t="s">
        <v>261</v>
      </c>
      <c r="G228" s="203" t="s">
        <v>262</v>
      </c>
      <c r="H228" s="204">
        <v>2</v>
      </c>
      <c r="I228" s="205"/>
      <c r="J228" s="206">
        <f>ROUND(I228*H228,2)</f>
        <v>0</v>
      </c>
      <c r="K228" s="202" t="s">
        <v>132</v>
      </c>
      <c r="L228" s="61"/>
      <c r="M228" s="207" t="s">
        <v>22</v>
      </c>
      <c r="N228" s="208" t="s">
        <v>46</v>
      </c>
      <c r="O228" s="42"/>
      <c r="P228" s="209">
        <f>O228*H228</f>
        <v>0</v>
      </c>
      <c r="Q228" s="209">
        <v>0.0007</v>
      </c>
      <c r="R228" s="209">
        <f>Q228*H228</f>
        <v>0.0014</v>
      </c>
      <c r="S228" s="209">
        <v>0</v>
      </c>
      <c r="T228" s="210">
        <f>S228*H228</f>
        <v>0</v>
      </c>
      <c r="AR228" s="24" t="s">
        <v>133</v>
      </c>
      <c r="AT228" s="24" t="s">
        <v>128</v>
      </c>
      <c r="AU228" s="24" t="s">
        <v>83</v>
      </c>
      <c r="AY228" s="24" t="s">
        <v>126</v>
      </c>
      <c r="BE228" s="211">
        <f>IF(N228="základní",J228,0)</f>
        <v>0</v>
      </c>
      <c r="BF228" s="211">
        <f>IF(N228="snížená",J228,0)</f>
        <v>0</v>
      </c>
      <c r="BG228" s="211">
        <f>IF(N228="zákl. přenesená",J228,0)</f>
        <v>0</v>
      </c>
      <c r="BH228" s="211">
        <f>IF(N228="sníž. přenesená",J228,0)</f>
        <v>0</v>
      </c>
      <c r="BI228" s="211">
        <f>IF(N228="nulová",J228,0)</f>
        <v>0</v>
      </c>
      <c r="BJ228" s="24" t="s">
        <v>24</v>
      </c>
      <c r="BK228" s="211">
        <f>ROUND(I228*H228,2)</f>
        <v>0</v>
      </c>
      <c r="BL228" s="24" t="s">
        <v>133</v>
      </c>
      <c r="BM228" s="24" t="s">
        <v>291</v>
      </c>
    </row>
    <row r="229" spans="2:51" s="12" customFormat="1" ht="13.5">
      <c r="B229" s="212"/>
      <c r="C229" s="213"/>
      <c r="D229" s="214" t="s">
        <v>135</v>
      </c>
      <c r="E229" s="215" t="s">
        <v>22</v>
      </c>
      <c r="F229" s="216" t="s">
        <v>292</v>
      </c>
      <c r="G229" s="213"/>
      <c r="H229" s="217" t="s">
        <v>22</v>
      </c>
      <c r="I229" s="218"/>
      <c r="J229" s="213"/>
      <c r="K229" s="213"/>
      <c r="L229" s="219"/>
      <c r="M229" s="220"/>
      <c r="N229" s="221"/>
      <c r="O229" s="221"/>
      <c r="P229" s="221"/>
      <c r="Q229" s="221"/>
      <c r="R229" s="221"/>
      <c r="S229" s="221"/>
      <c r="T229" s="222"/>
      <c r="AT229" s="223" t="s">
        <v>135</v>
      </c>
      <c r="AU229" s="223" t="s">
        <v>83</v>
      </c>
      <c r="AV229" s="12" t="s">
        <v>24</v>
      </c>
      <c r="AW229" s="12" t="s">
        <v>39</v>
      </c>
      <c r="AX229" s="12" t="s">
        <v>75</v>
      </c>
      <c r="AY229" s="223" t="s">
        <v>126</v>
      </c>
    </row>
    <row r="230" spans="2:51" s="13" customFormat="1" ht="13.5">
      <c r="B230" s="224"/>
      <c r="C230" s="225"/>
      <c r="D230" s="214" t="s">
        <v>135</v>
      </c>
      <c r="E230" s="226" t="s">
        <v>22</v>
      </c>
      <c r="F230" s="227" t="s">
        <v>83</v>
      </c>
      <c r="G230" s="225"/>
      <c r="H230" s="228">
        <v>2</v>
      </c>
      <c r="I230" s="229"/>
      <c r="J230" s="225"/>
      <c r="K230" s="225"/>
      <c r="L230" s="230"/>
      <c r="M230" s="231"/>
      <c r="N230" s="232"/>
      <c r="O230" s="232"/>
      <c r="P230" s="232"/>
      <c r="Q230" s="232"/>
      <c r="R230" s="232"/>
      <c r="S230" s="232"/>
      <c r="T230" s="233"/>
      <c r="AT230" s="234" t="s">
        <v>135</v>
      </c>
      <c r="AU230" s="234" t="s">
        <v>83</v>
      </c>
      <c r="AV230" s="13" t="s">
        <v>83</v>
      </c>
      <c r="AW230" s="13" t="s">
        <v>39</v>
      </c>
      <c r="AX230" s="13" t="s">
        <v>75</v>
      </c>
      <c r="AY230" s="234" t="s">
        <v>126</v>
      </c>
    </row>
    <row r="231" spans="2:51" s="14" customFormat="1" ht="13.5">
      <c r="B231" s="235"/>
      <c r="C231" s="236"/>
      <c r="D231" s="237" t="s">
        <v>135</v>
      </c>
      <c r="E231" s="238" t="s">
        <v>22</v>
      </c>
      <c r="F231" s="239" t="s">
        <v>138</v>
      </c>
      <c r="G231" s="236"/>
      <c r="H231" s="240">
        <v>2</v>
      </c>
      <c r="I231" s="241"/>
      <c r="J231" s="236"/>
      <c r="K231" s="236"/>
      <c r="L231" s="242"/>
      <c r="M231" s="243"/>
      <c r="N231" s="244"/>
      <c r="O231" s="244"/>
      <c r="P231" s="244"/>
      <c r="Q231" s="244"/>
      <c r="R231" s="244"/>
      <c r="S231" s="244"/>
      <c r="T231" s="245"/>
      <c r="AT231" s="246" t="s">
        <v>135</v>
      </c>
      <c r="AU231" s="246" t="s">
        <v>83</v>
      </c>
      <c r="AV231" s="14" t="s">
        <v>133</v>
      </c>
      <c r="AW231" s="14" t="s">
        <v>39</v>
      </c>
      <c r="AX231" s="14" t="s">
        <v>24</v>
      </c>
      <c r="AY231" s="246" t="s">
        <v>126</v>
      </c>
    </row>
    <row r="232" spans="2:65" s="1" customFormat="1" ht="22.5" customHeight="1">
      <c r="B232" s="41"/>
      <c r="C232" s="247" t="s">
        <v>293</v>
      </c>
      <c r="D232" s="247" t="s">
        <v>202</v>
      </c>
      <c r="E232" s="248" t="s">
        <v>294</v>
      </c>
      <c r="F232" s="249" t="s">
        <v>267</v>
      </c>
      <c r="G232" s="250" t="s">
        <v>262</v>
      </c>
      <c r="H232" s="251">
        <v>4</v>
      </c>
      <c r="I232" s="252"/>
      <c r="J232" s="253">
        <f>ROUND(I232*H232,2)</f>
        <v>0</v>
      </c>
      <c r="K232" s="249" t="s">
        <v>22</v>
      </c>
      <c r="L232" s="254"/>
      <c r="M232" s="255" t="s">
        <v>22</v>
      </c>
      <c r="N232" s="256" t="s">
        <v>46</v>
      </c>
      <c r="O232" s="42"/>
      <c r="P232" s="209">
        <f>O232*H232</f>
        <v>0</v>
      </c>
      <c r="Q232" s="209">
        <v>0</v>
      </c>
      <c r="R232" s="209">
        <f>Q232*H232</f>
        <v>0</v>
      </c>
      <c r="S232" s="209">
        <v>0</v>
      </c>
      <c r="T232" s="210">
        <f>S232*H232</f>
        <v>0</v>
      </c>
      <c r="AR232" s="24" t="s">
        <v>172</v>
      </c>
      <c r="AT232" s="24" t="s">
        <v>202</v>
      </c>
      <c r="AU232" s="24" t="s">
        <v>83</v>
      </c>
      <c r="AY232" s="24" t="s">
        <v>126</v>
      </c>
      <c r="BE232" s="211">
        <f>IF(N232="základní",J232,0)</f>
        <v>0</v>
      </c>
      <c r="BF232" s="211">
        <f>IF(N232="snížená",J232,0)</f>
        <v>0</v>
      </c>
      <c r="BG232" s="211">
        <f>IF(N232="zákl. přenesená",J232,0)</f>
        <v>0</v>
      </c>
      <c r="BH232" s="211">
        <f>IF(N232="sníž. přenesená",J232,0)</f>
        <v>0</v>
      </c>
      <c r="BI232" s="211">
        <f>IF(N232="nulová",J232,0)</f>
        <v>0</v>
      </c>
      <c r="BJ232" s="24" t="s">
        <v>24</v>
      </c>
      <c r="BK232" s="211">
        <f>ROUND(I232*H232,2)</f>
        <v>0</v>
      </c>
      <c r="BL232" s="24" t="s">
        <v>133</v>
      </c>
      <c r="BM232" s="24" t="s">
        <v>295</v>
      </c>
    </row>
    <row r="233" spans="2:51" s="12" customFormat="1" ht="13.5">
      <c r="B233" s="212"/>
      <c r="C233" s="213"/>
      <c r="D233" s="214" t="s">
        <v>135</v>
      </c>
      <c r="E233" s="215" t="s">
        <v>22</v>
      </c>
      <c r="F233" s="216" t="s">
        <v>170</v>
      </c>
      <c r="G233" s="213"/>
      <c r="H233" s="217" t="s">
        <v>22</v>
      </c>
      <c r="I233" s="218"/>
      <c r="J233" s="213"/>
      <c r="K233" s="213"/>
      <c r="L233" s="219"/>
      <c r="M233" s="220"/>
      <c r="N233" s="221"/>
      <c r="O233" s="221"/>
      <c r="P233" s="221"/>
      <c r="Q233" s="221"/>
      <c r="R233" s="221"/>
      <c r="S233" s="221"/>
      <c r="T233" s="222"/>
      <c r="AT233" s="223" t="s">
        <v>135</v>
      </c>
      <c r="AU233" s="223" t="s">
        <v>83</v>
      </c>
      <c r="AV233" s="12" t="s">
        <v>24</v>
      </c>
      <c r="AW233" s="12" t="s">
        <v>39</v>
      </c>
      <c r="AX233" s="12" t="s">
        <v>75</v>
      </c>
      <c r="AY233" s="223" t="s">
        <v>126</v>
      </c>
    </row>
    <row r="234" spans="2:51" s="13" customFormat="1" ht="13.5">
      <c r="B234" s="224"/>
      <c r="C234" s="225"/>
      <c r="D234" s="214" t="s">
        <v>135</v>
      </c>
      <c r="E234" s="226" t="s">
        <v>22</v>
      </c>
      <c r="F234" s="227" t="s">
        <v>296</v>
      </c>
      <c r="G234" s="225"/>
      <c r="H234" s="228">
        <v>4</v>
      </c>
      <c r="I234" s="229"/>
      <c r="J234" s="225"/>
      <c r="K234" s="225"/>
      <c r="L234" s="230"/>
      <c r="M234" s="231"/>
      <c r="N234" s="232"/>
      <c r="O234" s="232"/>
      <c r="P234" s="232"/>
      <c r="Q234" s="232"/>
      <c r="R234" s="232"/>
      <c r="S234" s="232"/>
      <c r="T234" s="233"/>
      <c r="AT234" s="234" t="s">
        <v>135</v>
      </c>
      <c r="AU234" s="234" t="s">
        <v>83</v>
      </c>
      <c r="AV234" s="13" t="s">
        <v>83</v>
      </c>
      <c r="AW234" s="13" t="s">
        <v>39</v>
      </c>
      <c r="AX234" s="13" t="s">
        <v>75</v>
      </c>
      <c r="AY234" s="234" t="s">
        <v>126</v>
      </c>
    </row>
    <row r="235" spans="2:51" s="14" customFormat="1" ht="13.5">
      <c r="B235" s="235"/>
      <c r="C235" s="236"/>
      <c r="D235" s="237" t="s">
        <v>135</v>
      </c>
      <c r="E235" s="238" t="s">
        <v>22</v>
      </c>
      <c r="F235" s="239" t="s">
        <v>138</v>
      </c>
      <c r="G235" s="236"/>
      <c r="H235" s="240">
        <v>4</v>
      </c>
      <c r="I235" s="241"/>
      <c r="J235" s="236"/>
      <c r="K235" s="236"/>
      <c r="L235" s="242"/>
      <c r="M235" s="243"/>
      <c r="N235" s="244"/>
      <c r="O235" s="244"/>
      <c r="P235" s="244"/>
      <c r="Q235" s="244"/>
      <c r="R235" s="244"/>
      <c r="S235" s="244"/>
      <c r="T235" s="245"/>
      <c r="AT235" s="246" t="s">
        <v>135</v>
      </c>
      <c r="AU235" s="246" t="s">
        <v>83</v>
      </c>
      <c r="AV235" s="14" t="s">
        <v>133</v>
      </c>
      <c r="AW235" s="14" t="s">
        <v>39</v>
      </c>
      <c r="AX235" s="14" t="s">
        <v>24</v>
      </c>
      <c r="AY235" s="246" t="s">
        <v>126</v>
      </c>
    </row>
    <row r="236" spans="2:65" s="1" customFormat="1" ht="22.5" customHeight="1">
      <c r="B236" s="41"/>
      <c r="C236" s="200" t="s">
        <v>297</v>
      </c>
      <c r="D236" s="200" t="s">
        <v>128</v>
      </c>
      <c r="E236" s="201" t="s">
        <v>298</v>
      </c>
      <c r="F236" s="202" t="s">
        <v>299</v>
      </c>
      <c r="G236" s="203" t="s">
        <v>262</v>
      </c>
      <c r="H236" s="204">
        <v>6</v>
      </c>
      <c r="I236" s="205"/>
      <c r="J236" s="206">
        <f>ROUND(I236*H236,2)</f>
        <v>0</v>
      </c>
      <c r="K236" s="202" t="s">
        <v>132</v>
      </c>
      <c r="L236" s="61"/>
      <c r="M236" s="207" t="s">
        <v>22</v>
      </c>
      <c r="N236" s="208" t="s">
        <v>46</v>
      </c>
      <c r="O236" s="42"/>
      <c r="P236" s="209">
        <f>O236*H236</f>
        <v>0</v>
      </c>
      <c r="Q236" s="209">
        <v>0.10941</v>
      </c>
      <c r="R236" s="209">
        <f>Q236*H236</f>
        <v>0.6564599999999999</v>
      </c>
      <c r="S236" s="209">
        <v>0</v>
      </c>
      <c r="T236" s="210">
        <f>S236*H236</f>
        <v>0</v>
      </c>
      <c r="AR236" s="24" t="s">
        <v>133</v>
      </c>
      <c r="AT236" s="24" t="s">
        <v>128</v>
      </c>
      <c r="AU236" s="24" t="s">
        <v>83</v>
      </c>
      <c r="AY236" s="24" t="s">
        <v>126</v>
      </c>
      <c r="BE236" s="211">
        <f>IF(N236="základní",J236,0)</f>
        <v>0</v>
      </c>
      <c r="BF236" s="211">
        <f>IF(N236="snížená",J236,0)</f>
        <v>0</v>
      </c>
      <c r="BG236" s="211">
        <f>IF(N236="zákl. přenesená",J236,0)</f>
        <v>0</v>
      </c>
      <c r="BH236" s="211">
        <f>IF(N236="sníž. přenesená",J236,0)</f>
        <v>0</v>
      </c>
      <c r="BI236" s="211">
        <f>IF(N236="nulová",J236,0)</f>
        <v>0</v>
      </c>
      <c r="BJ236" s="24" t="s">
        <v>24</v>
      </c>
      <c r="BK236" s="211">
        <f>ROUND(I236*H236,2)</f>
        <v>0</v>
      </c>
      <c r="BL236" s="24" t="s">
        <v>133</v>
      </c>
      <c r="BM236" s="24" t="s">
        <v>300</v>
      </c>
    </row>
    <row r="237" spans="2:51" s="12" customFormat="1" ht="13.5">
      <c r="B237" s="212"/>
      <c r="C237" s="213"/>
      <c r="D237" s="214" t="s">
        <v>135</v>
      </c>
      <c r="E237" s="215" t="s">
        <v>22</v>
      </c>
      <c r="F237" s="216" t="s">
        <v>166</v>
      </c>
      <c r="G237" s="213"/>
      <c r="H237" s="217" t="s">
        <v>22</v>
      </c>
      <c r="I237" s="218"/>
      <c r="J237" s="213"/>
      <c r="K237" s="213"/>
      <c r="L237" s="219"/>
      <c r="M237" s="220"/>
      <c r="N237" s="221"/>
      <c r="O237" s="221"/>
      <c r="P237" s="221"/>
      <c r="Q237" s="221"/>
      <c r="R237" s="221"/>
      <c r="S237" s="221"/>
      <c r="T237" s="222"/>
      <c r="AT237" s="223" t="s">
        <v>135</v>
      </c>
      <c r="AU237" s="223" t="s">
        <v>83</v>
      </c>
      <c r="AV237" s="12" t="s">
        <v>24</v>
      </c>
      <c r="AW237" s="12" t="s">
        <v>39</v>
      </c>
      <c r="AX237" s="12" t="s">
        <v>75</v>
      </c>
      <c r="AY237" s="223" t="s">
        <v>126</v>
      </c>
    </row>
    <row r="238" spans="2:51" s="13" customFormat="1" ht="13.5">
      <c r="B238" s="224"/>
      <c r="C238" s="225"/>
      <c r="D238" s="214" t="s">
        <v>135</v>
      </c>
      <c r="E238" s="226" t="s">
        <v>22</v>
      </c>
      <c r="F238" s="227" t="s">
        <v>161</v>
      </c>
      <c r="G238" s="225"/>
      <c r="H238" s="228">
        <v>6</v>
      </c>
      <c r="I238" s="229"/>
      <c r="J238" s="225"/>
      <c r="K238" s="225"/>
      <c r="L238" s="230"/>
      <c r="M238" s="231"/>
      <c r="N238" s="232"/>
      <c r="O238" s="232"/>
      <c r="P238" s="232"/>
      <c r="Q238" s="232"/>
      <c r="R238" s="232"/>
      <c r="S238" s="232"/>
      <c r="T238" s="233"/>
      <c r="AT238" s="234" t="s">
        <v>135</v>
      </c>
      <c r="AU238" s="234" t="s">
        <v>83</v>
      </c>
      <c r="AV238" s="13" t="s">
        <v>83</v>
      </c>
      <c r="AW238" s="13" t="s">
        <v>39</v>
      </c>
      <c r="AX238" s="13" t="s">
        <v>75</v>
      </c>
      <c r="AY238" s="234" t="s">
        <v>126</v>
      </c>
    </row>
    <row r="239" spans="2:51" s="14" customFormat="1" ht="13.5">
      <c r="B239" s="235"/>
      <c r="C239" s="236"/>
      <c r="D239" s="237" t="s">
        <v>135</v>
      </c>
      <c r="E239" s="238" t="s">
        <v>22</v>
      </c>
      <c r="F239" s="239" t="s">
        <v>138</v>
      </c>
      <c r="G239" s="236"/>
      <c r="H239" s="240">
        <v>6</v>
      </c>
      <c r="I239" s="241"/>
      <c r="J239" s="236"/>
      <c r="K239" s="236"/>
      <c r="L239" s="242"/>
      <c r="M239" s="243"/>
      <c r="N239" s="244"/>
      <c r="O239" s="244"/>
      <c r="P239" s="244"/>
      <c r="Q239" s="244"/>
      <c r="R239" s="244"/>
      <c r="S239" s="244"/>
      <c r="T239" s="245"/>
      <c r="AT239" s="246" t="s">
        <v>135</v>
      </c>
      <c r="AU239" s="246" t="s">
        <v>83</v>
      </c>
      <c r="AV239" s="14" t="s">
        <v>133</v>
      </c>
      <c r="AW239" s="14" t="s">
        <v>39</v>
      </c>
      <c r="AX239" s="14" t="s">
        <v>24</v>
      </c>
      <c r="AY239" s="246" t="s">
        <v>126</v>
      </c>
    </row>
    <row r="240" spans="2:65" s="1" customFormat="1" ht="22.5" customHeight="1">
      <c r="B240" s="41"/>
      <c r="C240" s="247" t="s">
        <v>301</v>
      </c>
      <c r="D240" s="247" t="s">
        <v>202</v>
      </c>
      <c r="E240" s="248" t="s">
        <v>302</v>
      </c>
      <c r="F240" s="249" t="s">
        <v>303</v>
      </c>
      <c r="G240" s="250" t="s">
        <v>262</v>
      </c>
      <c r="H240" s="251">
        <v>6</v>
      </c>
      <c r="I240" s="252"/>
      <c r="J240" s="253">
        <f>ROUND(I240*H240,2)</f>
        <v>0</v>
      </c>
      <c r="K240" s="249" t="s">
        <v>22</v>
      </c>
      <c r="L240" s="254"/>
      <c r="M240" s="255" t="s">
        <v>22</v>
      </c>
      <c r="N240" s="256" t="s">
        <v>46</v>
      </c>
      <c r="O240" s="42"/>
      <c r="P240" s="209">
        <f>O240*H240</f>
        <v>0</v>
      </c>
      <c r="Q240" s="209">
        <v>0</v>
      </c>
      <c r="R240" s="209">
        <f>Q240*H240</f>
        <v>0</v>
      </c>
      <c r="S240" s="209">
        <v>0</v>
      </c>
      <c r="T240" s="210">
        <f>S240*H240</f>
        <v>0</v>
      </c>
      <c r="AR240" s="24" t="s">
        <v>172</v>
      </c>
      <c r="AT240" s="24" t="s">
        <v>202</v>
      </c>
      <c r="AU240" s="24" t="s">
        <v>83</v>
      </c>
      <c r="AY240" s="24" t="s">
        <v>126</v>
      </c>
      <c r="BE240" s="211">
        <f>IF(N240="základní",J240,0)</f>
        <v>0</v>
      </c>
      <c r="BF240" s="211">
        <f>IF(N240="snížená",J240,0)</f>
        <v>0</v>
      </c>
      <c r="BG240" s="211">
        <f>IF(N240="zákl. přenesená",J240,0)</f>
        <v>0</v>
      </c>
      <c r="BH240" s="211">
        <f>IF(N240="sníž. přenesená",J240,0)</f>
        <v>0</v>
      </c>
      <c r="BI240" s="211">
        <f>IF(N240="nulová",J240,0)</f>
        <v>0</v>
      </c>
      <c r="BJ240" s="24" t="s">
        <v>24</v>
      </c>
      <c r="BK240" s="211">
        <f>ROUND(I240*H240,2)</f>
        <v>0</v>
      </c>
      <c r="BL240" s="24" t="s">
        <v>133</v>
      </c>
      <c r="BM240" s="24" t="s">
        <v>304</v>
      </c>
    </row>
    <row r="241" spans="2:51" s="12" customFormat="1" ht="13.5">
      <c r="B241" s="212"/>
      <c r="C241" s="213"/>
      <c r="D241" s="214" t="s">
        <v>135</v>
      </c>
      <c r="E241" s="215" t="s">
        <v>22</v>
      </c>
      <c r="F241" s="216" t="s">
        <v>166</v>
      </c>
      <c r="G241" s="213"/>
      <c r="H241" s="217" t="s">
        <v>22</v>
      </c>
      <c r="I241" s="218"/>
      <c r="J241" s="213"/>
      <c r="K241" s="213"/>
      <c r="L241" s="219"/>
      <c r="M241" s="220"/>
      <c r="N241" s="221"/>
      <c r="O241" s="221"/>
      <c r="P241" s="221"/>
      <c r="Q241" s="221"/>
      <c r="R241" s="221"/>
      <c r="S241" s="221"/>
      <c r="T241" s="222"/>
      <c r="AT241" s="223" t="s">
        <v>135</v>
      </c>
      <c r="AU241" s="223" t="s">
        <v>83</v>
      </c>
      <c r="AV241" s="12" t="s">
        <v>24</v>
      </c>
      <c r="AW241" s="12" t="s">
        <v>39</v>
      </c>
      <c r="AX241" s="12" t="s">
        <v>75</v>
      </c>
      <c r="AY241" s="223" t="s">
        <v>126</v>
      </c>
    </row>
    <row r="242" spans="2:51" s="13" customFormat="1" ht="13.5">
      <c r="B242" s="224"/>
      <c r="C242" s="225"/>
      <c r="D242" s="214" t="s">
        <v>135</v>
      </c>
      <c r="E242" s="226" t="s">
        <v>22</v>
      </c>
      <c r="F242" s="227" t="s">
        <v>161</v>
      </c>
      <c r="G242" s="225"/>
      <c r="H242" s="228">
        <v>6</v>
      </c>
      <c r="I242" s="229"/>
      <c r="J242" s="225"/>
      <c r="K242" s="225"/>
      <c r="L242" s="230"/>
      <c r="M242" s="231"/>
      <c r="N242" s="232"/>
      <c r="O242" s="232"/>
      <c r="P242" s="232"/>
      <c r="Q242" s="232"/>
      <c r="R242" s="232"/>
      <c r="S242" s="232"/>
      <c r="T242" s="233"/>
      <c r="AT242" s="234" t="s">
        <v>135</v>
      </c>
      <c r="AU242" s="234" t="s">
        <v>83</v>
      </c>
      <c r="AV242" s="13" t="s">
        <v>83</v>
      </c>
      <c r="AW242" s="13" t="s">
        <v>39</v>
      </c>
      <c r="AX242" s="13" t="s">
        <v>75</v>
      </c>
      <c r="AY242" s="234" t="s">
        <v>126</v>
      </c>
    </row>
    <row r="243" spans="2:51" s="14" customFormat="1" ht="13.5">
      <c r="B243" s="235"/>
      <c r="C243" s="236"/>
      <c r="D243" s="237" t="s">
        <v>135</v>
      </c>
      <c r="E243" s="238" t="s">
        <v>22</v>
      </c>
      <c r="F243" s="239" t="s">
        <v>138</v>
      </c>
      <c r="G243" s="236"/>
      <c r="H243" s="240">
        <v>6</v>
      </c>
      <c r="I243" s="241"/>
      <c r="J243" s="236"/>
      <c r="K243" s="236"/>
      <c r="L243" s="242"/>
      <c r="M243" s="243"/>
      <c r="N243" s="244"/>
      <c r="O243" s="244"/>
      <c r="P243" s="244"/>
      <c r="Q243" s="244"/>
      <c r="R243" s="244"/>
      <c r="S243" s="244"/>
      <c r="T243" s="245"/>
      <c r="AT243" s="246" t="s">
        <v>135</v>
      </c>
      <c r="AU243" s="246" t="s">
        <v>83</v>
      </c>
      <c r="AV243" s="14" t="s">
        <v>133</v>
      </c>
      <c r="AW243" s="14" t="s">
        <v>39</v>
      </c>
      <c r="AX243" s="14" t="s">
        <v>24</v>
      </c>
      <c r="AY243" s="246" t="s">
        <v>126</v>
      </c>
    </row>
    <row r="244" spans="2:65" s="1" customFormat="1" ht="22.5" customHeight="1">
      <c r="B244" s="41"/>
      <c r="C244" s="200" t="s">
        <v>305</v>
      </c>
      <c r="D244" s="200" t="s">
        <v>128</v>
      </c>
      <c r="E244" s="201" t="s">
        <v>298</v>
      </c>
      <c r="F244" s="202" t="s">
        <v>299</v>
      </c>
      <c r="G244" s="203" t="s">
        <v>262</v>
      </c>
      <c r="H244" s="204">
        <v>2</v>
      </c>
      <c r="I244" s="205"/>
      <c r="J244" s="206">
        <f>ROUND(I244*H244,2)</f>
        <v>0</v>
      </c>
      <c r="K244" s="202" t="s">
        <v>132</v>
      </c>
      <c r="L244" s="61"/>
      <c r="M244" s="207" t="s">
        <v>22</v>
      </c>
      <c r="N244" s="208" t="s">
        <v>46</v>
      </c>
      <c r="O244" s="42"/>
      <c r="P244" s="209">
        <f>O244*H244</f>
        <v>0</v>
      </c>
      <c r="Q244" s="209">
        <v>0.10941</v>
      </c>
      <c r="R244" s="209">
        <f>Q244*H244</f>
        <v>0.21882</v>
      </c>
      <c r="S244" s="209">
        <v>0</v>
      </c>
      <c r="T244" s="210">
        <f>S244*H244</f>
        <v>0</v>
      </c>
      <c r="AR244" s="24" t="s">
        <v>133</v>
      </c>
      <c r="AT244" s="24" t="s">
        <v>128</v>
      </c>
      <c r="AU244" s="24" t="s">
        <v>83</v>
      </c>
      <c r="AY244" s="24" t="s">
        <v>126</v>
      </c>
      <c r="BE244" s="211">
        <f>IF(N244="základní",J244,0)</f>
        <v>0</v>
      </c>
      <c r="BF244" s="211">
        <f>IF(N244="snížená",J244,0)</f>
        <v>0</v>
      </c>
      <c r="BG244" s="211">
        <f>IF(N244="zákl. přenesená",J244,0)</f>
        <v>0</v>
      </c>
      <c r="BH244" s="211">
        <f>IF(N244="sníž. přenesená",J244,0)</f>
        <v>0</v>
      </c>
      <c r="BI244" s="211">
        <f>IF(N244="nulová",J244,0)</f>
        <v>0</v>
      </c>
      <c r="BJ244" s="24" t="s">
        <v>24</v>
      </c>
      <c r="BK244" s="211">
        <f>ROUND(I244*H244,2)</f>
        <v>0</v>
      </c>
      <c r="BL244" s="24" t="s">
        <v>133</v>
      </c>
      <c r="BM244" s="24" t="s">
        <v>306</v>
      </c>
    </row>
    <row r="245" spans="2:51" s="12" customFormat="1" ht="13.5">
      <c r="B245" s="212"/>
      <c r="C245" s="213"/>
      <c r="D245" s="214" t="s">
        <v>135</v>
      </c>
      <c r="E245" s="215" t="s">
        <v>22</v>
      </c>
      <c r="F245" s="216" t="s">
        <v>307</v>
      </c>
      <c r="G245" s="213"/>
      <c r="H245" s="217" t="s">
        <v>22</v>
      </c>
      <c r="I245" s="218"/>
      <c r="J245" s="213"/>
      <c r="K245" s="213"/>
      <c r="L245" s="219"/>
      <c r="M245" s="220"/>
      <c r="N245" s="221"/>
      <c r="O245" s="221"/>
      <c r="P245" s="221"/>
      <c r="Q245" s="221"/>
      <c r="R245" s="221"/>
      <c r="S245" s="221"/>
      <c r="T245" s="222"/>
      <c r="AT245" s="223" t="s">
        <v>135</v>
      </c>
      <c r="AU245" s="223" t="s">
        <v>83</v>
      </c>
      <c r="AV245" s="12" t="s">
        <v>24</v>
      </c>
      <c r="AW245" s="12" t="s">
        <v>39</v>
      </c>
      <c r="AX245" s="12" t="s">
        <v>75</v>
      </c>
      <c r="AY245" s="223" t="s">
        <v>126</v>
      </c>
    </row>
    <row r="246" spans="2:51" s="13" customFormat="1" ht="13.5">
      <c r="B246" s="224"/>
      <c r="C246" s="225"/>
      <c r="D246" s="214" t="s">
        <v>135</v>
      </c>
      <c r="E246" s="226" t="s">
        <v>22</v>
      </c>
      <c r="F246" s="227" t="s">
        <v>83</v>
      </c>
      <c r="G246" s="225"/>
      <c r="H246" s="228">
        <v>2</v>
      </c>
      <c r="I246" s="229"/>
      <c r="J246" s="225"/>
      <c r="K246" s="225"/>
      <c r="L246" s="230"/>
      <c r="M246" s="231"/>
      <c r="N246" s="232"/>
      <c r="O246" s="232"/>
      <c r="P246" s="232"/>
      <c r="Q246" s="232"/>
      <c r="R246" s="232"/>
      <c r="S246" s="232"/>
      <c r="T246" s="233"/>
      <c r="AT246" s="234" t="s">
        <v>135</v>
      </c>
      <c r="AU246" s="234" t="s">
        <v>83</v>
      </c>
      <c r="AV246" s="13" t="s">
        <v>83</v>
      </c>
      <c r="AW246" s="13" t="s">
        <v>39</v>
      </c>
      <c r="AX246" s="13" t="s">
        <v>75</v>
      </c>
      <c r="AY246" s="234" t="s">
        <v>126</v>
      </c>
    </row>
    <row r="247" spans="2:51" s="14" customFormat="1" ht="13.5">
      <c r="B247" s="235"/>
      <c r="C247" s="236"/>
      <c r="D247" s="237" t="s">
        <v>135</v>
      </c>
      <c r="E247" s="238" t="s">
        <v>22</v>
      </c>
      <c r="F247" s="239" t="s">
        <v>138</v>
      </c>
      <c r="G247" s="236"/>
      <c r="H247" s="240">
        <v>2</v>
      </c>
      <c r="I247" s="241"/>
      <c r="J247" s="236"/>
      <c r="K247" s="236"/>
      <c r="L247" s="242"/>
      <c r="M247" s="243"/>
      <c r="N247" s="244"/>
      <c r="O247" s="244"/>
      <c r="P247" s="244"/>
      <c r="Q247" s="244"/>
      <c r="R247" s="244"/>
      <c r="S247" s="244"/>
      <c r="T247" s="245"/>
      <c r="AT247" s="246" t="s">
        <v>135</v>
      </c>
      <c r="AU247" s="246" t="s">
        <v>83</v>
      </c>
      <c r="AV247" s="14" t="s">
        <v>133</v>
      </c>
      <c r="AW247" s="14" t="s">
        <v>39</v>
      </c>
      <c r="AX247" s="14" t="s">
        <v>24</v>
      </c>
      <c r="AY247" s="246" t="s">
        <v>126</v>
      </c>
    </row>
    <row r="248" spans="2:65" s="1" customFormat="1" ht="31.5" customHeight="1">
      <c r="B248" s="41"/>
      <c r="C248" s="200" t="s">
        <v>308</v>
      </c>
      <c r="D248" s="200" t="s">
        <v>128</v>
      </c>
      <c r="E248" s="201" t="s">
        <v>309</v>
      </c>
      <c r="F248" s="202" t="s">
        <v>310</v>
      </c>
      <c r="G248" s="203" t="s">
        <v>131</v>
      </c>
      <c r="H248" s="204">
        <v>27</v>
      </c>
      <c r="I248" s="205"/>
      <c r="J248" s="206">
        <f>ROUND(I248*H248,2)</f>
        <v>0</v>
      </c>
      <c r="K248" s="202" t="s">
        <v>132</v>
      </c>
      <c r="L248" s="61"/>
      <c r="M248" s="207" t="s">
        <v>22</v>
      </c>
      <c r="N248" s="208" t="s">
        <v>46</v>
      </c>
      <c r="O248" s="42"/>
      <c r="P248" s="209">
        <f>O248*H248</f>
        <v>0</v>
      </c>
      <c r="Q248" s="209">
        <v>0.0016</v>
      </c>
      <c r="R248" s="209">
        <f>Q248*H248</f>
        <v>0.0432</v>
      </c>
      <c r="S248" s="209">
        <v>0</v>
      </c>
      <c r="T248" s="210">
        <f>S248*H248</f>
        <v>0</v>
      </c>
      <c r="AR248" s="24" t="s">
        <v>133</v>
      </c>
      <c r="AT248" s="24" t="s">
        <v>128</v>
      </c>
      <c r="AU248" s="24" t="s">
        <v>83</v>
      </c>
      <c r="AY248" s="24" t="s">
        <v>126</v>
      </c>
      <c r="BE248" s="211">
        <f>IF(N248="základní",J248,0)</f>
        <v>0</v>
      </c>
      <c r="BF248" s="211">
        <f>IF(N248="snížená",J248,0)</f>
        <v>0</v>
      </c>
      <c r="BG248" s="211">
        <f>IF(N248="zákl. přenesená",J248,0)</f>
        <v>0</v>
      </c>
      <c r="BH248" s="211">
        <f>IF(N248="sníž. přenesená",J248,0)</f>
        <v>0</v>
      </c>
      <c r="BI248" s="211">
        <f>IF(N248="nulová",J248,0)</f>
        <v>0</v>
      </c>
      <c r="BJ248" s="24" t="s">
        <v>24</v>
      </c>
      <c r="BK248" s="211">
        <f>ROUND(I248*H248,2)</f>
        <v>0</v>
      </c>
      <c r="BL248" s="24" t="s">
        <v>133</v>
      </c>
      <c r="BM248" s="24" t="s">
        <v>311</v>
      </c>
    </row>
    <row r="249" spans="2:51" s="12" customFormat="1" ht="13.5">
      <c r="B249" s="212"/>
      <c r="C249" s="213"/>
      <c r="D249" s="214" t="s">
        <v>135</v>
      </c>
      <c r="E249" s="215" t="s">
        <v>22</v>
      </c>
      <c r="F249" s="216" t="s">
        <v>312</v>
      </c>
      <c r="G249" s="213"/>
      <c r="H249" s="217" t="s">
        <v>22</v>
      </c>
      <c r="I249" s="218"/>
      <c r="J249" s="213"/>
      <c r="K249" s="213"/>
      <c r="L249" s="219"/>
      <c r="M249" s="220"/>
      <c r="N249" s="221"/>
      <c r="O249" s="221"/>
      <c r="P249" s="221"/>
      <c r="Q249" s="221"/>
      <c r="R249" s="221"/>
      <c r="S249" s="221"/>
      <c r="T249" s="222"/>
      <c r="AT249" s="223" t="s">
        <v>135</v>
      </c>
      <c r="AU249" s="223" t="s">
        <v>83</v>
      </c>
      <c r="AV249" s="12" t="s">
        <v>24</v>
      </c>
      <c r="AW249" s="12" t="s">
        <v>39</v>
      </c>
      <c r="AX249" s="12" t="s">
        <v>75</v>
      </c>
      <c r="AY249" s="223" t="s">
        <v>126</v>
      </c>
    </row>
    <row r="250" spans="2:51" s="13" customFormat="1" ht="13.5">
      <c r="B250" s="224"/>
      <c r="C250" s="225"/>
      <c r="D250" s="214" t="s">
        <v>135</v>
      </c>
      <c r="E250" s="226" t="s">
        <v>22</v>
      </c>
      <c r="F250" s="227" t="s">
        <v>313</v>
      </c>
      <c r="G250" s="225"/>
      <c r="H250" s="228">
        <v>27</v>
      </c>
      <c r="I250" s="229"/>
      <c r="J250" s="225"/>
      <c r="K250" s="225"/>
      <c r="L250" s="230"/>
      <c r="M250" s="231"/>
      <c r="N250" s="232"/>
      <c r="O250" s="232"/>
      <c r="P250" s="232"/>
      <c r="Q250" s="232"/>
      <c r="R250" s="232"/>
      <c r="S250" s="232"/>
      <c r="T250" s="233"/>
      <c r="AT250" s="234" t="s">
        <v>135</v>
      </c>
      <c r="AU250" s="234" t="s">
        <v>83</v>
      </c>
      <c r="AV250" s="13" t="s">
        <v>83</v>
      </c>
      <c r="AW250" s="13" t="s">
        <v>39</v>
      </c>
      <c r="AX250" s="13" t="s">
        <v>75</v>
      </c>
      <c r="AY250" s="234" t="s">
        <v>126</v>
      </c>
    </row>
    <row r="251" spans="2:51" s="14" customFormat="1" ht="13.5">
      <c r="B251" s="235"/>
      <c r="C251" s="236"/>
      <c r="D251" s="237" t="s">
        <v>135</v>
      </c>
      <c r="E251" s="238" t="s">
        <v>22</v>
      </c>
      <c r="F251" s="239" t="s">
        <v>138</v>
      </c>
      <c r="G251" s="236"/>
      <c r="H251" s="240">
        <v>27</v>
      </c>
      <c r="I251" s="241"/>
      <c r="J251" s="236"/>
      <c r="K251" s="236"/>
      <c r="L251" s="242"/>
      <c r="M251" s="243"/>
      <c r="N251" s="244"/>
      <c r="O251" s="244"/>
      <c r="P251" s="244"/>
      <c r="Q251" s="244"/>
      <c r="R251" s="244"/>
      <c r="S251" s="244"/>
      <c r="T251" s="245"/>
      <c r="AT251" s="246" t="s">
        <v>135</v>
      </c>
      <c r="AU251" s="246" t="s">
        <v>83</v>
      </c>
      <c r="AV251" s="14" t="s">
        <v>133</v>
      </c>
      <c r="AW251" s="14" t="s">
        <v>39</v>
      </c>
      <c r="AX251" s="14" t="s">
        <v>24</v>
      </c>
      <c r="AY251" s="246" t="s">
        <v>126</v>
      </c>
    </row>
    <row r="252" spans="2:65" s="1" customFormat="1" ht="31.5" customHeight="1">
      <c r="B252" s="41"/>
      <c r="C252" s="200" t="s">
        <v>314</v>
      </c>
      <c r="D252" s="200" t="s">
        <v>128</v>
      </c>
      <c r="E252" s="201" t="s">
        <v>315</v>
      </c>
      <c r="F252" s="202" t="s">
        <v>316</v>
      </c>
      <c r="G252" s="203" t="s">
        <v>131</v>
      </c>
      <c r="H252" s="204">
        <v>27</v>
      </c>
      <c r="I252" s="205"/>
      <c r="J252" s="206">
        <f>ROUND(I252*H252,2)</f>
        <v>0</v>
      </c>
      <c r="K252" s="202" t="s">
        <v>132</v>
      </c>
      <c r="L252" s="61"/>
      <c r="M252" s="207" t="s">
        <v>22</v>
      </c>
      <c r="N252" s="208" t="s">
        <v>46</v>
      </c>
      <c r="O252" s="42"/>
      <c r="P252" s="209">
        <f>O252*H252</f>
        <v>0</v>
      </c>
      <c r="Q252" s="209">
        <v>1E-05</v>
      </c>
      <c r="R252" s="209">
        <f>Q252*H252</f>
        <v>0.00027</v>
      </c>
      <c r="S252" s="209">
        <v>0</v>
      </c>
      <c r="T252" s="210">
        <f>S252*H252</f>
        <v>0</v>
      </c>
      <c r="AR252" s="24" t="s">
        <v>133</v>
      </c>
      <c r="AT252" s="24" t="s">
        <v>128</v>
      </c>
      <c r="AU252" s="24" t="s">
        <v>83</v>
      </c>
      <c r="AY252" s="24" t="s">
        <v>126</v>
      </c>
      <c r="BE252" s="211">
        <f>IF(N252="základní",J252,0)</f>
        <v>0</v>
      </c>
      <c r="BF252" s="211">
        <f>IF(N252="snížená",J252,0)</f>
        <v>0</v>
      </c>
      <c r="BG252" s="211">
        <f>IF(N252="zákl. přenesená",J252,0)</f>
        <v>0</v>
      </c>
      <c r="BH252" s="211">
        <f>IF(N252="sníž. přenesená",J252,0)</f>
        <v>0</v>
      </c>
      <c r="BI252" s="211">
        <f>IF(N252="nulová",J252,0)</f>
        <v>0</v>
      </c>
      <c r="BJ252" s="24" t="s">
        <v>24</v>
      </c>
      <c r="BK252" s="211">
        <f>ROUND(I252*H252,2)</f>
        <v>0</v>
      </c>
      <c r="BL252" s="24" t="s">
        <v>133</v>
      </c>
      <c r="BM252" s="24" t="s">
        <v>317</v>
      </c>
    </row>
    <row r="253" spans="2:51" s="12" customFormat="1" ht="13.5">
      <c r="B253" s="212"/>
      <c r="C253" s="213"/>
      <c r="D253" s="214" t="s">
        <v>135</v>
      </c>
      <c r="E253" s="215" t="s">
        <v>22</v>
      </c>
      <c r="F253" s="216" t="s">
        <v>318</v>
      </c>
      <c r="G253" s="213"/>
      <c r="H253" s="217" t="s">
        <v>22</v>
      </c>
      <c r="I253" s="218"/>
      <c r="J253" s="213"/>
      <c r="K253" s="213"/>
      <c r="L253" s="219"/>
      <c r="M253" s="220"/>
      <c r="N253" s="221"/>
      <c r="O253" s="221"/>
      <c r="P253" s="221"/>
      <c r="Q253" s="221"/>
      <c r="R253" s="221"/>
      <c r="S253" s="221"/>
      <c r="T253" s="222"/>
      <c r="AT253" s="223" t="s">
        <v>135</v>
      </c>
      <c r="AU253" s="223" t="s">
        <v>83</v>
      </c>
      <c r="AV253" s="12" t="s">
        <v>24</v>
      </c>
      <c r="AW253" s="12" t="s">
        <v>39</v>
      </c>
      <c r="AX253" s="12" t="s">
        <v>75</v>
      </c>
      <c r="AY253" s="223" t="s">
        <v>126</v>
      </c>
    </row>
    <row r="254" spans="2:51" s="13" customFormat="1" ht="13.5">
      <c r="B254" s="224"/>
      <c r="C254" s="225"/>
      <c r="D254" s="214" t="s">
        <v>135</v>
      </c>
      <c r="E254" s="226" t="s">
        <v>22</v>
      </c>
      <c r="F254" s="227" t="s">
        <v>313</v>
      </c>
      <c r="G254" s="225"/>
      <c r="H254" s="228">
        <v>27</v>
      </c>
      <c r="I254" s="229"/>
      <c r="J254" s="225"/>
      <c r="K254" s="225"/>
      <c r="L254" s="230"/>
      <c r="M254" s="231"/>
      <c r="N254" s="232"/>
      <c r="O254" s="232"/>
      <c r="P254" s="232"/>
      <c r="Q254" s="232"/>
      <c r="R254" s="232"/>
      <c r="S254" s="232"/>
      <c r="T254" s="233"/>
      <c r="AT254" s="234" t="s">
        <v>135</v>
      </c>
      <c r="AU254" s="234" t="s">
        <v>83</v>
      </c>
      <c r="AV254" s="13" t="s">
        <v>83</v>
      </c>
      <c r="AW254" s="13" t="s">
        <v>39</v>
      </c>
      <c r="AX254" s="13" t="s">
        <v>75</v>
      </c>
      <c r="AY254" s="234" t="s">
        <v>126</v>
      </c>
    </row>
    <row r="255" spans="2:51" s="14" customFormat="1" ht="13.5">
      <c r="B255" s="235"/>
      <c r="C255" s="236"/>
      <c r="D255" s="237" t="s">
        <v>135</v>
      </c>
      <c r="E255" s="238" t="s">
        <v>22</v>
      </c>
      <c r="F255" s="239" t="s">
        <v>138</v>
      </c>
      <c r="G255" s="236"/>
      <c r="H255" s="240">
        <v>27</v>
      </c>
      <c r="I255" s="241"/>
      <c r="J255" s="236"/>
      <c r="K255" s="236"/>
      <c r="L255" s="242"/>
      <c r="M255" s="243"/>
      <c r="N255" s="244"/>
      <c r="O255" s="244"/>
      <c r="P255" s="244"/>
      <c r="Q255" s="244"/>
      <c r="R255" s="244"/>
      <c r="S255" s="244"/>
      <c r="T255" s="245"/>
      <c r="AT255" s="246" t="s">
        <v>135</v>
      </c>
      <c r="AU255" s="246" t="s">
        <v>83</v>
      </c>
      <c r="AV255" s="14" t="s">
        <v>133</v>
      </c>
      <c r="AW255" s="14" t="s">
        <v>39</v>
      </c>
      <c r="AX255" s="14" t="s">
        <v>24</v>
      </c>
      <c r="AY255" s="246" t="s">
        <v>126</v>
      </c>
    </row>
    <row r="256" spans="2:65" s="1" customFormat="1" ht="44.25" customHeight="1">
      <c r="B256" s="41"/>
      <c r="C256" s="200" t="s">
        <v>319</v>
      </c>
      <c r="D256" s="200" t="s">
        <v>128</v>
      </c>
      <c r="E256" s="201" t="s">
        <v>320</v>
      </c>
      <c r="F256" s="202" t="s">
        <v>321</v>
      </c>
      <c r="G256" s="203" t="s">
        <v>151</v>
      </c>
      <c r="H256" s="204">
        <v>24</v>
      </c>
      <c r="I256" s="205"/>
      <c r="J256" s="206">
        <f>ROUND(I256*H256,2)</f>
        <v>0</v>
      </c>
      <c r="K256" s="202" t="s">
        <v>132</v>
      </c>
      <c r="L256" s="61"/>
      <c r="M256" s="207" t="s">
        <v>22</v>
      </c>
      <c r="N256" s="208" t="s">
        <v>46</v>
      </c>
      <c r="O256" s="42"/>
      <c r="P256" s="209">
        <f>O256*H256</f>
        <v>0</v>
      </c>
      <c r="Q256" s="209">
        <v>0.1554</v>
      </c>
      <c r="R256" s="209">
        <f>Q256*H256</f>
        <v>3.7296000000000005</v>
      </c>
      <c r="S256" s="209">
        <v>0</v>
      </c>
      <c r="T256" s="210">
        <f>S256*H256</f>
        <v>0</v>
      </c>
      <c r="AR256" s="24" t="s">
        <v>133</v>
      </c>
      <c r="AT256" s="24" t="s">
        <v>128</v>
      </c>
      <c r="AU256" s="24" t="s">
        <v>83</v>
      </c>
      <c r="AY256" s="24" t="s">
        <v>126</v>
      </c>
      <c r="BE256" s="211">
        <f>IF(N256="základní",J256,0)</f>
        <v>0</v>
      </c>
      <c r="BF256" s="211">
        <f>IF(N256="snížená",J256,0)</f>
        <v>0</v>
      </c>
      <c r="BG256" s="211">
        <f>IF(N256="zákl. přenesená",J256,0)</f>
        <v>0</v>
      </c>
      <c r="BH256" s="211">
        <f>IF(N256="sníž. přenesená",J256,0)</f>
        <v>0</v>
      </c>
      <c r="BI256" s="211">
        <f>IF(N256="nulová",J256,0)</f>
        <v>0</v>
      </c>
      <c r="BJ256" s="24" t="s">
        <v>24</v>
      </c>
      <c r="BK256" s="211">
        <f>ROUND(I256*H256,2)</f>
        <v>0</v>
      </c>
      <c r="BL256" s="24" t="s">
        <v>133</v>
      </c>
      <c r="BM256" s="24" t="s">
        <v>322</v>
      </c>
    </row>
    <row r="257" spans="2:51" s="12" customFormat="1" ht="13.5">
      <c r="B257" s="212"/>
      <c r="C257" s="213"/>
      <c r="D257" s="214" t="s">
        <v>135</v>
      </c>
      <c r="E257" s="215" t="s">
        <v>22</v>
      </c>
      <c r="F257" s="216" t="s">
        <v>323</v>
      </c>
      <c r="G257" s="213"/>
      <c r="H257" s="217" t="s">
        <v>22</v>
      </c>
      <c r="I257" s="218"/>
      <c r="J257" s="213"/>
      <c r="K257" s="213"/>
      <c r="L257" s="219"/>
      <c r="M257" s="220"/>
      <c r="N257" s="221"/>
      <c r="O257" s="221"/>
      <c r="P257" s="221"/>
      <c r="Q257" s="221"/>
      <c r="R257" s="221"/>
      <c r="S257" s="221"/>
      <c r="T257" s="222"/>
      <c r="AT257" s="223" t="s">
        <v>135</v>
      </c>
      <c r="AU257" s="223" t="s">
        <v>83</v>
      </c>
      <c r="AV257" s="12" t="s">
        <v>24</v>
      </c>
      <c r="AW257" s="12" t="s">
        <v>39</v>
      </c>
      <c r="AX257" s="12" t="s">
        <v>75</v>
      </c>
      <c r="AY257" s="223" t="s">
        <v>126</v>
      </c>
    </row>
    <row r="258" spans="2:51" s="13" customFormat="1" ht="13.5">
      <c r="B258" s="224"/>
      <c r="C258" s="225"/>
      <c r="D258" s="214" t="s">
        <v>135</v>
      </c>
      <c r="E258" s="226" t="s">
        <v>22</v>
      </c>
      <c r="F258" s="227" t="s">
        <v>154</v>
      </c>
      <c r="G258" s="225"/>
      <c r="H258" s="228">
        <v>24</v>
      </c>
      <c r="I258" s="229"/>
      <c r="J258" s="225"/>
      <c r="K258" s="225"/>
      <c r="L258" s="230"/>
      <c r="M258" s="231"/>
      <c r="N258" s="232"/>
      <c r="O258" s="232"/>
      <c r="P258" s="232"/>
      <c r="Q258" s="232"/>
      <c r="R258" s="232"/>
      <c r="S258" s="232"/>
      <c r="T258" s="233"/>
      <c r="AT258" s="234" t="s">
        <v>135</v>
      </c>
      <c r="AU258" s="234" t="s">
        <v>83</v>
      </c>
      <c r="AV258" s="13" t="s">
        <v>83</v>
      </c>
      <c r="AW258" s="13" t="s">
        <v>39</v>
      </c>
      <c r="AX258" s="13" t="s">
        <v>75</v>
      </c>
      <c r="AY258" s="234" t="s">
        <v>126</v>
      </c>
    </row>
    <row r="259" spans="2:51" s="14" customFormat="1" ht="13.5">
      <c r="B259" s="235"/>
      <c r="C259" s="236"/>
      <c r="D259" s="237" t="s">
        <v>135</v>
      </c>
      <c r="E259" s="238" t="s">
        <v>22</v>
      </c>
      <c r="F259" s="239" t="s">
        <v>138</v>
      </c>
      <c r="G259" s="236"/>
      <c r="H259" s="240">
        <v>24</v>
      </c>
      <c r="I259" s="241"/>
      <c r="J259" s="236"/>
      <c r="K259" s="236"/>
      <c r="L259" s="242"/>
      <c r="M259" s="243"/>
      <c r="N259" s="244"/>
      <c r="O259" s="244"/>
      <c r="P259" s="244"/>
      <c r="Q259" s="244"/>
      <c r="R259" s="244"/>
      <c r="S259" s="244"/>
      <c r="T259" s="245"/>
      <c r="AT259" s="246" t="s">
        <v>135</v>
      </c>
      <c r="AU259" s="246" t="s">
        <v>83</v>
      </c>
      <c r="AV259" s="14" t="s">
        <v>133</v>
      </c>
      <c r="AW259" s="14" t="s">
        <v>39</v>
      </c>
      <c r="AX259" s="14" t="s">
        <v>24</v>
      </c>
      <c r="AY259" s="246" t="s">
        <v>126</v>
      </c>
    </row>
    <row r="260" spans="2:65" s="1" customFormat="1" ht="22.5" customHeight="1">
      <c r="B260" s="41"/>
      <c r="C260" s="247" t="s">
        <v>324</v>
      </c>
      <c r="D260" s="247" t="s">
        <v>202</v>
      </c>
      <c r="E260" s="248" t="s">
        <v>325</v>
      </c>
      <c r="F260" s="249" t="s">
        <v>326</v>
      </c>
      <c r="G260" s="250" t="s">
        <v>262</v>
      </c>
      <c r="H260" s="251">
        <v>24.48</v>
      </c>
      <c r="I260" s="252"/>
      <c r="J260" s="253">
        <f>ROUND(I260*H260,2)</f>
        <v>0</v>
      </c>
      <c r="K260" s="249" t="s">
        <v>22</v>
      </c>
      <c r="L260" s="254"/>
      <c r="M260" s="255" t="s">
        <v>22</v>
      </c>
      <c r="N260" s="256" t="s">
        <v>46</v>
      </c>
      <c r="O260" s="42"/>
      <c r="P260" s="209">
        <f>O260*H260</f>
        <v>0</v>
      </c>
      <c r="Q260" s="209">
        <v>0.086</v>
      </c>
      <c r="R260" s="209">
        <f>Q260*H260</f>
        <v>2.10528</v>
      </c>
      <c r="S260" s="209">
        <v>0</v>
      </c>
      <c r="T260" s="210">
        <f>S260*H260</f>
        <v>0</v>
      </c>
      <c r="AR260" s="24" t="s">
        <v>172</v>
      </c>
      <c r="AT260" s="24" t="s">
        <v>202</v>
      </c>
      <c r="AU260" s="24" t="s">
        <v>83</v>
      </c>
      <c r="AY260" s="24" t="s">
        <v>126</v>
      </c>
      <c r="BE260" s="211">
        <f>IF(N260="základní",J260,0)</f>
        <v>0</v>
      </c>
      <c r="BF260" s="211">
        <f>IF(N260="snížená",J260,0)</f>
        <v>0</v>
      </c>
      <c r="BG260" s="211">
        <f>IF(N260="zákl. přenesená",J260,0)</f>
        <v>0</v>
      </c>
      <c r="BH260" s="211">
        <f>IF(N260="sníž. přenesená",J260,0)</f>
        <v>0</v>
      </c>
      <c r="BI260" s="211">
        <f>IF(N260="nulová",J260,0)</f>
        <v>0</v>
      </c>
      <c r="BJ260" s="24" t="s">
        <v>24</v>
      </c>
      <c r="BK260" s="211">
        <f>ROUND(I260*H260,2)</f>
        <v>0</v>
      </c>
      <c r="BL260" s="24" t="s">
        <v>133</v>
      </c>
      <c r="BM260" s="24" t="s">
        <v>327</v>
      </c>
    </row>
    <row r="261" spans="2:51" s="12" customFormat="1" ht="13.5">
      <c r="B261" s="212"/>
      <c r="C261" s="213"/>
      <c r="D261" s="214" t="s">
        <v>135</v>
      </c>
      <c r="E261" s="215" t="s">
        <v>22</v>
      </c>
      <c r="F261" s="216" t="s">
        <v>328</v>
      </c>
      <c r="G261" s="213"/>
      <c r="H261" s="217" t="s">
        <v>22</v>
      </c>
      <c r="I261" s="218"/>
      <c r="J261" s="213"/>
      <c r="K261" s="213"/>
      <c r="L261" s="219"/>
      <c r="M261" s="220"/>
      <c r="N261" s="221"/>
      <c r="O261" s="221"/>
      <c r="P261" s="221"/>
      <c r="Q261" s="221"/>
      <c r="R261" s="221"/>
      <c r="S261" s="221"/>
      <c r="T261" s="222"/>
      <c r="AT261" s="223" t="s">
        <v>135</v>
      </c>
      <c r="AU261" s="223" t="s">
        <v>83</v>
      </c>
      <c r="AV261" s="12" t="s">
        <v>24</v>
      </c>
      <c r="AW261" s="12" t="s">
        <v>39</v>
      </c>
      <c r="AX261" s="12" t="s">
        <v>75</v>
      </c>
      <c r="AY261" s="223" t="s">
        <v>126</v>
      </c>
    </row>
    <row r="262" spans="2:51" s="13" customFormat="1" ht="13.5">
      <c r="B262" s="224"/>
      <c r="C262" s="225"/>
      <c r="D262" s="214" t="s">
        <v>135</v>
      </c>
      <c r="E262" s="226" t="s">
        <v>22</v>
      </c>
      <c r="F262" s="227" t="s">
        <v>329</v>
      </c>
      <c r="G262" s="225"/>
      <c r="H262" s="228">
        <v>24.48</v>
      </c>
      <c r="I262" s="229"/>
      <c r="J262" s="225"/>
      <c r="K262" s="225"/>
      <c r="L262" s="230"/>
      <c r="M262" s="231"/>
      <c r="N262" s="232"/>
      <c r="O262" s="232"/>
      <c r="P262" s="232"/>
      <c r="Q262" s="232"/>
      <c r="R262" s="232"/>
      <c r="S262" s="232"/>
      <c r="T262" s="233"/>
      <c r="AT262" s="234" t="s">
        <v>135</v>
      </c>
      <c r="AU262" s="234" t="s">
        <v>83</v>
      </c>
      <c r="AV262" s="13" t="s">
        <v>83</v>
      </c>
      <c r="AW262" s="13" t="s">
        <v>39</v>
      </c>
      <c r="AX262" s="13" t="s">
        <v>75</v>
      </c>
      <c r="AY262" s="234" t="s">
        <v>126</v>
      </c>
    </row>
    <row r="263" spans="2:51" s="14" customFormat="1" ht="13.5">
      <c r="B263" s="235"/>
      <c r="C263" s="236"/>
      <c r="D263" s="237" t="s">
        <v>135</v>
      </c>
      <c r="E263" s="238" t="s">
        <v>22</v>
      </c>
      <c r="F263" s="239" t="s">
        <v>138</v>
      </c>
      <c r="G263" s="236"/>
      <c r="H263" s="240">
        <v>24.48</v>
      </c>
      <c r="I263" s="241"/>
      <c r="J263" s="236"/>
      <c r="K263" s="236"/>
      <c r="L263" s="242"/>
      <c r="M263" s="243"/>
      <c r="N263" s="244"/>
      <c r="O263" s="244"/>
      <c r="P263" s="244"/>
      <c r="Q263" s="244"/>
      <c r="R263" s="244"/>
      <c r="S263" s="244"/>
      <c r="T263" s="245"/>
      <c r="AT263" s="246" t="s">
        <v>135</v>
      </c>
      <c r="AU263" s="246" t="s">
        <v>83</v>
      </c>
      <c r="AV263" s="14" t="s">
        <v>133</v>
      </c>
      <c r="AW263" s="14" t="s">
        <v>39</v>
      </c>
      <c r="AX263" s="14" t="s">
        <v>24</v>
      </c>
      <c r="AY263" s="246" t="s">
        <v>126</v>
      </c>
    </row>
    <row r="264" spans="2:65" s="1" customFormat="1" ht="31.5" customHeight="1">
      <c r="B264" s="41"/>
      <c r="C264" s="200" t="s">
        <v>330</v>
      </c>
      <c r="D264" s="200" t="s">
        <v>128</v>
      </c>
      <c r="E264" s="201" t="s">
        <v>331</v>
      </c>
      <c r="F264" s="202" t="s">
        <v>332</v>
      </c>
      <c r="G264" s="203" t="s">
        <v>151</v>
      </c>
      <c r="H264" s="204">
        <v>178</v>
      </c>
      <c r="I264" s="205"/>
      <c r="J264" s="206">
        <f>ROUND(I264*H264,2)</f>
        <v>0</v>
      </c>
      <c r="K264" s="202" t="s">
        <v>132</v>
      </c>
      <c r="L264" s="61"/>
      <c r="M264" s="207" t="s">
        <v>22</v>
      </c>
      <c r="N264" s="208" t="s">
        <v>46</v>
      </c>
      <c r="O264" s="42"/>
      <c r="P264" s="209">
        <f>O264*H264</f>
        <v>0</v>
      </c>
      <c r="Q264" s="209">
        <v>0.10095</v>
      </c>
      <c r="R264" s="209">
        <f>Q264*H264</f>
        <v>17.9691</v>
      </c>
      <c r="S264" s="209">
        <v>0</v>
      </c>
      <c r="T264" s="210">
        <f>S264*H264</f>
        <v>0</v>
      </c>
      <c r="AR264" s="24" t="s">
        <v>133</v>
      </c>
      <c r="AT264" s="24" t="s">
        <v>128</v>
      </c>
      <c r="AU264" s="24" t="s">
        <v>83</v>
      </c>
      <c r="AY264" s="24" t="s">
        <v>126</v>
      </c>
      <c r="BE264" s="211">
        <f>IF(N264="základní",J264,0)</f>
        <v>0</v>
      </c>
      <c r="BF264" s="211">
        <f>IF(N264="snížená",J264,0)</f>
        <v>0</v>
      </c>
      <c r="BG264" s="211">
        <f>IF(N264="zákl. přenesená",J264,0)</f>
        <v>0</v>
      </c>
      <c r="BH264" s="211">
        <f>IF(N264="sníž. přenesená",J264,0)</f>
        <v>0</v>
      </c>
      <c r="BI264" s="211">
        <f>IF(N264="nulová",J264,0)</f>
        <v>0</v>
      </c>
      <c r="BJ264" s="24" t="s">
        <v>24</v>
      </c>
      <c r="BK264" s="211">
        <f>ROUND(I264*H264,2)</f>
        <v>0</v>
      </c>
      <c r="BL264" s="24" t="s">
        <v>133</v>
      </c>
      <c r="BM264" s="24" t="s">
        <v>333</v>
      </c>
    </row>
    <row r="265" spans="2:51" s="12" customFormat="1" ht="13.5">
      <c r="B265" s="212"/>
      <c r="C265" s="213"/>
      <c r="D265" s="214" t="s">
        <v>135</v>
      </c>
      <c r="E265" s="215" t="s">
        <v>22</v>
      </c>
      <c r="F265" s="216" t="s">
        <v>334</v>
      </c>
      <c r="G265" s="213"/>
      <c r="H265" s="217" t="s">
        <v>22</v>
      </c>
      <c r="I265" s="218"/>
      <c r="J265" s="213"/>
      <c r="K265" s="213"/>
      <c r="L265" s="219"/>
      <c r="M265" s="220"/>
      <c r="N265" s="221"/>
      <c r="O265" s="221"/>
      <c r="P265" s="221"/>
      <c r="Q265" s="221"/>
      <c r="R265" s="221"/>
      <c r="S265" s="221"/>
      <c r="T265" s="222"/>
      <c r="AT265" s="223" t="s">
        <v>135</v>
      </c>
      <c r="AU265" s="223" t="s">
        <v>83</v>
      </c>
      <c r="AV265" s="12" t="s">
        <v>24</v>
      </c>
      <c r="AW265" s="12" t="s">
        <v>39</v>
      </c>
      <c r="AX265" s="12" t="s">
        <v>75</v>
      </c>
      <c r="AY265" s="223" t="s">
        <v>126</v>
      </c>
    </row>
    <row r="266" spans="2:51" s="13" customFormat="1" ht="13.5">
      <c r="B266" s="224"/>
      <c r="C266" s="225"/>
      <c r="D266" s="214" t="s">
        <v>135</v>
      </c>
      <c r="E266" s="226" t="s">
        <v>22</v>
      </c>
      <c r="F266" s="227" t="s">
        <v>160</v>
      </c>
      <c r="G266" s="225"/>
      <c r="H266" s="228">
        <v>178</v>
      </c>
      <c r="I266" s="229"/>
      <c r="J266" s="225"/>
      <c r="K266" s="225"/>
      <c r="L266" s="230"/>
      <c r="M266" s="231"/>
      <c r="N266" s="232"/>
      <c r="O266" s="232"/>
      <c r="P266" s="232"/>
      <c r="Q266" s="232"/>
      <c r="R266" s="232"/>
      <c r="S266" s="232"/>
      <c r="T266" s="233"/>
      <c r="AT266" s="234" t="s">
        <v>135</v>
      </c>
      <c r="AU266" s="234" t="s">
        <v>83</v>
      </c>
      <c r="AV266" s="13" t="s">
        <v>83</v>
      </c>
      <c r="AW266" s="13" t="s">
        <v>39</v>
      </c>
      <c r="AX266" s="13" t="s">
        <v>75</v>
      </c>
      <c r="AY266" s="234" t="s">
        <v>126</v>
      </c>
    </row>
    <row r="267" spans="2:51" s="14" customFormat="1" ht="13.5">
      <c r="B267" s="235"/>
      <c r="C267" s="236"/>
      <c r="D267" s="237" t="s">
        <v>135</v>
      </c>
      <c r="E267" s="238" t="s">
        <v>22</v>
      </c>
      <c r="F267" s="239" t="s">
        <v>138</v>
      </c>
      <c r="G267" s="236"/>
      <c r="H267" s="240">
        <v>178</v>
      </c>
      <c r="I267" s="241"/>
      <c r="J267" s="236"/>
      <c r="K267" s="236"/>
      <c r="L267" s="242"/>
      <c r="M267" s="243"/>
      <c r="N267" s="244"/>
      <c r="O267" s="244"/>
      <c r="P267" s="244"/>
      <c r="Q267" s="244"/>
      <c r="R267" s="244"/>
      <c r="S267" s="244"/>
      <c r="T267" s="245"/>
      <c r="AT267" s="246" t="s">
        <v>135</v>
      </c>
      <c r="AU267" s="246" t="s">
        <v>83</v>
      </c>
      <c r="AV267" s="14" t="s">
        <v>133</v>
      </c>
      <c r="AW267" s="14" t="s">
        <v>39</v>
      </c>
      <c r="AX267" s="14" t="s">
        <v>24</v>
      </c>
      <c r="AY267" s="246" t="s">
        <v>126</v>
      </c>
    </row>
    <row r="268" spans="2:65" s="1" customFormat="1" ht="22.5" customHeight="1">
      <c r="B268" s="41"/>
      <c r="C268" s="247" t="s">
        <v>335</v>
      </c>
      <c r="D268" s="247" t="s">
        <v>202</v>
      </c>
      <c r="E268" s="248" t="s">
        <v>336</v>
      </c>
      <c r="F268" s="249" t="s">
        <v>337</v>
      </c>
      <c r="G268" s="250" t="s">
        <v>262</v>
      </c>
      <c r="H268" s="251">
        <v>359.56</v>
      </c>
      <c r="I268" s="252"/>
      <c r="J268" s="253">
        <f>ROUND(I268*H268,2)</f>
        <v>0</v>
      </c>
      <c r="K268" s="249" t="s">
        <v>22</v>
      </c>
      <c r="L268" s="254"/>
      <c r="M268" s="255" t="s">
        <v>22</v>
      </c>
      <c r="N268" s="256" t="s">
        <v>46</v>
      </c>
      <c r="O268" s="42"/>
      <c r="P268" s="209">
        <f>O268*H268</f>
        <v>0</v>
      </c>
      <c r="Q268" s="209">
        <v>0.011</v>
      </c>
      <c r="R268" s="209">
        <f>Q268*H268</f>
        <v>3.95516</v>
      </c>
      <c r="S268" s="209">
        <v>0</v>
      </c>
      <c r="T268" s="210">
        <f>S268*H268</f>
        <v>0</v>
      </c>
      <c r="AR268" s="24" t="s">
        <v>172</v>
      </c>
      <c r="AT268" s="24" t="s">
        <v>202</v>
      </c>
      <c r="AU268" s="24" t="s">
        <v>83</v>
      </c>
      <c r="AY268" s="24" t="s">
        <v>126</v>
      </c>
      <c r="BE268" s="211">
        <f>IF(N268="základní",J268,0)</f>
        <v>0</v>
      </c>
      <c r="BF268" s="211">
        <f>IF(N268="snížená",J268,0)</f>
        <v>0</v>
      </c>
      <c r="BG268" s="211">
        <f>IF(N268="zákl. přenesená",J268,0)</f>
        <v>0</v>
      </c>
      <c r="BH268" s="211">
        <f>IF(N268="sníž. přenesená",J268,0)</f>
        <v>0</v>
      </c>
      <c r="BI268" s="211">
        <f>IF(N268="nulová",J268,0)</f>
        <v>0</v>
      </c>
      <c r="BJ268" s="24" t="s">
        <v>24</v>
      </c>
      <c r="BK268" s="211">
        <f>ROUND(I268*H268,2)</f>
        <v>0</v>
      </c>
      <c r="BL268" s="24" t="s">
        <v>133</v>
      </c>
      <c r="BM268" s="24" t="s">
        <v>338</v>
      </c>
    </row>
    <row r="269" spans="2:51" s="12" customFormat="1" ht="13.5">
      <c r="B269" s="212"/>
      <c r="C269" s="213"/>
      <c r="D269" s="214" t="s">
        <v>135</v>
      </c>
      <c r="E269" s="215" t="s">
        <v>22</v>
      </c>
      <c r="F269" s="216" t="s">
        <v>339</v>
      </c>
      <c r="G269" s="213"/>
      <c r="H269" s="217" t="s">
        <v>22</v>
      </c>
      <c r="I269" s="218"/>
      <c r="J269" s="213"/>
      <c r="K269" s="213"/>
      <c r="L269" s="219"/>
      <c r="M269" s="220"/>
      <c r="N269" s="221"/>
      <c r="O269" s="221"/>
      <c r="P269" s="221"/>
      <c r="Q269" s="221"/>
      <c r="R269" s="221"/>
      <c r="S269" s="221"/>
      <c r="T269" s="222"/>
      <c r="AT269" s="223" t="s">
        <v>135</v>
      </c>
      <c r="AU269" s="223" t="s">
        <v>83</v>
      </c>
      <c r="AV269" s="12" t="s">
        <v>24</v>
      </c>
      <c r="AW269" s="12" t="s">
        <v>39</v>
      </c>
      <c r="AX269" s="12" t="s">
        <v>75</v>
      </c>
      <c r="AY269" s="223" t="s">
        <v>126</v>
      </c>
    </row>
    <row r="270" spans="2:51" s="13" customFormat="1" ht="13.5">
      <c r="B270" s="224"/>
      <c r="C270" s="225"/>
      <c r="D270" s="214" t="s">
        <v>135</v>
      </c>
      <c r="E270" s="226" t="s">
        <v>22</v>
      </c>
      <c r="F270" s="227" t="s">
        <v>340</v>
      </c>
      <c r="G270" s="225"/>
      <c r="H270" s="228">
        <v>359.56</v>
      </c>
      <c r="I270" s="229"/>
      <c r="J270" s="225"/>
      <c r="K270" s="225"/>
      <c r="L270" s="230"/>
      <c r="M270" s="231"/>
      <c r="N270" s="232"/>
      <c r="O270" s="232"/>
      <c r="P270" s="232"/>
      <c r="Q270" s="232"/>
      <c r="R270" s="232"/>
      <c r="S270" s="232"/>
      <c r="T270" s="233"/>
      <c r="AT270" s="234" t="s">
        <v>135</v>
      </c>
      <c r="AU270" s="234" t="s">
        <v>83</v>
      </c>
      <c r="AV270" s="13" t="s">
        <v>83</v>
      </c>
      <c r="AW270" s="13" t="s">
        <v>39</v>
      </c>
      <c r="AX270" s="13" t="s">
        <v>75</v>
      </c>
      <c r="AY270" s="234" t="s">
        <v>126</v>
      </c>
    </row>
    <row r="271" spans="2:51" s="14" customFormat="1" ht="13.5">
      <c r="B271" s="235"/>
      <c r="C271" s="236"/>
      <c r="D271" s="237" t="s">
        <v>135</v>
      </c>
      <c r="E271" s="238" t="s">
        <v>22</v>
      </c>
      <c r="F271" s="239" t="s">
        <v>138</v>
      </c>
      <c r="G271" s="236"/>
      <c r="H271" s="240">
        <v>359.56</v>
      </c>
      <c r="I271" s="241"/>
      <c r="J271" s="236"/>
      <c r="K271" s="236"/>
      <c r="L271" s="242"/>
      <c r="M271" s="243"/>
      <c r="N271" s="244"/>
      <c r="O271" s="244"/>
      <c r="P271" s="244"/>
      <c r="Q271" s="244"/>
      <c r="R271" s="244"/>
      <c r="S271" s="244"/>
      <c r="T271" s="245"/>
      <c r="AT271" s="246" t="s">
        <v>135</v>
      </c>
      <c r="AU271" s="246" t="s">
        <v>83</v>
      </c>
      <c r="AV271" s="14" t="s">
        <v>133</v>
      </c>
      <c r="AW271" s="14" t="s">
        <v>39</v>
      </c>
      <c r="AX271" s="14" t="s">
        <v>24</v>
      </c>
      <c r="AY271" s="246" t="s">
        <v>126</v>
      </c>
    </row>
    <row r="272" spans="2:65" s="1" customFormat="1" ht="31.5" customHeight="1">
      <c r="B272" s="41"/>
      <c r="C272" s="200" t="s">
        <v>341</v>
      </c>
      <c r="D272" s="200" t="s">
        <v>128</v>
      </c>
      <c r="E272" s="201" t="s">
        <v>342</v>
      </c>
      <c r="F272" s="202" t="s">
        <v>343</v>
      </c>
      <c r="G272" s="203" t="s">
        <v>151</v>
      </c>
      <c r="H272" s="204">
        <v>25</v>
      </c>
      <c r="I272" s="205"/>
      <c r="J272" s="206">
        <f>ROUND(I272*H272,2)</f>
        <v>0</v>
      </c>
      <c r="K272" s="202" t="s">
        <v>132</v>
      </c>
      <c r="L272" s="61"/>
      <c r="M272" s="207" t="s">
        <v>22</v>
      </c>
      <c r="N272" s="208" t="s">
        <v>46</v>
      </c>
      <c r="O272" s="42"/>
      <c r="P272" s="209">
        <f>O272*H272</f>
        <v>0</v>
      </c>
      <c r="Q272" s="209">
        <v>0</v>
      </c>
      <c r="R272" s="209">
        <f>Q272*H272</f>
        <v>0</v>
      </c>
      <c r="S272" s="209">
        <v>0</v>
      </c>
      <c r="T272" s="210">
        <f>S272*H272</f>
        <v>0</v>
      </c>
      <c r="AR272" s="24" t="s">
        <v>133</v>
      </c>
      <c r="AT272" s="24" t="s">
        <v>128</v>
      </c>
      <c r="AU272" s="24" t="s">
        <v>83</v>
      </c>
      <c r="AY272" s="24" t="s">
        <v>126</v>
      </c>
      <c r="BE272" s="211">
        <f>IF(N272="základní",J272,0)</f>
        <v>0</v>
      </c>
      <c r="BF272" s="211">
        <f>IF(N272="snížená",J272,0)</f>
        <v>0</v>
      </c>
      <c r="BG272" s="211">
        <f>IF(N272="zákl. přenesená",J272,0)</f>
        <v>0</v>
      </c>
      <c r="BH272" s="211">
        <f>IF(N272="sníž. přenesená",J272,0)</f>
        <v>0</v>
      </c>
      <c r="BI272" s="211">
        <f>IF(N272="nulová",J272,0)</f>
        <v>0</v>
      </c>
      <c r="BJ272" s="24" t="s">
        <v>24</v>
      </c>
      <c r="BK272" s="211">
        <f>ROUND(I272*H272,2)</f>
        <v>0</v>
      </c>
      <c r="BL272" s="24" t="s">
        <v>133</v>
      </c>
      <c r="BM272" s="24" t="s">
        <v>344</v>
      </c>
    </row>
    <row r="273" spans="2:51" s="12" customFormat="1" ht="13.5">
      <c r="B273" s="212"/>
      <c r="C273" s="213"/>
      <c r="D273" s="214" t="s">
        <v>135</v>
      </c>
      <c r="E273" s="215" t="s">
        <v>22</v>
      </c>
      <c r="F273" s="216" t="s">
        <v>345</v>
      </c>
      <c r="G273" s="213"/>
      <c r="H273" s="217" t="s">
        <v>22</v>
      </c>
      <c r="I273" s="218"/>
      <c r="J273" s="213"/>
      <c r="K273" s="213"/>
      <c r="L273" s="219"/>
      <c r="M273" s="220"/>
      <c r="N273" s="221"/>
      <c r="O273" s="221"/>
      <c r="P273" s="221"/>
      <c r="Q273" s="221"/>
      <c r="R273" s="221"/>
      <c r="S273" s="221"/>
      <c r="T273" s="222"/>
      <c r="AT273" s="223" t="s">
        <v>135</v>
      </c>
      <c r="AU273" s="223" t="s">
        <v>83</v>
      </c>
      <c r="AV273" s="12" t="s">
        <v>24</v>
      </c>
      <c r="AW273" s="12" t="s">
        <v>39</v>
      </c>
      <c r="AX273" s="12" t="s">
        <v>75</v>
      </c>
      <c r="AY273" s="223" t="s">
        <v>126</v>
      </c>
    </row>
    <row r="274" spans="2:51" s="13" customFormat="1" ht="13.5">
      <c r="B274" s="224"/>
      <c r="C274" s="225"/>
      <c r="D274" s="214" t="s">
        <v>135</v>
      </c>
      <c r="E274" s="226" t="s">
        <v>22</v>
      </c>
      <c r="F274" s="227" t="s">
        <v>346</v>
      </c>
      <c r="G274" s="225"/>
      <c r="H274" s="228">
        <v>25</v>
      </c>
      <c r="I274" s="229"/>
      <c r="J274" s="225"/>
      <c r="K274" s="225"/>
      <c r="L274" s="230"/>
      <c r="M274" s="231"/>
      <c r="N274" s="232"/>
      <c r="O274" s="232"/>
      <c r="P274" s="232"/>
      <c r="Q274" s="232"/>
      <c r="R274" s="232"/>
      <c r="S274" s="232"/>
      <c r="T274" s="233"/>
      <c r="AT274" s="234" t="s">
        <v>135</v>
      </c>
      <c r="AU274" s="234" t="s">
        <v>83</v>
      </c>
      <c r="AV274" s="13" t="s">
        <v>83</v>
      </c>
      <c r="AW274" s="13" t="s">
        <v>39</v>
      </c>
      <c r="AX274" s="13" t="s">
        <v>75</v>
      </c>
      <c r="AY274" s="234" t="s">
        <v>126</v>
      </c>
    </row>
    <row r="275" spans="2:51" s="14" customFormat="1" ht="13.5">
      <c r="B275" s="235"/>
      <c r="C275" s="236"/>
      <c r="D275" s="237" t="s">
        <v>135</v>
      </c>
      <c r="E275" s="238" t="s">
        <v>22</v>
      </c>
      <c r="F275" s="239" t="s">
        <v>138</v>
      </c>
      <c r="G275" s="236"/>
      <c r="H275" s="240">
        <v>25</v>
      </c>
      <c r="I275" s="241"/>
      <c r="J275" s="236"/>
      <c r="K275" s="236"/>
      <c r="L275" s="242"/>
      <c r="M275" s="243"/>
      <c r="N275" s="244"/>
      <c r="O275" s="244"/>
      <c r="P275" s="244"/>
      <c r="Q275" s="244"/>
      <c r="R275" s="244"/>
      <c r="S275" s="244"/>
      <c r="T275" s="245"/>
      <c r="AT275" s="246" t="s">
        <v>135</v>
      </c>
      <c r="AU275" s="246" t="s">
        <v>83</v>
      </c>
      <c r="AV275" s="14" t="s">
        <v>133</v>
      </c>
      <c r="AW275" s="14" t="s">
        <v>39</v>
      </c>
      <c r="AX275" s="14" t="s">
        <v>24</v>
      </c>
      <c r="AY275" s="246" t="s">
        <v>126</v>
      </c>
    </row>
    <row r="276" spans="2:65" s="1" customFormat="1" ht="22.5" customHeight="1">
      <c r="B276" s="41"/>
      <c r="C276" s="200" t="s">
        <v>347</v>
      </c>
      <c r="D276" s="200" t="s">
        <v>128</v>
      </c>
      <c r="E276" s="201" t="s">
        <v>348</v>
      </c>
      <c r="F276" s="202" t="s">
        <v>349</v>
      </c>
      <c r="G276" s="203" t="s">
        <v>151</v>
      </c>
      <c r="H276" s="204">
        <v>25</v>
      </c>
      <c r="I276" s="205"/>
      <c r="J276" s="206">
        <f>ROUND(I276*H276,2)</f>
        <v>0</v>
      </c>
      <c r="K276" s="202" t="s">
        <v>132</v>
      </c>
      <c r="L276" s="61"/>
      <c r="M276" s="207" t="s">
        <v>22</v>
      </c>
      <c r="N276" s="208" t="s">
        <v>46</v>
      </c>
      <c r="O276" s="42"/>
      <c r="P276" s="209">
        <f>O276*H276</f>
        <v>0</v>
      </c>
      <c r="Q276" s="209">
        <v>0</v>
      </c>
      <c r="R276" s="209">
        <f>Q276*H276</f>
        <v>0</v>
      </c>
      <c r="S276" s="209">
        <v>0</v>
      </c>
      <c r="T276" s="210">
        <f>S276*H276</f>
        <v>0</v>
      </c>
      <c r="AR276" s="24" t="s">
        <v>133</v>
      </c>
      <c r="AT276" s="24" t="s">
        <v>128</v>
      </c>
      <c r="AU276" s="24" t="s">
        <v>83</v>
      </c>
      <c r="AY276" s="24" t="s">
        <v>126</v>
      </c>
      <c r="BE276" s="211">
        <f>IF(N276="základní",J276,0)</f>
        <v>0</v>
      </c>
      <c r="BF276" s="211">
        <f>IF(N276="snížená",J276,0)</f>
        <v>0</v>
      </c>
      <c r="BG276" s="211">
        <f>IF(N276="zákl. přenesená",J276,0)</f>
        <v>0</v>
      </c>
      <c r="BH276" s="211">
        <f>IF(N276="sníž. přenesená",J276,0)</f>
        <v>0</v>
      </c>
      <c r="BI276" s="211">
        <f>IF(N276="nulová",J276,0)</f>
        <v>0</v>
      </c>
      <c r="BJ276" s="24" t="s">
        <v>24</v>
      </c>
      <c r="BK276" s="211">
        <f>ROUND(I276*H276,2)</f>
        <v>0</v>
      </c>
      <c r="BL276" s="24" t="s">
        <v>133</v>
      </c>
      <c r="BM276" s="24" t="s">
        <v>350</v>
      </c>
    </row>
    <row r="277" spans="2:51" s="12" customFormat="1" ht="13.5">
      <c r="B277" s="212"/>
      <c r="C277" s="213"/>
      <c r="D277" s="214" t="s">
        <v>135</v>
      </c>
      <c r="E277" s="215" t="s">
        <v>22</v>
      </c>
      <c r="F277" s="216" t="s">
        <v>345</v>
      </c>
      <c r="G277" s="213"/>
      <c r="H277" s="217" t="s">
        <v>22</v>
      </c>
      <c r="I277" s="218"/>
      <c r="J277" s="213"/>
      <c r="K277" s="213"/>
      <c r="L277" s="219"/>
      <c r="M277" s="220"/>
      <c r="N277" s="221"/>
      <c r="O277" s="221"/>
      <c r="P277" s="221"/>
      <c r="Q277" s="221"/>
      <c r="R277" s="221"/>
      <c r="S277" s="221"/>
      <c r="T277" s="222"/>
      <c r="AT277" s="223" t="s">
        <v>135</v>
      </c>
      <c r="AU277" s="223" t="s">
        <v>83</v>
      </c>
      <c r="AV277" s="12" t="s">
        <v>24</v>
      </c>
      <c r="AW277" s="12" t="s">
        <v>39</v>
      </c>
      <c r="AX277" s="12" t="s">
        <v>75</v>
      </c>
      <c r="AY277" s="223" t="s">
        <v>126</v>
      </c>
    </row>
    <row r="278" spans="2:51" s="13" customFormat="1" ht="13.5">
      <c r="B278" s="224"/>
      <c r="C278" s="225"/>
      <c r="D278" s="214" t="s">
        <v>135</v>
      </c>
      <c r="E278" s="226" t="s">
        <v>22</v>
      </c>
      <c r="F278" s="227" t="s">
        <v>346</v>
      </c>
      <c r="G278" s="225"/>
      <c r="H278" s="228">
        <v>25</v>
      </c>
      <c r="I278" s="229"/>
      <c r="J278" s="225"/>
      <c r="K278" s="225"/>
      <c r="L278" s="230"/>
      <c r="M278" s="231"/>
      <c r="N278" s="232"/>
      <c r="O278" s="232"/>
      <c r="P278" s="232"/>
      <c r="Q278" s="232"/>
      <c r="R278" s="232"/>
      <c r="S278" s="232"/>
      <c r="T278" s="233"/>
      <c r="AT278" s="234" t="s">
        <v>135</v>
      </c>
      <c r="AU278" s="234" t="s">
        <v>83</v>
      </c>
      <c r="AV278" s="13" t="s">
        <v>83</v>
      </c>
      <c r="AW278" s="13" t="s">
        <v>39</v>
      </c>
      <c r="AX278" s="13" t="s">
        <v>75</v>
      </c>
      <c r="AY278" s="234" t="s">
        <v>126</v>
      </c>
    </row>
    <row r="279" spans="2:51" s="14" customFormat="1" ht="13.5">
      <c r="B279" s="235"/>
      <c r="C279" s="236"/>
      <c r="D279" s="237" t="s">
        <v>135</v>
      </c>
      <c r="E279" s="238" t="s">
        <v>22</v>
      </c>
      <c r="F279" s="239" t="s">
        <v>138</v>
      </c>
      <c r="G279" s="236"/>
      <c r="H279" s="240">
        <v>25</v>
      </c>
      <c r="I279" s="241"/>
      <c r="J279" s="236"/>
      <c r="K279" s="236"/>
      <c r="L279" s="242"/>
      <c r="M279" s="243"/>
      <c r="N279" s="244"/>
      <c r="O279" s="244"/>
      <c r="P279" s="244"/>
      <c r="Q279" s="244"/>
      <c r="R279" s="244"/>
      <c r="S279" s="244"/>
      <c r="T279" s="245"/>
      <c r="AT279" s="246" t="s">
        <v>135</v>
      </c>
      <c r="AU279" s="246" t="s">
        <v>83</v>
      </c>
      <c r="AV279" s="14" t="s">
        <v>133</v>
      </c>
      <c r="AW279" s="14" t="s">
        <v>39</v>
      </c>
      <c r="AX279" s="14" t="s">
        <v>24</v>
      </c>
      <c r="AY279" s="246" t="s">
        <v>126</v>
      </c>
    </row>
    <row r="280" spans="2:65" s="1" customFormat="1" ht="31.5" customHeight="1">
      <c r="B280" s="41"/>
      <c r="C280" s="200" t="s">
        <v>351</v>
      </c>
      <c r="D280" s="200" t="s">
        <v>128</v>
      </c>
      <c r="E280" s="201" t="s">
        <v>352</v>
      </c>
      <c r="F280" s="202" t="s">
        <v>353</v>
      </c>
      <c r="G280" s="203" t="s">
        <v>131</v>
      </c>
      <c r="H280" s="204">
        <v>12</v>
      </c>
      <c r="I280" s="205"/>
      <c r="J280" s="206">
        <f>ROUND(I280*H280,2)</f>
        <v>0</v>
      </c>
      <c r="K280" s="202" t="s">
        <v>132</v>
      </c>
      <c r="L280" s="61"/>
      <c r="M280" s="207" t="s">
        <v>22</v>
      </c>
      <c r="N280" s="208" t="s">
        <v>46</v>
      </c>
      <c r="O280" s="42"/>
      <c r="P280" s="209">
        <f>O280*H280</f>
        <v>0</v>
      </c>
      <c r="Q280" s="209">
        <v>0</v>
      </c>
      <c r="R280" s="209">
        <f>Q280*H280</f>
        <v>0</v>
      </c>
      <c r="S280" s="209">
        <v>0.02</v>
      </c>
      <c r="T280" s="210">
        <f>S280*H280</f>
        <v>0.24</v>
      </c>
      <c r="AR280" s="24" t="s">
        <v>133</v>
      </c>
      <c r="AT280" s="24" t="s">
        <v>128</v>
      </c>
      <c r="AU280" s="24" t="s">
        <v>83</v>
      </c>
      <c r="AY280" s="24" t="s">
        <v>126</v>
      </c>
      <c r="BE280" s="211">
        <f>IF(N280="základní",J280,0)</f>
        <v>0</v>
      </c>
      <c r="BF280" s="211">
        <f>IF(N280="snížená",J280,0)</f>
        <v>0</v>
      </c>
      <c r="BG280" s="211">
        <f>IF(N280="zákl. přenesená",J280,0)</f>
        <v>0</v>
      </c>
      <c r="BH280" s="211">
        <f>IF(N280="sníž. přenesená",J280,0)</f>
        <v>0</v>
      </c>
      <c r="BI280" s="211">
        <f>IF(N280="nulová",J280,0)</f>
        <v>0</v>
      </c>
      <c r="BJ280" s="24" t="s">
        <v>24</v>
      </c>
      <c r="BK280" s="211">
        <f>ROUND(I280*H280,2)</f>
        <v>0</v>
      </c>
      <c r="BL280" s="24" t="s">
        <v>133</v>
      </c>
      <c r="BM280" s="24" t="s">
        <v>354</v>
      </c>
    </row>
    <row r="281" spans="2:51" s="12" customFormat="1" ht="13.5">
      <c r="B281" s="212"/>
      <c r="C281" s="213"/>
      <c r="D281" s="214" t="s">
        <v>135</v>
      </c>
      <c r="E281" s="215" t="s">
        <v>22</v>
      </c>
      <c r="F281" s="216" t="s">
        <v>232</v>
      </c>
      <c r="G281" s="213"/>
      <c r="H281" s="217" t="s">
        <v>22</v>
      </c>
      <c r="I281" s="218"/>
      <c r="J281" s="213"/>
      <c r="K281" s="213"/>
      <c r="L281" s="219"/>
      <c r="M281" s="220"/>
      <c r="N281" s="221"/>
      <c r="O281" s="221"/>
      <c r="P281" s="221"/>
      <c r="Q281" s="221"/>
      <c r="R281" s="221"/>
      <c r="S281" s="221"/>
      <c r="T281" s="222"/>
      <c r="AT281" s="223" t="s">
        <v>135</v>
      </c>
      <c r="AU281" s="223" t="s">
        <v>83</v>
      </c>
      <c r="AV281" s="12" t="s">
        <v>24</v>
      </c>
      <c r="AW281" s="12" t="s">
        <v>39</v>
      </c>
      <c r="AX281" s="12" t="s">
        <v>75</v>
      </c>
      <c r="AY281" s="223" t="s">
        <v>126</v>
      </c>
    </row>
    <row r="282" spans="2:51" s="13" customFormat="1" ht="13.5">
      <c r="B282" s="224"/>
      <c r="C282" s="225"/>
      <c r="D282" s="214" t="s">
        <v>135</v>
      </c>
      <c r="E282" s="226" t="s">
        <v>22</v>
      </c>
      <c r="F282" s="227" t="s">
        <v>148</v>
      </c>
      <c r="G282" s="225"/>
      <c r="H282" s="228">
        <v>12</v>
      </c>
      <c r="I282" s="229"/>
      <c r="J282" s="225"/>
      <c r="K282" s="225"/>
      <c r="L282" s="230"/>
      <c r="M282" s="231"/>
      <c r="N282" s="232"/>
      <c r="O282" s="232"/>
      <c r="P282" s="232"/>
      <c r="Q282" s="232"/>
      <c r="R282" s="232"/>
      <c r="S282" s="232"/>
      <c r="T282" s="233"/>
      <c r="AT282" s="234" t="s">
        <v>135</v>
      </c>
      <c r="AU282" s="234" t="s">
        <v>83</v>
      </c>
      <c r="AV282" s="13" t="s">
        <v>83</v>
      </c>
      <c r="AW282" s="13" t="s">
        <v>39</v>
      </c>
      <c r="AX282" s="13" t="s">
        <v>75</v>
      </c>
      <c r="AY282" s="234" t="s">
        <v>126</v>
      </c>
    </row>
    <row r="283" spans="2:51" s="14" customFormat="1" ht="13.5">
      <c r="B283" s="235"/>
      <c r="C283" s="236"/>
      <c r="D283" s="237" t="s">
        <v>135</v>
      </c>
      <c r="E283" s="238" t="s">
        <v>22</v>
      </c>
      <c r="F283" s="239" t="s">
        <v>138</v>
      </c>
      <c r="G283" s="236"/>
      <c r="H283" s="240">
        <v>12</v>
      </c>
      <c r="I283" s="241"/>
      <c r="J283" s="236"/>
      <c r="K283" s="236"/>
      <c r="L283" s="242"/>
      <c r="M283" s="243"/>
      <c r="N283" s="244"/>
      <c r="O283" s="244"/>
      <c r="P283" s="244"/>
      <c r="Q283" s="244"/>
      <c r="R283" s="244"/>
      <c r="S283" s="244"/>
      <c r="T283" s="245"/>
      <c r="AT283" s="246" t="s">
        <v>135</v>
      </c>
      <c r="AU283" s="246" t="s">
        <v>83</v>
      </c>
      <c r="AV283" s="14" t="s">
        <v>133</v>
      </c>
      <c r="AW283" s="14" t="s">
        <v>39</v>
      </c>
      <c r="AX283" s="14" t="s">
        <v>24</v>
      </c>
      <c r="AY283" s="246" t="s">
        <v>126</v>
      </c>
    </row>
    <row r="284" spans="2:65" s="1" customFormat="1" ht="31.5" customHeight="1">
      <c r="B284" s="41"/>
      <c r="C284" s="200" t="s">
        <v>355</v>
      </c>
      <c r="D284" s="200" t="s">
        <v>128</v>
      </c>
      <c r="E284" s="201" t="s">
        <v>352</v>
      </c>
      <c r="F284" s="202" t="s">
        <v>353</v>
      </c>
      <c r="G284" s="203" t="s">
        <v>131</v>
      </c>
      <c r="H284" s="204">
        <v>27</v>
      </c>
      <c r="I284" s="205"/>
      <c r="J284" s="206">
        <f>ROUND(I284*H284,2)</f>
        <v>0</v>
      </c>
      <c r="K284" s="202" t="s">
        <v>132</v>
      </c>
      <c r="L284" s="61"/>
      <c r="M284" s="207" t="s">
        <v>22</v>
      </c>
      <c r="N284" s="208" t="s">
        <v>46</v>
      </c>
      <c r="O284" s="42"/>
      <c r="P284" s="209">
        <f>O284*H284</f>
        <v>0</v>
      </c>
      <c r="Q284" s="209">
        <v>0</v>
      </c>
      <c r="R284" s="209">
        <f>Q284*H284</f>
        <v>0</v>
      </c>
      <c r="S284" s="209">
        <v>0.02</v>
      </c>
      <c r="T284" s="210">
        <f>S284*H284</f>
        <v>0.54</v>
      </c>
      <c r="AR284" s="24" t="s">
        <v>133</v>
      </c>
      <c r="AT284" s="24" t="s">
        <v>128</v>
      </c>
      <c r="AU284" s="24" t="s">
        <v>83</v>
      </c>
      <c r="AY284" s="24" t="s">
        <v>126</v>
      </c>
      <c r="BE284" s="211">
        <f>IF(N284="základní",J284,0)</f>
        <v>0</v>
      </c>
      <c r="BF284" s="211">
        <f>IF(N284="snížená",J284,0)</f>
        <v>0</v>
      </c>
      <c r="BG284" s="211">
        <f>IF(N284="zákl. přenesená",J284,0)</f>
        <v>0</v>
      </c>
      <c r="BH284" s="211">
        <f>IF(N284="sníž. přenesená",J284,0)</f>
        <v>0</v>
      </c>
      <c r="BI284" s="211">
        <f>IF(N284="nulová",J284,0)</f>
        <v>0</v>
      </c>
      <c r="BJ284" s="24" t="s">
        <v>24</v>
      </c>
      <c r="BK284" s="211">
        <f>ROUND(I284*H284,2)</f>
        <v>0</v>
      </c>
      <c r="BL284" s="24" t="s">
        <v>133</v>
      </c>
      <c r="BM284" s="24" t="s">
        <v>356</v>
      </c>
    </row>
    <row r="285" spans="2:51" s="12" customFormat="1" ht="13.5">
      <c r="B285" s="212"/>
      <c r="C285" s="213"/>
      <c r="D285" s="214" t="s">
        <v>135</v>
      </c>
      <c r="E285" s="215" t="s">
        <v>22</v>
      </c>
      <c r="F285" s="216" t="s">
        <v>357</v>
      </c>
      <c r="G285" s="213"/>
      <c r="H285" s="217" t="s">
        <v>22</v>
      </c>
      <c r="I285" s="218"/>
      <c r="J285" s="213"/>
      <c r="K285" s="213"/>
      <c r="L285" s="219"/>
      <c r="M285" s="220"/>
      <c r="N285" s="221"/>
      <c r="O285" s="221"/>
      <c r="P285" s="221"/>
      <c r="Q285" s="221"/>
      <c r="R285" s="221"/>
      <c r="S285" s="221"/>
      <c r="T285" s="222"/>
      <c r="AT285" s="223" t="s">
        <v>135</v>
      </c>
      <c r="AU285" s="223" t="s">
        <v>83</v>
      </c>
      <c r="AV285" s="12" t="s">
        <v>24</v>
      </c>
      <c r="AW285" s="12" t="s">
        <v>39</v>
      </c>
      <c r="AX285" s="12" t="s">
        <v>75</v>
      </c>
      <c r="AY285" s="223" t="s">
        <v>126</v>
      </c>
    </row>
    <row r="286" spans="2:51" s="13" customFormat="1" ht="13.5">
      <c r="B286" s="224"/>
      <c r="C286" s="225"/>
      <c r="D286" s="214" t="s">
        <v>135</v>
      </c>
      <c r="E286" s="226" t="s">
        <v>22</v>
      </c>
      <c r="F286" s="227" t="s">
        <v>313</v>
      </c>
      <c r="G286" s="225"/>
      <c r="H286" s="228">
        <v>27</v>
      </c>
      <c r="I286" s="229"/>
      <c r="J286" s="225"/>
      <c r="K286" s="225"/>
      <c r="L286" s="230"/>
      <c r="M286" s="231"/>
      <c r="N286" s="232"/>
      <c r="O286" s="232"/>
      <c r="P286" s="232"/>
      <c r="Q286" s="232"/>
      <c r="R286" s="232"/>
      <c r="S286" s="232"/>
      <c r="T286" s="233"/>
      <c r="AT286" s="234" t="s">
        <v>135</v>
      </c>
      <c r="AU286" s="234" t="s">
        <v>83</v>
      </c>
      <c r="AV286" s="13" t="s">
        <v>83</v>
      </c>
      <c r="AW286" s="13" t="s">
        <v>39</v>
      </c>
      <c r="AX286" s="13" t="s">
        <v>75</v>
      </c>
      <c r="AY286" s="234" t="s">
        <v>126</v>
      </c>
    </row>
    <row r="287" spans="2:51" s="14" customFormat="1" ht="13.5">
      <c r="B287" s="235"/>
      <c r="C287" s="236"/>
      <c r="D287" s="237" t="s">
        <v>135</v>
      </c>
      <c r="E287" s="238" t="s">
        <v>22</v>
      </c>
      <c r="F287" s="239" t="s">
        <v>138</v>
      </c>
      <c r="G287" s="236"/>
      <c r="H287" s="240">
        <v>27</v>
      </c>
      <c r="I287" s="241"/>
      <c r="J287" s="236"/>
      <c r="K287" s="236"/>
      <c r="L287" s="242"/>
      <c r="M287" s="243"/>
      <c r="N287" s="244"/>
      <c r="O287" s="244"/>
      <c r="P287" s="244"/>
      <c r="Q287" s="244"/>
      <c r="R287" s="244"/>
      <c r="S287" s="244"/>
      <c r="T287" s="245"/>
      <c r="AT287" s="246" t="s">
        <v>135</v>
      </c>
      <c r="AU287" s="246" t="s">
        <v>83</v>
      </c>
      <c r="AV287" s="14" t="s">
        <v>133</v>
      </c>
      <c r="AW287" s="14" t="s">
        <v>39</v>
      </c>
      <c r="AX287" s="14" t="s">
        <v>24</v>
      </c>
      <c r="AY287" s="246" t="s">
        <v>126</v>
      </c>
    </row>
    <row r="288" spans="2:65" s="1" customFormat="1" ht="44.25" customHeight="1">
      <c r="B288" s="41"/>
      <c r="C288" s="200" t="s">
        <v>358</v>
      </c>
      <c r="D288" s="200" t="s">
        <v>128</v>
      </c>
      <c r="E288" s="201" t="s">
        <v>359</v>
      </c>
      <c r="F288" s="202" t="s">
        <v>360</v>
      </c>
      <c r="G288" s="203" t="s">
        <v>262</v>
      </c>
      <c r="H288" s="204">
        <v>2</v>
      </c>
      <c r="I288" s="205"/>
      <c r="J288" s="206">
        <f>ROUND(I288*H288,2)</f>
        <v>0</v>
      </c>
      <c r="K288" s="202" t="s">
        <v>132</v>
      </c>
      <c r="L288" s="61"/>
      <c r="M288" s="207" t="s">
        <v>22</v>
      </c>
      <c r="N288" s="208" t="s">
        <v>46</v>
      </c>
      <c r="O288" s="42"/>
      <c r="P288" s="209">
        <f>O288*H288</f>
        <v>0</v>
      </c>
      <c r="Q288" s="209">
        <v>0</v>
      </c>
      <c r="R288" s="209">
        <f>Q288*H288</f>
        <v>0</v>
      </c>
      <c r="S288" s="209">
        <v>0.082</v>
      </c>
      <c r="T288" s="210">
        <f>S288*H288</f>
        <v>0.164</v>
      </c>
      <c r="AR288" s="24" t="s">
        <v>133</v>
      </c>
      <c r="AT288" s="24" t="s">
        <v>128</v>
      </c>
      <c r="AU288" s="24" t="s">
        <v>83</v>
      </c>
      <c r="AY288" s="24" t="s">
        <v>126</v>
      </c>
      <c r="BE288" s="211">
        <f>IF(N288="základní",J288,0)</f>
        <v>0</v>
      </c>
      <c r="BF288" s="211">
        <f>IF(N288="snížená",J288,0)</f>
        <v>0</v>
      </c>
      <c r="BG288" s="211">
        <f>IF(N288="zákl. přenesená",J288,0)</f>
        <v>0</v>
      </c>
      <c r="BH288" s="211">
        <f>IF(N288="sníž. přenesená",J288,0)</f>
        <v>0</v>
      </c>
      <c r="BI288" s="211">
        <f>IF(N288="nulová",J288,0)</f>
        <v>0</v>
      </c>
      <c r="BJ288" s="24" t="s">
        <v>24</v>
      </c>
      <c r="BK288" s="211">
        <f>ROUND(I288*H288,2)</f>
        <v>0</v>
      </c>
      <c r="BL288" s="24" t="s">
        <v>133</v>
      </c>
      <c r="BM288" s="24" t="s">
        <v>361</v>
      </c>
    </row>
    <row r="289" spans="2:51" s="12" customFormat="1" ht="13.5">
      <c r="B289" s="212"/>
      <c r="C289" s="213"/>
      <c r="D289" s="214" t="s">
        <v>135</v>
      </c>
      <c r="E289" s="215" t="s">
        <v>22</v>
      </c>
      <c r="F289" s="216" t="s">
        <v>170</v>
      </c>
      <c r="G289" s="213"/>
      <c r="H289" s="217" t="s">
        <v>22</v>
      </c>
      <c r="I289" s="218"/>
      <c r="J289" s="213"/>
      <c r="K289" s="213"/>
      <c r="L289" s="219"/>
      <c r="M289" s="220"/>
      <c r="N289" s="221"/>
      <c r="O289" s="221"/>
      <c r="P289" s="221"/>
      <c r="Q289" s="221"/>
      <c r="R289" s="221"/>
      <c r="S289" s="221"/>
      <c r="T289" s="222"/>
      <c r="AT289" s="223" t="s">
        <v>135</v>
      </c>
      <c r="AU289" s="223" t="s">
        <v>83</v>
      </c>
      <c r="AV289" s="12" t="s">
        <v>24</v>
      </c>
      <c r="AW289" s="12" t="s">
        <v>39</v>
      </c>
      <c r="AX289" s="12" t="s">
        <v>75</v>
      </c>
      <c r="AY289" s="223" t="s">
        <v>126</v>
      </c>
    </row>
    <row r="290" spans="2:51" s="13" customFormat="1" ht="13.5">
      <c r="B290" s="224"/>
      <c r="C290" s="225"/>
      <c r="D290" s="214" t="s">
        <v>135</v>
      </c>
      <c r="E290" s="226" t="s">
        <v>22</v>
      </c>
      <c r="F290" s="227" t="s">
        <v>83</v>
      </c>
      <c r="G290" s="225"/>
      <c r="H290" s="228">
        <v>2</v>
      </c>
      <c r="I290" s="229"/>
      <c r="J290" s="225"/>
      <c r="K290" s="225"/>
      <c r="L290" s="230"/>
      <c r="M290" s="231"/>
      <c r="N290" s="232"/>
      <c r="O290" s="232"/>
      <c r="P290" s="232"/>
      <c r="Q290" s="232"/>
      <c r="R290" s="232"/>
      <c r="S290" s="232"/>
      <c r="T290" s="233"/>
      <c r="AT290" s="234" t="s">
        <v>135</v>
      </c>
      <c r="AU290" s="234" t="s">
        <v>83</v>
      </c>
      <c r="AV290" s="13" t="s">
        <v>83</v>
      </c>
      <c r="AW290" s="13" t="s">
        <v>39</v>
      </c>
      <c r="AX290" s="13" t="s">
        <v>75</v>
      </c>
      <c r="AY290" s="234" t="s">
        <v>126</v>
      </c>
    </row>
    <row r="291" spans="2:51" s="14" customFormat="1" ht="13.5">
      <c r="B291" s="235"/>
      <c r="C291" s="236"/>
      <c r="D291" s="237" t="s">
        <v>135</v>
      </c>
      <c r="E291" s="238" t="s">
        <v>22</v>
      </c>
      <c r="F291" s="239" t="s">
        <v>138</v>
      </c>
      <c r="G291" s="236"/>
      <c r="H291" s="240">
        <v>2</v>
      </c>
      <c r="I291" s="241"/>
      <c r="J291" s="236"/>
      <c r="K291" s="236"/>
      <c r="L291" s="242"/>
      <c r="M291" s="243"/>
      <c r="N291" s="244"/>
      <c r="O291" s="244"/>
      <c r="P291" s="244"/>
      <c r="Q291" s="244"/>
      <c r="R291" s="244"/>
      <c r="S291" s="244"/>
      <c r="T291" s="245"/>
      <c r="AT291" s="246" t="s">
        <v>135</v>
      </c>
      <c r="AU291" s="246" t="s">
        <v>83</v>
      </c>
      <c r="AV291" s="14" t="s">
        <v>133</v>
      </c>
      <c r="AW291" s="14" t="s">
        <v>39</v>
      </c>
      <c r="AX291" s="14" t="s">
        <v>24</v>
      </c>
      <c r="AY291" s="246" t="s">
        <v>126</v>
      </c>
    </row>
    <row r="292" spans="2:65" s="1" customFormat="1" ht="44.25" customHeight="1">
      <c r="B292" s="41"/>
      <c r="C292" s="200" t="s">
        <v>362</v>
      </c>
      <c r="D292" s="200" t="s">
        <v>128</v>
      </c>
      <c r="E292" s="201" t="s">
        <v>363</v>
      </c>
      <c r="F292" s="202" t="s">
        <v>364</v>
      </c>
      <c r="G292" s="203" t="s">
        <v>262</v>
      </c>
      <c r="H292" s="204">
        <v>2</v>
      </c>
      <c r="I292" s="205"/>
      <c r="J292" s="206">
        <f>ROUND(I292*H292,2)</f>
        <v>0</v>
      </c>
      <c r="K292" s="202" t="s">
        <v>132</v>
      </c>
      <c r="L292" s="61"/>
      <c r="M292" s="207" t="s">
        <v>22</v>
      </c>
      <c r="N292" s="208" t="s">
        <v>46</v>
      </c>
      <c r="O292" s="42"/>
      <c r="P292" s="209">
        <f>O292*H292</f>
        <v>0</v>
      </c>
      <c r="Q292" s="209">
        <v>0</v>
      </c>
      <c r="R292" s="209">
        <f>Q292*H292</f>
        <v>0</v>
      </c>
      <c r="S292" s="209">
        <v>0.004</v>
      </c>
      <c r="T292" s="210">
        <f>S292*H292</f>
        <v>0.008</v>
      </c>
      <c r="AR292" s="24" t="s">
        <v>133</v>
      </c>
      <c r="AT292" s="24" t="s">
        <v>128</v>
      </c>
      <c r="AU292" s="24" t="s">
        <v>83</v>
      </c>
      <c r="AY292" s="24" t="s">
        <v>126</v>
      </c>
      <c r="BE292" s="211">
        <f>IF(N292="základní",J292,0)</f>
        <v>0</v>
      </c>
      <c r="BF292" s="211">
        <f>IF(N292="snížená",J292,0)</f>
        <v>0</v>
      </c>
      <c r="BG292" s="211">
        <f>IF(N292="zákl. přenesená",J292,0)</f>
        <v>0</v>
      </c>
      <c r="BH292" s="211">
        <f>IF(N292="sníž. přenesená",J292,0)</f>
        <v>0</v>
      </c>
      <c r="BI292" s="211">
        <f>IF(N292="nulová",J292,0)</f>
        <v>0</v>
      </c>
      <c r="BJ292" s="24" t="s">
        <v>24</v>
      </c>
      <c r="BK292" s="211">
        <f>ROUND(I292*H292,2)</f>
        <v>0</v>
      </c>
      <c r="BL292" s="24" t="s">
        <v>133</v>
      </c>
      <c r="BM292" s="24" t="s">
        <v>365</v>
      </c>
    </row>
    <row r="293" spans="2:51" s="12" customFormat="1" ht="13.5">
      <c r="B293" s="212"/>
      <c r="C293" s="213"/>
      <c r="D293" s="214" t="s">
        <v>135</v>
      </c>
      <c r="E293" s="215" t="s">
        <v>22</v>
      </c>
      <c r="F293" s="216" t="s">
        <v>170</v>
      </c>
      <c r="G293" s="213"/>
      <c r="H293" s="217" t="s">
        <v>22</v>
      </c>
      <c r="I293" s="218"/>
      <c r="J293" s="213"/>
      <c r="K293" s="213"/>
      <c r="L293" s="219"/>
      <c r="M293" s="220"/>
      <c r="N293" s="221"/>
      <c r="O293" s="221"/>
      <c r="P293" s="221"/>
      <c r="Q293" s="221"/>
      <c r="R293" s="221"/>
      <c r="S293" s="221"/>
      <c r="T293" s="222"/>
      <c r="AT293" s="223" t="s">
        <v>135</v>
      </c>
      <c r="AU293" s="223" t="s">
        <v>83</v>
      </c>
      <c r="AV293" s="12" t="s">
        <v>24</v>
      </c>
      <c r="AW293" s="12" t="s">
        <v>39</v>
      </c>
      <c r="AX293" s="12" t="s">
        <v>75</v>
      </c>
      <c r="AY293" s="223" t="s">
        <v>126</v>
      </c>
    </row>
    <row r="294" spans="2:51" s="13" customFormat="1" ht="13.5">
      <c r="B294" s="224"/>
      <c r="C294" s="225"/>
      <c r="D294" s="214" t="s">
        <v>135</v>
      </c>
      <c r="E294" s="226" t="s">
        <v>22</v>
      </c>
      <c r="F294" s="227" t="s">
        <v>83</v>
      </c>
      <c r="G294" s="225"/>
      <c r="H294" s="228">
        <v>2</v>
      </c>
      <c r="I294" s="229"/>
      <c r="J294" s="225"/>
      <c r="K294" s="225"/>
      <c r="L294" s="230"/>
      <c r="M294" s="231"/>
      <c r="N294" s="232"/>
      <c r="O294" s="232"/>
      <c r="P294" s="232"/>
      <c r="Q294" s="232"/>
      <c r="R294" s="232"/>
      <c r="S294" s="232"/>
      <c r="T294" s="233"/>
      <c r="AT294" s="234" t="s">
        <v>135</v>
      </c>
      <c r="AU294" s="234" t="s">
        <v>83</v>
      </c>
      <c r="AV294" s="13" t="s">
        <v>83</v>
      </c>
      <c r="AW294" s="13" t="s">
        <v>39</v>
      </c>
      <c r="AX294" s="13" t="s">
        <v>75</v>
      </c>
      <c r="AY294" s="234" t="s">
        <v>126</v>
      </c>
    </row>
    <row r="295" spans="2:51" s="14" customFormat="1" ht="13.5">
      <c r="B295" s="235"/>
      <c r="C295" s="236"/>
      <c r="D295" s="237" t="s">
        <v>135</v>
      </c>
      <c r="E295" s="238" t="s">
        <v>22</v>
      </c>
      <c r="F295" s="239" t="s">
        <v>138</v>
      </c>
      <c r="G295" s="236"/>
      <c r="H295" s="240">
        <v>2</v>
      </c>
      <c r="I295" s="241"/>
      <c r="J295" s="236"/>
      <c r="K295" s="236"/>
      <c r="L295" s="242"/>
      <c r="M295" s="243"/>
      <c r="N295" s="244"/>
      <c r="O295" s="244"/>
      <c r="P295" s="244"/>
      <c r="Q295" s="244"/>
      <c r="R295" s="244"/>
      <c r="S295" s="244"/>
      <c r="T295" s="245"/>
      <c r="AT295" s="246" t="s">
        <v>135</v>
      </c>
      <c r="AU295" s="246" t="s">
        <v>83</v>
      </c>
      <c r="AV295" s="14" t="s">
        <v>133</v>
      </c>
      <c r="AW295" s="14" t="s">
        <v>39</v>
      </c>
      <c r="AX295" s="14" t="s">
        <v>24</v>
      </c>
      <c r="AY295" s="246" t="s">
        <v>126</v>
      </c>
    </row>
    <row r="296" spans="2:65" s="1" customFormat="1" ht="22.5" customHeight="1">
      <c r="B296" s="41"/>
      <c r="C296" s="200" t="s">
        <v>366</v>
      </c>
      <c r="D296" s="200" t="s">
        <v>128</v>
      </c>
      <c r="E296" s="201" t="s">
        <v>367</v>
      </c>
      <c r="F296" s="202" t="s">
        <v>368</v>
      </c>
      <c r="G296" s="203" t="s">
        <v>131</v>
      </c>
      <c r="H296" s="204">
        <v>20</v>
      </c>
      <c r="I296" s="205"/>
      <c r="J296" s="206">
        <f>ROUND(I296*H296,2)</f>
        <v>0</v>
      </c>
      <c r="K296" s="202" t="s">
        <v>132</v>
      </c>
      <c r="L296" s="61"/>
      <c r="M296" s="207" t="s">
        <v>22</v>
      </c>
      <c r="N296" s="208" t="s">
        <v>46</v>
      </c>
      <c r="O296" s="42"/>
      <c r="P296" s="209">
        <f>O296*H296</f>
        <v>0</v>
      </c>
      <c r="Q296" s="209">
        <v>0</v>
      </c>
      <c r="R296" s="209">
        <f>Q296*H296</f>
        <v>0</v>
      </c>
      <c r="S296" s="209">
        <v>0</v>
      </c>
      <c r="T296" s="210">
        <f>S296*H296</f>
        <v>0</v>
      </c>
      <c r="AR296" s="24" t="s">
        <v>133</v>
      </c>
      <c r="AT296" s="24" t="s">
        <v>128</v>
      </c>
      <c r="AU296" s="24" t="s">
        <v>83</v>
      </c>
      <c r="AY296" s="24" t="s">
        <v>126</v>
      </c>
      <c r="BE296" s="211">
        <f>IF(N296="základní",J296,0)</f>
        <v>0</v>
      </c>
      <c r="BF296" s="211">
        <f>IF(N296="snížená",J296,0)</f>
        <v>0</v>
      </c>
      <c r="BG296" s="211">
        <f>IF(N296="zákl. přenesená",J296,0)</f>
        <v>0</v>
      </c>
      <c r="BH296" s="211">
        <f>IF(N296="sníž. přenesená",J296,0)</f>
        <v>0</v>
      </c>
      <c r="BI296" s="211">
        <f>IF(N296="nulová",J296,0)</f>
        <v>0</v>
      </c>
      <c r="BJ296" s="24" t="s">
        <v>24</v>
      </c>
      <c r="BK296" s="211">
        <f>ROUND(I296*H296,2)</f>
        <v>0</v>
      </c>
      <c r="BL296" s="24" t="s">
        <v>133</v>
      </c>
      <c r="BM296" s="24" t="s">
        <v>369</v>
      </c>
    </row>
    <row r="297" spans="2:51" s="12" customFormat="1" ht="13.5">
      <c r="B297" s="212"/>
      <c r="C297" s="213"/>
      <c r="D297" s="214" t="s">
        <v>135</v>
      </c>
      <c r="E297" s="215" t="s">
        <v>22</v>
      </c>
      <c r="F297" s="216" t="s">
        <v>370</v>
      </c>
      <c r="G297" s="213"/>
      <c r="H297" s="217" t="s">
        <v>22</v>
      </c>
      <c r="I297" s="218"/>
      <c r="J297" s="213"/>
      <c r="K297" s="213"/>
      <c r="L297" s="219"/>
      <c r="M297" s="220"/>
      <c r="N297" s="221"/>
      <c r="O297" s="221"/>
      <c r="P297" s="221"/>
      <c r="Q297" s="221"/>
      <c r="R297" s="221"/>
      <c r="S297" s="221"/>
      <c r="T297" s="222"/>
      <c r="AT297" s="223" t="s">
        <v>135</v>
      </c>
      <c r="AU297" s="223" t="s">
        <v>83</v>
      </c>
      <c r="AV297" s="12" t="s">
        <v>24</v>
      </c>
      <c r="AW297" s="12" t="s">
        <v>39</v>
      </c>
      <c r="AX297" s="12" t="s">
        <v>75</v>
      </c>
      <c r="AY297" s="223" t="s">
        <v>126</v>
      </c>
    </row>
    <row r="298" spans="2:51" s="13" customFormat="1" ht="13.5">
      <c r="B298" s="224"/>
      <c r="C298" s="225"/>
      <c r="D298" s="214" t="s">
        <v>135</v>
      </c>
      <c r="E298" s="226" t="s">
        <v>22</v>
      </c>
      <c r="F298" s="227" t="s">
        <v>218</v>
      </c>
      <c r="G298" s="225"/>
      <c r="H298" s="228">
        <v>20</v>
      </c>
      <c r="I298" s="229"/>
      <c r="J298" s="225"/>
      <c r="K298" s="225"/>
      <c r="L298" s="230"/>
      <c r="M298" s="231"/>
      <c r="N298" s="232"/>
      <c r="O298" s="232"/>
      <c r="P298" s="232"/>
      <c r="Q298" s="232"/>
      <c r="R298" s="232"/>
      <c r="S298" s="232"/>
      <c r="T298" s="233"/>
      <c r="AT298" s="234" t="s">
        <v>135</v>
      </c>
      <c r="AU298" s="234" t="s">
        <v>83</v>
      </c>
      <c r="AV298" s="13" t="s">
        <v>83</v>
      </c>
      <c r="AW298" s="13" t="s">
        <v>39</v>
      </c>
      <c r="AX298" s="13" t="s">
        <v>75</v>
      </c>
      <c r="AY298" s="234" t="s">
        <v>126</v>
      </c>
    </row>
    <row r="299" spans="2:51" s="14" customFormat="1" ht="13.5">
      <c r="B299" s="235"/>
      <c r="C299" s="236"/>
      <c r="D299" s="237" t="s">
        <v>135</v>
      </c>
      <c r="E299" s="238" t="s">
        <v>22</v>
      </c>
      <c r="F299" s="239" t="s">
        <v>138</v>
      </c>
      <c r="G299" s="236"/>
      <c r="H299" s="240">
        <v>20</v>
      </c>
      <c r="I299" s="241"/>
      <c r="J299" s="236"/>
      <c r="K299" s="236"/>
      <c r="L299" s="242"/>
      <c r="M299" s="243"/>
      <c r="N299" s="244"/>
      <c r="O299" s="244"/>
      <c r="P299" s="244"/>
      <c r="Q299" s="244"/>
      <c r="R299" s="244"/>
      <c r="S299" s="244"/>
      <c r="T299" s="245"/>
      <c r="AT299" s="246" t="s">
        <v>135</v>
      </c>
      <c r="AU299" s="246" t="s">
        <v>83</v>
      </c>
      <c r="AV299" s="14" t="s">
        <v>133</v>
      </c>
      <c r="AW299" s="14" t="s">
        <v>39</v>
      </c>
      <c r="AX299" s="14" t="s">
        <v>24</v>
      </c>
      <c r="AY299" s="246" t="s">
        <v>126</v>
      </c>
    </row>
    <row r="300" spans="2:65" s="1" customFormat="1" ht="22.5" customHeight="1">
      <c r="B300" s="41"/>
      <c r="C300" s="200" t="s">
        <v>371</v>
      </c>
      <c r="D300" s="200" t="s">
        <v>128</v>
      </c>
      <c r="E300" s="201" t="s">
        <v>372</v>
      </c>
      <c r="F300" s="202" t="s">
        <v>373</v>
      </c>
      <c r="G300" s="203" t="s">
        <v>151</v>
      </c>
      <c r="H300" s="204">
        <v>25</v>
      </c>
      <c r="I300" s="205"/>
      <c r="J300" s="206">
        <f>ROUND(I300*H300,2)</f>
        <v>0</v>
      </c>
      <c r="K300" s="202" t="s">
        <v>22</v>
      </c>
      <c r="L300" s="61"/>
      <c r="M300" s="207" t="s">
        <v>22</v>
      </c>
      <c r="N300" s="208" t="s">
        <v>46</v>
      </c>
      <c r="O300" s="42"/>
      <c r="P300" s="209">
        <f>O300*H300</f>
        <v>0</v>
      </c>
      <c r="Q300" s="209">
        <v>0</v>
      </c>
      <c r="R300" s="209">
        <f>Q300*H300</f>
        <v>0</v>
      </c>
      <c r="S300" s="209">
        <v>0</v>
      </c>
      <c r="T300" s="210">
        <f>S300*H300</f>
        <v>0</v>
      </c>
      <c r="AR300" s="24" t="s">
        <v>133</v>
      </c>
      <c r="AT300" s="24" t="s">
        <v>128</v>
      </c>
      <c r="AU300" s="24" t="s">
        <v>83</v>
      </c>
      <c r="AY300" s="24" t="s">
        <v>126</v>
      </c>
      <c r="BE300" s="211">
        <f>IF(N300="základní",J300,0)</f>
        <v>0</v>
      </c>
      <c r="BF300" s="211">
        <f>IF(N300="snížená",J300,0)</f>
        <v>0</v>
      </c>
      <c r="BG300" s="211">
        <f>IF(N300="zákl. přenesená",J300,0)</f>
        <v>0</v>
      </c>
      <c r="BH300" s="211">
        <f>IF(N300="sníž. přenesená",J300,0)</f>
        <v>0</v>
      </c>
      <c r="BI300" s="211">
        <f>IF(N300="nulová",J300,0)</f>
        <v>0</v>
      </c>
      <c r="BJ300" s="24" t="s">
        <v>24</v>
      </c>
      <c r="BK300" s="211">
        <f>ROUND(I300*H300,2)</f>
        <v>0</v>
      </c>
      <c r="BL300" s="24" t="s">
        <v>133</v>
      </c>
      <c r="BM300" s="24" t="s">
        <v>374</v>
      </c>
    </row>
    <row r="301" spans="2:51" s="12" customFormat="1" ht="27">
      <c r="B301" s="212"/>
      <c r="C301" s="213"/>
      <c r="D301" s="214" t="s">
        <v>135</v>
      </c>
      <c r="E301" s="215" t="s">
        <v>22</v>
      </c>
      <c r="F301" s="216" t="s">
        <v>375</v>
      </c>
      <c r="G301" s="213"/>
      <c r="H301" s="217" t="s">
        <v>22</v>
      </c>
      <c r="I301" s="218"/>
      <c r="J301" s="213"/>
      <c r="K301" s="213"/>
      <c r="L301" s="219"/>
      <c r="M301" s="220"/>
      <c r="N301" s="221"/>
      <c r="O301" s="221"/>
      <c r="P301" s="221"/>
      <c r="Q301" s="221"/>
      <c r="R301" s="221"/>
      <c r="S301" s="221"/>
      <c r="T301" s="222"/>
      <c r="AT301" s="223" t="s">
        <v>135</v>
      </c>
      <c r="AU301" s="223" t="s">
        <v>83</v>
      </c>
      <c r="AV301" s="12" t="s">
        <v>24</v>
      </c>
      <c r="AW301" s="12" t="s">
        <v>39</v>
      </c>
      <c r="AX301" s="12" t="s">
        <v>75</v>
      </c>
      <c r="AY301" s="223" t="s">
        <v>126</v>
      </c>
    </row>
    <row r="302" spans="2:51" s="13" customFormat="1" ht="13.5">
      <c r="B302" s="224"/>
      <c r="C302" s="225"/>
      <c r="D302" s="214" t="s">
        <v>135</v>
      </c>
      <c r="E302" s="226" t="s">
        <v>22</v>
      </c>
      <c r="F302" s="227" t="s">
        <v>346</v>
      </c>
      <c r="G302" s="225"/>
      <c r="H302" s="228">
        <v>25</v>
      </c>
      <c r="I302" s="229"/>
      <c r="J302" s="225"/>
      <c r="K302" s="225"/>
      <c r="L302" s="230"/>
      <c r="M302" s="231"/>
      <c r="N302" s="232"/>
      <c r="O302" s="232"/>
      <c r="P302" s="232"/>
      <c r="Q302" s="232"/>
      <c r="R302" s="232"/>
      <c r="S302" s="232"/>
      <c r="T302" s="233"/>
      <c r="AT302" s="234" t="s">
        <v>135</v>
      </c>
      <c r="AU302" s="234" t="s">
        <v>83</v>
      </c>
      <c r="AV302" s="13" t="s">
        <v>83</v>
      </c>
      <c r="AW302" s="13" t="s">
        <v>39</v>
      </c>
      <c r="AX302" s="13" t="s">
        <v>75</v>
      </c>
      <c r="AY302" s="234" t="s">
        <v>126</v>
      </c>
    </row>
    <row r="303" spans="2:51" s="14" customFormat="1" ht="13.5">
      <c r="B303" s="235"/>
      <c r="C303" s="236"/>
      <c r="D303" s="214" t="s">
        <v>135</v>
      </c>
      <c r="E303" s="257" t="s">
        <v>22</v>
      </c>
      <c r="F303" s="258" t="s">
        <v>138</v>
      </c>
      <c r="G303" s="236"/>
      <c r="H303" s="259">
        <v>25</v>
      </c>
      <c r="I303" s="241"/>
      <c r="J303" s="236"/>
      <c r="K303" s="236"/>
      <c r="L303" s="242"/>
      <c r="M303" s="243"/>
      <c r="N303" s="244"/>
      <c r="O303" s="244"/>
      <c r="P303" s="244"/>
      <c r="Q303" s="244"/>
      <c r="R303" s="244"/>
      <c r="S303" s="244"/>
      <c r="T303" s="245"/>
      <c r="AT303" s="246" t="s">
        <v>135</v>
      </c>
      <c r="AU303" s="246" t="s">
        <v>83</v>
      </c>
      <c r="AV303" s="14" t="s">
        <v>133</v>
      </c>
      <c r="AW303" s="14" t="s">
        <v>39</v>
      </c>
      <c r="AX303" s="14" t="s">
        <v>24</v>
      </c>
      <c r="AY303" s="246" t="s">
        <v>126</v>
      </c>
    </row>
    <row r="304" spans="2:63" s="11" customFormat="1" ht="29.85" customHeight="1">
      <c r="B304" s="183"/>
      <c r="C304" s="184"/>
      <c r="D304" s="197" t="s">
        <v>74</v>
      </c>
      <c r="E304" s="198" t="s">
        <v>376</v>
      </c>
      <c r="F304" s="198" t="s">
        <v>377</v>
      </c>
      <c r="G304" s="184"/>
      <c r="H304" s="184"/>
      <c r="I304" s="187"/>
      <c r="J304" s="199">
        <f>BK304</f>
        <v>0</v>
      </c>
      <c r="K304" s="184"/>
      <c r="L304" s="189"/>
      <c r="M304" s="190"/>
      <c r="N304" s="191"/>
      <c r="O304" s="191"/>
      <c r="P304" s="192">
        <f>SUM(P305:P352)</f>
        <v>0</v>
      </c>
      <c r="Q304" s="191"/>
      <c r="R304" s="192">
        <f>SUM(R305:R352)</f>
        <v>0</v>
      </c>
      <c r="S304" s="191"/>
      <c r="T304" s="193">
        <f>SUM(T305:T352)</f>
        <v>0</v>
      </c>
      <c r="AR304" s="194" t="s">
        <v>24</v>
      </c>
      <c r="AT304" s="195" t="s">
        <v>74</v>
      </c>
      <c r="AU304" s="195" t="s">
        <v>24</v>
      </c>
      <c r="AY304" s="194" t="s">
        <v>126</v>
      </c>
      <c r="BK304" s="196">
        <f>SUM(BK305:BK352)</f>
        <v>0</v>
      </c>
    </row>
    <row r="305" spans="2:65" s="1" customFormat="1" ht="31.5" customHeight="1">
      <c r="B305" s="41"/>
      <c r="C305" s="200" t="s">
        <v>378</v>
      </c>
      <c r="D305" s="200" t="s">
        <v>128</v>
      </c>
      <c r="E305" s="201" t="s">
        <v>379</v>
      </c>
      <c r="F305" s="202" t="s">
        <v>380</v>
      </c>
      <c r="G305" s="203" t="s">
        <v>381</v>
      </c>
      <c r="H305" s="204">
        <v>1.236</v>
      </c>
      <c r="I305" s="205"/>
      <c r="J305" s="206">
        <f>ROUND(I305*H305,2)</f>
        <v>0</v>
      </c>
      <c r="K305" s="202" t="s">
        <v>132</v>
      </c>
      <c r="L305" s="61"/>
      <c r="M305" s="207" t="s">
        <v>22</v>
      </c>
      <c r="N305" s="208" t="s">
        <v>46</v>
      </c>
      <c r="O305" s="42"/>
      <c r="P305" s="209">
        <f>O305*H305</f>
        <v>0</v>
      </c>
      <c r="Q305" s="209">
        <v>0</v>
      </c>
      <c r="R305" s="209">
        <f>Q305*H305</f>
        <v>0</v>
      </c>
      <c r="S305" s="209">
        <v>0</v>
      </c>
      <c r="T305" s="210">
        <f>S305*H305</f>
        <v>0</v>
      </c>
      <c r="AR305" s="24" t="s">
        <v>133</v>
      </c>
      <c r="AT305" s="24" t="s">
        <v>128</v>
      </c>
      <c r="AU305" s="24" t="s">
        <v>83</v>
      </c>
      <c r="AY305" s="24" t="s">
        <v>126</v>
      </c>
      <c r="BE305" s="211">
        <f>IF(N305="základní",J305,0)</f>
        <v>0</v>
      </c>
      <c r="BF305" s="211">
        <f>IF(N305="snížená",J305,0)</f>
        <v>0</v>
      </c>
      <c r="BG305" s="211">
        <f>IF(N305="zákl. přenesená",J305,0)</f>
        <v>0</v>
      </c>
      <c r="BH305" s="211">
        <f>IF(N305="sníž. přenesená",J305,0)</f>
        <v>0</v>
      </c>
      <c r="BI305" s="211">
        <f>IF(N305="nulová",J305,0)</f>
        <v>0</v>
      </c>
      <c r="BJ305" s="24" t="s">
        <v>24</v>
      </c>
      <c r="BK305" s="211">
        <f>ROUND(I305*H305,2)</f>
        <v>0</v>
      </c>
      <c r="BL305" s="24" t="s">
        <v>133</v>
      </c>
      <c r="BM305" s="24" t="s">
        <v>382</v>
      </c>
    </row>
    <row r="306" spans="2:51" s="12" customFormat="1" ht="13.5">
      <c r="B306" s="212"/>
      <c r="C306" s="213"/>
      <c r="D306" s="214" t="s">
        <v>135</v>
      </c>
      <c r="E306" s="215" t="s">
        <v>22</v>
      </c>
      <c r="F306" s="216" t="s">
        <v>383</v>
      </c>
      <c r="G306" s="213"/>
      <c r="H306" s="217" t="s">
        <v>22</v>
      </c>
      <c r="I306" s="218"/>
      <c r="J306" s="213"/>
      <c r="K306" s="213"/>
      <c r="L306" s="219"/>
      <c r="M306" s="220"/>
      <c r="N306" s="221"/>
      <c r="O306" s="221"/>
      <c r="P306" s="221"/>
      <c r="Q306" s="221"/>
      <c r="R306" s="221"/>
      <c r="S306" s="221"/>
      <c r="T306" s="222"/>
      <c r="AT306" s="223" t="s">
        <v>135</v>
      </c>
      <c r="AU306" s="223" t="s">
        <v>83</v>
      </c>
      <c r="AV306" s="12" t="s">
        <v>24</v>
      </c>
      <c r="AW306" s="12" t="s">
        <v>39</v>
      </c>
      <c r="AX306" s="12" t="s">
        <v>75</v>
      </c>
      <c r="AY306" s="223" t="s">
        <v>126</v>
      </c>
    </row>
    <row r="307" spans="2:51" s="13" customFormat="1" ht="13.5">
      <c r="B307" s="224"/>
      <c r="C307" s="225"/>
      <c r="D307" s="214" t="s">
        <v>135</v>
      </c>
      <c r="E307" s="226" t="s">
        <v>22</v>
      </c>
      <c r="F307" s="227" t="s">
        <v>384</v>
      </c>
      <c r="G307" s="225"/>
      <c r="H307" s="228">
        <v>1.236</v>
      </c>
      <c r="I307" s="229"/>
      <c r="J307" s="225"/>
      <c r="K307" s="225"/>
      <c r="L307" s="230"/>
      <c r="M307" s="231"/>
      <c r="N307" s="232"/>
      <c r="O307" s="232"/>
      <c r="P307" s="232"/>
      <c r="Q307" s="232"/>
      <c r="R307" s="232"/>
      <c r="S307" s="232"/>
      <c r="T307" s="233"/>
      <c r="AT307" s="234" t="s">
        <v>135</v>
      </c>
      <c r="AU307" s="234" t="s">
        <v>83</v>
      </c>
      <c r="AV307" s="13" t="s">
        <v>83</v>
      </c>
      <c r="AW307" s="13" t="s">
        <v>39</v>
      </c>
      <c r="AX307" s="13" t="s">
        <v>75</v>
      </c>
      <c r="AY307" s="234" t="s">
        <v>126</v>
      </c>
    </row>
    <row r="308" spans="2:51" s="14" customFormat="1" ht="13.5">
      <c r="B308" s="235"/>
      <c r="C308" s="236"/>
      <c r="D308" s="237" t="s">
        <v>135</v>
      </c>
      <c r="E308" s="238" t="s">
        <v>22</v>
      </c>
      <c r="F308" s="239" t="s">
        <v>138</v>
      </c>
      <c r="G308" s="236"/>
      <c r="H308" s="240">
        <v>1.236</v>
      </c>
      <c r="I308" s="241"/>
      <c r="J308" s="236"/>
      <c r="K308" s="236"/>
      <c r="L308" s="242"/>
      <c r="M308" s="243"/>
      <c r="N308" s="244"/>
      <c r="O308" s="244"/>
      <c r="P308" s="244"/>
      <c r="Q308" s="244"/>
      <c r="R308" s="244"/>
      <c r="S308" s="244"/>
      <c r="T308" s="245"/>
      <c r="AT308" s="246" t="s">
        <v>135</v>
      </c>
      <c r="AU308" s="246" t="s">
        <v>83</v>
      </c>
      <c r="AV308" s="14" t="s">
        <v>133</v>
      </c>
      <c r="AW308" s="14" t="s">
        <v>39</v>
      </c>
      <c r="AX308" s="14" t="s">
        <v>24</v>
      </c>
      <c r="AY308" s="246" t="s">
        <v>126</v>
      </c>
    </row>
    <row r="309" spans="2:65" s="1" customFormat="1" ht="31.5" customHeight="1">
      <c r="B309" s="41"/>
      <c r="C309" s="200" t="s">
        <v>385</v>
      </c>
      <c r="D309" s="200" t="s">
        <v>128</v>
      </c>
      <c r="E309" s="201" t="s">
        <v>379</v>
      </c>
      <c r="F309" s="202" t="s">
        <v>380</v>
      </c>
      <c r="G309" s="203" t="s">
        <v>381</v>
      </c>
      <c r="H309" s="204">
        <v>54.8</v>
      </c>
      <c r="I309" s="205"/>
      <c r="J309" s="206">
        <f>ROUND(I309*H309,2)</f>
        <v>0</v>
      </c>
      <c r="K309" s="202" t="s">
        <v>132</v>
      </c>
      <c r="L309" s="61"/>
      <c r="M309" s="207" t="s">
        <v>22</v>
      </c>
      <c r="N309" s="208" t="s">
        <v>46</v>
      </c>
      <c r="O309" s="42"/>
      <c r="P309" s="209">
        <f>O309*H309</f>
        <v>0</v>
      </c>
      <c r="Q309" s="209">
        <v>0</v>
      </c>
      <c r="R309" s="209">
        <f>Q309*H309</f>
        <v>0</v>
      </c>
      <c r="S309" s="209">
        <v>0</v>
      </c>
      <c r="T309" s="210">
        <f>S309*H309</f>
        <v>0</v>
      </c>
      <c r="AR309" s="24" t="s">
        <v>133</v>
      </c>
      <c r="AT309" s="24" t="s">
        <v>128</v>
      </c>
      <c r="AU309" s="24" t="s">
        <v>83</v>
      </c>
      <c r="AY309" s="24" t="s">
        <v>126</v>
      </c>
      <c r="BE309" s="211">
        <f>IF(N309="základní",J309,0)</f>
        <v>0</v>
      </c>
      <c r="BF309" s="211">
        <f>IF(N309="snížená",J309,0)</f>
        <v>0</v>
      </c>
      <c r="BG309" s="211">
        <f>IF(N309="zákl. přenesená",J309,0)</f>
        <v>0</v>
      </c>
      <c r="BH309" s="211">
        <f>IF(N309="sníž. přenesená",J309,0)</f>
        <v>0</v>
      </c>
      <c r="BI309" s="211">
        <f>IF(N309="nulová",J309,0)</f>
        <v>0</v>
      </c>
      <c r="BJ309" s="24" t="s">
        <v>24</v>
      </c>
      <c r="BK309" s="211">
        <f>ROUND(I309*H309,2)</f>
        <v>0</v>
      </c>
      <c r="BL309" s="24" t="s">
        <v>133</v>
      </c>
      <c r="BM309" s="24" t="s">
        <v>386</v>
      </c>
    </row>
    <row r="310" spans="2:51" s="12" customFormat="1" ht="13.5">
      <c r="B310" s="212"/>
      <c r="C310" s="213"/>
      <c r="D310" s="214" t="s">
        <v>135</v>
      </c>
      <c r="E310" s="215" t="s">
        <v>22</v>
      </c>
      <c r="F310" s="216" t="s">
        <v>387</v>
      </c>
      <c r="G310" s="213"/>
      <c r="H310" s="217" t="s">
        <v>22</v>
      </c>
      <c r="I310" s="218"/>
      <c r="J310" s="213"/>
      <c r="K310" s="213"/>
      <c r="L310" s="219"/>
      <c r="M310" s="220"/>
      <c r="N310" s="221"/>
      <c r="O310" s="221"/>
      <c r="P310" s="221"/>
      <c r="Q310" s="221"/>
      <c r="R310" s="221"/>
      <c r="S310" s="221"/>
      <c r="T310" s="222"/>
      <c r="AT310" s="223" t="s">
        <v>135</v>
      </c>
      <c r="AU310" s="223" t="s">
        <v>83</v>
      </c>
      <c r="AV310" s="12" t="s">
        <v>24</v>
      </c>
      <c r="AW310" s="12" t="s">
        <v>39</v>
      </c>
      <c r="AX310" s="12" t="s">
        <v>75</v>
      </c>
      <c r="AY310" s="223" t="s">
        <v>126</v>
      </c>
    </row>
    <row r="311" spans="2:51" s="13" customFormat="1" ht="13.5">
      <c r="B311" s="224"/>
      <c r="C311" s="225"/>
      <c r="D311" s="214" t="s">
        <v>135</v>
      </c>
      <c r="E311" s="226" t="s">
        <v>22</v>
      </c>
      <c r="F311" s="227" t="s">
        <v>388</v>
      </c>
      <c r="G311" s="225"/>
      <c r="H311" s="228">
        <v>54.8</v>
      </c>
      <c r="I311" s="229"/>
      <c r="J311" s="225"/>
      <c r="K311" s="225"/>
      <c r="L311" s="230"/>
      <c r="M311" s="231"/>
      <c r="N311" s="232"/>
      <c r="O311" s="232"/>
      <c r="P311" s="232"/>
      <c r="Q311" s="232"/>
      <c r="R311" s="232"/>
      <c r="S311" s="232"/>
      <c r="T311" s="233"/>
      <c r="AT311" s="234" t="s">
        <v>135</v>
      </c>
      <c r="AU311" s="234" t="s">
        <v>83</v>
      </c>
      <c r="AV311" s="13" t="s">
        <v>83</v>
      </c>
      <c r="AW311" s="13" t="s">
        <v>39</v>
      </c>
      <c r="AX311" s="13" t="s">
        <v>75</v>
      </c>
      <c r="AY311" s="234" t="s">
        <v>126</v>
      </c>
    </row>
    <row r="312" spans="2:51" s="14" customFormat="1" ht="13.5">
      <c r="B312" s="235"/>
      <c r="C312" s="236"/>
      <c r="D312" s="237" t="s">
        <v>135</v>
      </c>
      <c r="E312" s="238" t="s">
        <v>22</v>
      </c>
      <c r="F312" s="239" t="s">
        <v>138</v>
      </c>
      <c r="G312" s="236"/>
      <c r="H312" s="240">
        <v>54.8</v>
      </c>
      <c r="I312" s="241"/>
      <c r="J312" s="236"/>
      <c r="K312" s="236"/>
      <c r="L312" s="242"/>
      <c r="M312" s="243"/>
      <c r="N312" s="244"/>
      <c r="O312" s="244"/>
      <c r="P312" s="244"/>
      <c r="Q312" s="244"/>
      <c r="R312" s="244"/>
      <c r="S312" s="244"/>
      <c r="T312" s="245"/>
      <c r="AT312" s="246" t="s">
        <v>135</v>
      </c>
      <c r="AU312" s="246" t="s">
        <v>83</v>
      </c>
      <c r="AV312" s="14" t="s">
        <v>133</v>
      </c>
      <c r="AW312" s="14" t="s">
        <v>39</v>
      </c>
      <c r="AX312" s="14" t="s">
        <v>24</v>
      </c>
      <c r="AY312" s="246" t="s">
        <v>126</v>
      </c>
    </row>
    <row r="313" spans="2:65" s="1" customFormat="1" ht="31.5" customHeight="1">
      <c r="B313" s="41"/>
      <c r="C313" s="200" t="s">
        <v>389</v>
      </c>
      <c r="D313" s="200" t="s">
        <v>128</v>
      </c>
      <c r="E313" s="201" t="s">
        <v>390</v>
      </c>
      <c r="F313" s="202" t="s">
        <v>391</v>
      </c>
      <c r="G313" s="203" t="s">
        <v>381</v>
      </c>
      <c r="H313" s="204">
        <v>11.124</v>
      </c>
      <c r="I313" s="205"/>
      <c r="J313" s="206">
        <f>ROUND(I313*H313,2)</f>
        <v>0</v>
      </c>
      <c r="K313" s="202" t="s">
        <v>132</v>
      </c>
      <c r="L313" s="61"/>
      <c r="M313" s="207" t="s">
        <v>22</v>
      </c>
      <c r="N313" s="208" t="s">
        <v>46</v>
      </c>
      <c r="O313" s="42"/>
      <c r="P313" s="209">
        <f>O313*H313</f>
        <v>0</v>
      </c>
      <c r="Q313" s="209">
        <v>0</v>
      </c>
      <c r="R313" s="209">
        <f>Q313*H313</f>
        <v>0</v>
      </c>
      <c r="S313" s="209">
        <v>0</v>
      </c>
      <c r="T313" s="210">
        <f>S313*H313</f>
        <v>0</v>
      </c>
      <c r="AR313" s="24" t="s">
        <v>133</v>
      </c>
      <c r="AT313" s="24" t="s">
        <v>128</v>
      </c>
      <c r="AU313" s="24" t="s">
        <v>83</v>
      </c>
      <c r="AY313" s="24" t="s">
        <v>126</v>
      </c>
      <c r="BE313" s="211">
        <f>IF(N313="základní",J313,0)</f>
        <v>0</v>
      </c>
      <c r="BF313" s="211">
        <f>IF(N313="snížená",J313,0)</f>
        <v>0</v>
      </c>
      <c r="BG313" s="211">
        <f>IF(N313="zákl. přenesená",J313,0)</f>
        <v>0</v>
      </c>
      <c r="BH313" s="211">
        <f>IF(N313="sníž. přenesená",J313,0)</f>
        <v>0</v>
      </c>
      <c r="BI313" s="211">
        <f>IF(N313="nulová",J313,0)</f>
        <v>0</v>
      </c>
      <c r="BJ313" s="24" t="s">
        <v>24</v>
      </c>
      <c r="BK313" s="211">
        <f>ROUND(I313*H313,2)</f>
        <v>0</v>
      </c>
      <c r="BL313" s="24" t="s">
        <v>133</v>
      </c>
      <c r="BM313" s="24" t="s">
        <v>392</v>
      </c>
    </row>
    <row r="314" spans="2:51" s="12" customFormat="1" ht="13.5">
      <c r="B314" s="212"/>
      <c r="C314" s="213"/>
      <c r="D314" s="214" t="s">
        <v>135</v>
      </c>
      <c r="E314" s="215" t="s">
        <v>22</v>
      </c>
      <c r="F314" s="216" t="s">
        <v>393</v>
      </c>
      <c r="G314" s="213"/>
      <c r="H314" s="217" t="s">
        <v>22</v>
      </c>
      <c r="I314" s="218"/>
      <c r="J314" s="213"/>
      <c r="K314" s="213"/>
      <c r="L314" s="219"/>
      <c r="M314" s="220"/>
      <c r="N314" s="221"/>
      <c r="O314" s="221"/>
      <c r="P314" s="221"/>
      <c r="Q314" s="221"/>
      <c r="R314" s="221"/>
      <c r="S314" s="221"/>
      <c r="T314" s="222"/>
      <c r="AT314" s="223" t="s">
        <v>135</v>
      </c>
      <c r="AU314" s="223" t="s">
        <v>83</v>
      </c>
      <c r="AV314" s="12" t="s">
        <v>24</v>
      </c>
      <c r="AW314" s="12" t="s">
        <v>39</v>
      </c>
      <c r="AX314" s="12" t="s">
        <v>75</v>
      </c>
      <c r="AY314" s="223" t="s">
        <v>126</v>
      </c>
    </row>
    <row r="315" spans="2:51" s="13" customFormat="1" ht="13.5">
      <c r="B315" s="224"/>
      <c r="C315" s="225"/>
      <c r="D315" s="214" t="s">
        <v>135</v>
      </c>
      <c r="E315" s="226" t="s">
        <v>22</v>
      </c>
      <c r="F315" s="227" t="s">
        <v>394</v>
      </c>
      <c r="G315" s="225"/>
      <c r="H315" s="228">
        <v>11.124</v>
      </c>
      <c r="I315" s="229"/>
      <c r="J315" s="225"/>
      <c r="K315" s="225"/>
      <c r="L315" s="230"/>
      <c r="M315" s="231"/>
      <c r="N315" s="232"/>
      <c r="O315" s="232"/>
      <c r="P315" s="232"/>
      <c r="Q315" s="232"/>
      <c r="R315" s="232"/>
      <c r="S315" s="232"/>
      <c r="T315" s="233"/>
      <c r="AT315" s="234" t="s">
        <v>135</v>
      </c>
      <c r="AU315" s="234" t="s">
        <v>83</v>
      </c>
      <c r="AV315" s="13" t="s">
        <v>83</v>
      </c>
      <c r="AW315" s="13" t="s">
        <v>39</v>
      </c>
      <c r="AX315" s="13" t="s">
        <v>75</v>
      </c>
      <c r="AY315" s="234" t="s">
        <v>126</v>
      </c>
    </row>
    <row r="316" spans="2:51" s="14" customFormat="1" ht="13.5">
      <c r="B316" s="235"/>
      <c r="C316" s="236"/>
      <c r="D316" s="237" t="s">
        <v>135</v>
      </c>
      <c r="E316" s="238" t="s">
        <v>22</v>
      </c>
      <c r="F316" s="239" t="s">
        <v>138</v>
      </c>
      <c r="G316" s="236"/>
      <c r="H316" s="240">
        <v>11.124</v>
      </c>
      <c r="I316" s="241"/>
      <c r="J316" s="236"/>
      <c r="K316" s="236"/>
      <c r="L316" s="242"/>
      <c r="M316" s="243"/>
      <c r="N316" s="244"/>
      <c r="O316" s="244"/>
      <c r="P316" s="244"/>
      <c r="Q316" s="244"/>
      <c r="R316" s="244"/>
      <c r="S316" s="244"/>
      <c r="T316" s="245"/>
      <c r="AT316" s="246" t="s">
        <v>135</v>
      </c>
      <c r="AU316" s="246" t="s">
        <v>83</v>
      </c>
      <c r="AV316" s="14" t="s">
        <v>133</v>
      </c>
      <c r="AW316" s="14" t="s">
        <v>39</v>
      </c>
      <c r="AX316" s="14" t="s">
        <v>24</v>
      </c>
      <c r="AY316" s="246" t="s">
        <v>126</v>
      </c>
    </row>
    <row r="317" spans="2:65" s="1" customFormat="1" ht="31.5" customHeight="1">
      <c r="B317" s="41"/>
      <c r="C317" s="200" t="s">
        <v>395</v>
      </c>
      <c r="D317" s="200" t="s">
        <v>128</v>
      </c>
      <c r="E317" s="201" t="s">
        <v>390</v>
      </c>
      <c r="F317" s="202" t="s">
        <v>391</v>
      </c>
      <c r="G317" s="203" t="s">
        <v>381</v>
      </c>
      <c r="H317" s="204">
        <v>493.2</v>
      </c>
      <c r="I317" s="205"/>
      <c r="J317" s="206">
        <f>ROUND(I317*H317,2)</f>
        <v>0</v>
      </c>
      <c r="K317" s="202" t="s">
        <v>132</v>
      </c>
      <c r="L317" s="61"/>
      <c r="M317" s="207" t="s">
        <v>22</v>
      </c>
      <c r="N317" s="208" t="s">
        <v>46</v>
      </c>
      <c r="O317" s="42"/>
      <c r="P317" s="209">
        <f>O317*H317</f>
        <v>0</v>
      </c>
      <c r="Q317" s="209">
        <v>0</v>
      </c>
      <c r="R317" s="209">
        <f>Q317*H317</f>
        <v>0</v>
      </c>
      <c r="S317" s="209">
        <v>0</v>
      </c>
      <c r="T317" s="210">
        <f>S317*H317</f>
        <v>0</v>
      </c>
      <c r="AR317" s="24" t="s">
        <v>133</v>
      </c>
      <c r="AT317" s="24" t="s">
        <v>128</v>
      </c>
      <c r="AU317" s="24" t="s">
        <v>83</v>
      </c>
      <c r="AY317" s="24" t="s">
        <v>126</v>
      </c>
      <c r="BE317" s="211">
        <f>IF(N317="základní",J317,0)</f>
        <v>0</v>
      </c>
      <c r="BF317" s="211">
        <f>IF(N317="snížená",J317,0)</f>
        <v>0</v>
      </c>
      <c r="BG317" s="211">
        <f>IF(N317="zákl. přenesená",J317,0)</f>
        <v>0</v>
      </c>
      <c r="BH317" s="211">
        <f>IF(N317="sníž. přenesená",J317,0)</f>
        <v>0</v>
      </c>
      <c r="BI317" s="211">
        <f>IF(N317="nulová",J317,0)</f>
        <v>0</v>
      </c>
      <c r="BJ317" s="24" t="s">
        <v>24</v>
      </c>
      <c r="BK317" s="211">
        <f>ROUND(I317*H317,2)</f>
        <v>0</v>
      </c>
      <c r="BL317" s="24" t="s">
        <v>133</v>
      </c>
      <c r="BM317" s="24" t="s">
        <v>396</v>
      </c>
    </row>
    <row r="318" spans="2:51" s="12" customFormat="1" ht="13.5">
      <c r="B318" s="212"/>
      <c r="C318" s="213"/>
      <c r="D318" s="214" t="s">
        <v>135</v>
      </c>
      <c r="E318" s="215" t="s">
        <v>22</v>
      </c>
      <c r="F318" s="216" t="s">
        <v>397</v>
      </c>
      <c r="G318" s="213"/>
      <c r="H318" s="217" t="s">
        <v>22</v>
      </c>
      <c r="I318" s="218"/>
      <c r="J318" s="213"/>
      <c r="K318" s="213"/>
      <c r="L318" s="219"/>
      <c r="M318" s="220"/>
      <c r="N318" s="221"/>
      <c r="O318" s="221"/>
      <c r="P318" s="221"/>
      <c r="Q318" s="221"/>
      <c r="R318" s="221"/>
      <c r="S318" s="221"/>
      <c r="T318" s="222"/>
      <c r="AT318" s="223" t="s">
        <v>135</v>
      </c>
      <c r="AU318" s="223" t="s">
        <v>83</v>
      </c>
      <c r="AV318" s="12" t="s">
        <v>24</v>
      </c>
      <c r="AW318" s="12" t="s">
        <v>39</v>
      </c>
      <c r="AX318" s="12" t="s">
        <v>75</v>
      </c>
      <c r="AY318" s="223" t="s">
        <v>126</v>
      </c>
    </row>
    <row r="319" spans="2:51" s="13" customFormat="1" ht="13.5">
      <c r="B319" s="224"/>
      <c r="C319" s="225"/>
      <c r="D319" s="214" t="s">
        <v>135</v>
      </c>
      <c r="E319" s="226" t="s">
        <v>22</v>
      </c>
      <c r="F319" s="227" t="s">
        <v>398</v>
      </c>
      <c r="G319" s="225"/>
      <c r="H319" s="228">
        <v>493.2</v>
      </c>
      <c r="I319" s="229"/>
      <c r="J319" s="225"/>
      <c r="K319" s="225"/>
      <c r="L319" s="230"/>
      <c r="M319" s="231"/>
      <c r="N319" s="232"/>
      <c r="O319" s="232"/>
      <c r="P319" s="232"/>
      <c r="Q319" s="232"/>
      <c r="R319" s="232"/>
      <c r="S319" s="232"/>
      <c r="T319" s="233"/>
      <c r="AT319" s="234" t="s">
        <v>135</v>
      </c>
      <c r="AU319" s="234" t="s">
        <v>83</v>
      </c>
      <c r="AV319" s="13" t="s">
        <v>83</v>
      </c>
      <c r="AW319" s="13" t="s">
        <v>39</v>
      </c>
      <c r="AX319" s="13" t="s">
        <v>75</v>
      </c>
      <c r="AY319" s="234" t="s">
        <v>126</v>
      </c>
    </row>
    <row r="320" spans="2:51" s="14" customFormat="1" ht="13.5">
      <c r="B320" s="235"/>
      <c r="C320" s="236"/>
      <c r="D320" s="237" t="s">
        <v>135</v>
      </c>
      <c r="E320" s="238" t="s">
        <v>22</v>
      </c>
      <c r="F320" s="239" t="s">
        <v>138</v>
      </c>
      <c r="G320" s="236"/>
      <c r="H320" s="240">
        <v>493.2</v>
      </c>
      <c r="I320" s="241"/>
      <c r="J320" s="236"/>
      <c r="K320" s="236"/>
      <c r="L320" s="242"/>
      <c r="M320" s="243"/>
      <c r="N320" s="244"/>
      <c r="O320" s="244"/>
      <c r="P320" s="244"/>
      <c r="Q320" s="244"/>
      <c r="R320" s="244"/>
      <c r="S320" s="244"/>
      <c r="T320" s="245"/>
      <c r="AT320" s="246" t="s">
        <v>135</v>
      </c>
      <c r="AU320" s="246" t="s">
        <v>83</v>
      </c>
      <c r="AV320" s="14" t="s">
        <v>133</v>
      </c>
      <c r="AW320" s="14" t="s">
        <v>39</v>
      </c>
      <c r="AX320" s="14" t="s">
        <v>24</v>
      </c>
      <c r="AY320" s="246" t="s">
        <v>126</v>
      </c>
    </row>
    <row r="321" spans="2:65" s="1" customFormat="1" ht="31.5" customHeight="1">
      <c r="B321" s="41"/>
      <c r="C321" s="200" t="s">
        <v>399</v>
      </c>
      <c r="D321" s="200" t="s">
        <v>128</v>
      </c>
      <c r="E321" s="201" t="s">
        <v>400</v>
      </c>
      <c r="F321" s="202" t="s">
        <v>401</v>
      </c>
      <c r="G321" s="203" t="s">
        <v>381</v>
      </c>
      <c r="H321" s="204">
        <v>47.66</v>
      </c>
      <c r="I321" s="205"/>
      <c r="J321" s="206">
        <f>ROUND(I321*H321,2)</f>
        <v>0</v>
      </c>
      <c r="K321" s="202" t="s">
        <v>132</v>
      </c>
      <c r="L321" s="61"/>
      <c r="M321" s="207" t="s">
        <v>22</v>
      </c>
      <c r="N321" s="208" t="s">
        <v>46</v>
      </c>
      <c r="O321" s="42"/>
      <c r="P321" s="209">
        <f>O321*H321</f>
        <v>0</v>
      </c>
      <c r="Q321" s="209">
        <v>0</v>
      </c>
      <c r="R321" s="209">
        <f>Q321*H321</f>
        <v>0</v>
      </c>
      <c r="S321" s="209">
        <v>0</v>
      </c>
      <c r="T321" s="210">
        <f>S321*H321</f>
        <v>0</v>
      </c>
      <c r="AR321" s="24" t="s">
        <v>133</v>
      </c>
      <c r="AT321" s="24" t="s">
        <v>128</v>
      </c>
      <c r="AU321" s="24" t="s">
        <v>83</v>
      </c>
      <c r="AY321" s="24" t="s">
        <v>126</v>
      </c>
      <c r="BE321" s="211">
        <f>IF(N321="základní",J321,0)</f>
        <v>0</v>
      </c>
      <c r="BF321" s="211">
        <f>IF(N321="snížená",J321,0)</f>
        <v>0</v>
      </c>
      <c r="BG321" s="211">
        <f>IF(N321="zákl. přenesená",J321,0)</f>
        <v>0</v>
      </c>
      <c r="BH321" s="211">
        <f>IF(N321="sníž. přenesená",J321,0)</f>
        <v>0</v>
      </c>
      <c r="BI321" s="211">
        <f>IF(N321="nulová",J321,0)</f>
        <v>0</v>
      </c>
      <c r="BJ321" s="24" t="s">
        <v>24</v>
      </c>
      <c r="BK321" s="211">
        <f>ROUND(I321*H321,2)</f>
        <v>0</v>
      </c>
      <c r="BL321" s="24" t="s">
        <v>133</v>
      </c>
      <c r="BM321" s="24" t="s">
        <v>402</v>
      </c>
    </row>
    <row r="322" spans="2:51" s="12" customFormat="1" ht="13.5">
      <c r="B322" s="212"/>
      <c r="C322" s="213"/>
      <c r="D322" s="214" t="s">
        <v>135</v>
      </c>
      <c r="E322" s="215" t="s">
        <v>22</v>
      </c>
      <c r="F322" s="216" t="s">
        <v>403</v>
      </c>
      <c r="G322" s="213"/>
      <c r="H322" s="217" t="s">
        <v>22</v>
      </c>
      <c r="I322" s="218"/>
      <c r="J322" s="213"/>
      <c r="K322" s="213"/>
      <c r="L322" s="219"/>
      <c r="M322" s="220"/>
      <c r="N322" s="221"/>
      <c r="O322" s="221"/>
      <c r="P322" s="221"/>
      <c r="Q322" s="221"/>
      <c r="R322" s="221"/>
      <c r="S322" s="221"/>
      <c r="T322" s="222"/>
      <c r="AT322" s="223" t="s">
        <v>135</v>
      </c>
      <c r="AU322" s="223" t="s">
        <v>83</v>
      </c>
      <c r="AV322" s="12" t="s">
        <v>24</v>
      </c>
      <c r="AW322" s="12" t="s">
        <v>39</v>
      </c>
      <c r="AX322" s="12" t="s">
        <v>75</v>
      </c>
      <c r="AY322" s="223" t="s">
        <v>126</v>
      </c>
    </row>
    <row r="323" spans="2:51" s="13" customFormat="1" ht="13.5">
      <c r="B323" s="224"/>
      <c r="C323" s="225"/>
      <c r="D323" s="214" t="s">
        <v>135</v>
      </c>
      <c r="E323" s="226" t="s">
        <v>22</v>
      </c>
      <c r="F323" s="227" t="s">
        <v>404</v>
      </c>
      <c r="G323" s="225"/>
      <c r="H323" s="228">
        <v>47.66</v>
      </c>
      <c r="I323" s="229"/>
      <c r="J323" s="225"/>
      <c r="K323" s="225"/>
      <c r="L323" s="230"/>
      <c r="M323" s="231"/>
      <c r="N323" s="232"/>
      <c r="O323" s="232"/>
      <c r="P323" s="232"/>
      <c r="Q323" s="232"/>
      <c r="R323" s="232"/>
      <c r="S323" s="232"/>
      <c r="T323" s="233"/>
      <c r="AT323" s="234" t="s">
        <v>135</v>
      </c>
      <c r="AU323" s="234" t="s">
        <v>83</v>
      </c>
      <c r="AV323" s="13" t="s">
        <v>83</v>
      </c>
      <c r="AW323" s="13" t="s">
        <v>39</v>
      </c>
      <c r="AX323" s="13" t="s">
        <v>75</v>
      </c>
      <c r="AY323" s="234" t="s">
        <v>126</v>
      </c>
    </row>
    <row r="324" spans="2:51" s="14" customFormat="1" ht="13.5">
      <c r="B324" s="235"/>
      <c r="C324" s="236"/>
      <c r="D324" s="237" t="s">
        <v>135</v>
      </c>
      <c r="E324" s="238" t="s">
        <v>22</v>
      </c>
      <c r="F324" s="239" t="s">
        <v>138</v>
      </c>
      <c r="G324" s="236"/>
      <c r="H324" s="240">
        <v>47.66</v>
      </c>
      <c r="I324" s="241"/>
      <c r="J324" s="236"/>
      <c r="K324" s="236"/>
      <c r="L324" s="242"/>
      <c r="M324" s="243"/>
      <c r="N324" s="244"/>
      <c r="O324" s="244"/>
      <c r="P324" s="244"/>
      <c r="Q324" s="244"/>
      <c r="R324" s="244"/>
      <c r="S324" s="244"/>
      <c r="T324" s="245"/>
      <c r="AT324" s="246" t="s">
        <v>135</v>
      </c>
      <c r="AU324" s="246" t="s">
        <v>83</v>
      </c>
      <c r="AV324" s="14" t="s">
        <v>133</v>
      </c>
      <c r="AW324" s="14" t="s">
        <v>39</v>
      </c>
      <c r="AX324" s="14" t="s">
        <v>24</v>
      </c>
      <c r="AY324" s="246" t="s">
        <v>126</v>
      </c>
    </row>
    <row r="325" spans="2:65" s="1" customFormat="1" ht="31.5" customHeight="1">
      <c r="B325" s="41"/>
      <c r="C325" s="200" t="s">
        <v>405</v>
      </c>
      <c r="D325" s="200" t="s">
        <v>128</v>
      </c>
      <c r="E325" s="201" t="s">
        <v>406</v>
      </c>
      <c r="F325" s="202" t="s">
        <v>407</v>
      </c>
      <c r="G325" s="203" t="s">
        <v>381</v>
      </c>
      <c r="H325" s="204">
        <v>428.94</v>
      </c>
      <c r="I325" s="205"/>
      <c r="J325" s="206">
        <f>ROUND(I325*H325,2)</f>
        <v>0</v>
      </c>
      <c r="K325" s="202" t="s">
        <v>132</v>
      </c>
      <c r="L325" s="61"/>
      <c r="M325" s="207" t="s">
        <v>22</v>
      </c>
      <c r="N325" s="208" t="s">
        <v>46</v>
      </c>
      <c r="O325" s="42"/>
      <c r="P325" s="209">
        <f>O325*H325</f>
        <v>0</v>
      </c>
      <c r="Q325" s="209">
        <v>0</v>
      </c>
      <c r="R325" s="209">
        <f>Q325*H325</f>
        <v>0</v>
      </c>
      <c r="S325" s="209">
        <v>0</v>
      </c>
      <c r="T325" s="210">
        <f>S325*H325</f>
        <v>0</v>
      </c>
      <c r="AR325" s="24" t="s">
        <v>133</v>
      </c>
      <c r="AT325" s="24" t="s">
        <v>128</v>
      </c>
      <c r="AU325" s="24" t="s">
        <v>83</v>
      </c>
      <c r="AY325" s="24" t="s">
        <v>126</v>
      </c>
      <c r="BE325" s="211">
        <f>IF(N325="základní",J325,0)</f>
        <v>0</v>
      </c>
      <c r="BF325" s="211">
        <f>IF(N325="snížená",J325,0)</f>
        <v>0</v>
      </c>
      <c r="BG325" s="211">
        <f>IF(N325="zákl. přenesená",J325,0)</f>
        <v>0</v>
      </c>
      <c r="BH325" s="211">
        <f>IF(N325="sníž. přenesená",J325,0)</f>
        <v>0</v>
      </c>
      <c r="BI325" s="211">
        <f>IF(N325="nulová",J325,0)</f>
        <v>0</v>
      </c>
      <c r="BJ325" s="24" t="s">
        <v>24</v>
      </c>
      <c r="BK325" s="211">
        <f>ROUND(I325*H325,2)</f>
        <v>0</v>
      </c>
      <c r="BL325" s="24" t="s">
        <v>133</v>
      </c>
      <c r="BM325" s="24" t="s">
        <v>408</v>
      </c>
    </row>
    <row r="326" spans="2:51" s="12" customFormat="1" ht="13.5">
      <c r="B326" s="212"/>
      <c r="C326" s="213"/>
      <c r="D326" s="214" t="s">
        <v>135</v>
      </c>
      <c r="E326" s="215" t="s">
        <v>22</v>
      </c>
      <c r="F326" s="216" t="s">
        <v>409</v>
      </c>
      <c r="G326" s="213"/>
      <c r="H326" s="217" t="s">
        <v>22</v>
      </c>
      <c r="I326" s="218"/>
      <c r="J326" s="213"/>
      <c r="K326" s="213"/>
      <c r="L326" s="219"/>
      <c r="M326" s="220"/>
      <c r="N326" s="221"/>
      <c r="O326" s="221"/>
      <c r="P326" s="221"/>
      <c r="Q326" s="221"/>
      <c r="R326" s="221"/>
      <c r="S326" s="221"/>
      <c r="T326" s="222"/>
      <c r="AT326" s="223" t="s">
        <v>135</v>
      </c>
      <c r="AU326" s="223" t="s">
        <v>83</v>
      </c>
      <c r="AV326" s="12" t="s">
        <v>24</v>
      </c>
      <c r="AW326" s="12" t="s">
        <v>39</v>
      </c>
      <c r="AX326" s="12" t="s">
        <v>75</v>
      </c>
      <c r="AY326" s="223" t="s">
        <v>126</v>
      </c>
    </row>
    <row r="327" spans="2:51" s="13" customFormat="1" ht="13.5">
      <c r="B327" s="224"/>
      <c r="C327" s="225"/>
      <c r="D327" s="214" t="s">
        <v>135</v>
      </c>
      <c r="E327" s="226" t="s">
        <v>22</v>
      </c>
      <c r="F327" s="227" t="s">
        <v>410</v>
      </c>
      <c r="G327" s="225"/>
      <c r="H327" s="228">
        <v>428.94</v>
      </c>
      <c r="I327" s="229"/>
      <c r="J327" s="225"/>
      <c r="K327" s="225"/>
      <c r="L327" s="230"/>
      <c r="M327" s="231"/>
      <c r="N327" s="232"/>
      <c r="O327" s="232"/>
      <c r="P327" s="232"/>
      <c r="Q327" s="232"/>
      <c r="R327" s="232"/>
      <c r="S327" s="232"/>
      <c r="T327" s="233"/>
      <c r="AT327" s="234" t="s">
        <v>135</v>
      </c>
      <c r="AU327" s="234" t="s">
        <v>83</v>
      </c>
      <c r="AV327" s="13" t="s">
        <v>83</v>
      </c>
      <c r="AW327" s="13" t="s">
        <v>39</v>
      </c>
      <c r="AX327" s="13" t="s">
        <v>75</v>
      </c>
      <c r="AY327" s="234" t="s">
        <v>126</v>
      </c>
    </row>
    <row r="328" spans="2:51" s="14" customFormat="1" ht="13.5">
      <c r="B328" s="235"/>
      <c r="C328" s="236"/>
      <c r="D328" s="237" t="s">
        <v>135</v>
      </c>
      <c r="E328" s="238" t="s">
        <v>22</v>
      </c>
      <c r="F328" s="239" t="s">
        <v>138</v>
      </c>
      <c r="G328" s="236"/>
      <c r="H328" s="240">
        <v>428.94</v>
      </c>
      <c r="I328" s="241"/>
      <c r="J328" s="236"/>
      <c r="K328" s="236"/>
      <c r="L328" s="242"/>
      <c r="M328" s="243"/>
      <c r="N328" s="244"/>
      <c r="O328" s="244"/>
      <c r="P328" s="244"/>
      <c r="Q328" s="244"/>
      <c r="R328" s="244"/>
      <c r="S328" s="244"/>
      <c r="T328" s="245"/>
      <c r="AT328" s="246" t="s">
        <v>135</v>
      </c>
      <c r="AU328" s="246" t="s">
        <v>83</v>
      </c>
      <c r="AV328" s="14" t="s">
        <v>133</v>
      </c>
      <c r="AW328" s="14" t="s">
        <v>39</v>
      </c>
      <c r="AX328" s="14" t="s">
        <v>24</v>
      </c>
      <c r="AY328" s="246" t="s">
        <v>126</v>
      </c>
    </row>
    <row r="329" spans="2:65" s="1" customFormat="1" ht="22.5" customHeight="1">
      <c r="B329" s="41"/>
      <c r="C329" s="200" t="s">
        <v>411</v>
      </c>
      <c r="D329" s="200" t="s">
        <v>128</v>
      </c>
      <c r="E329" s="201" t="s">
        <v>412</v>
      </c>
      <c r="F329" s="202" t="s">
        <v>413</v>
      </c>
      <c r="G329" s="203" t="s">
        <v>381</v>
      </c>
      <c r="H329" s="204">
        <v>1.236</v>
      </c>
      <c r="I329" s="205"/>
      <c r="J329" s="206">
        <f>ROUND(I329*H329,2)</f>
        <v>0</v>
      </c>
      <c r="K329" s="202" t="s">
        <v>132</v>
      </c>
      <c r="L329" s="61"/>
      <c r="M329" s="207" t="s">
        <v>22</v>
      </c>
      <c r="N329" s="208" t="s">
        <v>46</v>
      </c>
      <c r="O329" s="42"/>
      <c r="P329" s="209">
        <f>O329*H329</f>
        <v>0</v>
      </c>
      <c r="Q329" s="209">
        <v>0</v>
      </c>
      <c r="R329" s="209">
        <f>Q329*H329</f>
        <v>0</v>
      </c>
      <c r="S329" s="209">
        <v>0</v>
      </c>
      <c r="T329" s="210">
        <f>S329*H329</f>
        <v>0</v>
      </c>
      <c r="AR329" s="24" t="s">
        <v>133</v>
      </c>
      <c r="AT329" s="24" t="s">
        <v>128</v>
      </c>
      <c r="AU329" s="24" t="s">
        <v>83</v>
      </c>
      <c r="AY329" s="24" t="s">
        <v>126</v>
      </c>
      <c r="BE329" s="211">
        <f>IF(N329="základní",J329,0)</f>
        <v>0</v>
      </c>
      <c r="BF329" s="211">
        <f>IF(N329="snížená",J329,0)</f>
        <v>0</v>
      </c>
      <c r="BG329" s="211">
        <f>IF(N329="zákl. přenesená",J329,0)</f>
        <v>0</v>
      </c>
      <c r="BH329" s="211">
        <f>IF(N329="sníž. přenesená",J329,0)</f>
        <v>0</v>
      </c>
      <c r="BI329" s="211">
        <f>IF(N329="nulová",J329,0)</f>
        <v>0</v>
      </c>
      <c r="BJ329" s="24" t="s">
        <v>24</v>
      </c>
      <c r="BK329" s="211">
        <f>ROUND(I329*H329,2)</f>
        <v>0</v>
      </c>
      <c r="BL329" s="24" t="s">
        <v>133</v>
      </c>
      <c r="BM329" s="24" t="s">
        <v>414</v>
      </c>
    </row>
    <row r="330" spans="2:51" s="12" customFormat="1" ht="13.5">
      <c r="B330" s="212"/>
      <c r="C330" s="213"/>
      <c r="D330" s="214" t="s">
        <v>135</v>
      </c>
      <c r="E330" s="215" t="s">
        <v>22</v>
      </c>
      <c r="F330" s="216" t="s">
        <v>383</v>
      </c>
      <c r="G330" s="213"/>
      <c r="H330" s="217" t="s">
        <v>22</v>
      </c>
      <c r="I330" s="218"/>
      <c r="J330" s="213"/>
      <c r="K330" s="213"/>
      <c r="L330" s="219"/>
      <c r="M330" s="220"/>
      <c r="N330" s="221"/>
      <c r="O330" s="221"/>
      <c r="P330" s="221"/>
      <c r="Q330" s="221"/>
      <c r="R330" s="221"/>
      <c r="S330" s="221"/>
      <c r="T330" s="222"/>
      <c r="AT330" s="223" t="s">
        <v>135</v>
      </c>
      <c r="AU330" s="223" t="s">
        <v>83</v>
      </c>
      <c r="AV330" s="12" t="s">
        <v>24</v>
      </c>
      <c r="AW330" s="12" t="s">
        <v>39</v>
      </c>
      <c r="AX330" s="12" t="s">
        <v>75</v>
      </c>
      <c r="AY330" s="223" t="s">
        <v>126</v>
      </c>
    </row>
    <row r="331" spans="2:51" s="13" customFormat="1" ht="13.5">
      <c r="B331" s="224"/>
      <c r="C331" s="225"/>
      <c r="D331" s="214" t="s">
        <v>135</v>
      </c>
      <c r="E331" s="226" t="s">
        <v>22</v>
      </c>
      <c r="F331" s="227" t="s">
        <v>384</v>
      </c>
      <c r="G331" s="225"/>
      <c r="H331" s="228">
        <v>1.236</v>
      </c>
      <c r="I331" s="229"/>
      <c r="J331" s="225"/>
      <c r="K331" s="225"/>
      <c r="L331" s="230"/>
      <c r="M331" s="231"/>
      <c r="N331" s="232"/>
      <c r="O331" s="232"/>
      <c r="P331" s="232"/>
      <c r="Q331" s="232"/>
      <c r="R331" s="232"/>
      <c r="S331" s="232"/>
      <c r="T331" s="233"/>
      <c r="AT331" s="234" t="s">
        <v>135</v>
      </c>
      <c r="AU331" s="234" t="s">
        <v>83</v>
      </c>
      <c r="AV331" s="13" t="s">
        <v>83</v>
      </c>
      <c r="AW331" s="13" t="s">
        <v>39</v>
      </c>
      <c r="AX331" s="13" t="s">
        <v>75</v>
      </c>
      <c r="AY331" s="234" t="s">
        <v>126</v>
      </c>
    </row>
    <row r="332" spans="2:51" s="14" customFormat="1" ht="13.5">
      <c r="B332" s="235"/>
      <c r="C332" s="236"/>
      <c r="D332" s="237" t="s">
        <v>135</v>
      </c>
      <c r="E332" s="238" t="s">
        <v>22</v>
      </c>
      <c r="F332" s="239" t="s">
        <v>138</v>
      </c>
      <c r="G332" s="236"/>
      <c r="H332" s="240">
        <v>1.236</v>
      </c>
      <c r="I332" s="241"/>
      <c r="J332" s="236"/>
      <c r="K332" s="236"/>
      <c r="L332" s="242"/>
      <c r="M332" s="243"/>
      <c r="N332" s="244"/>
      <c r="O332" s="244"/>
      <c r="P332" s="244"/>
      <c r="Q332" s="244"/>
      <c r="R332" s="244"/>
      <c r="S332" s="244"/>
      <c r="T332" s="245"/>
      <c r="AT332" s="246" t="s">
        <v>135</v>
      </c>
      <c r="AU332" s="246" t="s">
        <v>83</v>
      </c>
      <c r="AV332" s="14" t="s">
        <v>133</v>
      </c>
      <c r="AW332" s="14" t="s">
        <v>39</v>
      </c>
      <c r="AX332" s="14" t="s">
        <v>24</v>
      </c>
      <c r="AY332" s="246" t="s">
        <v>126</v>
      </c>
    </row>
    <row r="333" spans="2:65" s="1" customFormat="1" ht="22.5" customHeight="1">
      <c r="B333" s="41"/>
      <c r="C333" s="200" t="s">
        <v>415</v>
      </c>
      <c r="D333" s="200" t="s">
        <v>128</v>
      </c>
      <c r="E333" s="201" t="s">
        <v>412</v>
      </c>
      <c r="F333" s="202" t="s">
        <v>413</v>
      </c>
      <c r="G333" s="203" t="s">
        <v>381</v>
      </c>
      <c r="H333" s="204">
        <v>54.8</v>
      </c>
      <c r="I333" s="205"/>
      <c r="J333" s="206">
        <f>ROUND(I333*H333,2)</f>
        <v>0</v>
      </c>
      <c r="K333" s="202" t="s">
        <v>132</v>
      </c>
      <c r="L333" s="61"/>
      <c r="M333" s="207" t="s">
        <v>22</v>
      </c>
      <c r="N333" s="208" t="s">
        <v>46</v>
      </c>
      <c r="O333" s="42"/>
      <c r="P333" s="209">
        <f>O333*H333</f>
        <v>0</v>
      </c>
      <c r="Q333" s="209">
        <v>0</v>
      </c>
      <c r="R333" s="209">
        <f>Q333*H333</f>
        <v>0</v>
      </c>
      <c r="S333" s="209">
        <v>0</v>
      </c>
      <c r="T333" s="210">
        <f>S333*H333</f>
        <v>0</v>
      </c>
      <c r="AR333" s="24" t="s">
        <v>133</v>
      </c>
      <c r="AT333" s="24" t="s">
        <v>128</v>
      </c>
      <c r="AU333" s="24" t="s">
        <v>83</v>
      </c>
      <c r="AY333" s="24" t="s">
        <v>126</v>
      </c>
      <c r="BE333" s="211">
        <f>IF(N333="základní",J333,0)</f>
        <v>0</v>
      </c>
      <c r="BF333" s="211">
        <f>IF(N333="snížená",J333,0)</f>
        <v>0</v>
      </c>
      <c r="BG333" s="211">
        <f>IF(N333="zákl. přenesená",J333,0)</f>
        <v>0</v>
      </c>
      <c r="BH333" s="211">
        <f>IF(N333="sníž. přenesená",J333,0)</f>
        <v>0</v>
      </c>
      <c r="BI333" s="211">
        <f>IF(N333="nulová",J333,0)</f>
        <v>0</v>
      </c>
      <c r="BJ333" s="24" t="s">
        <v>24</v>
      </c>
      <c r="BK333" s="211">
        <f>ROUND(I333*H333,2)</f>
        <v>0</v>
      </c>
      <c r="BL333" s="24" t="s">
        <v>133</v>
      </c>
      <c r="BM333" s="24" t="s">
        <v>416</v>
      </c>
    </row>
    <row r="334" spans="2:51" s="12" customFormat="1" ht="13.5">
      <c r="B334" s="212"/>
      <c r="C334" s="213"/>
      <c r="D334" s="214" t="s">
        <v>135</v>
      </c>
      <c r="E334" s="215" t="s">
        <v>22</v>
      </c>
      <c r="F334" s="216" t="s">
        <v>387</v>
      </c>
      <c r="G334" s="213"/>
      <c r="H334" s="217" t="s">
        <v>22</v>
      </c>
      <c r="I334" s="218"/>
      <c r="J334" s="213"/>
      <c r="K334" s="213"/>
      <c r="L334" s="219"/>
      <c r="M334" s="220"/>
      <c r="N334" s="221"/>
      <c r="O334" s="221"/>
      <c r="P334" s="221"/>
      <c r="Q334" s="221"/>
      <c r="R334" s="221"/>
      <c r="S334" s="221"/>
      <c r="T334" s="222"/>
      <c r="AT334" s="223" t="s">
        <v>135</v>
      </c>
      <c r="AU334" s="223" t="s">
        <v>83</v>
      </c>
      <c r="AV334" s="12" t="s">
        <v>24</v>
      </c>
      <c r="AW334" s="12" t="s">
        <v>39</v>
      </c>
      <c r="AX334" s="12" t="s">
        <v>75</v>
      </c>
      <c r="AY334" s="223" t="s">
        <v>126</v>
      </c>
    </row>
    <row r="335" spans="2:51" s="13" customFormat="1" ht="13.5">
      <c r="B335" s="224"/>
      <c r="C335" s="225"/>
      <c r="D335" s="214" t="s">
        <v>135</v>
      </c>
      <c r="E335" s="226" t="s">
        <v>22</v>
      </c>
      <c r="F335" s="227" t="s">
        <v>388</v>
      </c>
      <c r="G335" s="225"/>
      <c r="H335" s="228">
        <v>54.8</v>
      </c>
      <c r="I335" s="229"/>
      <c r="J335" s="225"/>
      <c r="K335" s="225"/>
      <c r="L335" s="230"/>
      <c r="M335" s="231"/>
      <c r="N335" s="232"/>
      <c r="O335" s="232"/>
      <c r="P335" s="232"/>
      <c r="Q335" s="232"/>
      <c r="R335" s="232"/>
      <c r="S335" s="232"/>
      <c r="T335" s="233"/>
      <c r="AT335" s="234" t="s">
        <v>135</v>
      </c>
      <c r="AU335" s="234" t="s">
        <v>83</v>
      </c>
      <c r="AV335" s="13" t="s">
        <v>83</v>
      </c>
      <c r="AW335" s="13" t="s">
        <v>39</v>
      </c>
      <c r="AX335" s="13" t="s">
        <v>75</v>
      </c>
      <c r="AY335" s="234" t="s">
        <v>126</v>
      </c>
    </row>
    <row r="336" spans="2:51" s="14" customFormat="1" ht="13.5">
      <c r="B336" s="235"/>
      <c r="C336" s="236"/>
      <c r="D336" s="237" t="s">
        <v>135</v>
      </c>
      <c r="E336" s="238" t="s">
        <v>22</v>
      </c>
      <c r="F336" s="239" t="s">
        <v>138</v>
      </c>
      <c r="G336" s="236"/>
      <c r="H336" s="240">
        <v>54.8</v>
      </c>
      <c r="I336" s="241"/>
      <c r="J336" s="236"/>
      <c r="K336" s="236"/>
      <c r="L336" s="242"/>
      <c r="M336" s="243"/>
      <c r="N336" s="244"/>
      <c r="O336" s="244"/>
      <c r="P336" s="244"/>
      <c r="Q336" s="244"/>
      <c r="R336" s="244"/>
      <c r="S336" s="244"/>
      <c r="T336" s="245"/>
      <c r="AT336" s="246" t="s">
        <v>135</v>
      </c>
      <c r="AU336" s="246" t="s">
        <v>83</v>
      </c>
      <c r="AV336" s="14" t="s">
        <v>133</v>
      </c>
      <c r="AW336" s="14" t="s">
        <v>39</v>
      </c>
      <c r="AX336" s="14" t="s">
        <v>24</v>
      </c>
      <c r="AY336" s="246" t="s">
        <v>126</v>
      </c>
    </row>
    <row r="337" spans="2:65" s="1" customFormat="1" ht="22.5" customHeight="1">
      <c r="B337" s="41"/>
      <c r="C337" s="200" t="s">
        <v>417</v>
      </c>
      <c r="D337" s="200" t="s">
        <v>128</v>
      </c>
      <c r="E337" s="201" t="s">
        <v>418</v>
      </c>
      <c r="F337" s="202" t="s">
        <v>419</v>
      </c>
      <c r="G337" s="203" t="s">
        <v>381</v>
      </c>
      <c r="H337" s="204">
        <v>47.66</v>
      </c>
      <c r="I337" s="205"/>
      <c r="J337" s="206">
        <f>ROUND(I337*H337,2)</f>
        <v>0</v>
      </c>
      <c r="K337" s="202" t="s">
        <v>132</v>
      </c>
      <c r="L337" s="61"/>
      <c r="M337" s="207" t="s">
        <v>22</v>
      </c>
      <c r="N337" s="208" t="s">
        <v>46</v>
      </c>
      <c r="O337" s="42"/>
      <c r="P337" s="209">
        <f>O337*H337</f>
        <v>0</v>
      </c>
      <c r="Q337" s="209">
        <v>0</v>
      </c>
      <c r="R337" s="209">
        <f>Q337*H337</f>
        <v>0</v>
      </c>
      <c r="S337" s="209">
        <v>0</v>
      </c>
      <c r="T337" s="210">
        <f>S337*H337</f>
        <v>0</v>
      </c>
      <c r="AR337" s="24" t="s">
        <v>133</v>
      </c>
      <c r="AT337" s="24" t="s">
        <v>128</v>
      </c>
      <c r="AU337" s="24" t="s">
        <v>83</v>
      </c>
      <c r="AY337" s="24" t="s">
        <v>126</v>
      </c>
      <c r="BE337" s="211">
        <f>IF(N337="základní",J337,0)</f>
        <v>0</v>
      </c>
      <c r="BF337" s="211">
        <f>IF(N337="snížená",J337,0)</f>
        <v>0</v>
      </c>
      <c r="BG337" s="211">
        <f>IF(N337="zákl. přenesená",J337,0)</f>
        <v>0</v>
      </c>
      <c r="BH337" s="211">
        <f>IF(N337="sníž. přenesená",J337,0)</f>
        <v>0</v>
      </c>
      <c r="BI337" s="211">
        <f>IF(N337="nulová",J337,0)</f>
        <v>0</v>
      </c>
      <c r="BJ337" s="24" t="s">
        <v>24</v>
      </c>
      <c r="BK337" s="211">
        <f>ROUND(I337*H337,2)</f>
        <v>0</v>
      </c>
      <c r="BL337" s="24" t="s">
        <v>133</v>
      </c>
      <c r="BM337" s="24" t="s">
        <v>420</v>
      </c>
    </row>
    <row r="338" spans="2:51" s="12" customFormat="1" ht="13.5">
      <c r="B338" s="212"/>
      <c r="C338" s="213"/>
      <c r="D338" s="214" t="s">
        <v>135</v>
      </c>
      <c r="E338" s="215" t="s">
        <v>22</v>
      </c>
      <c r="F338" s="216" t="s">
        <v>421</v>
      </c>
      <c r="G338" s="213"/>
      <c r="H338" s="217" t="s">
        <v>22</v>
      </c>
      <c r="I338" s="218"/>
      <c r="J338" s="213"/>
      <c r="K338" s="213"/>
      <c r="L338" s="219"/>
      <c r="M338" s="220"/>
      <c r="N338" s="221"/>
      <c r="O338" s="221"/>
      <c r="P338" s="221"/>
      <c r="Q338" s="221"/>
      <c r="R338" s="221"/>
      <c r="S338" s="221"/>
      <c r="T338" s="222"/>
      <c r="AT338" s="223" t="s">
        <v>135</v>
      </c>
      <c r="AU338" s="223" t="s">
        <v>83</v>
      </c>
      <c r="AV338" s="12" t="s">
        <v>24</v>
      </c>
      <c r="AW338" s="12" t="s">
        <v>39</v>
      </c>
      <c r="AX338" s="12" t="s">
        <v>75</v>
      </c>
      <c r="AY338" s="223" t="s">
        <v>126</v>
      </c>
    </row>
    <row r="339" spans="2:51" s="13" customFormat="1" ht="13.5">
      <c r="B339" s="224"/>
      <c r="C339" s="225"/>
      <c r="D339" s="214" t="s">
        <v>135</v>
      </c>
      <c r="E339" s="226" t="s">
        <v>22</v>
      </c>
      <c r="F339" s="227" t="s">
        <v>404</v>
      </c>
      <c r="G339" s="225"/>
      <c r="H339" s="228">
        <v>47.66</v>
      </c>
      <c r="I339" s="229"/>
      <c r="J339" s="225"/>
      <c r="K339" s="225"/>
      <c r="L339" s="230"/>
      <c r="M339" s="231"/>
      <c r="N339" s="232"/>
      <c r="O339" s="232"/>
      <c r="P339" s="232"/>
      <c r="Q339" s="232"/>
      <c r="R339" s="232"/>
      <c r="S339" s="232"/>
      <c r="T339" s="233"/>
      <c r="AT339" s="234" t="s">
        <v>135</v>
      </c>
      <c r="AU339" s="234" t="s">
        <v>83</v>
      </c>
      <c r="AV339" s="13" t="s">
        <v>83</v>
      </c>
      <c r="AW339" s="13" t="s">
        <v>39</v>
      </c>
      <c r="AX339" s="13" t="s">
        <v>75</v>
      </c>
      <c r="AY339" s="234" t="s">
        <v>126</v>
      </c>
    </row>
    <row r="340" spans="2:51" s="14" customFormat="1" ht="13.5">
      <c r="B340" s="235"/>
      <c r="C340" s="236"/>
      <c r="D340" s="237" t="s">
        <v>135</v>
      </c>
      <c r="E340" s="238" t="s">
        <v>22</v>
      </c>
      <c r="F340" s="239" t="s">
        <v>138</v>
      </c>
      <c r="G340" s="236"/>
      <c r="H340" s="240">
        <v>47.66</v>
      </c>
      <c r="I340" s="241"/>
      <c r="J340" s="236"/>
      <c r="K340" s="236"/>
      <c r="L340" s="242"/>
      <c r="M340" s="243"/>
      <c r="N340" s="244"/>
      <c r="O340" s="244"/>
      <c r="P340" s="244"/>
      <c r="Q340" s="244"/>
      <c r="R340" s="244"/>
      <c r="S340" s="244"/>
      <c r="T340" s="245"/>
      <c r="AT340" s="246" t="s">
        <v>135</v>
      </c>
      <c r="AU340" s="246" t="s">
        <v>83</v>
      </c>
      <c r="AV340" s="14" t="s">
        <v>133</v>
      </c>
      <c r="AW340" s="14" t="s">
        <v>39</v>
      </c>
      <c r="AX340" s="14" t="s">
        <v>24</v>
      </c>
      <c r="AY340" s="246" t="s">
        <v>126</v>
      </c>
    </row>
    <row r="341" spans="2:65" s="1" customFormat="1" ht="22.5" customHeight="1">
      <c r="B341" s="41"/>
      <c r="C341" s="200" t="s">
        <v>422</v>
      </c>
      <c r="D341" s="200" t="s">
        <v>128</v>
      </c>
      <c r="E341" s="201" t="s">
        <v>423</v>
      </c>
      <c r="F341" s="202" t="s">
        <v>424</v>
      </c>
      <c r="G341" s="203" t="s">
        <v>164</v>
      </c>
      <c r="H341" s="204">
        <v>0.48</v>
      </c>
      <c r="I341" s="205"/>
      <c r="J341" s="206">
        <f>ROUND(I341*H341,2)</f>
        <v>0</v>
      </c>
      <c r="K341" s="202" t="s">
        <v>22</v>
      </c>
      <c r="L341" s="61"/>
      <c r="M341" s="207" t="s">
        <v>22</v>
      </c>
      <c r="N341" s="208" t="s">
        <v>46</v>
      </c>
      <c r="O341" s="42"/>
      <c r="P341" s="209">
        <f>O341*H341</f>
        <v>0</v>
      </c>
      <c r="Q341" s="209">
        <v>0</v>
      </c>
      <c r="R341" s="209">
        <f>Q341*H341</f>
        <v>0</v>
      </c>
      <c r="S341" s="209">
        <v>0</v>
      </c>
      <c r="T341" s="210">
        <f>S341*H341</f>
        <v>0</v>
      </c>
      <c r="AR341" s="24" t="s">
        <v>133</v>
      </c>
      <c r="AT341" s="24" t="s">
        <v>128</v>
      </c>
      <c r="AU341" s="24" t="s">
        <v>83</v>
      </c>
      <c r="AY341" s="24" t="s">
        <v>126</v>
      </c>
      <c r="BE341" s="211">
        <f>IF(N341="základní",J341,0)</f>
        <v>0</v>
      </c>
      <c r="BF341" s="211">
        <f>IF(N341="snížená",J341,0)</f>
        <v>0</v>
      </c>
      <c r="BG341" s="211">
        <f>IF(N341="zákl. přenesená",J341,0)</f>
        <v>0</v>
      </c>
      <c r="BH341" s="211">
        <f>IF(N341="sníž. přenesená",J341,0)</f>
        <v>0</v>
      </c>
      <c r="BI341" s="211">
        <f>IF(N341="nulová",J341,0)</f>
        <v>0</v>
      </c>
      <c r="BJ341" s="24" t="s">
        <v>24</v>
      </c>
      <c r="BK341" s="211">
        <f>ROUND(I341*H341,2)</f>
        <v>0</v>
      </c>
      <c r="BL341" s="24" t="s">
        <v>133</v>
      </c>
      <c r="BM341" s="24" t="s">
        <v>425</v>
      </c>
    </row>
    <row r="342" spans="2:51" s="12" customFormat="1" ht="13.5">
      <c r="B342" s="212"/>
      <c r="C342" s="213"/>
      <c r="D342" s="214" t="s">
        <v>135</v>
      </c>
      <c r="E342" s="215" t="s">
        <v>22</v>
      </c>
      <c r="F342" s="216" t="s">
        <v>383</v>
      </c>
      <c r="G342" s="213"/>
      <c r="H342" s="217" t="s">
        <v>22</v>
      </c>
      <c r="I342" s="218"/>
      <c r="J342" s="213"/>
      <c r="K342" s="213"/>
      <c r="L342" s="219"/>
      <c r="M342" s="220"/>
      <c r="N342" s="221"/>
      <c r="O342" s="221"/>
      <c r="P342" s="221"/>
      <c r="Q342" s="221"/>
      <c r="R342" s="221"/>
      <c r="S342" s="221"/>
      <c r="T342" s="222"/>
      <c r="AT342" s="223" t="s">
        <v>135</v>
      </c>
      <c r="AU342" s="223" t="s">
        <v>83</v>
      </c>
      <c r="AV342" s="12" t="s">
        <v>24</v>
      </c>
      <c r="AW342" s="12" t="s">
        <v>39</v>
      </c>
      <c r="AX342" s="12" t="s">
        <v>75</v>
      </c>
      <c r="AY342" s="223" t="s">
        <v>126</v>
      </c>
    </row>
    <row r="343" spans="2:51" s="13" customFormat="1" ht="13.5">
      <c r="B343" s="224"/>
      <c r="C343" s="225"/>
      <c r="D343" s="214" t="s">
        <v>135</v>
      </c>
      <c r="E343" s="226" t="s">
        <v>22</v>
      </c>
      <c r="F343" s="227" t="s">
        <v>426</v>
      </c>
      <c r="G343" s="225"/>
      <c r="H343" s="228">
        <v>0.48</v>
      </c>
      <c r="I343" s="229"/>
      <c r="J343" s="225"/>
      <c r="K343" s="225"/>
      <c r="L343" s="230"/>
      <c r="M343" s="231"/>
      <c r="N343" s="232"/>
      <c r="O343" s="232"/>
      <c r="P343" s="232"/>
      <c r="Q343" s="232"/>
      <c r="R343" s="232"/>
      <c r="S343" s="232"/>
      <c r="T343" s="233"/>
      <c r="AT343" s="234" t="s">
        <v>135</v>
      </c>
      <c r="AU343" s="234" t="s">
        <v>83</v>
      </c>
      <c r="AV343" s="13" t="s">
        <v>83</v>
      </c>
      <c r="AW343" s="13" t="s">
        <v>39</v>
      </c>
      <c r="AX343" s="13" t="s">
        <v>75</v>
      </c>
      <c r="AY343" s="234" t="s">
        <v>126</v>
      </c>
    </row>
    <row r="344" spans="2:51" s="14" customFormat="1" ht="13.5">
      <c r="B344" s="235"/>
      <c r="C344" s="236"/>
      <c r="D344" s="237" t="s">
        <v>135</v>
      </c>
      <c r="E344" s="238" t="s">
        <v>22</v>
      </c>
      <c r="F344" s="239" t="s">
        <v>138</v>
      </c>
      <c r="G344" s="236"/>
      <c r="H344" s="240">
        <v>0.48</v>
      </c>
      <c r="I344" s="241"/>
      <c r="J344" s="236"/>
      <c r="K344" s="236"/>
      <c r="L344" s="242"/>
      <c r="M344" s="243"/>
      <c r="N344" s="244"/>
      <c r="O344" s="244"/>
      <c r="P344" s="244"/>
      <c r="Q344" s="244"/>
      <c r="R344" s="244"/>
      <c r="S344" s="244"/>
      <c r="T344" s="245"/>
      <c r="AT344" s="246" t="s">
        <v>135</v>
      </c>
      <c r="AU344" s="246" t="s">
        <v>83</v>
      </c>
      <c r="AV344" s="14" t="s">
        <v>133</v>
      </c>
      <c r="AW344" s="14" t="s">
        <v>39</v>
      </c>
      <c r="AX344" s="14" t="s">
        <v>24</v>
      </c>
      <c r="AY344" s="246" t="s">
        <v>126</v>
      </c>
    </row>
    <row r="345" spans="2:65" s="1" customFormat="1" ht="22.5" customHeight="1">
      <c r="B345" s="41"/>
      <c r="C345" s="200" t="s">
        <v>427</v>
      </c>
      <c r="D345" s="200" t="s">
        <v>128</v>
      </c>
      <c r="E345" s="201" t="s">
        <v>428</v>
      </c>
      <c r="F345" s="202" t="s">
        <v>424</v>
      </c>
      <c r="G345" s="203" t="s">
        <v>164</v>
      </c>
      <c r="H345" s="204">
        <v>34.25</v>
      </c>
      <c r="I345" s="205"/>
      <c r="J345" s="206">
        <f>ROUND(I345*H345,2)</f>
        <v>0</v>
      </c>
      <c r="K345" s="202" t="s">
        <v>22</v>
      </c>
      <c r="L345" s="61"/>
      <c r="M345" s="207" t="s">
        <v>22</v>
      </c>
      <c r="N345" s="208" t="s">
        <v>46</v>
      </c>
      <c r="O345" s="42"/>
      <c r="P345" s="209">
        <f>O345*H345</f>
        <v>0</v>
      </c>
      <c r="Q345" s="209">
        <v>0</v>
      </c>
      <c r="R345" s="209">
        <f>Q345*H345</f>
        <v>0</v>
      </c>
      <c r="S345" s="209">
        <v>0</v>
      </c>
      <c r="T345" s="210">
        <f>S345*H345</f>
        <v>0</v>
      </c>
      <c r="AR345" s="24" t="s">
        <v>133</v>
      </c>
      <c r="AT345" s="24" t="s">
        <v>128</v>
      </c>
      <c r="AU345" s="24" t="s">
        <v>83</v>
      </c>
      <c r="AY345" s="24" t="s">
        <v>126</v>
      </c>
      <c r="BE345" s="211">
        <f>IF(N345="základní",J345,0)</f>
        <v>0</v>
      </c>
      <c r="BF345" s="211">
        <f>IF(N345="snížená",J345,0)</f>
        <v>0</v>
      </c>
      <c r="BG345" s="211">
        <f>IF(N345="zákl. přenesená",J345,0)</f>
        <v>0</v>
      </c>
      <c r="BH345" s="211">
        <f>IF(N345="sníž. přenesená",J345,0)</f>
        <v>0</v>
      </c>
      <c r="BI345" s="211">
        <f>IF(N345="nulová",J345,0)</f>
        <v>0</v>
      </c>
      <c r="BJ345" s="24" t="s">
        <v>24</v>
      </c>
      <c r="BK345" s="211">
        <f>ROUND(I345*H345,2)</f>
        <v>0</v>
      </c>
      <c r="BL345" s="24" t="s">
        <v>133</v>
      </c>
      <c r="BM345" s="24" t="s">
        <v>429</v>
      </c>
    </row>
    <row r="346" spans="2:51" s="12" customFormat="1" ht="13.5">
      <c r="B346" s="212"/>
      <c r="C346" s="213"/>
      <c r="D346" s="214" t="s">
        <v>135</v>
      </c>
      <c r="E346" s="215" t="s">
        <v>22</v>
      </c>
      <c r="F346" s="216" t="s">
        <v>387</v>
      </c>
      <c r="G346" s="213"/>
      <c r="H346" s="217" t="s">
        <v>22</v>
      </c>
      <c r="I346" s="218"/>
      <c r="J346" s="213"/>
      <c r="K346" s="213"/>
      <c r="L346" s="219"/>
      <c r="M346" s="220"/>
      <c r="N346" s="221"/>
      <c r="O346" s="221"/>
      <c r="P346" s="221"/>
      <c r="Q346" s="221"/>
      <c r="R346" s="221"/>
      <c r="S346" s="221"/>
      <c r="T346" s="222"/>
      <c r="AT346" s="223" t="s">
        <v>135</v>
      </c>
      <c r="AU346" s="223" t="s">
        <v>83</v>
      </c>
      <c r="AV346" s="12" t="s">
        <v>24</v>
      </c>
      <c r="AW346" s="12" t="s">
        <v>39</v>
      </c>
      <c r="AX346" s="12" t="s">
        <v>75</v>
      </c>
      <c r="AY346" s="223" t="s">
        <v>126</v>
      </c>
    </row>
    <row r="347" spans="2:51" s="13" customFormat="1" ht="13.5">
      <c r="B347" s="224"/>
      <c r="C347" s="225"/>
      <c r="D347" s="214" t="s">
        <v>135</v>
      </c>
      <c r="E347" s="226" t="s">
        <v>22</v>
      </c>
      <c r="F347" s="227" t="s">
        <v>430</v>
      </c>
      <c r="G347" s="225"/>
      <c r="H347" s="228">
        <v>34.25</v>
      </c>
      <c r="I347" s="229"/>
      <c r="J347" s="225"/>
      <c r="K347" s="225"/>
      <c r="L347" s="230"/>
      <c r="M347" s="231"/>
      <c r="N347" s="232"/>
      <c r="O347" s="232"/>
      <c r="P347" s="232"/>
      <c r="Q347" s="232"/>
      <c r="R347" s="232"/>
      <c r="S347" s="232"/>
      <c r="T347" s="233"/>
      <c r="AT347" s="234" t="s">
        <v>135</v>
      </c>
      <c r="AU347" s="234" t="s">
        <v>83</v>
      </c>
      <c r="AV347" s="13" t="s">
        <v>83</v>
      </c>
      <c r="AW347" s="13" t="s">
        <v>39</v>
      </c>
      <c r="AX347" s="13" t="s">
        <v>75</v>
      </c>
      <c r="AY347" s="234" t="s">
        <v>126</v>
      </c>
    </row>
    <row r="348" spans="2:51" s="14" customFormat="1" ht="13.5">
      <c r="B348" s="235"/>
      <c r="C348" s="236"/>
      <c r="D348" s="237" t="s">
        <v>135</v>
      </c>
      <c r="E348" s="238" t="s">
        <v>22</v>
      </c>
      <c r="F348" s="239" t="s">
        <v>138</v>
      </c>
      <c r="G348" s="236"/>
      <c r="H348" s="240">
        <v>34.25</v>
      </c>
      <c r="I348" s="241"/>
      <c r="J348" s="236"/>
      <c r="K348" s="236"/>
      <c r="L348" s="242"/>
      <c r="M348" s="243"/>
      <c r="N348" s="244"/>
      <c r="O348" s="244"/>
      <c r="P348" s="244"/>
      <c r="Q348" s="244"/>
      <c r="R348" s="244"/>
      <c r="S348" s="244"/>
      <c r="T348" s="245"/>
      <c r="AT348" s="246" t="s">
        <v>135</v>
      </c>
      <c r="AU348" s="246" t="s">
        <v>83</v>
      </c>
      <c r="AV348" s="14" t="s">
        <v>133</v>
      </c>
      <c r="AW348" s="14" t="s">
        <v>39</v>
      </c>
      <c r="AX348" s="14" t="s">
        <v>24</v>
      </c>
      <c r="AY348" s="246" t="s">
        <v>126</v>
      </c>
    </row>
    <row r="349" spans="2:65" s="1" customFormat="1" ht="22.5" customHeight="1">
      <c r="B349" s="41"/>
      <c r="C349" s="200" t="s">
        <v>431</v>
      </c>
      <c r="D349" s="200" t="s">
        <v>128</v>
      </c>
      <c r="E349" s="201" t="s">
        <v>432</v>
      </c>
      <c r="F349" s="202" t="s">
        <v>424</v>
      </c>
      <c r="G349" s="203" t="s">
        <v>164</v>
      </c>
      <c r="H349" s="204">
        <v>10.9</v>
      </c>
      <c r="I349" s="205"/>
      <c r="J349" s="206">
        <f>ROUND(I349*H349,2)</f>
        <v>0</v>
      </c>
      <c r="K349" s="202" t="s">
        <v>22</v>
      </c>
      <c r="L349" s="61"/>
      <c r="M349" s="207" t="s">
        <v>22</v>
      </c>
      <c r="N349" s="208" t="s">
        <v>46</v>
      </c>
      <c r="O349" s="42"/>
      <c r="P349" s="209">
        <f>O349*H349</f>
        <v>0</v>
      </c>
      <c r="Q349" s="209">
        <v>0</v>
      </c>
      <c r="R349" s="209">
        <f>Q349*H349</f>
        <v>0</v>
      </c>
      <c r="S349" s="209">
        <v>0</v>
      </c>
      <c r="T349" s="210">
        <f>S349*H349</f>
        <v>0</v>
      </c>
      <c r="AR349" s="24" t="s">
        <v>133</v>
      </c>
      <c r="AT349" s="24" t="s">
        <v>128</v>
      </c>
      <c r="AU349" s="24" t="s">
        <v>83</v>
      </c>
      <c r="AY349" s="24" t="s">
        <v>126</v>
      </c>
      <c r="BE349" s="211">
        <f>IF(N349="základní",J349,0)</f>
        <v>0</v>
      </c>
      <c r="BF349" s="211">
        <f>IF(N349="snížená",J349,0)</f>
        <v>0</v>
      </c>
      <c r="BG349" s="211">
        <f>IF(N349="zákl. přenesená",J349,0)</f>
        <v>0</v>
      </c>
      <c r="BH349" s="211">
        <f>IF(N349="sníž. přenesená",J349,0)</f>
        <v>0</v>
      </c>
      <c r="BI349" s="211">
        <f>IF(N349="nulová",J349,0)</f>
        <v>0</v>
      </c>
      <c r="BJ349" s="24" t="s">
        <v>24</v>
      </c>
      <c r="BK349" s="211">
        <f>ROUND(I349*H349,2)</f>
        <v>0</v>
      </c>
      <c r="BL349" s="24" t="s">
        <v>133</v>
      </c>
      <c r="BM349" s="24" t="s">
        <v>433</v>
      </c>
    </row>
    <row r="350" spans="2:51" s="12" customFormat="1" ht="13.5">
      <c r="B350" s="212"/>
      <c r="C350" s="213"/>
      <c r="D350" s="214" t="s">
        <v>135</v>
      </c>
      <c r="E350" s="215" t="s">
        <v>22</v>
      </c>
      <c r="F350" s="216" t="s">
        <v>421</v>
      </c>
      <c r="G350" s="213"/>
      <c r="H350" s="217" t="s">
        <v>22</v>
      </c>
      <c r="I350" s="218"/>
      <c r="J350" s="213"/>
      <c r="K350" s="213"/>
      <c r="L350" s="219"/>
      <c r="M350" s="220"/>
      <c r="N350" s="221"/>
      <c r="O350" s="221"/>
      <c r="P350" s="221"/>
      <c r="Q350" s="221"/>
      <c r="R350" s="221"/>
      <c r="S350" s="221"/>
      <c r="T350" s="222"/>
      <c r="AT350" s="223" t="s">
        <v>135</v>
      </c>
      <c r="AU350" s="223" t="s">
        <v>83</v>
      </c>
      <c r="AV350" s="12" t="s">
        <v>24</v>
      </c>
      <c r="AW350" s="12" t="s">
        <v>39</v>
      </c>
      <c r="AX350" s="12" t="s">
        <v>75</v>
      </c>
      <c r="AY350" s="223" t="s">
        <v>126</v>
      </c>
    </row>
    <row r="351" spans="2:51" s="13" customFormat="1" ht="13.5">
      <c r="B351" s="224"/>
      <c r="C351" s="225"/>
      <c r="D351" s="214" t="s">
        <v>135</v>
      </c>
      <c r="E351" s="226" t="s">
        <v>22</v>
      </c>
      <c r="F351" s="227" t="s">
        <v>434</v>
      </c>
      <c r="G351" s="225"/>
      <c r="H351" s="228">
        <v>10.9</v>
      </c>
      <c r="I351" s="229"/>
      <c r="J351" s="225"/>
      <c r="K351" s="225"/>
      <c r="L351" s="230"/>
      <c r="M351" s="231"/>
      <c r="N351" s="232"/>
      <c r="O351" s="232"/>
      <c r="P351" s="232"/>
      <c r="Q351" s="232"/>
      <c r="R351" s="232"/>
      <c r="S351" s="232"/>
      <c r="T351" s="233"/>
      <c r="AT351" s="234" t="s">
        <v>135</v>
      </c>
      <c r="AU351" s="234" t="s">
        <v>83</v>
      </c>
      <c r="AV351" s="13" t="s">
        <v>83</v>
      </c>
      <c r="AW351" s="13" t="s">
        <v>39</v>
      </c>
      <c r="AX351" s="13" t="s">
        <v>75</v>
      </c>
      <c r="AY351" s="234" t="s">
        <v>126</v>
      </c>
    </row>
    <row r="352" spans="2:51" s="14" customFormat="1" ht="13.5">
      <c r="B352" s="235"/>
      <c r="C352" s="236"/>
      <c r="D352" s="214" t="s">
        <v>135</v>
      </c>
      <c r="E352" s="257" t="s">
        <v>22</v>
      </c>
      <c r="F352" s="258" t="s">
        <v>138</v>
      </c>
      <c r="G352" s="236"/>
      <c r="H352" s="259">
        <v>10.9</v>
      </c>
      <c r="I352" s="241"/>
      <c r="J352" s="236"/>
      <c r="K352" s="236"/>
      <c r="L352" s="242"/>
      <c r="M352" s="243"/>
      <c r="N352" s="244"/>
      <c r="O352" s="244"/>
      <c r="P352" s="244"/>
      <c r="Q352" s="244"/>
      <c r="R352" s="244"/>
      <c r="S352" s="244"/>
      <c r="T352" s="245"/>
      <c r="AT352" s="246" t="s">
        <v>135</v>
      </c>
      <c r="AU352" s="246" t="s">
        <v>83</v>
      </c>
      <c r="AV352" s="14" t="s">
        <v>133</v>
      </c>
      <c r="AW352" s="14" t="s">
        <v>39</v>
      </c>
      <c r="AX352" s="14" t="s">
        <v>24</v>
      </c>
      <c r="AY352" s="246" t="s">
        <v>126</v>
      </c>
    </row>
    <row r="353" spans="2:63" s="11" customFormat="1" ht="29.85" customHeight="1">
      <c r="B353" s="183"/>
      <c r="C353" s="184"/>
      <c r="D353" s="197" t="s">
        <v>74</v>
      </c>
      <c r="E353" s="198" t="s">
        <v>423</v>
      </c>
      <c r="F353" s="198" t="s">
        <v>435</v>
      </c>
      <c r="G353" s="184"/>
      <c r="H353" s="184"/>
      <c r="I353" s="187"/>
      <c r="J353" s="199">
        <f>BK353</f>
        <v>0</v>
      </c>
      <c r="K353" s="184"/>
      <c r="L353" s="189"/>
      <c r="M353" s="190"/>
      <c r="N353" s="191"/>
      <c r="O353" s="191"/>
      <c r="P353" s="192">
        <f>P354</f>
        <v>0</v>
      </c>
      <c r="Q353" s="191"/>
      <c r="R353" s="192">
        <f>R354</f>
        <v>0</v>
      </c>
      <c r="S353" s="191"/>
      <c r="T353" s="193">
        <f>T354</f>
        <v>0</v>
      </c>
      <c r="AR353" s="194" t="s">
        <v>24</v>
      </c>
      <c r="AT353" s="195" t="s">
        <v>74</v>
      </c>
      <c r="AU353" s="195" t="s">
        <v>24</v>
      </c>
      <c r="AY353" s="194" t="s">
        <v>126</v>
      </c>
      <c r="BK353" s="196">
        <f>BK354</f>
        <v>0</v>
      </c>
    </row>
    <row r="354" spans="2:65" s="1" customFormat="1" ht="31.5" customHeight="1">
      <c r="B354" s="41"/>
      <c r="C354" s="200" t="s">
        <v>436</v>
      </c>
      <c r="D354" s="200" t="s">
        <v>128</v>
      </c>
      <c r="E354" s="201" t="s">
        <v>437</v>
      </c>
      <c r="F354" s="202" t="s">
        <v>438</v>
      </c>
      <c r="G354" s="203" t="s">
        <v>381</v>
      </c>
      <c r="H354" s="204">
        <v>58.563</v>
      </c>
      <c r="I354" s="205"/>
      <c r="J354" s="206">
        <f>ROUND(I354*H354,2)</f>
        <v>0</v>
      </c>
      <c r="K354" s="202" t="s">
        <v>132</v>
      </c>
      <c r="L354" s="61"/>
      <c r="M354" s="207" t="s">
        <v>22</v>
      </c>
      <c r="N354" s="263" t="s">
        <v>46</v>
      </c>
      <c r="O354" s="264"/>
      <c r="P354" s="265">
        <f>O354*H354</f>
        <v>0</v>
      </c>
      <c r="Q354" s="265">
        <v>0</v>
      </c>
      <c r="R354" s="265">
        <f>Q354*H354</f>
        <v>0</v>
      </c>
      <c r="S354" s="265">
        <v>0</v>
      </c>
      <c r="T354" s="266">
        <f>S354*H354</f>
        <v>0</v>
      </c>
      <c r="AR354" s="24" t="s">
        <v>133</v>
      </c>
      <c r="AT354" s="24" t="s">
        <v>128</v>
      </c>
      <c r="AU354" s="24" t="s">
        <v>83</v>
      </c>
      <c r="AY354" s="24" t="s">
        <v>126</v>
      </c>
      <c r="BE354" s="211">
        <f>IF(N354="základní",J354,0)</f>
        <v>0</v>
      </c>
      <c r="BF354" s="211">
        <f>IF(N354="snížená",J354,0)</f>
        <v>0</v>
      </c>
      <c r="BG354" s="211">
        <f>IF(N354="zákl. přenesená",J354,0)</f>
        <v>0</v>
      </c>
      <c r="BH354" s="211">
        <f>IF(N354="sníž. přenesená",J354,0)</f>
        <v>0</v>
      </c>
      <c r="BI354" s="211">
        <f>IF(N354="nulová",J354,0)</f>
        <v>0</v>
      </c>
      <c r="BJ354" s="24" t="s">
        <v>24</v>
      </c>
      <c r="BK354" s="211">
        <f>ROUND(I354*H354,2)</f>
        <v>0</v>
      </c>
      <c r="BL354" s="24" t="s">
        <v>133</v>
      </c>
      <c r="BM354" s="24" t="s">
        <v>439</v>
      </c>
    </row>
    <row r="355" spans="2:12" s="1" customFormat="1" ht="6.95" customHeight="1">
      <c r="B355" s="56"/>
      <c r="C355" s="57"/>
      <c r="D355" s="57"/>
      <c r="E355" s="57"/>
      <c r="F355" s="57"/>
      <c r="G355" s="57"/>
      <c r="H355" s="57"/>
      <c r="I355" s="144"/>
      <c r="J355" s="57"/>
      <c r="K355" s="57"/>
      <c r="L355" s="61"/>
    </row>
  </sheetData>
  <sheetProtection password="CC35" sheet="1" objects="1" scenarios="1" formatCells="0" formatColumns="0" formatRows="0" sort="0" autoFilter="0"/>
  <autoFilter ref="C87:K354"/>
  <mergeCells count="12">
    <mergeCell ref="E78:H78"/>
    <mergeCell ref="E80:H80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6:H76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7" customWidth="1"/>
    <col min="2" max="2" width="1.66796875" style="267" customWidth="1"/>
    <col min="3" max="4" width="5" style="267" customWidth="1"/>
    <col min="5" max="5" width="11.66015625" style="267" customWidth="1"/>
    <col min="6" max="6" width="9.16015625" style="267" customWidth="1"/>
    <col min="7" max="7" width="5" style="267" customWidth="1"/>
    <col min="8" max="8" width="77.83203125" style="267" customWidth="1"/>
    <col min="9" max="10" width="20" style="267" customWidth="1"/>
    <col min="11" max="11" width="1.66796875" style="267" customWidth="1"/>
  </cols>
  <sheetData>
    <row r="1" ht="37.5" customHeight="1"/>
    <row r="2" spans="2:11" ht="7.5" customHeight="1">
      <c r="B2" s="268"/>
      <c r="C2" s="269"/>
      <c r="D2" s="269"/>
      <c r="E2" s="269"/>
      <c r="F2" s="269"/>
      <c r="G2" s="269"/>
      <c r="H2" s="269"/>
      <c r="I2" s="269"/>
      <c r="J2" s="269"/>
      <c r="K2" s="270"/>
    </row>
    <row r="3" spans="2:11" s="15" customFormat="1" ht="45" customHeight="1">
      <c r="B3" s="271"/>
      <c r="C3" s="396" t="s">
        <v>440</v>
      </c>
      <c r="D3" s="396"/>
      <c r="E3" s="396"/>
      <c r="F3" s="396"/>
      <c r="G3" s="396"/>
      <c r="H3" s="396"/>
      <c r="I3" s="396"/>
      <c r="J3" s="396"/>
      <c r="K3" s="272"/>
    </row>
    <row r="4" spans="2:11" ht="25.5" customHeight="1">
      <c r="B4" s="273"/>
      <c r="C4" s="397" t="s">
        <v>441</v>
      </c>
      <c r="D4" s="397"/>
      <c r="E4" s="397"/>
      <c r="F4" s="397"/>
      <c r="G4" s="397"/>
      <c r="H4" s="397"/>
      <c r="I4" s="397"/>
      <c r="J4" s="397"/>
      <c r="K4" s="274"/>
    </row>
    <row r="5" spans="2:11" ht="5.25" customHeight="1">
      <c r="B5" s="273"/>
      <c r="C5" s="275"/>
      <c r="D5" s="275"/>
      <c r="E5" s="275"/>
      <c r="F5" s="275"/>
      <c r="G5" s="275"/>
      <c r="H5" s="275"/>
      <c r="I5" s="275"/>
      <c r="J5" s="275"/>
      <c r="K5" s="274"/>
    </row>
    <row r="6" spans="2:11" ht="15" customHeight="1">
      <c r="B6" s="273"/>
      <c r="C6" s="395" t="s">
        <v>442</v>
      </c>
      <c r="D6" s="395"/>
      <c r="E6" s="395"/>
      <c r="F6" s="395"/>
      <c r="G6" s="395"/>
      <c r="H6" s="395"/>
      <c r="I6" s="395"/>
      <c r="J6" s="395"/>
      <c r="K6" s="274"/>
    </row>
    <row r="7" spans="2:11" ht="15" customHeight="1">
      <c r="B7" s="277"/>
      <c r="C7" s="395" t="s">
        <v>443</v>
      </c>
      <c r="D7" s="395"/>
      <c r="E7" s="395"/>
      <c r="F7" s="395"/>
      <c r="G7" s="395"/>
      <c r="H7" s="395"/>
      <c r="I7" s="395"/>
      <c r="J7" s="395"/>
      <c r="K7" s="274"/>
    </row>
    <row r="8" spans="2:11" ht="12.75" customHeight="1">
      <c r="B8" s="277"/>
      <c r="C8" s="276"/>
      <c r="D8" s="276"/>
      <c r="E8" s="276"/>
      <c r="F8" s="276"/>
      <c r="G8" s="276"/>
      <c r="H8" s="276"/>
      <c r="I8" s="276"/>
      <c r="J8" s="276"/>
      <c r="K8" s="274"/>
    </row>
    <row r="9" spans="2:11" ht="15" customHeight="1">
      <c r="B9" s="277"/>
      <c r="C9" s="395" t="s">
        <v>444</v>
      </c>
      <c r="D9" s="395"/>
      <c r="E9" s="395"/>
      <c r="F9" s="395"/>
      <c r="G9" s="395"/>
      <c r="H9" s="395"/>
      <c r="I9" s="395"/>
      <c r="J9" s="395"/>
      <c r="K9" s="274"/>
    </row>
    <row r="10" spans="2:11" ht="15" customHeight="1">
      <c r="B10" s="277"/>
      <c r="C10" s="276"/>
      <c r="D10" s="395" t="s">
        <v>445</v>
      </c>
      <c r="E10" s="395"/>
      <c r="F10" s="395"/>
      <c r="G10" s="395"/>
      <c r="H10" s="395"/>
      <c r="I10" s="395"/>
      <c r="J10" s="395"/>
      <c r="K10" s="274"/>
    </row>
    <row r="11" spans="2:11" ht="15" customHeight="1">
      <c r="B11" s="277"/>
      <c r="C11" s="278"/>
      <c r="D11" s="395" t="s">
        <v>446</v>
      </c>
      <c r="E11" s="395"/>
      <c r="F11" s="395"/>
      <c r="G11" s="395"/>
      <c r="H11" s="395"/>
      <c r="I11" s="395"/>
      <c r="J11" s="395"/>
      <c r="K11" s="274"/>
    </row>
    <row r="12" spans="2:11" ht="12.75" customHeight="1">
      <c r="B12" s="277"/>
      <c r="C12" s="278"/>
      <c r="D12" s="278"/>
      <c r="E12" s="278"/>
      <c r="F12" s="278"/>
      <c r="G12" s="278"/>
      <c r="H12" s="278"/>
      <c r="I12" s="278"/>
      <c r="J12" s="278"/>
      <c r="K12" s="274"/>
    </row>
    <row r="13" spans="2:11" ht="15" customHeight="1">
      <c r="B13" s="277"/>
      <c r="C13" s="278"/>
      <c r="D13" s="395" t="s">
        <v>447</v>
      </c>
      <c r="E13" s="395"/>
      <c r="F13" s="395"/>
      <c r="G13" s="395"/>
      <c r="H13" s="395"/>
      <c r="I13" s="395"/>
      <c r="J13" s="395"/>
      <c r="K13" s="274"/>
    </row>
    <row r="14" spans="2:11" ht="15" customHeight="1">
      <c r="B14" s="277"/>
      <c r="C14" s="278"/>
      <c r="D14" s="395" t="s">
        <v>448</v>
      </c>
      <c r="E14" s="395"/>
      <c r="F14" s="395"/>
      <c r="G14" s="395"/>
      <c r="H14" s="395"/>
      <c r="I14" s="395"/>
      <c r="J14" s="395"/>
      <c r="K14" s="274"/>
    </row>
    <row r="15" spans="2:11" ht="15" customHeight="1">
      <c r="B15" s="277"/>
      <c r="C15" s="278"/>
      <c r="D15" s="395" t="s">
        <v>449</v>
      </c>
      <c r="E15" s="395"/>
      <c r="F15" s="395"/>
      <c r="G15" s="395"/>
      <c r="H15" s="395"/>
      <c r="I15" s="395"/>
      <c r="J15" s="395"/>
      <c r="K15" s="274"/>
    </row>
    <row r="16" spans="2:11" ht="15" customHeight="1">
      <c r="B16" s="277"/>
      <c r="C16" s="278"/>
      <c r="D16" s="278"/>
      <c r="E16" s="279" t="s">
        <v>81</v>
      </c>
      <c r="F16" s="395" t="s">
        <v>450</v>
      </c>
      <c r="G16" s="395"/>
      <c r="H16" s="395"/>
      <c r="I16" s="395"/>
      <c r="J16" s="395"/>
      <c r="K16" s="274"/>
    </row>
    <row r="17" spans="2:11" ht="15" customHeight="1">
      <c r="B17" s="277"/>
      <c r="C17" s="278"/>
      <c r="D17" s="278"/>
      <c r="E17" s="279" t="s">
        <v>451</v>
      </c>
      <c r="F17" s="395" t="s">
        <v>452</v>
      </c>
      <c r="G17" s="395"/>
      <c r="H17" s="395"/>
      <c r="I17" s="395"/>
      <c r="J17" s="395"/>
      <c r="K17" s="274"/>
    </row>
    <row r="18" spans="2:11" ht="15" customHeight="1">
      <c r="B18" s="277"/>
      <c r="C18" s="278"/>
      <c r="D18" s="278"/>
      <c r="E18" s="279" t="s">
        <v>453</v>
      </c>
      <c r="F18" s="395" t="s">
        <v>454</v>
      </c>
      <c r="G18" s="395"/>
      <c r="H18" s="395"/>
      <c r="I18" s="395"/>
      <c r="J18" s="395"/>
      <c r="K18" s="274"/>
    </row>
    <row r="19" spans="2:11" ht="15" customHeight="1">
      <c r="B19" s="277"/>
      <c r="C19" s="278"/>
      <c r="D19" s="278"/>
      <c r="E19" s="279" t="s">
        <v>455</v>
      </c>
      <c r="F19" s="395" t="s">
        <v>456</v>
      </c>
      <c r="G19" s="395"/>
      <c r="H19" s="395"/>
      <c r="I19" s="395"/>
      <c r="J19" s="395"/>
      <c r="K19" s="274"/>
    </row>
    <row r="20" spans="2:11" ht="15" customHeight="1">
      <c r="B20" s="277"/>
      <c r="C20" s="278"/>
      <c r="D20" s="278"/>
      <c r="E20" s="279" t="s">
        <v>457</v>
      </c>
      <c r="F20" s="395" t="s">
        <v>458</v>
      </c>
      <c r="G20" s="395"/>
      <c r="H20" s="395"/>
      <c r="I20" s="395"/>
      <c r="J20" s="395"/>
      <c r="K20" s="274"/>
    </row>
    <row r="21" spans="2:11" ht="15" customHeight="1">
      <c r="B21" s="277"/>
      <c r="C21" s="278"/>
      <c r="D21" s="278"/>
      <c r="E21" s="279" t="s">
        <v>87</v>
      </c>
      <c r="F21" s="395" t="s">
        <v>459</v>
      </c>
      <c r="G21" s="395"/>
      <c r="H21" s="395"/>
      <c r="I21" s="395"/>
      <c r="J21" s="395"/>
      <c r="K21" s="274"/>
    </row>
    <row r="22" spans="2:11" ht="12.75" customHeight="1">
      <c r="B22" s="277"/>
      <c r="C22" s="278"/>
      <c r="D22" s="278"/>
      <c r="E22" s="278"/>
      <c r="F22" s="278"/>
      <c r="G22" s="278"/>
      <c r="H22" s="278"/>
      <c r="I22" s="278"/>
      <c r="J22" s="278"/>
      <c r="K22" s="274"/>
    </row>
    <row r="23" spans="2:11" ht="15" customHeight="1">
      <c r="B23" s="277"/>
      <c r="C23" s="395" t="s">
        <v>460</v>
      </c>
      <c r="D23" s="395"/>
      <c r="E23" s="395"/>
      <c r="F23" s="395"/>
      <c r="G23" s="395"/>
      <c r="H23" s="395"/>
      <c r="I23" s="395"/>
      <c r="J23" s="395"/>
      <c r="K23" s="274"/>
    </row>
    <row r="24" spans="2:11" ht="15" customHeight="1">
      <c r="B24" s="277"/>
      <c r="C24" s="395" t="s">
        <v>461</v>
      </c>
      <c r="D24" s="395"/>
      <c r="E24" s="395"/>
      <c r="F24" s="395"/>
      <c r="G24" s="395"/>
      <c r="H24" s="395"/>
      <c r="I24" s="395"/>
      <c r="J24" s="395"/>
      <c r="K24" s="274"/>
    </row>
    <row r="25" spans="2:11" ht="15" customHeight="1">
      <c r="B25" s="277"/>
      <c r="C25" s="276"/>
      <c r="D25" s="395" t="s">
        <v>462</v>
      </c>
      <c r="E25" s="395"/>
      <c r="F25" s="395"/>
      <c r="G25" s="395"/>
      <c r="H25" s="395"/>
      <c r="I25" s="395"/>
      <c r="J25" s="395"/>
      <c r="K25" s="274"/>
    </row>
    <row r="26" spans="2:11" ht="15" customHeight="1">
      <c r="B26" s="277"/>
      <c r="C26" s="278"/>
      <c r="D26" s="395" t="s">
        <v>463</v>
      </c>
      <c r="E26" s="395"/>
      <c r="F26" s="395"/>
      <c r="G26" s="395"/>
      <c r="H26" s="395"/>
      <c r="I26" s="395"/>
      <c r="J26" s="395"/>
      <c r="K26" s="274"/>
    </row>
    <row r="27" spans="2:11" ht="12.75" customHeight="1">
      <c r="B27" s="277"/>
      <c r="C27" s="278"/>
      <c r="D27" s="278"/>
      <c r="E27" s="278"/>
      <c r="F27" s="278"/>
      <c r="G27" s="278"/>
      <c r="H27" s="278"/>
      <c r="I27" s="278"/>
      <c r="J27" s="278"/>
      <c r="K27" s="274"/>
    </row>
    <row r="28" spans="2:11" ht="15" customHeight="1">
      <c r="B28" s="277"/>
      <c r="C28" s="278"/>
      <c r="D28" s="395" t="s">
        <v>464</v>
      </c>
      <c r="E28" s="395"/>
      <c r="F28" s="395"/>
      <c r="G28" s="395"/>
      <c r="H28" s="395"/>
      <c r="I28" s="395"/>
      <c r="J28" s="395"/>
      <c r="K28" s="274"/>
    </row>
    <row r="29" spans="2:11" ht="15" customHeight="1">
      <c r="B29" s="277"/>
      <c r="C29" s="278"/>
      <c r="D29" s="395" t="s">
        <v>465</v>
      </c>
      <c r="E29" s="395"/>
      <c r="F29" s="395"/>
      <c r="G29" s="395"/>
      <c r="H29" s="395"/>
      <c r="I29" s="395"/>
      <c r="J29" s="395"/>
      <c r="K29" s="274"/>
    </row>
    <row r="30" spans="2:11" ht="12.75" customHeight="1">
      <c r="B30" s="277"/>
      <c r="C30" s="278"/>
      <c r="D30" s="278"/>
      <c r="E30" s="278"/>
      <c r="F30" s="278"/>
      <c r="G30" s="278"/>
      <c r="H30" s="278"/>
      <c r="I30" s="278"/>
      <c r="J30" s="278"/>
      <c r="K30" s="274"/>
    </row>
    <row r="31" spans="2:11" ht="15" customHeight="1">
      <c r="B31" s="277"/>
      <c r="C31" s="278"/>
      <c r="D31" s="395" t="s">
        <v>466</v>
      </c>
      <c r="E31" s="395"/>
      <c r="F31" s="395"/>
      <c r="G31" s="395"/>
      <c r="H31" s="395"/>
      <c r="I31" s="395"/>
      <c r="J31" s="395"/>
      <c r="K31" s="274"/>
    </row>
    <row r="32" spans="2:11" ht="15" customHeight="1">
      <c r="B32" s="277"/>
      <c r="C32" s="278"/>
      <c r="D32" s="395" t="s">
        <v>467</v>
      </c>
      <c r="E32" s="395"/>
      <c r="F32" s="395"/>
      <c r="G32" s="395"/>
      <c r="H32" s="395"/>
      <c r="I32" s="395"/>
      <c r="J32" s="395"/>
      <c r="K32" s="274"/>
    </row>
    <row r="33" spans="2:11" ht="15" customHeight="1">
      <c r="B33" s="277"/>
      <c r="C33" s="278"/>
      <c r="D33" s="395" t="s">
        <v>468</v>
      </c>
      <c r="E33" s="395"/>
      <c r="F33" s="395"/>
      <c r="G33" s="395"/>
      <c r="H33" s="395"/>
      <c r="I33" s="395"/>
      <c r="J33" s="395"/>
      <c r="K33" s="274"/>
    </row>
    <row r="34" spans="2:11" ht="15" customHeight="1">
      <c r="B34" s="277"/>
      <c r="C34" s="278"/>
      <c r="D34" s="276"/>
      <c r="E34" s="280" t="s">
        <v>111</v>
      </c>
      <c r="F34" s="276"/>
      <c r="G34" s="395" t="s">
        <v>469</v>
      </c>
      <c r="H34" s="395"/>
      <c r="I34" s="395"/>
      <c r="J34" s="395"/>
      <c r="K34" s="274"/>
    </row>
    <row r="35" spans="2:11" ht="30.75" customHeight="1">
      <c r="B35" s="277"/>
      <c r="C35" s="278"/>
      <c r="D35" s="276"/>
      <c r="E35" s="280" t="s">
        <v>470</v>
      </c>
      <c r="F35" s="276"/>
      <c r="G35" s="395" t="s">
        <v>471</v>
      </c>
      <c r="H35" s="395"/>
      <c r="I35" s="395"/>
      <c r="J35" s="395"/>
      <c r="K35" s="274"/>
    </row>
    <row r="36" spans="2:11" ht="15" customHeight="1">
      <c r="B36" s="277"/>
      <c r="C36" s="278"/>
      <c r="D36" s="276"/>
      <c r="E36" s="280" t="s">
        <v>56</v>
      </c>
      <c r="F36" s="276"/>
      <c r="G36" s="395" t="s">
        <v>472</v>
      </c>
      <c r="H36" s="395"/>
      <c r="I36" s="395"/>
      <c r="J36" s="395"/>
      <c r="K36" s="274"/>
    </row>
    <row r="37" spans="2:11" ht="15" customHeight="1">
      <c r="B37" s="277"/>
      <c r="C37" s="278"/>
      <c r="D37" s="276"/>
      <c r="E37" s="280" t="s">
        <v>112</v>
      </c>
      <c r="F37" s="276"/>
      <c r="G37" s="395" t="s">
        <v>473</v>
      </c>
      <c r="H37" s="395"/>
      <c r="I37" s="395"/>
      <c r="J37" s="395"/>
      <c r="K37" s="274"/>
    </row>
    <row r="38" spans="2:11" ht="15" customHeight="1">
      <c r="B38" s="277"/>
      <c r="C38" s="278"/>
      <c r="D38" s="276"/>
      <c r="E38" s="280" t="s">
        <v>113</v>
      </c>
      <c r="F38" s="276"/>
      <c r="G38" s="395" t="s">
        <v>474</v>
      </c>
      <c r="H38" s="395"/>
      <c r="I38" s="395"/>
      <c r="J38" s="395"/>
      <c r="K38" s="274"/>
    </row>
    <row r="39" spans="2:11" ht="15" customHeight="1">
      <c r="B39" s="277"/>
      <c r="C39" s="278"/>
      <c r="D39" s="276"/>
      <c r="E39" s="280" t="s">
        <v>114</v>
      </c>
      <c r="F39" s="276"/>
      <c r="G39" s="395" t="s">
        <v>475</v>
      </c>
      <c r="H39" s="395"/>
      <c r="I39" s="395"/>
      <c r="J39" s="395"/>
      <c r="K39" s="274"/>
    </row>
    <row r="40" spans="2:11" ht="15" customHeight="1">
      <c r="B40" s="277"/>
      <c r="C40" s="278"/>
      <c r="D40" s="276"/>
      <c r="E40" s="280" t="s">
        <v>476</v>
      </c>
      <c r="F40" s="276"/>
      <c r="G40" s="395" t="s">
        <v>477</v>
      </c>
      <c r="H40" s="395"/>
      <c r="I40" s="395"/>
      <c r="J40" s="395"/>
      <c r="K40" s="274"/>
    </row>
    <row r="41" spans="2:11" ht="15" customHeight="1">
      <c r="B41" s="277"/>
      <c r="C41" s="278"/>
      <c r="D41" s="276"/>
      <c r="E41" s="280"/>
      <c r="F41" s="276"/>
      <c r="G41" s="395" t="s">
        <v>478</v>
      </c>
      <c r="H41" s="395"/>
      <c r="I41" s="395"/>
      <c r="J41" s="395"/>
      <c r="K41" s="274"/>
    </row>
    <row r="42" spans="2:11" ht="15" customHeight="1">
      <c r="B42" s="277"/>
      <c r="C42" s="278"/>
      <c r="D42" s="276"/>
      <c r="E42" s="280" t="s">
        <v>479</v>
      </c>
      <c r="F42" s="276"/>
      <c r="G42" s="395" t="s">
        <v>480</v>
      </c>
      <c r="H42" s="395"/>
      <c r="I42" s="395"/>
      <c r="J42" s="395"/>
      <c r="K42" s="274"/>
    </row>
    <row r="43" spans="2:11" ht="15" customHeight="1">
      <c r="B43" s="277"/>
      <c r="C43" s="278"/>
      <c r="D43" s="276"/>
      <c r="E43" s="280" t="s">
        <v>116</v>
      </c>
      <c r="F43" s="276"/>
      <c r="G43" s="395" t="s">
        <v>481</v>
      </c>
      <c r="H43" s="395"/>
      <c r="I43" s="395"/>
      <c r="J43" s="395"/>
      <c r="K43" s="274"/>
    </row>
    <row r="44" spans="2:11" ht="12.75" customHeight="1">
      <c r="B44" s="277"/>
      <c r="C44" s="278"/>
      <c r="D44" s="276"/>
      <c r="E44" s="276"/>
      <c r="F44" s="276"/>
      <c r="G44" s="276"/>
      <c r="H44" s="276"/>
      <c r="I44" s="276"/>
      <c r="J44" s="276"/>
      <c r="K44" s="274"/>
    </row>
    <row r="45" spans="2:11" ht="15" customHeight="1">
      <c r="B45" s="277"/>
      <c r="C45" s="278"/>
      <c r="D45" s="395" t="s">
        <v>482</v>
      </c>
      <c r="E45" s="395"/>
      <c r="F45" s="395"/>
      <c r="G45" s="395"/>
      <c r="H45" s="395"/>
      <c r="I45" s="395"/>
      <c r="J45" s="395"/>
      <c r="K45" s="274"/>
    </row>
    <row r="46" spans="2:11" ht="15" customHeight="1">
      <c r="B46" s="277"/>
      <c r="C46" s="278"/>
      <c r="D46" s="278"/>
      <c r="E46" s="395" t="s">
        <v>483</v>
      </c>
      <c r="F46" s="395"/>
      <c r="G46" s="395"/>
      <c r="H46" s="395"/>
      <c r="I46" s="395"/>
      <c r="J46" s="395"/>
      <c r="K46" s="274"/>
    </row>
    <row r="47" spans="2:11" ht="15" customHeight="1">
      <c r="B47" s="277"/>
      <c r="C47" s="278"/>
      <c r="D47" s="278"/>
      <c r="E47" s="395" t="s">
        <v>484</v>
      </c>
      <c r="F47" s="395"/>
      <c r="G47" s="395"/>
      <c r="H47" s="395"/>
      <c r="I47" s="395"/>
      <c r="J47" s="395"/>
      <c r="K47" s="274"/>
    </row>
    <row r="48" spans="2:11" ht="15" customHeight="1">
      <c r="B48" s="277"/>
      <c r="C48" s="278"/>
      <c r="D48" s="278"/>
      <c r="E48" s="395" t="s">
        <v>485</v>
      </c>
      <c r="F48" s="395"/>
      <c r="G48" s="395"/>
      <c r="H48" s="395"/>
      <c r="I48" s="395"/>
      <c r="J48" s="395"/>
      <c r="K48" s="274"/>
    </row>
    <row r="49" spans="2:11" ht="15" customHeight="1">
      <c r="B49" s="277"/>
      <c r="C49" s="278"/>
      <c r="D49" s="395" t="s">
        <v>486</v>
      </c>
      <c r="E49" s="395"/>
      <c r="F49" s="395"/>
      <c r="G49" s="395"/>
      <c r="H49" s="395"/>
      <c r="I49" s="395"/>
      <c r="J49" s="395"/>
      <c r="K49" s="274"/>
    </row>
    <row r="50" spans="2:11" ht="25.5" customHeight="1">
      <c r="B50" s="273"/>
      <c r="C50" s="397" t="s">
        <v>487</v>
      </c>
      <c r="D50" s="397"/>
      <c r="E50" s="397"/>
      <c r="F50" s="397"/>
      <c r="G50" s="397"/>
      <c r="H50" s="397"/>
      <c r="I50" s="397"/>
      <c r="J50" s="397"/>
      <c r="K50" s="274"/>
    </row>
    <row r="51" spans="2:11" ht="5.25" customHeight="1">
      <c r="B51" s="273"/>
      <c r="C51" s="275"/>
      <c r="D51" s="275"/>
      <c r="E51" s="275"/>
      <c r="F51" s="275"/>
      <c r="G51" s="275"/>
      <c r="H51" s="275"/>
      <c r="I51" s="275"/>
      <c r="J51" s="275"/>
      <c r="K51" s="274"/>
    </row>
    <row r="52" spans="2:11" ht="15" customHeight="1">
      <c r="B52" s="273"/>
      <c r="C52" s="395" t="s">
        <v>488</v>
      </c>
      <c r="D52" s="395"/>
      <c r="E52" s="395"/>
      <c r="F52" s="395"/>
      <c r="G52" s="395"/>
      <c r="H52" s="395"/>
      <c r="I52" s="395"/>
      <c r="J52" s="395"/>
      <c r="K52" s="274"/>
    </row>
    <row r="53" spans="2:11" ht="15" customHeight="1">
      <c r="B53" s="273"/>
      <c r="C53" s="395" t="s">
        <v>489</v>
      </c>
      <c r="D53" s="395"/>
      <c r="E53" s="395"/>
      <c r="F53" s="395"/>
      <c r="G53" s="395"/>
      <c r="H53" s="395"/>
      <c r="I53" s="395"/>
      <c r="J53" s="395"/>
      <c r="K53" s="274"/>
    </row>
    <row r="54" spans="2:11" ht="12.75" customHeight="1">
      <c r="B54" s="273"/>
      <c r="C54" s="276"/>
      <c r="D54" s="276"/>
      <c r="E54" s="276"/>
      <c r="F54" s="276"/>
      <c r="G54" s="276"/>
      <c r="H54" s="276"/>
      <c r="I54" s="276"/>
      <c r="J54" s="276"/>
      <c r="K54" s="274"/>
    </row>
    <row r="55" spans="2:11" ht="15" customHeight="1">
      <c r="B55" s="273"/>
      <c r="C55" s="395" t="s">
        <v>490</v>
      </c>
      <c r="D55" s="395"/>
      <c r="E55" s="395"/>
      <c r="F55" s="395"/>
      <c r="G55" s="395"/>
      <c r="H55" s="395"/>
      <c r="I55" s="395"/>
      <c r="J55" s="395"/>
      <c r="K55" s="274"/>
    </row>
    <row r="56" spans="2:11" ht="15" customHeight="1">
      <c r="B56" s="273"/>
      <c r="C56" s="278"/>
      <c r="D56" s="395" t="s">
        <v>491</v>
      </c>
      <c r="E56" s="395"/>
      <c r="F56" s="395"/>
      <c r="G56" s="395"/>
      <c r="H56" s="395"/>
      <c r="I56" s="395"/>
      <c r="J56" s="395"/>
      <c r="K56" s="274"/>
    </row>
    <row r="57" spans="2:11" ht="15" customHeight="1">
      <c r="B57" s="273"/>
      <c r="C57" s="278"/>
      <c r="D57" s="395" t="s">
        <v>492</v>
      </c>
      <c r="E57" s="395"/>
      <c r="F57" s="395"/>
      <c r="G57" s="395"/>
      <c r="H57" s="395"/>
      <c r="I57" s="395"/>
      <c r="J57" s="395"/>
      <c r="K57" s="274"/>
    </row>
    <row r="58" spans="2:11" ht="15" customHeight="1">
      <c r="B58" s="273"/>
      <c r="C58" s="278"/>
      <c r="D58" s="395" t="s">
        <v>493</v>
      </c>
      <c r="E58" s="395"/>
      <c r="F58" s="395"/>
      <c r="G58" s="395"/>
      <c r="H58" s="395"/>
      <c r="I58" s="395"/>
      <c r="J58" s="395"/>
      <c r="K58" s="274"/>
    </row>
    <row r="59" spans="2:11" ht="15" customHeight="1">
      <c r="B59" s="273"/>
      <c r="C59" s="278"/>
      <c r="D59" s="395" t="s">
        <v>494</v>
      </c>
      <c r="E59" s="395"/>
      <c r="F59" s="395"/>
      <c r="G59" s="395"/>
      <c r="H59" s="395"/>
      <c r="I59" s="395"/>
      <c r="J59" s="395"/>
      <c r="K59" s="274"/>
    </row>
    <row r="60" spans="2:11" ht="15" customHeight="1">
      <c r="B60" s="273"/>
      <c r="C60" s="278"/>
      <c r="D60" s="399" t="s">
        <v>495</v>
      </c>
      <c r="E60" s="399"/>
      <c r="F60" s="399"/>
      <c r="G60" s="399"/>
      <c r="H60" s="399"/>
      <c r="I60" s="399"/>
      <c r="J60" s="399"/>
      <c r="K60" s="274"/>
    </row>
    <row r="61" spans="2:11" ht="15" customHeight="1">
      <c r="B61" s="273"/>
      <c r="C61" s="278"/>
      <c r="D61" s="395" t="s">
        <v>496</v>
      </c>
      <c r="E61" s="395"/>
      <c r="F61" s="395"/>
      <c r="G61" s="395"/>
      <c r="H61" s="395"/>
      <c r="I61" s="395"/>
      <c r="J61" s="395"/>
      <c r="K61" s="274"/>
    </row>
    <row r="62" spans="2:11" ht="12.75" customHeight="1">
      <c r="B62" s="273"/>
      <c r="C62" s="278"/>
      <c r="D62" s="278"/>
      <c r="E62" s="281"/>
      <c r="F62" s="278"/>
      <c r="G62" s="278"/>
      <c r="H62" s="278"/>
      <c r="I62" s="278"/>
      <c r="J62" s="278"/>
      <c r="K62" s="274"/>
    </row>
    <row r="63" spans="2:11" ht="15" customHeight="1">
      <c r="B63" s="273"/>
      <c r="C63" s="278"/>
      <c r="D63" s="395" t="s">
        <v>497</v>
      </c>
      <c r="E63" s="395"/>
      <c r="F63" s="395"/>
      <c r="G63" s="395"/>
      <c r="H63" s="395"/>
      <c r="I63" s="395"/>
      <c r="J63" s="395"/>
      <c r="K63" s="274"/>
    </row>
    <row r="64" spans="2:11" ht="15" customHeight="1">
      <c r="B64" s="273"/>
      <c r="C64" s="278"/>
      <c r="D64" s="399" t="s">
        <v>498</v>
      </c>
      <c r="E64" s="399"/>
      <c r="F64" s="399"/>
      <c r="G64" s="399"/>
      <c r="H64" s="399"/>
      <c r="I64" s="399"/>
      <c r="J64" s="399"/>
      <c r="K64" s="274"/>
    </row>
    <row r="65" spans="2:11" ht="15" customHeight="1">
      <c r="B65" s="273"/>
      <c r="C65" s="278"/>
      <c r="D65" s="395" t="s">
        <v>499</v>
      </c>
      <c r="E65" s="395"/>
      <c r="F65" s="395"/>
      <c r="G65" s="395"/>
      <c r="H65" s="395"/>
      <c r="I65" s="395"/>
      <c r="J65" s="395"/>
      <c r="K65" s="274"/>
    </row>
    <row r="66" spans="2:11" ht="15" customHeight="1">
      <c r="B66" s="273"/>
      <c r="C66" s="278"/>
      <c r="D66" s="395" t="s">
        <v>500</v>
      </c>
      <c r="E66" s="395"/>
      <c r="F66" s="395"/>
      <c r="G66" s="395"/>
      <c r="H66" s="395"/>
      <c r="I66" s="395"/>
      <c r="J66" s="395"/>
      <c r="K66" s="274"/>
    </row>
    <row r="67" spans="2:11" ht="15" customHeight="1">
      <c r="B67" s="273"/>
      <c r="C67" s="278"/>
      <c r="D67" s="395" t="s">
        <v>501</v>
      </c>
      <c r="E67" s="395"/>
      <c r="F67" s="395"/>
      <c r="G67" s="395"/>
      <c r="H67" s="395"/>
      <c r="I67" s="395"/>
      <c r="J67" s="395"/>
      <c r="K67" s="274"/>
    </row>
    <row r="68" spans="2:11" ht="15" customHeight="1">
      <c r="B68" s="273"/>
      <c r="C68" s="278"/>
      <c r="D68" s="395" t="s">
        <v>502</v>
      </c>
      <c r="E68" s="395"/>
      <c r="F68" s="395"/>
      <c r="G68" s="395"/>
      <c r="H68" s="395"/>
      <c r="I68" s="395"/>
      <c r="J68" s="395"/>
      <c r="K68" s="274"/>
    </row>
    <row r="69" spans="2:11" ht="12.75" customHeight="1">
      <c r="B69" s="282"/>
      <c r="C69" s="283"/>
      <c r="D69" s="283"/>
      <c r="E69" s="283"/>
      <c r="F69" s="283"/>
      <c r="G69" s="283"/>
      <c r="H69" s="283"/>
      <c r="I69" s="283"/>
      <c r="J69" s="283"/>
      <c r="K69" s="284"/>
    </row>
    <row r="70" spans="2:11" ht="18.75" customHeight="1">
      <c r="B70" s="285"/>
      <c r="C70" s="285"/>
      <c r="D70" s="285"/>
      <c r="E70" s="285"/>
      <c r="F70" s="285"/>
      <c r="G70" s="285"/>
      <c r="H70" s="285"/>
      <c r="I70" s="285"/>
      <c r="J70" s="285"/>
      <c r="K70" s="286"/>
    </row>
    <row r="71" spans="2:11" ht="18.75" customHeight="1">
      <c r="B71" s="286"/>
      <c r="C71" s="286"/>
      <c r="D71" s="286"/>
      <c r="E71" s="286"/>
      <c r="F71" s="286"/>
      <c r="G71" s="286"/>
      <c r="H71" s="286"/>
      <c r="I71" s="286"/>
      <c r="J71" s="286"/>
      <c r="K71" s="286"/>
    </row>
    <row r="72" spans="2:11" ht="7.5" customHeight="1">
      <c r="B72" s="287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ht="45" customHeight="1">
      <c r="B73" s="290"/>
      <c r="C73" s="400" t="s">
        <v>93</v>
      </c>
      <c r="D73" s="400"/>
      <c r="E73" s="400"/>
      <c r="F73" s="400"/>
      <c r="G73" s="400"/>
      <c r="H73" s="400"/>
      <c r="I73" s="400"/>
      <c r="J73" s="400"/>
      <c r="K73" s="291"/>
    </row>
    <row r="74" spans="2:11" ht="17.25" customHeight="1">
      <c r="B74" s="290"/>
      <c r="C74" s="292" t="s">
        <v>503</v>
      </c>
      <c r="D74" s="292"/>
      <c r="E74" s="292"/>
      <c r="F74" s="292" t="s">
        <v>504</v>
      </c>
      <c r="G74" s="293"/>
      <c r="H74" s="292" t="s">
        <v>112</v>
      </c>
      <c r="I74" s="292" t="s">
        <v>60</v>
      </c>
      <c r="J74" s="292" t="s">
        <v>505</v>
      </c>
      <c r="K74" s="291"/>
    </row>
    <row r="75" spans="2:11" ht="17.25" customHeight="1">
      <c r="B75" s="290"/>
      <c r="C75" s="294" t="s">
        <v>506</v>
      </c>
      <c r="D75" s="294"/>
      <c r="E75" s="294"/>
      <c r="F75" s="295" t="s">
        <v>507</v>
      </c>
      <c r="G75" s="296"/>
      <c r="H75" s="294"/>
      <c r="I75" s="294"/>
      <c r="J75" s="294" t="s">
        <v>508</v>
      </c>
      <c r="K75" s="291"/>
    </row>
    <row r="76" spans="2:11" ht="5.25" customHeight="1">
      <c r="B76" s="290"/>
      <c r="C76" s="297"/>
      <c r="D76" s="297"/>
      <c r="E76" s="297"/>
      <c r="F76" s="297"/>
      <c r="G76" s="298"/>
      <c r="H76" s="297"/>
      <c r="I76" s="297"/>
      <c r="J76" s="297"/>
      <c r="K76" s="291"/>
    </row>
    <row r="77" spans="2:11" ht="15" customHeight="1">
      <c r="B77" s="290"/>
      <c r="C77" s="280" t="s">
        <v>56</v>
      </c>
      <c r="D77" s="297"/>
      <c r="E77" s="297"/>
      <c r="F77" s="299" t="s">
        <v>79</v>
      </c>
      <c r="G77" s="298"/>
      <c r="H77" s="280" t="s">
        <v>509</v>
      </c>
      <c r="I77" s="280" t="s">
        <v>510</v>
      </c>
      <c r="J77" s="280">
        <v>20</v>
      </c>
      <c r="K77" s="291"/>
    </row>
    <row r="78" spans="2:11" ht="15" customHeight="1">
      <c r="B78" s="290"/>
      <c r="C78" s="280" t="s">
        <v>511</v>
      </c>
      <c r="D78" s="280"/>
      <c r="E78" s="280"/>
      <c r="F78" s="299" t="s">
        <v>79</v>
      </c>
      <c r="G78" s="298"/>
      <c r="H78" s="280" t="s">
        <v>512</v>
      </c>
      <c r="I78" s="280" t="s">
        <v>510</v>
      </c>
      <c r="J78" s="280">
        <v>120</v>
      </c>
      <c r="K78" s="291"/>
    </row>
    <row r="79" spans="2:11" ht="15" customHeight="1">
      <c r="B79" s="300"/>
      <c r="C79" s="280" t="s">
        <v>513</v>
      </c>
      <c r="D79" s="280"/>
      <c r="E79" s="280"/>
      <c r="F79" s="299" t="s">
        <v>514</v>
      </c>
      <c r="G79" s="298"/>
      <c r="H79" s="280" t="s">
        <v>515</v>
      </c>
      <c r="I79" s="280" t="s">
        <v>510</v>
      </c>
      <c r="J79" s="280">
        <v>50</v>
      </c>
      <c r="K79" s="291"/>
    </row>
    <row r="80" spans="2:11" ht="15" customHeight="1">
      <c r="B80" s="300"/>
      <c r="C80" s="280" t="s">
        <v>516</v>
      </c>
      <c r="D80" s="280"/>
      <c r="E80" s="280"/>
      <c r="F80" s="299" t="s">
        <v>79</v>
      </c>
      <c r="G80" s="298"/>
      <c r="H80" s="280" t="s">
        <v>517</v>
      </c>
      <c r="I80" s="280" t="s">
        <v>518</v>
      </c>
      <c r="J80" s="280"/>
      <c r="K80" s="291"/>
    </row>
    <row r="81" spans="2:11" ht="15" customHeight="1">
      <c r="B81" s="300"/>
      <c r="C81" s="301" t="s">
        <v>519</v>
      </c>
      <c r="D81" s="301"/>
      <c r="E81" s="301"/>
      <c r="F81" s="302" t="s">
        <v>514</v>
      </c>
      <c r="G81" s="301"/>
      <c r="H81" s="301" t="s">
        <v>520</v>
      </c>
      <c r="I81" s="301" t="s">
        <v>510</v>
      </c>
      <c r="J81" s="301">
        <v>15</v>
      </c>
      <c r="K81" s="291"/>
    </row>
    <row r="82" spans="2:11" ht="15" customHeight="1">
      <c r="B82" s="300"/>
      <c r="C82" s="301" t="s">
        <v>521</v>
      </c>
      <c r="D82" s="301"/>
      <c r="E82" s="301"/>
      <c r="F82" s="302" t="s">
        <v>514</v>
      </c>
      <c r="G82" s="301"/>
      <c r="H82" s="301" t="s">
        <v>522</v>
      </c>
      <c r="I82" s="301" t="s">
        <v>510</v>
      </c>
      <c r="J82" s="301">
        <v>15</v>
      </c>
      <c r="K82" s="291"/>
    </row>
    <row r="83" spans="2:11" ht="15" customHeight="1">
      <c r="B83" s="300"/>
      <c r="C83" s="301" t="s">
        <v>523</v>
      </c>
      <c r="D83" s="301"/>
      <c r="E83" s="301"/>
      <c r="F83" s="302" t="s">
        <v>514</v>
      </c>
      <c r="G83" s="301"/>
      <c r="H83" s="301" t="s">
        <v>524</v>
      </c>
      <c r="I83" s="301" t="s">
        <v>510</v>
      </c>
      <c r="J83" s="301">
        <v>20</v>
      </c>
      <c r="K83" s="291"/>
    </row>
    <row r="84" spans="2:11" ht="15" customHeight="1">
      <c r="B84" s="300"/>
      <c r="C84" s="301" t="s">
        <v>525</v>
      </c>
      <c r="D84" s="301"/>
      <c r="E84" s="301"/>
      <c r="F84" s="302" t="s">
        <v>514</v>
      </c>
      <c r="G84" s="301"/>
      <c r="H84" s="301" t="s">
        <v>526</v>
      </c>
      <c r="I84" s="301" t="s">
        <v>510</v>
      </c>
      <c r="J84" s="301">
        <v>20</v>
      </c>
      <c r="K84" s="291"/>
    </row>
    <row r="85" spans="2:11" ht="15" customHeight="1">
      <c r="B85" s="300"/>
      <c r="C85" s="280" t="s">
        <v>527</v>
      </c>
      <c r="D85" s="280"/>
      <c r="E85" s="280"/>
      <c r="F85" s="299" t="s">
        <v>514</v>
      </c>
      <c r="G85" s="298"/>
      <c r="H85" s="280" t="s">
        <v>528</v>
      </c>
      <c r="I85" s="280" t="s">
        <v>510</v>
      </c>
      <c r="J85" s="280">
        <v>50</v>
      </c>
      <c r="K85" s="291"/>
    </row>
    <row r="86" spans="2:11" ht="15" customHeight="1">
      <c r="B86" s="300"/>
      <c r="C86" s="280" t="s">
        <v>529</v>
      </c>
      <c r="D86" s="280"/>
      <c r="E86" s="280"/>
      <c r="F86" s="299" t="s">
        <v>514</v>
      </c>
      <c r="G86" s="298"/>
      <c r="H86" s="280" t="s">
        <v>530</v>
      </c>
      <c r="I86" s="280" t="s">
        <v>510</v>
      </c>
      <c r="J86" s="280">
        <v>20</v>
      </c>
      <c r="K86" s="291"/>
    </row>
    <row r="87" spans="2:11" ht="15" customHeight="1">
      <c r="B87" s="300"/>
      <c r="C87" s="280" t="s">
        <v>531</v>
      </c>
      <c r="D87" s="280"/>
      <c r="E87" s="280"/>
      <c r="F87" s="299" t="s">
        <v>514</v>
      </c>
      <c r="G87" s="298"/>
      <c r="H87" s="280" t="s">
        <v>532</v>
      </c>
      <c r="I87" s="280" t="s">
        <v>510</v>
      </c>
      <c r="J87" s="280">
        <v>20</v>
      </c>
      <c r="K87" s="291"/>
    </row>
    <row r="88" spans="2:11" ht="15" customHeight="1">
      <c r="B88" s="300"/>
      <c r="C88" s="280" t="s">
        <v>533</v>
      </c>
      <c r="D88" s="280"/>
      <c r="E88" s="280"/>
      <c r="F88" s="299" t="s">
        <v>514</v>
      </c>
      <c r="G88" s="298"/>
      <c r="H88" s="280" t="s">
        <v>534</v>
      </c>
      <c r="I88" s="280" t="s">
        <v>510</v>
      </c>
      <c r="J88" s="280">
        <v>50</v>
      </c>
      <c r="K88" s="291"/>
    </row>
    <row r="89" spans="2:11" ht="15" customHeight="1">
      <c r="B89" s="300"/>
      <c r="C89" s="280" t="s">
        <v>535</v>
      </c>
      <c r="D89" s="280"/>
      <c r="E89" s="280"/>
      <c r="F89" s="299" t="s">
        <v>514</v>
      </c>
      <c r="G89" s="298"/>
      <c r="H89" s="280" t="s">
        <v>535</v>
      </c>
      <c r="I89" s="280" t="s">
        <v>510</v>
      </c>
      <c r="J89" s="280">
        <v>50</v>
      </c>
      <c r="K89" s="291"/>
    </row>
    <row r="90" spans="2:11" ht="15" customHeight="1">
      <c r="B90" s="300"/>
      <c r="C90" s="280" t="s">
        <v>117</v>
      </c>
      <c r="D90" s="280"/>
      <c r="E90" s="280"/>
      <c r="F90" s="299" t="s">
        <v>514</v>
      </c>
      <c r="G90" s="298"/>
      <c r="H90" s="280" t="s">
        <v>536</v>
      </c>
      <c r="I90" s="280" t="s">
        <v>510</v>
      </c>
      <c r="J90" s="280">
        <v>255</v>
      </c>
      <c r="K90" s="291"/>
    </row>
    <row r="91" spans="2:11" ht="15" customHeight="1">
      <c r="B91" s="300"/>
      <c r="C91" s="280" t="s">
        <v>537</v>
      </c>
      <c r="D91" s="280"/>
      <c r="E91" s="280"/>
      <c r="F91" s="299" t="s">
        <v>79</v>
      </c>
      <c r="G91" s="298"/>
      <c r="H91" s="280" t="s">
        <v>538</v>
      </c>
      <c r="I91" s="280" t="s">
        <v>539</v>
      </c>
      <c r="J91" s="280"/>
      <c r="K91" s="291"/>
    </row>
    <row r="92" spans="2:11" ht="15" customHeight="1">
      <c r="B92" s="300"/>
      <c r="C92" s="280" t="s">
        <v>540</v>
      </c>
      <c r="D92" s="280"/>
      <c r="E92" s="280"/>
      <c r="F92" s="299" t="s">
        <v>79</v>
      </c>
      <c r="G92" s="298"/>
      <c r="H92" s="280" t="s">
        <v>541</v>
      </c>
      <c r="I92" s="280" t="s">
        <v>542</v>
      </c>
      <c r="J92" s="280"/>
      <c r="K92" s="291"/>
    </row>
    <row r="93" spans="2:11" ht="15" customHeight="1">
      <c r="B93" s="300"/>
      <c r="C93" s="280" t="s">
        <v>543</v>
      </c>
      <c r="D93" s="280"/>
      <c r="E93" s="280"/>
      <c r="F93" s="299" t="s">
        <v>79</v>
      </c>
      <c r="G93" s="298"/>
      <c r="H93" s="280" t="s">
        <v>543</v>
      </c>
      <c r="I93" s="280" t="s">
        <v>542</v>
      </c>
      <c r="J93" s="280"/>
      <c r="K93" s="291"/>
    </row>
    <row r="94" spans="2:11" ht="15" customHeight="1">
      <c r="B94" s="300"/>
      <c r="C94" s="280" t="s">
        <v>41</v>
      </c>
      <c r="D94" s="280"/>
      <c r="E94" s="280"/>
      <c r="F94" s="299" t="s">
        <v>79</v>
      </c>
      <c r="G94" s="298"/>
      <c r="H94" s="280" t="s">
        <v>544</v>
      </c>
      <c r="I94" s="280" t="s">
        <v>542</v>
      </c>
      <c r="J94" s="280"/>
      <c r="K94" s="291"/>
    </row>
    <row r="95" spans="2:11" ht="15" customHeight="1">
      <c r="B95" s="300"/>
      <c r="C95" s="280" t="s">
        <v>51</v>
      </c>
      <c r="D95" s="280"/>
      <c r="E95" s="280"/>
      <c r="F95" s="299" t="s">
        <v>79</v>
      </c>
      <c r="G95" s="298"/>
      <c r="H95" s="280" t="s">
        <v>545</v>
      </c>
      <c r="I95" s="280" t="s">
        <v>542</v>
      </c>
      <c r="J95" s="280"/>
      <c r="K95" s="291"/>
    </row>
    <row r="96" spans="2:11" ht="15" customHeight="1">
      <c r="B96" s="303"/>
      <c r="C96" s="304"/>
      <c r="D96" s="304"/>
      <c r="E96" s="304"/>
      <c r="F96" s="304"/>
      <c r="G96" s="304"/>
      <c r="H96" s="304"/>
      <c r="I96" s="304"/>
      <c r="J96" s="304"/>
      <c r="K96" s="305"/>
    </row>
    <row r="97" spans="2:11" ht="18.75" customHeight="1">
      <c r="B97" s="306"/>
      <c r="C97" s="307"/>
      <c r="D97" s="307"/>
      <c r="E97" s="307"/>
      <c r="F97" s="307"/>
      <c r="G97" s="307"/>
      <c r="H97" s="307"/>
      <c r="I97" s="307"/>
      <c r="J97" s="307"/>
      <c r="K97" s="306"/>
    </row>
    <row r="98" spans="2:11" ht="18.75" customHeight="1">
      <c r="B98" s="286"/>
      <c r="C98" s="286"/>
      <c r="D98" s="286"/>
      <c r="E98" s="286"/>
      <c r="F98" s="286"/>
      <c r="G98" s="286"/>
      <c r="H98" s="286"/>
      <c r="I98" s="286"/>
      <c r="J98" s="286"/>
      <c r="K98" s="286"/>
    </row>
    <row r="99" spans="2:11" ht="7.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9"/>
    </row>
    <row r="100" spans="2:11" ht="45" customHeight="1">
      <c r="B100" s="290"/>
      <c r="C100" s="400" t="s">
        <v>546</v>
      </c>
      <c r="D100" s="400"/>
      <c r="E100" s="400"/>
      <c r="F100" s="400"/>
      <c r="G100" s="400"/>
      <c r="H100" s="400"/>
      <c r="I100" s="400"/>
      <c r="J100" s="400"/>
      <c r="K100" s="291"/>
    </row>
    <row r="101" spans="2:11" ht="17.25" customHeight="1">
      <c r="B101" s="290"/>
      <c r="C101" s="292" t="s">
        <v>503</v>
      </c>
      <c r="D101" s="292"/>
      <c r="E101" s="292"/>
      <c r="F101" s="292" t="s">
        <v>504</v>
      </c>
      <c r="G101" s="293"/>
      <c r="H101" s="292" t="s">
        <v>112</v>
      </c>
      <c r="I101" s="292" t="s">
        <v>60</v>
      </c>
      <c r="J101" s="292" t="s">
        <v>505</v>
      </c>
      <c r="K101" s="291"/>
    </row>
    <row r="102" spans="2:11" ht="17.25" customHeight="1">
      <c r="B102" s="290"/>
      <c r="C102" s="294" t="s">
        <v>506</v>
      </c>
      <c r="D102" s="294"/>
      <c r="E102" s="294"/>
      <c r="F102" s="295" t="s">
        <v>507</v>
      </c>
      <c r="G102" s="296"/>
      <c r="H102" s="294"/>
      <c r="I102" s="294"/>
      <c r="J102" s="294" t="s">
        <v>508</v>
      </c>
      <c r="K102" s="291"/>
    </row>
    <row r="103" spans="2:11" ht="5.25" customHeight="1">
      <c r="B103" s="290"/>
      <c r="C103" s="292"/>
      <c r="D103" s="292"/>
      <c r="E103" s="292"/>
      <c r="F103" s="292"/>
      <c r="G103" s="308"/>
      <c r="H103" s="292"/>
      <c r="I103" s="292"/>
      <c r="J103" s="292"/>
      <c r="K103" s="291"/>
    </row>
    <row r="104" spans="2:11" ht="15" customHeight="1">
      <c r="B104" s="290"/>
      <c r="C104" s="280" t="s">
        <v>56</v>
      </c>
      <c r="D104" s="297"/>
      <c r="E104" s="297"/>
      <c r="F104" s="299" t="s">
        <v>79</v>
      </c>
      <c r="G104" s="308"/>
      <c r="H104" s="280" t="s">
        <v>547</v>
      </c>
      <c r="I104" s="280" t="s">
        <v>510</v>
      </c>
      <c r="J104" s="280">
        <v>20</v>
      </c>
      <c r="K104" s="291"/>
    </row>
    <row r="105" spans="2:11" ht="15" customHeight="1">
      <c r="B105" s="290"/>
      <c r="C105" s="280" t="s">
        <v>511</v>
      </c>
      <c r="D105" s="280"/>
      <c r="E105" s="280"/>
      <c r="F105" s="299" t="s">
        <v>79</v>
      </c>
      <c r="G105" s="280"/>
      <c r="H105" s="280" t="s">
        <v>547</v>
      </c>
      <c r="I105" s="280" t="s">
        <v>510</v>
      </c>
      <c r="J105" s="280">
        <v>120</v>
      </c>
      <c r="K105" s="291"/>
    </row>
    <row r="106" spans="2:11" ht="15" customHeight="1">
      <c r="B106" s="300"/>
      <c r="C106" s="280" t="s">
        <v>513</v>
      </c>
      <c r="D106" s="280"/>
      <c r="E106" s="280"/>
      <c r="F106" s="299" t="s">
        <v>514</v>
      </c>
      <c r="G106" s="280"/>
      <c r="H106" s="280" t="s">
        <v>547</v>
      </c>
      <c r="I106" s="280" t="s">
        <v>510</v>
      </c>
      <c r="J106" s="280">
        <v>50</v>
      </c>
      <c r="K106" s="291"/>
    </row>
    <row r="107" spans="2:11" ht="15" customHeight="1">
      <c r="B107" s="300"/>
      <c r="C107" s="280" t="s">
        <v>516</v>
      </c>
      <c r="D107" s="280"/>
      <c r="E107" s="280"/>
      <c r="F107" s="299" t="s">
        <v>79</v>
      </c>
      <c r="G107" s="280"/>
      <c r="H107" s="280" t="s">
        <v>547</v>
      </c>
      <c r="I107" s="280" t="s">
        <v>518</v>
      </c>
      <c r="J107" s="280"/>
      <c r="K107" s="291"/>
    </row>
    <row r="108" spans="2:11" ht="15" customHeight="1">
      <c r="B108" s="300"/>
      <c r="C108" s="280" t="s">
        <v>527</v>
      </c>
      <c r="D108" s="280"/>
      <c r="E108" s="280"/>
      <c r="F108" s="299" t="s">
        <v>514</v>
      </c>
      <c r="G108" s="280"/>
      <c r="H108" s="280" t="s">
        <v>547</v>
      </c>
      <c r="I108" s="280" t="s">
        <v>510</v>
      </c>
      <c r="J108" s="280">
        <v>50</v>
      </c>
      <c r="K108" s="291"/>
    </row>
    <row r="109" spans="2:11" ht="15" customHeight="1">
      <c r="B109" s="300"/>
      <c r="C109" s="280" t="s">
        <v>535</v>
      </c>
      <c r="D109" s="280"/>
      <c r="E109" s="280"/>
      <c r="F109" s="299" t="s">
        <v>514</v>
      </c>
      <c r="G109" s="280"/>
      <c r="H109" s="280" t="s">
        <v>547</v>
      </c>
      <c r="I109" s="280" t="s">
        <v>510</v>
      </c>
      <c r="J109" s="280">
        <v>50</v>
      </c>
      <c r="K109" s="291"/>
    </row>
    <row r="110" spans="2:11" ht="15" customHeight="1">
      <c r="B110" s="300"/>
      <c r="C110" s="280" t="s">
        <v>533</v>
      </c>
      <c r="D110" s="280"/>
      <c r="E110" s="280"/>
      <c r="F110" s="299" t="s">
        <v>514</v>
      </c>
      <c r="G110" s="280"/>
      <c r="H110" s="280" t="s">
        <v>547</v>
      </c>
      <c r="I110" s="280" t="s">
        <v>510</v>
      </c>
      <c r="J110" s="280">
        <v>50</v>
      </c>
      <c r="K110" s="291"/>
    </row>
    <row r="111" spans="2:11" ht="15" customHeight="1">
      <c r="B111" s="300"/>
      <c r="C111" s="280" t="s">
        <v>56</v>
      </c>
      <c r="D111" s="280"/>
      <c r="E111" s="280"/>
      <c r="F111" s="299" t="s">
        <v>79</v>
      </c>
      <c r="G111" s="280"/>
      <c r="H111" s="280" t="s">
        <v>548</v>
      </c>
      <c r="I111" s="280" t="s">
        <v>510</v>
      </c>
      <c r="J111" s="280">
        <v>20</v>
      </c>
      <c r="K111" s="291"/>
    </row>
    <row r="112" spans="2:11" ht="15" customHeight="1">
      <c r="B112" s="300"/>
      <c r="C112" s="280" t="s">
        <v>549</v>
      </c>
      <c r="D112" s="280"/>
      <c r="E112" s="280"/>
      <c r="F112" s="299" t="s">
        <v>79</v>
      </c>
      <c r="G112" s="280"/>
      <c r="H112" s="280" t="s">
        <v>550</v>
      </c>
      <c r="I112" s="280" t="s">
        <v>510</v>
      </c>
      <c r="J112" s="280">
        <v>120</v>
      </c>
      <c r="K112" s="291"/>
    </row>
    <row r="113" spans="2:11" ht="15" customHeight="1">
      <c r="B113" s="300"/>
      <c r="C113" s="280" t="s">
        <v>41</v>
      </c>
      <c r="D113" s="280"/>
      <c r="E113" s="280"/>
      <c r="F113" s="299" t="s">
        <v>79</v>
      </c>
      <c r="G113" s="280"/>
      <c r="H113" s="280" t="s">
        <v>551</v>
      </c>
      <c r="I113" s="280" t="s">
        <v>542</v>
      </c>
      <c r="J113" s="280"/>
      <c r="K113" s="291"/>
    </row>
    <row r="114" spans="2:11" ht="15" customHeight="1">
      <c r="B114" s="300"/>
      <c r="C114" s="280" t="s">
        <v>51</v>
      </c>
      <c r="D114" s="280"/>
      <c r="E114" s="280"/>
      <c r="F114" s="299" t="s">
        <v>79</v>
      </c>
      <c r="G114" s="280"/>
      <c r="H114" s="280" t="s">
        <v>552</v>
      </c>
      <c r="I114" s="280" t="s">
        <v>542</v>
      </c>
      <c r="J114" s="280"/>
      <c r="K114" s="291"/>
    </row>
    <row r="115" spans="2:11" ht="15" customHeight="1">
      <c r="B115" s="300"/>
      <c r="C115" s="280" t="s">
        <v>60</v>
      </c>
      <c r="D115" s="280"/>
      <c r="E115" s="280"/>
      <c r="F115" s="299" t="s">
        <v>79</v>
      </c>
      <c r="G115" s="280"/>
      <c r="H115" s="280" t="s">
        <v>553</v>
      </c>
      <c r="I115" s="280" t="s">
        <v>554</v>
      </c>
      <c r="J115" s="280"/>
      <c r="K115" s="291"/>
    </row>
    <row r="116" spans="2:11" ht="15" customHeight="1">
      <c r="B116" s="303"/>
      <c r="C116" s="309"/>
      <c r="D116" s="309"/>
      <c r="E116" s="309"/>
      <c r="F116" s="309"/>
      <c r="G116" s="309"/>
      <c r="H116" s="309"/>
      <c r="I116" s="309"/>
      <c r="J116" s="309"/>
      <c r="K116" s="305"/>
    </row>
    <row r="117" spans="2:11" ht="18.75" customHeight="1">
      <c r="B117" s="310"/>
      <c r="C117" s="276"/>
      <c r="D117" s="276"/>
      <c r="E117" s="276"/>
      <c r="F117" s="311"/>
      <c r="G117" s="276"/>
      <c r="H117" s="276"/>
      <c r="I117" s="276"/>
      <c r="J117" s="276"/>
      <c r="K117" s="310"/>
    </row>
    <row r="118" spans="2:11" ht="18.75" customHeight="1"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</row>
    <row r="119" spans="2:11" ht="7.5" customHeight="1">
      <c r="B119" s="312"/>
      <c r="C119" s="313"/>
      <c r="D119" s="313"/>
      <c r="E119" s="313"/>
      <c r="F119" s="313"/>
      <c r="G119" s="313"/>
      <c r="H119" s="313"/>
      <c r="I119" s="313"/>
      <c r="J119" s="313"/>
      <c r="K119" s="314"/>
    </row>
    <row r="120" spans="2:11" ht="45" customHeight="1">
      <c r="B120" s="315"/>
      <c r="C120" s="396" t="s">
        <v>555</v>
      </c>
      <c r="D120" s="396"/>
      <c r="E120" s="396"/>
      <c r="F120" s="396"/>
      <c r="G120" s="396"/>
      <c r="H120" s="396"/>
      <c r="I120" s="396"/>
      <c r="J120" s="396"/>
      <c r="K120" s="316"/>
    </row>
    <row r="121" spans="2:11" ht="17.25" customHeight="1">
      <c r="B121" s="317"/>
      <c r="C121" s="292" t="s">
        <v>503</v>
      </c>
      <c r="D121" s="292"/>
      <c r="E121" s="292"/>
      <c r="F121" s="292" t="s">
        <v>504</v>
      </c>
      <c r="G121" s="293"/>
      <c r="H121" s="292" t="s">
        <v>112</v>
      </c>
      <c r="I121" s="292" t="s">
        <v>60</v>
      </c>
      <c r="J121" s="292" t="s">
        <v>505</v>
      </c>
      <c r="K121" s="318"/>
    </row>
    <row r="122" spans="2:11" ht="17.25" customHeight="1">
      <c r="B122" s="317"/>
      <c r="C122" s="294" t="s">
        <v>506</v>
      </c>
      <c r="D122" s="294"/>
      <c r="E122" s="294"/>
      <c r="F122" s="295" t="s">
        <v>507</v>
      </c>
      <c r="G122" s="296"/>
      <c r="H122" s="294"/>
      <c r="I122" s="294"/>
      <c r="J122" s="294" t="s">
        <v>508</v>
      </c>
      <c r="K122" s="318"/>
    </row>
    <row r="123" spans="2:11" ht="5.25" customHeight="1">
      <c r="B123" s="319"/>
      <c r="C123" s="297"/>
      <c r="D123" s="297"/>
      <c r="E123" s="297"/>
      <c r="F123" s="297"/>
      <c r="G123" s="280"/>
      <c r="H123" s="297"/>
      <c r="I123" s="297"/>
      <c r="J123" s="297"/>
      <c r="K123" s="320"/>
    </row>
    <row r="124" spans="2:11" ht="15" customHeight="1">
      <c r="B124" s="319"/>
      <c r="C124" s="280" t="s">
        <v>511</v>
      </c>
      <c r="D124" s="297"/>
      <c r="E124" s="297"/>
      <c r="F124" s="299" t="s">
        <v>79</v>
      </c>
      <c r="G124" s="280"/>
      <c r="H124" s="280" t="s">
        <v>547</v>
      </c>
      <c r="I124" s="280" t="s">
        <v>510</v>
      </c>
      <c r="J124" s="280">
        <v>120</v>
      </c>
      <c r="K124" s="321"/>
    </row>
    <row r="125" spans="2:11" ht="15" customHeight="1">
      <c r="B125" s="319"/>
      <c r="C125" s="280" t="s">
        <v>556</v>
      </c>
      <c r="D125" s="280"/>
      <c r="E125" s="280"/>
      <c r="F125" s="299" t="s">
        <v>79</v>
      </c>
      <c r="G125" s="280"/>
      <c r="H125" s="280" t="s">
        <v>557</v>
      </c>
      <c r="I125" s="280" t="s">
        <v>510</v>
      </c>
      <c r="J125" s="280" t="s">
        <v>558</v>
      </c>
      <c r="K125" s="321"/>
    </row>
    <row r="126" spans="2:11" ht="15" customHeight="1">
      <c r="B126" s="319"/>
      <c r="C126" s="280" t="s">
        <v>87</v>
      </c>
      <c r="D126" s="280"/>
      <c r="E126" s="280"/>
      <c r="F126" s="299" t="s">
        <v>79</v>
      </c>
      <c r="G126" s="280"/>
      <c r="H126" s="280" t="s">
        <v>559</v>
      </c>
      <c r="I126" s="280" t="s">
        <v>510</v>
      </c>
      <c r="J126" s="280" t="s">
        <v>558</v>
      </c>
      <c r="K126" s="321"/>
    </row>
    <row r="127" spans="2:11" ht="15" customHeight="1">
      <c r="B127" s="319"/>
      <c r="C127" s="280" t="s">
        <v>519</v>
      </c>
      <c r="D127" s="280"/>
      <c r="E127" s="280"/>
      <c r="F127" s="299" t="s">
        <v>514</v>
      </c>
      <c r="G127" s="280"/>
      <c r="H127" s="280" t="s">
        <v>520</v>
      </c>
      <c r="I127" s="280" t="s">
        <v>510</v>
      </c>
      <c r="J127" s="280">
        <v>15</v>
      </c>
      <c r="K127" s="321"/>
    </row>
    <row r="128" spans="2:11" ht="15" customHeight="1">
      <c r="B128" s="319"/>
      <c r="C128" s="301" t="s">
        <v>521</v>
      </c>
      <c r="D128" s="301"/>
      <c r="E128" s="301"/>
      <c r="F128" s="302" t="s">
        <v>514</v>
      </c>
      <c r="G128" s="301"/>
      <c r="H128" s="301" t="s">
        <v>522</v>
      </c>
      <c r="I128" s="301" t="s">
        <v>510</v>
      </c>
      <c r="J128" s="301">
        <v>15</v>
      </c>
      <c r="K128" s="321"/>
    </row>
    <row r="129" spans="2:11" ht="15" customHeight="1">
      <c r="B129" s="319"/>
      <c r="C129" s="301" t="s">
        <v>523</v>
      </c>
      <c r="D129" s="301"/>
      <c r="E129" s="301"/>
      <c r="F129" s="302" t="s">
        <v>514</v>
      </c>
      <c r="G129" s="301"/>
      <c r="H129" s="301" t="s">
        <v>524</v>
      </c>
      <c r="I129" s="301" t="s">
        <v>510</v>
      </c>
      <c r="J129" s="301">
        <v>20</v>
      </c>
      <c r="K129" s="321"/>
    </row>
    <row r="130" spans="2:11" ht="15" customHeight="1">
      <c r="B130" s="319"/>
      <c r="C130" s="301" t="s">
        <v>525</v>
      </c>
      <c r="D130" s="301"/>
      <c r="E130" s="301"/>
      <c r="F130" s="302" t="s">
        <v>514</v>
      </c>
      <c r="G130" s="301"/>
      <c r="H130" s="301" t="s">
        <v>526</v>
      </c>
      <c r="I130" s="301" t="s">
        <v>510</v>
      </c>
      <c r="J130" s="301">
        <v>20</v>
      </c>
      <c r="K130" s="321"/>
    </row>
    <row r="131" spans="2:11" ht="15" customHeight="1">
      <c r="B131" s="319"/>
      <c r="C131" s="280" t="s">
        <v>513</v>
      </c>
      <c r="D131" s="280"/>
      <c r="E131" s="280"/>
      <c r="F131" s="299" t="s">
        <v>514</v>
      </c>
      <c r="G131" s="280"/>
      <c r="H131" s="280" t="s">
        <v>547</v>
      </c>
      <c r="I131" s="280" t="s">
        <v>510</v>
      </c>
      <c r="J131" s="280">
        <v>50</v>
      </c>
      <c r="K131" s="321"/>
    </row>
    <row r="132" spans="2:11" ht="15" customHeight="1">
      <c r="B132" s="319"/>
      <c r="C132" s="280" t="s">
        <v>527</v>
      </c>
      <c r="D132" s="280"/>
      <c r="E132" s="280"/>
      <c r="F132" s="299" t="s">
        <v>514</v>
      </c>
      <c r="G132" s="280"/>
      <c r="H132" s="280" t="s">
        <v>547</v>
      </c>
      <c r="I132" s="280" t="s">
        <v>510</v>
      </c>
      <c r="J132" s="280">
        <v>50</v>
      </c>
      <c r="K132" s="321"/>
    </row>
    <row r="133" spans="2:11" ht="15" customHeight="1">
      <c r="B133" s="319"/>
      <c r="C133" s="280" t="s">
        <v>533</v>
      </c>
      <c r="D133" s="280"/>
      <c r="E133" s="280"/>
      <c r="F133" s="299" t="s">
        <v>514</v>
      </c>
      <c r="G133" s="280"/>
      <c r="H133" s="280" t="s">
        <v>547</v>
      </c>
      <c r="I133" s="280" t="s">
        <v>510</v>
      </c>
      <c r="J133" s="280">
        <v>50</v>
      </c>
      <c r="K133" s="321"/>
    </row>
    <row r="134" spans="2:11" ht="15" customHeight="1">
      <c r="B134" s="319"/>
      <c r="C134" s="280" t="s">
        <v>535</v>
      </c>
      <c r="D134" s="280"/>
      <c r="E134" s="280"/>
      <c r="F134" s="299" t="s">
        <v>514</v>
      </c>
      <c r="G134" s="280"/>
      <c r="H134" s="280" t="s">
        <v>547</v>
      </c>
      <c r="I134" s="280" t="s">
        <v>510</v>
      </c>
      <c r="J134" s="280">
        <v>50</v>
      </c>
      <c r="K134" s="321"/>
    </row>
    <row r="135" spans="2:11" ht="15" customHeight="1">
      <c r="B135" s="319"/>
      <c r="C135" s="280" t="s">
        <v>117</v>
      </c>
      <c r="D135" s="280"/>
      <c r="E135" s="280"/>
      <c r="F135" s="299" t="s">
        <v>514</v>
      </c>
      <c r="G135" s="280"/>
      <c r="H135" s="280" t="s">
        <v>560</v>
      </c>
      <c r="I135" s="280" t="s">
        <v>510</v>
      </c>
      <c r="J135" s="280">
        <v>255</v>
      </c>
      <c r="K135" s="321"/>
    </row>
    <row r="136" spans="2:11" ht="15" customHeight="1">
      <c r="B136" s="319"/>
      <c r="C136" s="280" t="s">
        <v>537</v>
      </c>
      <c r="D136" s="280"/>
      <c r="E136" s="280"/>
      <c r="F136" s="299" t="s">
        <v>79</v>
      </c>
      <c r="G136" s="280"/>
      <c r="H136" s="280" t="s">
        <v>561</v>
      </c>
      <c r="I136" s="280" t="s">
        <v>539</v>
      </c>
      <c r="J136" s="280"/>
      <c r="K136" s="321"/>
    </row>
    <row r="137" spans="2:11" ht="15" customHeight="1">
      <c r="B137" s="319"/>
      <c r="C137" s="280" t="s">
        <v>540</v>
      </c>
      <c r="D137" s="280"/>
      <c r="E137" s="280"/>
      <c r="F137" s="299" t="s">
        <v>79</v>
      </c>
      <c r="G137" s="280"/>
      <c r="H137" s="280" t="s">
        <v>562</v>
      </c>
      <c r="I137" s="280" t="s">
        <v>542</v>
      </c>
      <c r="J137" s="280"/>
      <c r="K137" s="321"/>
    </row>
    <row r="138" spans="2:11" ht="15" customHeight="1">
      <c r="B138" s="319"/>
      <c r="C138" s="280" t="s">
        <v>543</v>
      </c>
      <c r="D138" s="280"/>
      <c r="E138" s="280"/>
      <c r="F138" s="299" t="s">
        <v>79</v>
      </c>
      <c r="G138" s="280"/>
      <c r="H138" s="280" t="s">
        <v>543</v>
      </c>
      <c r="I138" s="280" t="s">
        <v>542</v>
      </c>
      <c r="J138" s="280"/>
      <c r="K138" s="321"/>
    </row>
    <row r="139" spans="2:11" ht="15" customHeight="1">
      <c r="B139" s="319"/>
      <c r="C139" s="280" t="s">
        <v>41</v>
      </c>
      <c r="D139" s="280"/>
      <c r="E139" s="280"/>
      <c r="F139" s="299" t="s">
        <v>79</v>
      </c>
      <c r="G139" s="280"/>
      <c r="H139" s="280" t="s">
        <v>563</v>
      </c>
      <c r="I139" s="280" t="s">
        <v>542</v>
      </c>
      <c r="J139" s="280"/>
      <c r="K139" s="321"/>
    </row>
    <row r="140" spans="2:11" ht="15" customHeight="1">
      <c r="B140" s="319"/>
      <c r="C140" s="280" t="s">
        <v>564</v>
      </c>
      <c r="D140" s="280"/>
      <c r="E140" s="280"/>
      <c r="F140" s="299" t="s">
        <v>79</v>
      </c>
      <c r="G140" s="280"/>
      <c r="H140" s="280" t="s">
        <v>565</v>
      </c>
      <c r="I140" s="280" t="s">
        <v>542</v>
      </c>
      <c r="J140" s="280"/>
      <c r="K140" s="321"/>
    </row>
    <row r="141" spans="2:11" ht="15" customHeight="1">
      <c r="B141" s="322"/>
      <c r="C141" s="323"/>
      <c r="D141" s="323"/>
      <c r="E141" s="323"/>
      <c r="F141" s="323"/>
      <c r="G141" s="323"/>
      <c r="H141" s="323"/>
      <c r="I141" s="323"/>
      <c r="J141" s="323"/>
      <c r="K141" s="324"/>
    </row>
    <row r="142" spans="2:11" ht="18.75" customHeight="1">
      <c r="B142" s="276"/>
      <c r="C142" s="276"/>
      <c r="D142" s="276"/>
      <c r="E142" s="276"/>
      <c r="F142" s="311"/>
      <c r="G142" s="276"/>
      <c r="H142" s="276"/>
      <c r="I142" s="276"/>
      <c r="J142" s="276"/>
      <c r="K142" s="276"/>
    </row>
    <row r="143" spans="2:11" ht="18.75" customHeight="1"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</row>
    <row r="144" spans="2:11" ht="7.5" customHeight="1">
      <c r="B144" s="287"/>
      <c r="C144" s="288"/>
      <c r="D144" s="288"/>
      <c r="E144" s="288"/>
      <c r="F144" s="288"/>
      <c r="G144" s="288"/>
      <c r="H144" s="288"/>
      <c r="I144" s="288"/>
      <c r="J144" s="288"/>
      <c r="K144" s="289"/>
    </row>
    <row r="145" spans="2:11" ht="45" customHeight="1">
      <c r="B145" s="290"/>
      <c r="C145" s="400" t="s">
        <v>566</v>
      </c>
      <c r="D145" s="400"/>
      <c r="E145" s="400"/>
      <c r="F145" s="400"/>
      <c r="G145" s="400"/>
      <c r="H145" s="400"/>
      <c r="I145" s="400"/>
      <c r="J145" s="400"/>
      <c r="K145" s="291"/>
    </row>
    <row r="146" spans="2:11" ht="17.25" customHeight="1">
      <c r="B146" s="290"/>
      <c r="C146" s="292" t="s">
        <v>503</v>
      </c>
      <c r="D146" s="292"/>
      <c r="E146" s="292"/>
      <c r="F146" s="292" t="s">
        <v>504</v>
      </c>
      <c r="G146" s="293"/>
      <c r="H146" s="292" t="s">
        <v>112</v>
      </c>
      <c r="I146" s="292" t="s">
        <v>60</v>
      </c>
      <c r="J146" s="292" t="s">
        <v>505</v>
      </c>
      <c r="K146" s="291"/>
    </row>
    <row r="147" spans="2:11" ht="17.25" customHeight="1">
      <c r="B147" s="290"/>
      <c r="C147" s="294" t="s">
        <v>506</v>
      </c>
      <c r="D147" s="294"/>
      <c r="E147" s="294"/>
      <c r="F147" s="295" t="s">
        <v>507</v>
      </c>
      <c r="G147" s="296"/>
      <c r="H147" s="294"/>
      <c r="I147" s="294"/>
      <c r="J147" s="294" t="s">
        <v>508</v>
      </c>
      <c r="K147" s="291"/>
    </row>
    <row r="148" spans="2:11" ht="5.25" customHeight="1">
      <c r="B148" s="300"/>
      <c r="C148" s="297"/>
      <c r="D148" s="297"/>
      <c r="E148" s="297"/>
      <c r="F148" s="297"/>
      <c r="G148" s="298"/>
      <c r="H148" s="297"/>
      <c r="I148" s="297"/>
      <c r="J148" s="297"/>
      <c r="K148" s="321"/>
    </row>
    <row r="149" spans="2:11" ht="15" customHeight="1">
      <c r="B149" s="300"/>
      <c r="C149" s="325" t="s">
        <v>511</v>
      </c>
      <c r="D149" s="280"/>
      <c r="E149" s="280"/>
      <c r="F149" s="326" t="s">
        <v>79</v>
      </c>
      <c r="G149" s="280"/>
      <c r="H149" s="325" t="s">
        <v>547</v>
      </c>
      <c r="I149" s="325" t="s">
        <v>510</v>
      </c>
      <c r="J149" s="325">
        <v>120</v>
      </c>
      <c r="K149" s="321"/>
    </row>
    <row r="150" spans="2:11" ht="15" customHeight="1">
      <c r="B150" s="300"/>
      <c r="C150" s="325" t="s">
        <v>556</v>
      </c>
      <c r="D150" s="280"/>
      <c r="E150" s="280"/>
      <c r="F150" s="326" t="s">
        <v>79</v>
      </c>
      <c r="G150" s="280"/>
      <c r="H150" s="325" t="s">
        <v>567</v>
      </c>
      <c r="I150" s="325" t="s">
        <v>510</v>
      </c>
      <c r="J150" s="325" t="s">
        <v>558</v>
      </c>
      <c r="K150" s="321"/>
    </row>
    <row r="151" spans="2:11" ht="15" customHeight="1">
      <c r="B151" s="300"/>
      <c r="C151" s="325" t="s">
        <v>87</v>
      </c>
      <c r="D151" s="280"/>
      <c r="E151" s="280"/>
      <c r="F151" s="326" t="s">
        <v>79</v>
      </c>
      <c r="G151" s="280"/>
      <c r="H151" s="325" t="s">
        <v>568</v>
      </c>
      <c r="I151" s="325" t="s">
        <v>510</v>
      </c>
      <c r="J151" s="325" t="s">
        <v>558</v>
      </c>
      <c r="K151" s="321"/>
    </row>
    <row r="152" spans="2:11" ht="15" customHeight="1">
      <c r="B152" s="300"/>
      <c r="C152" s="325" t="s">
        <v>513</v>
      </c>
      <c r="D152" s="280"/>
      <c r="E152" s="280"/>
      <c r="F152" s="326" t="s">
        <v>514</v>
      </c>
      <c r="G152" s="280"/>
      <c r="H152" s="325" t="s">
        <v>547</v>
      </c>
      <c r="I152" s="325" t="s">
        <v>510</v>
      </c>
      <c r="J152" s="325">
        <v>50</v>
      </c>
      <c r="K152" s="321"/>
    </row>
    <row r="153" spans="2:11" ht="15" customHeight="1">
      <c r="B153" s="300"/>
      <c r="C153" s="325" t="s">
        <v>516</v>
      </c>
      <c r="D153" s="280"/>
      <c r="E153" s="280"/>
      <c r="F153" s="326" t="s">
        <v>79</v>
      </c>
      <c r="G153" s="280"/>
      <c r="H153" s="325" t="s">
        <v>547</v>
      </c>
      <c r="I153" s="325" t="s">
        <v>518</v>
      </c>
      <c r="J153" s="325"/>
      <c r="K153" s="321"/>
    </row>
    <row r="154" spans="2:11" ht="15" customHeight="1">
      <c r="B154" s="300"/>
      <c r="C154" s="325" t="s">
        <v>527</v>
      </c>
      <c r="D154" s="280"/>
      <c r="E154" s="280"/>
      <c r="F154" s="326" t="s">
        <v>514</v>
      </c>
      <c r="G154" s="280"/>
      <c r="H154" s="325" t="s">
        <v>547</v>
      </c>
      <c r="I154" s="325" t="s">
        <v>510</v>
      </c>
      <c r="J154" s="325">
        <v>50</v>
      </c>
      <c r="K154" s="321"/>
    </row>
    <row r="155" spans="2:11" ht="15" customHeight="1">
      <c r="B155" s="300"/>
      <c r="C155" s="325" t="s">
        <v>535</v>
      </c>
      <c r="D155" s="280"/>
      <c r="E155" s="280"/>
      <c r="F155" s="326" t="s">
        <v>514</v>
      </c>
      <c r="G155" s="280"/>
      <c r="H155" s="325" t="s">
        <v>547</v>
      </c>
      <c r="I155" s="325" t="s">
        <v>510</v>
      </c>
      <c r="J155" s="325">
        <v>50</v>
      </c>
      <c r="K155" s="321"/>
    </row>
    <row r="156" spans="2:11" ht="15" customHeight="1">
      <c r="B156" s="300"/>
      <c r="C156" s="325" t="s">
        <v>533</v>
      </c>
      <c r="D156" s="280"/>
      <c r="E156" s="280"/>
      <c r="F156" s="326" t="s">
        <v>514</v>
      </c>
      <c r="G156" s="280"/>
      <c r="H156" s="325" t="s">
        <v>547</v>
      </c>
      <c r="I156" s="325" t="s">
        <v>510</v>
      </c>
      <c r="J156" s="325">
        <v>50</v>
      </c>
      <c r="K156" s="321"/>
    </row>
    <row r="157" spans="2:11" ht="15" customHeight="1">
      <c r="B157" s="300"/>
      <c r="C157" s="325" t="s">
        <v>100</v>
      </c>
      <c r="D157" s="280"/>
      <c r="E157" s="280"/>
      <c r="F157" s="326" t="s">
        <v>79</v>
      </c>
      <c r="G157" s="280"/>
      <c r="H157" s="325" t="s">
        <v>569</v>
      </c>
      <c r="I157" s="325" t="s">
        <v>510</v>
      </c>
      <c r="J157" s="325" t="s">
        <v>570</v>
      </c>
      <c r="K157" s="321"/>
    </row>
    <row r="158" spans="2:11" ht="15" customHeight="1">
      <c r="B158" s="300"/>
      <c r="C158" s="325" t="s">
        <v>571</v>
      </c>
      <c r="D158" s="280"/>
      <c r="E158" s="280"/>
      <c r="F158" s="326" t="s">
        <v>79</v>
      </c>
      <c r="G158" s="280"/>
      <c r="H158" s="325" t="s">
        <v>572</v>
      </c>
      <c r="I158" s="325" t="s">
        <v>542</v>
      </c>
      <c r="J158" s="325"/>
      <c r="K158" s="321"/>
    </row>
    <row r="159" spans="2:11" ht="15" customHeight="1">
      <c r="B159" s="327"/>
      <c r="C159" s="309"/>
      <c r="D159" s="309"/>
      <c r="E159" s="309"/>
      <c r="F159" s="309"/>
      <c r="G159" s="309"/>
      <c r="H159" s="309"/>
      <c r="I159" s="309"/>
      <c r="J159" s="309"/>
      <c r="K159" s="328"/>
    </row>
    <row r="160" spans="2:11" ht="18.75" customHeight="1">
      <c r="B160" s="276"/>
      <c r="C160" s="280"/>
      <c r="D160" s="280"/>
      <c r="E160" s="280"/>
      <c r="F160" s="299"/>
      <c r="G160" s="280"/>
      <c r="H160" s="280"/>
      <c r="I160" s="280"/>
      <c r="J160" s="280"/>
      <c r="K160" s="276"/>
    </row>
    <row r="161" spans="2:11" ht="18.75" customHeight="1"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</row>
    <row r="162" spans="2:11" ht="7.5" customHeight="1">
      <c r="B162" s="268"/>
      <c r="C162" s="269"/>
      <c r="D162" s="269"/>
      <c r="E162" s="269"/>
      <c r="F162" s="269"/>
      <c r="G162" s="269"/>
      <c r="H162" s="269"/>
      <c r="I162" s="269"/>
      <c r="J162" s="269"/>
      <c r="K162" s="270"/>
    </row>
    <row r="163" spans="2:11" ht="45" customHeight="1">
      <c r="B163" s="271"/>
      <c r="C163" s="396" t="s">
        <v>573</v>
      </c>
      <c r="D163" s="396"/>
      <c r="E163" s="396"/>
      <c r="F163" s="396"/>
      <c r="G163" s="396"/>
      <c r="H163" s="396"/>
      <c r="I163" s="396"/>
      <c r="J163" s="396"/>
      <c r="K163" s="272"/>
    </row>
    <row r="164" spans="2:11" ht="17.25" customHeight="1">
      <c r="B164" s="271"/>
      <c r="C164" s="292" t="s">
        <v>503</v>
      </c>
      <c r="D164" s="292"/>
      <c r="E164" s="292"/>
      <c r="F164" s="292" t="s">
        <v>504</v>
      </c>
      <c r="G164" s="329"/>
      <c r="H164" s="330" t="s">
        <v>112</v>
      </c>
      <c r="I164" s="330" t="s">
        <v>60</v>
      </c>
      <c r="J164" s="292" t="s">
        <v>505</v>
      </c>
      <c r="K164" s="272"/>
    </row>
    <row r="165" spans="2:11" ht="17.25" customHeight="1">
      <c r="B165" s="273"/>
      <c r="C165" s="294" t="s">
        <v>506</v>
      </c>
      <c r="D165" s="294"/>
      <c r="E165" s="294"/>
      <c r="F165" s="295" t="s">
        <v>507</v>
      </c>
      <c r="G165" s="331"/>
      <c r="H165" s="332"/>
      <c r="I165" s="332"/>
      <c r="J165" s="294" t="s">
        <v>508</v>
      </c>
      <c r="K165" s="274"/>
    </row>
    <row r="166" spans="2:11" ht="5.25" customHeight="1">
      <c r="B166" s="300"/>
      <c r="C166" s="297"/>
      <c r="D166" s="297"/>
      <c r="E166" s="297"/>
      <c r="F166" s="297"/>
      <c r="G166" s="298"/>
      <c r="H166" s="297"/>
      <c r="I166" s="297"/>
      <c r="J166" s="297"/>
      <c r="K166" s="321"/>
    </row>
    <row r="167" spans="2:11" ht="15" customHeight="1">
      <c r="B167" s="300"/>
      <c r="C167" s="280" t="s">
        <v>511</v>
      </c>
      <c r="D167" s="280"/>
      <c r="E167" s="280"/>
      <c r="F167" s="299" t="s">
        <v>79</v>
      </c>
      <c r="G167" s="280"/>
      <c r="H167" s="280" t="s">
        <v>547</v>
      </c>
      <c r="I167" s="280" t="s">
        <v>510</v>
      </c>
      <c r="J167" s="280">
        <v>120</v>
      </c>
      <c r="K167" s="321"/>
    </row>
    <row r="168" spans="2:11" ht="15" customHeight="1">
      <c r="B168" s="300"/>
      <c r="C168" s="280" t="s">
        <v>556</v>
      </c>
      <c r="D168" s="280"/>
      <c r="E168" s="280"/>
      <c r="F168" s="299" t="s">
        <v>79</v>
      </c>
      <c r="G168" s="280"/>
      <c r="H168" s="280" t="s">
        <v>557</v>
      </c>
      <c r="I168" s="280" t="s">
        <v>510</v>
      </c>
      <c r="J168" s="280" t="s">
        <v>558</v>
      </c>
      <c r="K168" s="321"/>
    </row>
    <row r="169" spans="2:11" ht="15" customHeight="1">
      <c r="B169" s="300"/>
      <c r="C169" s="280" t="s">
        <v>87</v>
      </c>
      <c r="D169" s="280"/>
      <c r="E169" s="280"/>
      <c r="F169" s="299" t="s">
        <v>79</v>
      </c>
      <c r="G169" s="280"/>
      <c r="H169" s="280" t="s">
        <v>574</v>
      </c>
      <c r="I169" s="280" t="s">
        <v>510</v>
      </c>
      <c r="J169" s="280" t="s">
        <v>558</v>
      </c>
      <c r="K169" s="321"/>
    </row>
    <row r="170" spans="2:11" ht="15" customHeight="1">
      <c r="B170" s="300"/>
      <c r="C170" s="280" t="s">
        <v>513</v>
      </c>
      <c r="D170" s="280"/>
      <c r="E170" s="280"/>
      <c r="F170" s="299" t="s">
        <v>514</v>
      </c>
      <c r="G170" s="280"/>
      <c r="H170" s="280" t="s">
        <v>574</v>
      </c>
      <c r="I170" s="280" t="s">
        <v>510</v>
      </c>
      <c r="J170" s="280">
        <v>50</v>
      </c>
      <c r="K170" s="321"/>
    </row>
    <row r="171" spans="2:11" ht="15" customHeight="1">
      <c r="B171" s="300"/>
      <c r="C171" s="280" t="s">
        <v>516</v>
      </c>
      <c r="D171" s="280"/>
      <c r="E171" s="280"/>
      <c r="F171" s="299" t="s">
        <v>79</v>
      </c>
      <c r="G171" s="280"/>
      <c r="H171" s="280" t="s">
        <v>574</v>
      </c>
      <c r="I171" s="280" t="s">
        <v>518</v>
      </c>
      <c r="J171" s="280"/>
      <c r="K171" s="321"/>
    </row>
    <row r="172" spans="2:11" ht="15" customHeight="1">
      <c r="B172" s="300"/>
      <c r="C172" s="280" t="s">
        <v>527</v>
      </c>
      <c r="D172" s="280"/>
      <c r="E172" s="280"/>
      <c r="F172" s="299" t="s">
        <v>514</v>
      </c>
      <c r="G172" s="280"/>
      <c r="H172" s="280" t="s">
        <v>574</v>
      </c>
      <c r="I172" s="280" t="s">
        <v>510</v>
      </c>
      <c r="J172" s="280">
        <v>50</v>
      </c>
      <c r="K172" s="321"/>
    </row>
    <row r="173" spans="2:11" ht="15" customHeight="1">
      <c r="B173" s="300"/>
      <c r="C173" s="280" t="s">
        <v>535</v>
      </c>
      <c r="D173" s="280"/>
      <c r="E173" s="280"/>
      <c r="F173" s="299" t="s">
        <v>514</v>
      </c>
      <c r="G173" s="280"/>
      <c r="H173" s="280" t="s">
        <v>574</v>
      </c>
      <c r="I173" s="280" t="s">
        <v>510</v>
      </c>
      <c r="J173" s="280">
        <v>50</v>
      </c>
      <c r="K173" s="321"/>
    </row>
    <row r="174" spans="2:11" ht="15" customHeight="1">
      <c r="B174" s="300"/>
      <c r="C174" s="280" t="s">
        <v>533</v>
      </c>
      <c r="D174" s="280"/>
      <c r="E174" s="280"/>
      <c r="F174" s="299" t="s">
        <v>514</v>
      </c>
      <c r="G174" s="280"/>
      <c r="H174" s="280" t="s">
        <v>574</v>
      </c>
      <c r="I174" s="280" t="s">
        <v>510</v>
      </c>
      <c r="J174" s="280">
        <v>50</v>
      </c>
      <c r="K174" s="321"/>
    </row>
    <row r="175" spans="2:11" ht="15" customHeight="1">
      <c r="B175" s="300"/>
      <c r="C175" s="280" t="s">
        <v>111</v>
      </c>
      <c r="D175" s="280"/>
      <c r="E175" s="280"/>
      <c r="F175" s="299" t="s">
        <v>79</v>
      </c>
      <c r="G175" s="280"/>
      <c r="H175" s="280" t="s">
        <v>575</v>
      </c>
      <c r="I175" s="280" t="s">
        <v>576</v>
      </c>
      <c r="J175" s="280"/>
      <c r="K175" s="321"/>
    </row>
    <row r="176" spans="2:11" ht="15" customHeight="1">
      <c r="B176" s="300"/>
      <c r="C176" s="280" t="s">
        <v>60</v>
      </c>
      <c r="D176" s="280"/>
      <c r="E176" s="280"/>
      <c r="F176" s="299" t="s">
        <v>79</v>
      </c>
      <c r="G176" s="280"/>
      <c r="H176" s="280" t="s">
        <v>577</v>
      </c>
      <c r="I176" s="280" t="s">
        <v>578</v>
      </c>
      <c r="J176" s="280">
        <v>1</v>
      </c>
      <c r="K176" s="321"/>
    </row>
    <row r="177" spans="2:11" ht="15" customHeight="1">
      <c r="B177" s="300"/>
      <c r="C177" s="280" t="s">
        <v>56</v>
      </c>
      <c r="D177" s="280"/>
      <c r="E177" s="280"/>
      <c r="F177" s="299" t="s">
        <v>79</v>
      </c>
      <c r="G177" s="280"/>
      <c r="H177" s="280" t="s">
        <v>579</v>
      </c>
      <c r="I177" s="280" t="s">
        <v>510</v>
      </c>
      <c r="J177" s="280">
        <v>20</v>
      </c>
      <c r="K177" s="321"/>
    </row>
    <row r="178" spans="2:11" ht="15" customHeight="1">
      <c r="B178" s="300"/>
      <c r="C178" s="280" t="s">
        <v>112</v>
      </c>
      <c r="D178" s="280"/>
      <c r="E178" s="280"/>
      <c r="F178" s="299" t="s">
        <v>79</v>
      </c>
      <c r="G178" s="280"/>
      <c r="H178" s="280" t="s">
        <v>580</v>
      </c>
      <c r="I178" s="280" t="s">
        <v>510</v>
      </c>
      <c r="J178" s="280">
        <v>255</v>
      </c>
      <c r="K178" s="321"/>
    </row>
    <row r="179" spans="2:11" ht="15" customHeight="1">
      <c r="B179" s="300"/>
      <c r="C179" s="280" t="s">
        <v>113</v>
      </c>
      <c r="D179" s="280"/>
      <c r="E179" s="280"/>
      <c r="F179" s="299" t="s">
        <v>79</v>
      </c>
      <c r="G179" s="280"/>
      <c r="H179" s="280" t="s">
        <v>474</v>
      </c>
      <c r="I179" s="280" t="s">
        <v>510</v>
      </c>
      <c r="J179" s="280">
        <v>10</v>
      </c>
      <c r="K179" s="321"/>
    </row>
    <row r="180" spans="2:11" ht="15" customHeight="1">
      <c r="B180" s="300"/>
      <c r="C180" s="280" t="s">
        <v>114</v>
      </c>
      <c r="D180" s="280"/>
      <c r="E180" s="280"/>
      <c r="F180" s="299" t="s">
        <v>79</v>
      </c>
      <c r="G180" s="280"/>
      <c r="H180" s="280" t="s">
        <v>581</v>
      </c>
      <c r="I180" s="280" t="s">
        <v>542</v>
      </c>
      <c r="J180" s="280"/>
      <c r="K180" s="321"/>
    </row>
    <row r="181" spans="2:11" ht="15" customHeight="1">
      <c r="B181" s="300"/>
      <c r="C181" s="280" t="s">
        <v>582</v>
      </c>
      <c r="D181" s="280"/>
      <c r="E181" s="280"/>
      <c r="F181" s="299" t="s">
        <v>79</v>
      </c>
      <c r="G181" s="280"/>
      <c r="H181" s="280" t="s">
        <v>583</v>
      </c>
      <c r="I181" s="280" t="s">
        <v>542</v>
      </c>
      <c r="J181" s="280"/>
      <c r="K181" s="321"/>
    </row>
    <row r="182" spans="2:11" ht="15" customHeight="1">
      <c r="B182" s="300"/>
      <c r="C182" s="280" t="s">
        <v>571</v>
      </c>
      <c r="D182" s="280"/>
      <c r="E182" s="280"/>
      <c r="F182" s="299" t="s">
        <v>79</v>
      </c>
      <c r="G182" s="280"/>
      <c r="H182" s="280" t="s">
        <v>584</v>
      </c>
      <c r="I182" s="280" t="s">
        <v>542</v>
      </c>
      <c r="J182" s="280"/>
      <c r="K182" s="321"/>
    </row>
    <row r="183" spans="2:11" ht="15" customHeight="1">
      <c r="B183" s="300"/>
      <c r="C183" s="280" t="s">
        <v>116</v>
      </c>
      <c r="D183" s="280"/>
      <c r="E183" s="280"/>
      <c r="F183" s="299" t="s">
        <v>514</v>
      </c>
      <c r="G183" s="280"/>
      <c r="H183" s="280" t="s">
        <v>585</v>
      </c>
      <c r="I183" s="280" t="s">
        <v>510</v>
      </c>
      <c r="J183" s="280">
        <v>50</v>
      </c>
      <c r="K183" s="321"/>
    </row>
    <row r="184" spans="2:11" ht="15" customHeight="1">
      <c r="B184" s="300"/>
      <c r="C184" s="280" t="s">
        <v>586</v>
      </c>
      <c r="D184" s="280"/>
      <c r="E184" s="280"/>
      <c r="F184" s="299" t="s">
        <v>514</v>
      </c>
      <c r="G184" s="280"/>
      <c r="H184" s="280" t="s">
        <v>587</v>
      </c>
      <c r="I184" s="280" t="s">
        <v>588</v>
      </c>
      <c r="J184" s="280"/>
      <c r="K184" s="321"/>
    </row>
    <row r="185" spans="2:11" ht="15" customHeight="1">
      <c r="B185" s="300"/>
      <c r="C185" s="280" t="s">
        <v>589</v>
      </c>
      <c r="D185" s="280"/>
      <c r="E185" s="280"/>
      <c r="F185" s="299" t="s">
        <v>514</v>
      </c>
      <c r="G185" s="280"/>
      <c r="H185" s="280" t="s">
        <v>590</v>
      </c>
      <c r="I185" s="280" t="s">
        <v>588</v>
      </c>
      <c r="J185" s="280"/>
      <c r="K185" s="321"/>
    </row>
    <row r="186" spans="2:11" ht="15" customHeight="1">
      <c r="B186" s="300"/>
      <c r="C186" s="280" t="s">
        <v>591</v>
      </c>
      <c r="D186" s="280"/>
      <c r="E186" s="280"/>
      <c r="F186" s="299" t="s">
        <v>514</v>
      </c>
      <c r="G186" s="280"/>
      <c r="H186" s="280" t="s">
        <v>592</v>
      </c>
      <c r="I186" s="280" t="s">
        <v>588</v>
      </c>
      <c r="J186" s="280"/>
      <c r="K186" s="321"/>
    </row>
    <row r="187" spans="2:11" ht="15" customHeight="1">
      <c r="B187" s="300"/>
      <c r="C187" s="333" t="s">
        <v>593</v>
      </c>
      <c r="D187" s="280"/>
      <c r="E187" s="280"/>
      <c r="F187" s="299" t="s">
        <v>514</v>
      </c>
      <c r="G187" s="280"/>
      <c r="H187" s="280" t="s">
        <v>594</v>
      </c>
      <c r="I187" s="280" t="s">
        <v>595</v>
      </c>
      <c r="J187" s="334" t="s">
        <v>596</v>
      </c>
      <c r="K187" s="321"/>
    </row>
    <row r="188" spans="2:11" ht="15" customHeight="1">
      <c r="B188" s="300"/>
      <c r="C188" s="285" t="s">
        <v>45</v>
      </c>
      <c r="D188" s="280"/>
      <c r="E188" s="280"/>
      <c r="F188" s="299" t="s">
        <v>79</v>
      </c>
      <c r="G188" s="280"/>
      <c r="H188" s="276" t="s">
        <v>597</v>
      </c>
      <c r="I188" s="280" t="s">
        <v>598</v>
      </c>
      <c r="J188" s="280"/>
      <c r="K188" s="321"/>
    </row>
    <row r="189" spans="2:11" ht="15" customHeight="1">
      <c r="B189" s="300"/>
      <c r="C189" s="285" t="s">
        <v>599</v>
      </c>
      <c r="D189" s="280"/>
      <c r="E189" s="280"/>
      <c r="F189" s="299" t="s">
        <v>79</v>
      </c>
      <c r="G189" s="280"/>
      <c r="H189" s="280" t="s">
        <v>600</v>
      </c>
      <c r="I189" s="280" t="s">
        <v>542</v>
      </c>
      <c r="J189" s="280"/>
      <c r="K189" s="321"/>
    </row>
    <row r="190" spans="2:11" ht="15" customHeight="1">
      <c r="B190" s="300"/>
      <c r="C190" s="285" t="s">
        <v>601</v>
      </c>
      <c r="D190" s="280"/>
      <c r="E190" s="280"/>
      <c r="F190" s="299" t="s">
        <v>79</v>
      </c>
      <c r="G190" s="280"/>
      <c r="H190" s="280" t="s">
        <v>602</v>
      </c>
      <c r="I190" s="280" t="s">
        <v>542</v>
      </c>
      <c r="J190" s="280"/>
      <c r="K190" s="321"/>
    </row>
    <row r="191" spans="2:11" ht="15" customHeight="1">
      <c r="B191" s="300"/>
      <c r="C191" s="285" t="s">
        <v>603</v>
      </c>
      <c r="D191" s="280"/>
      <c r="E191" s="280"/>
      <c r="F191" s="299" t="s">
        <v>514</v>
      </c>
      <c r="G191" s="280"/>
      <c r="H191" s="280" t="s">
        <v>604</v>
      </c>
      <c r="I191" s="280" t="s">
        <v>542</v>
      </c>
      <c r="J191" s="280"/>
      <c r="K191" s="321"/>
    </row>
    <row r="192" spans="2:11" ht="15" customHeight="1">
      <c r="B192" s="327"/>
      <c r="C192" s="335"/>
      <c r="D192" s="309"/>
      <c r="E192" s="309"/>
      <c r="F192" s="309"/>
      <c r="G192" s="309"/>
      <c r="H192" s="309"/>
      <c r="I192" s="309"/>
      <c r="J192" s="309"/>
      <c r="K192" s="328"/>
    </row>
    <row r="193" spans="2:11" ht="18.75" customHeight="1">
      <c r="B193" s="276"/>
      <c r="C193" s="280"/>
      <c r="D193" s="280"/>
      <c r="E193" s="280"/>
      <c r="F193" s="299"/>
      <c r="G193" s="280"/>
      <c r="H193" s="280"/>
      <c r="I193" s="280"/>
      <c r="J193" s="280"/>
      <c r="K193" s="276"/>
    </row>
    <row r="194" spans="2:11" ht="18.75" customHeight="1">
      <c r="B194" s="276"/>
      <c r="C194" s="280"/>
      <c r="D194" s="280"/>
      <c r="E194" s="280"/>
      <c r="F194" s="299"/>
      <c r="G194" s="280"/>
      <c r="H194" s="280"/>
      <c r="I194" s="280"/>
      <c r="J194" s="280"/>
      <c r="K194" s="276"/>
    </row>
    <row r="195" spans="2:11" ht="18.75" customHeight="1">
      <c r="B195" s="286"/>
      <c r="C195" s="286"/>
      <c r="D195" s="286"/>
      <c r="E195" s="286"/>
      <c r="F195" s="286"/>
      <c r="G195" s="286"/>
      <c r="H195" s="286"/>
      <c r="I195" s="286"/>
      <c r="J195" s="286"/>
      <c r="K195" s="286"/>
    </row>
    <row r="196" spans="2:11" ht="13.5">
      <c r="B196" s="268"/>
      <c r="C196" s="269"/>
      <c r="D196" s="269"/>
      <c r="E196" s="269"/>
      <c r="F196" s="269"/>
      <c r="G196" s="269"/>
      <c r="H196" s="269"/>
      <c r="I196" s="269"/>
      <c r="J196" s="269"/>
      <c r="K196" s="270"/>
    </row>
    <row r="197" spans="2:11" ht="21">
      <c r="B197" s="271"/>
      <c r="C197" s="396" t="s">
        <v>605</v>
      </c>
      <c r="D197" s="396"/>
      <c r="E197" s="396"/>
      <c r="F197" s="396"/>
      <c r="G197" s="396"/>
      <c r="H197" s="396"/>
      <c r="I197" s="396"/>
      <c r="J197" s="396"/>
      <c r="K197" s="272"/>
    </row>
    <row r="198" spans="2:11" ht="25.5" customHeight="1">
      <c r="B198" s="271"/>
      <c r="C198" s="336" t="s">
        <v>606</v>
      </c>
      <c r="D198" s="336"/>
      <c r="E198" s="336"/>
      <c r="F198" s="336" t="s">
        <v>607</v>
      </c>
      <c r="G198" s="337"/>
      <c r="H198" s="401" t="s">
        <v>608</v>
      </c>
      <c r="I198" s="401"/>
      <c r="J198" s="401"/>
      <c r="K198" s="272"/>
    </row>
    <row r="199" spans="2:11" ht="5.25" customHeight="1">
      <c r="B199" s="300"/>
      <c r="C199" s="297"/>
      <c r="D199" s="297"/>
      <c r="E199" s="297"/>
      <c r="F199" s="297"/>
      <c r="G199" s="280"/>
      <c r="H199" s="297"/>
      <c r="I199" s="297"/>
      <c r="J199" s="297"/>
      <c r="K199" s="321"/>
    </row>
    <row r="200" spans="2:11" ht="15" customHeight="1">
      <c r="B200" s="300"/>
      <c r="C200" s="280" t="s">
        <v>598</v>
      </c>
      <c r="D200" s="280"/>
      <c r="E200" s="280"/>
      <c r="F200" s="299" t="s">
        <v>46</v>
      </c>
      <c r="G200" s="280"/>
      <c r="H200" s="398" t="s">
        <v>609</v>
      </c>
      <c r="I200" s="398"/>
      <c r="J200" s="398"/>
      <c r="K200" s="321"/>
    </row>
    <row r="201" spans="2:11" ht="15" customHeight="1">
      <c r="B201" s="300"/>
      <c r="C201" s="306"/>
      <c r="D201" s="280"/>
      <c r="E201" s="280"/>
      <c r="F201" s="299" t="s">
        <v>47</v>
      </c>
      <c r="G201" s="280"/>
      <c r="H201" s="398" t="s">
        <v>610</v>
      </c>
      <c r="I201" s="398"/>
      <c r="J201" s="398"/>
      <c r="K201" s="321"/>
    </row>
    <row r="202" spans="2:11" ht="15" customHeight="1">
      <c r="B202" s="300"/>
      <c r="C202" s="306"/>
      <c r="D202" s="280"/>
      <c r="E202" s="280"/>
      <c r="F202" s="299" t="s">
        <v>50</v>
      </c>
      <c r="G202" s="280"/>
      <c r="H202" s="398" t="s">
        <v>611</v>
      </c>
      <c r="I202" s="398"/>
      <c r="J202" s="398"/>
      <c r="K202" s="321"/>
    </row>
    <row r="203" spans="2:11" ht="15" customHeight="1">
      <c r="B203" s="300"/>
      <c r="C203" s="280"/>
      <c r="D203" s="280"/>
      <c r="E203" s="280"/>
      <c r="F203" s="299" t="s">
        <v>48</v>
      </c>
      <c r="G203" s="280"/>
      <c r="H203" s="398" t="s">
        <v>612</v>
      </c>
      <c r="I203" s="398"/>
      <c r="J203" s="398"/>
      <c r="K203" s="321"/>
    </row>
    <row r="204" spans="2:11" ht="15" customHeight="1">
      <c r="B204" s="300"/>
      <c r="C204" s="280"/>
      <c r="D204" s="280"/>
      <c r="E204" s="280"/>
      <c r="F204" s="299" t="s">
        <v>49</v>
      </c>
      <c r="G204" s="280"/>
      <c r="H204" s="398" t="s">
        <v>613</v>
      </c>
      <c r="I204" s="398"/>
      <c r="J204" s="398"/>
      <c r="K204" s="321"/>
    </row>
    <row r="205" spans="2:11" ht="15" customHeight="1">
      <c r="B205" s="300"/>
      <c r="C205" s="280"/>
      <c r="D205" s="280"/>
      <c r="E205" s="280"/>
      <c r="F205" s="299"/>
      <c r="G205" s="280"/>
      <c r="H205" s="280"/>
      <c r="I205" s="280"/>
      <c r="J205" s="280"/>
      <c r="K205" s="321"/>
    </row>
    <row r="206" spans="2:11" ht="15" customHeight="1">
      <c r="B206" s="300"/>
      <c r="C206" s="280" t="s">
        <v>554</v>
      </c>
      <c r="D206" s="280"/>
      <c r="E206" s="280"/>
      <c r="F206" s="299" t="s">
        <v>81</v>
      </c>
      <c r="G206" s="280"/>
      <c r="H206" s="398" t="s">
        <v>614</v>
      </c>
      <c r="I206" s="398"/>
      <c r="J206" s="398"/>
      <c r="K206" s="321"/>
    </row>
    <row r="207" spans="2:11" ht="15" customHeight="1">
      <c r="B207" s="300"/>
      <c r="C207" s="306"/>
      <c r="D207" s="280"/>
      <c r="E207" s="280"/>
      <c r="F207" s="299" t="s">
        <v>453</v>
      </c>
      <c r="G207" s="280"/>
      <c r="H207" s="398" t="s">
        <v>454</v>
      </c>
      <c r="I207" s="398"/>
      <c r="J207" s="398"/>
      <c r="K207" s="321"/>
    </row>
    <row r="208" spans="2:11" ht="15" customHeight="1">
      <c r="B208" s="300"/>
      <c r="C208" s="280"/>
      <c r="D208" s="280"/>
      <c r="E208" s="280"/>
      <c r="F208" s="299" t="s">
        <v>451</v>
      </c>
      <c r="G208" s="280"/>
      <c r="H208" s="398" t="s">
        <v>615</v>
      </c>
      <c r="I208" s="398"/>
      <c r="J208" s="398"/>
      <c r="K208" s="321"/>
    </row>
    <row r="209" spans="2:11" ht="15" customHeight="1">
      <c r="B209" s="338"/>
      <c r="C209" s="306"/>
      <c r="D209" s="306"/>
      <c r="E209" s="306"/>
      <c r="F209" s="299" t="s">
        <v>455</v>
      </c>
      <c r="G209" s="285"/>
      <c r="H209" s="402" t="s">
        <v>456</v>
      </c>
      <c r="I209" s="402"/>
      <c r="J209" s="402"/>
      <c r="K209" s="339"/>
    </row>
    <row r="210" spans="2:11" ht="15" customHeight="1">
      <c r="B210" s="338"/>
      <c r="C210" s="306"/>
      <c r="D210" s="306"/>
      <c r="E210" s="306"/>
      <c r="F210" s="299" t="s">
        <v>457</v>
      </c>
      <c r="G210" s="285"/>
      <c r="H210" s="402" t="s">
        <v>616</v>
      </c>
      <c r="I210" s="402"/>
      <c r="J210" s="402"/>
      <c r="K210" s="339"/>
    </row>
    <row r="211" spans="2:11" ht="15" customHeight="1">
      <c r="B211" s="338"/>
      <c r="C211" s="306"/>
      <c r="D211" s="306"/>
      <c r="E211" s="306"/>
      <c r="F211" s="340"/>
      <c r="G211" s="285"/>
      <c r="H211" s="341"/>
      <c r="I211" s="341"/>
      <c r="J211" s="341"/>
      <c r="K211" s="339"/>
    </row>
    <row r="212" spans="2:11" ht="15" customHeight="1">
      <c r="B212" s="338"/>
      <c r="C212" s="280" t="s">
        <v>578</v>
      </c>
      <c r="D212" s="306"/>
      <c r="E212" s="306"/>
      <c r="F212" s="299">
        <v>1</v>
      </c>
      <c r="G212" s="285"/>
      <c r="H212" s="402" t="s">
        <v>617</v>
      </c>
      <c r="I212" s="402"/>
      <c r="J212" s="402"/>
      <c r="K212" s="339"/>
    </row>
    <row r="213" spans="2:11" ht="15" customHeight="1">
      <c r="B213" s="338"/>
      <c r="C213" s="306"/>
      <c r="D213" s="306"/>
      <c r="E213" s="306"/>
      <c r="F213" s="299">
        <v>2</v>
      </c>
      <c r="G213" s="285"/>
      <c r="H213" s="402" t="s">
        <v>618</v>
      </c>
      <c r="I213" s="402"/>
      <c r="J213" s="402"/>
      <c r="K213" s="339"/>
    </row>
    <row r="214" spans="2:11" ht="15" customHeight="1">
      <c r="B214" s="338"/>
      <c r="C214" s="306"/>
      <c r="D214" s="306"/>
      <c r="E214" s="306"/>
      <c r="F214" s="299">
        <v>3</v>
      </c>
      <c r="G214" s="285"/>
      <c r="H214" s="402" t="s">
        <v>619</v>
      </c>
      <c r="I214" s="402"/>
      <c r="J214" s="402"/>
      <c r="K214" s="339"/>
    </row>
    <row r="215" spans="2:11" ht="15" customHeight="1">
      <c r="B215" s="338"/>
      <c r="C215" s="306"/>
      <c r="D215" s="306"/>
      <c r="E215" s="306"/>
      <c r="F215" s="299">
        <v>4</v>
      </c>
      <c r="G215" s="285"/>
      <c r="H215" s="402" t="s">
        <v>620</v>
      </c>
      <c r="I215" s="402"/>
      <c r="J215" s="402"/>
      <c r="K215" s="339"/>
    </row>
    <row r="216" spans="2:11" ht="12.75" customHeight="1">
      <c r="B216" s="342"/>
      <c r="C216" s="343"/>
      <c r="D216" s="343"/>
      <c r="E216" s="343"/>
      <c r="F216" s="343"/>
      <c r="G216" s="343"/>
      <c r="H216" s="343"/>
      <c r="I216" s="343"/>
      <c r="J216" s="343"/>
      <c r="K216" s="344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BOBINA2\Bobina</dc:creator>
  <cp:keywords/>
  <dc:description/>
  <cp:lastModifiedBy>Eliška Erbenová</cp:lastModifiedBy>
  <dcterms:created xsi:type="dcterms:W3CDTF">2017-05-19T07:53:19Z</dcterms:created>
  <dcterms:modified xsi:type="dcterms:W3CDTF">2017-05-19T08:20:03Z</dcterms:modified>
  <cp:category/>
  <cp:version/>
  <cp:contentType/>
  <cp:contentStatus/>
</cp:coreProperties>
</file>