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IO20642 - Obnova vodovodn..." sheetId="2" r:id="rId2"/>
    <sheet name="IO24041 - Obnova zatruben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'IO20642 - Obnova vodovodn...'!$C$126:$K$210</definedName>
    <definedName name="_xlnm.Print_Area" localSheetId="1">'IO20642 - Obnova vodovodn...'!$C$4:$J$76,'IO20642 - Obnova vodovodn...'!$C$82:$J$108,'IO20642 - Obnova vodovodn...'!$C$114:$K$210</definedName>
    <definedName name="_xlnm.Print_Titles" localSheetId="1">'IO20642 - Obnova vodovodn...'!$126:$126</definedName>
    <definedName name="_xlnm._FilterDatabase" localSheetId="2" hidden="1">'IO24041 - Obnova zatruben...'!$C$128:$K$284</definedName>
    <definedName name="_xlnm.Print_Area" localSheetId="2">'IO24041 - Obnova zatruben...'!$C$4:$J$76,'IO24041 - Obnova zatruben...'!$C$82:$J$110,'IO24041 - Obnova zatruben...'!$C$116:$K$284</definedName>
    <definedName name="_xlnm.Print_Titles" localSheetId="2">'IO24041 - Obnova zatruben...'!$128:$128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280"/>
  <c r="BH280"/>
  <c r="BG280"/>
  <c r="BF280"/>
  <c r="T280"/>
  <c r="T279"/>
  <c r="R280"/>
  <c r="R279"/>
  <c r="P280"/>
  <c r="P279"/>
  <c r="BI276"/>
  <c r="BH276"/>
  <c r="BG276"/>
  <c r="BF276"/>
  <c r="T276"/>
  <c r="T275"/>
  <c r="R276"/>
  <c r="R275"/>
  <c r="P276"/>
  <c r="P275"/>
  <c r="BI269"/>
  <c r="BH269"/>
  <c r="BG269"/>
  <c r="BF269"/>
  <c r="T269"/>
  <c r="T268"/>
  <c r="R269"/>
  <c r="R268"/>
  <c r="P269"/>
  <c r="P268"/>
  <c r="BI261"/>
  <c r="BH261"/>
  <c r="BG261"/>
  <c r="BF261"/>
  <c r="T261"/>
  <c r="T260"/>
  <c r="T259"/>
  <c r="R261"/>
  <c r="R260"/>
  <c r="R259"/>
  <c r="P261"/>
  <c r="P260"/>
  <c r="P259"/>
  <c r="BI258"/>
  <c r="BH258"/>
  <c r="BG258"/>
  <c r="BF258"/>
  <c r="T258"/>
  <c r="T257"/>
  <c r="R258"/>
  <c r="R257"/>
  <c r="P258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2"/>
  <c r="BH182"/>
  <c r="BG182"/>
  <c r="BF182"/>
  <c r="T182"/>
  <c r="R182"/>
  <c r="P182"/>
  <c r="BI179"/>
  <c r="BH179"/>
  <c r="BG179"/>
  <c r="BF179"/>
  <c r="T179"/>
  <c r="R179"/>
  <c r="P179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37"/>
  <c r="BH137"/>
  <c r="BG137"/>
  <c r="BF137"/>
  <c r="T137"/>
  <c r="R137"/>
  <c r="P137"/>
  <c r="BI132"/>
  <c r="BH132"/>
  <c r="BG132"/>
  <c r="BF132"/>
  <c r="T132"/>
  <c r="R132"/>
  <c r="P132"/>
  <c r="J126"/>
  <c r="J125"/>
  <c r="F123"/>
  <c r="E121"/>
  <c r="J92"/>
  <c r="J91"/>
  <c r="F89"/>
  <c r="E87"/>
  <c r="J18"/>
  <c r="E18"/>
  <c r="F126"/>
  <c r="J17"/>
  <c r="J15"/>
  <c r="E15"/>
  <c r="F91"/>
  <c r="J14"/>
  <c r="J12"/>
  <c r="J89"/>
  <c r="E7"/>
  <c r="E85"/>
  <c i="2" r="J37"/>
  <c r="J36"/>
  <c i="1" r="AY95"/>
  <c i="2" r="J35"/>
  <c i="1" r="AX95"/>
  <c i="2" r="BI206"/>
  <c r="BH206"/>
  <c r="BG206"/>
  <c r="BF206"/>
  <c r="T206"/>
  <c r="T205"/>
  <c r="R206"/>
  <c r="R205"/>
  <c r="P206"/>
  <c r="P205"/>
  <c r="BI202"/>
  <c r="BH202"/>
  <c r="BG202"/>
  <c r="BF202"/>
  <c r="T202"/>
  <c r="T201"/>
  <c r="R202"/>
  <c r="R201"/>
  <c r="P202"/>
  <c r="P201"/>
  <c r="BI195"/>
  <c r="BH195"/>
  <c r="BG195"/>
  <c r="BF195"/>
  <c r="T195"/>
  <c r="T194"/>
  <c r="R195"/>
  <c r="R194"/>
  <c r="P195"/>
  <c r="P194"/>
  <c r="BI191"/>
  <c r="BH191"/>
  <c r="BG191"/>
  <c r="BF191"/>
  <c r="T191"/>
  <c r="T190"/>
  <c r="R191"/>
  <c r="R190"/>
  <c r="P191"/>
  <c r="P190"/>
  <c r="BI183"/>
  <c r="BH183"/>
  <c r="BG183"/>
  <c r="BF183"/>
  <c r="T183"/>
  <c r="T182"/>
  <c r="R183"/>
  <c r="R182"/>
  <c r="R181"/>
  <c r="P183"/>
  <c r="P182"/>
  <c r="P181"/>
  <c r="BI180"/>
  <c r="BH180"/>
  <c r="BG180"/>
  <c r="BF180"/>
  <c r="T180"/>
  <c r="T179"/>
  <c r="R180"/>
  <c r="R179"/>
  <c r="P180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0"/>
  <c r="BH150"/>
  <c r="BG150"/>
  <c r="BF150"/>
  <c r="T150"/>
  <c r="T149"/>
  <c r="R150"/>
  <c r="R149"/>
  <c r="P150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J124"/>
  <c r="J123"/>
  <c r="F121"/>
  <c r="E119"/>
  <c r="J92"/>
  <c r="J91"/>
  <c r="F89"/>
  <c r="E87"/>
  <c r="J18"/>
  <c r="E18"/>
  <c r="F124"/>
  <c r="J17"/>
  <c r="J15"/>
  <c r="E15"/>
  <c r="F91"/>
  <c r="J14"/>
  <c r="J12"/>
  <c r="J89"/>
  <c r="E7"/>
  <c r="E85"/>
  <c i="1" r="L90"/>
  <c r="AM90"/>
  <c r="AM89"/>
  <c r="L89"/>
  <c r="AM87"/>
  <c r="L87"/>
  <c r="L85"/>
  <c r="L84"/>
  <c i="2" r="BK155"/>
  <c r="J158"/>
  <c r="BK171"/>
  <c r="J132"/>
  <c r="BK132"/>
  <c i="3" r="BK231"/>
  <c r="BK143"/>
  <c r="J269"/>
  <c r="BK214"/>
  <c r="BK269"/>
  <c r="BK147"/>
  <c r="J144"/>
  <c r="BK165"/>
  <c r="J175"/>
  <c r="J145"/>
  <c i="2" r="BK164"/>
  <c r="BK170"/>
  <c r="BK206"/>
  <c r="J154"/>
  <c r="BK172"/>
  <c r="J165"/>
  <c r="J206"/>
  <c r="J145"/>
  <c i="3" r="BK235"/>
  <c r="J233"/>
  <c r="BK152"/>
  <c r="J197"/>
  <c r="BK209"/>
  <c r="BK163"/>
  <c r="J152"/>
  <c r="J222"/>
  <c r="J242"/>
  <c r="J258"/>
  <c r="J253"/>
  <c r="J149"/>
  <c r="BK229"/>
  <c r="BK160"/>
  <c i="1" r="AS94"/>
  <c i="2" r="J195"/>
  <c r="BK173"/>
  <c r="J153"/>
  <c r="J139"/>
  <c r="J170"/>
  <c r="BK153"/>
  <c i="3" r="BK216"/>
  <c r="J251"/>
  <c r="J254"/>
  <c r="J147"/>
  <c r="BK205"/>
  <c r="BK142"/>
  <c r="BK230"/>
  <c r="BK221"/>
  <c r="J225"/>
  <c i="2" r="BK177"/>
  <c r="J155"/>
  <c r="BK191"/>
  <c i="3" r="BK224"/>
  <c r="J224"/>
  <c r="J163"/>
  <c r="J165"/>
  <c r="BK217"/>
  <c r="J182"/>
  <c r="BK150"/>
  <c r="BK251"/>
  <c r="J214"/>
  <c r="J143"/>
  <c i="2" r="J174"/>
  <c r="BK202"/>
  <c r="J176"/>
  <c r="BK147"/>
  <c r="BK168"/>
  <c i="3" r="BK258"/>
  <c r="BK218"/>
  <c r="BK173"/>
  <c r="J190"/>
  <c r="BK246"/>
  <c r="BK223"/>
  <c r="J150"/>
  <c r="J169"/>
  <c r="BK233"/>
  <c r="J228"/>
  <c i="2" r="J177"/>
  <c r="BK134"/>
  <c r="J169"/>
  <c r="BK136"/>
  <c r="BK157"/>
  <c r="BK163"/>
  <c r="J164"/>
  <c r="BK150"/>
  <c i="3" r="J221"/>
  <c r="BK199"/>
  <c r="BK228"/>
  <c r="J223"/>
  <c r="J205"/>
  <c r="J244"/>
  <c r="BK144"/>
  <c i="2" r="J161"/>
  <c r="BK130"/>
  <c i="3" r="J236"/>
  <c r="BK171"/>
  <c r="BK179"/>
  <c r="BK250"/>
  <c r="BK232"/>
  <c r="J179"/>
  <c r="J276"/>
  <c r="J186"/>
  <c r="BK210"/>
  <c r="J137"/>
  <c r="BK276"/>
  <c r="J201"/>
  <c r="BK236"/>
  <c r="BK222"/>
  <c r="BK201"/>
  <c i="2" r="J180"/>
  <c r="J162"/>
  <c r="BK195"/>
  <c r="J175"/>
  <c r="J134"/>
  <c r="BK169"/>
  <c r="BK161"/>
  <c r="J163"/>
  <c r="BK145"/>
  <c i="3" r="BK253"/>
  <c r="J246"/>
  <c r="BK220"/>
  <c r="J171"/>
  <c r="J227"/>
  <c r="J250"/>
  <c r="J156"/>
  <c r="BK227"/>
  <c r="BK137"/>
  <c r="BK192"/>
  <c r="BK175"/>
  <c r="BK186"/>
  <c r="J209"/>
  <c r="J192"/>
  <c r="J256"/>
  <c r="J220"/>
  <c r="J248"/>
  <c r="J142"/>
  <c i="2" r="BK137"/>
  <c r="BK160"/>
  <c r="J183"/>
  <c r="BK174"/>
  <c r="BK180"/>
  <c r="J150"/>
  <c r="J141"/>
  <c i="3" r="J230"/>
  <c r="BK149"/>
  <c r="J218"/>
  <c r="BK234"/>
  <c r="BK190"/>
  <c r="J160"/>
  <c i="2" r="BK183"/>
  <c r="J147"/>
  <c r="J191"/>
  <c r="J130"/>
  <c r="BK162"/>
  <c r="BK141"/>
  <c r="J168"/>
  <c r="BK165"/>
  <c r="J160"/>
  <c r="BK154"/>
  <c i="3" r="BK256"/>
  <c r="J234"/>
  <c r="BK207"/>
  <c r="BK238"/>
  <c r="J238"/>
  <c r="BK197"/>
  <c r="J229"/>
  <c r="J199"/>
  <c r="BK280"/>
  <c r="J188"/>
  <c r="J235"/>
  <c r="BK188"/>
  <c r="BK237"/>
  <c r="BK156"/>
  <c r="J237"/>
  <c r="J161"/>
  <c r="J231"/>
  <c i="2" r="J172"/>
  <c r="BK166"/>
  <c r="BK158"/>
  <c r="BK176"/>
  <c r="BK143"/>
  <c r="J137"/>
  <c r="J143"/>
  <c i="3" r="BK169"/>
  <c r="J232"/>
  <c r="BK145"/>
  <c r="J217"/>
  <c r="J132"/>
  <c r="J203"/>
  <c r="J173"/>
  <c r="J207"/>
  <c r="BK225"/>
  <c i="2" r="BK175"/>
  <c r="J157"/>
  <c r="J202"/>
  <c r="BK167"/>
  <c r="J136"/>
  <c r="BK139"/>
  <c r="J171"/>
  <c r="J166"/>
  <c r="J167"/>
  <c r="J173"/>
  <c i="3" r="BK239"/>
  <c r="BK244"/>
  <c r="BK261"/>
  <c r="J210"/>
  <c r="BK248"/>
  <c r="J280"/>
  <c r="BK182"/>
  <c r="BK203"/>
  <c r="J261"/>
  <c r="BK254"/>
  <c r="J239"/>
  <c r="BK161"/>
  <c r="J216"/>
  <c r="BK242"/>
  <c r="BK132"/>
  <c i="2" l="1" r="T181"/>
  <c r="BK152"/>
  <c r="J152"/>
  <c r="J100"/>
  <c r="P129"/>
  <c r="R129"/>
  <c r="R152"/>
  <c i="3" r="P181"/>
  <c i="2" r="BK129"/>
  <c i="3" r="P196"/>
  <c i="2" r="T129"/>
  <c i="3" r="T131"/>
  <c r="P213"/>
  <c r="BK196"/>
  <c r="J196"/>
  <c r="J100"/>
  <c r="P241"/>
  <c i="2" r="P152"/>
  <c i="3" r="BK213"/>
  <c r="J213"/>
  <c r="J101"/>
  <c r="R241"/>
  <c i="2" r="T152"/>
  <c i="3" r="BK181"/>
  <c r="J181"/>
  <c r="J99"/>
  <c r="T196"/>
  <c r="P249"/>
  <c r="BK131"/>
  <c r="J131"/>
  <c r="J98"/>
  <c r="R181"/>
  <c r="R213"/>
  <c r="R131"/>
  <c r="R130"/>
  <c r="R129"/>
  <c r="T213"/>
  <c r="BK249"/>
  <c r="J249"/>
  <c r="J103"/>
  <c r="T249"/>
  <c r="P131"/>
  <c r="P130"/>
  <c r="P129"/>
  <c i="1" r="AU96"/>
  <c i="3" r="T181"/>
  <c r="R196"/>
  <c r="BK241"/>
  <c r="J241"/>
  <c r="J102"/>
  <c r="T241"/>
  <c r="R249"/>
  <c i="2" r="BK179"/>
  <c r="J179"/>
  <c r="J101"/>
  <c r="BK194"/>
  <c r="J194"/>
  <c r="J105"/>
  <c r="BK205"/>
  <c r="J205"/>
  <c r="J107"/>
  <c r="BK149"/>
  <c r="J149"/>
  <c r="J99"/>
  <c r="BK182"/>
  <c r="BK201"/>
  <c r="J201"/>
  <c r="J106"/>
  <c r="BK190"/>
  <c r="J190"/>
  <c r="J104"/>
  <c i="3" r="BK257"/>
  <c r="J257"/>
  <c r="J104"/>
  <c r="BK260"/>
  <c r="BK268"/>
  <c r="J268"/>
  <c r="J107"/>
  <c r="BK275"/>
  <c r="J275"/>
  <c r="J108"/>
  <c r="BK279"/>
  <c r="J279"/>
  <c r="J109"/>
  <c r="E119"/>
  <c r="BE137"/>
  <c r="BE179"/>
  <c r="F125"/>
  <c r="BE173"/>
  <c r="BE214"/>
  <c r="BE227"/>
  <c i="2" r="J129"/>
  <c r="J98"/>
  <c i="3" r="F92"/>
  <c r="BE145"/>
  <c r="BE231"/>
  <c r="BE142"/>
  <c r="BE175"/>
  <c r="BE218"/>
  <c r="BE269"/>
  <c r="J123"/>
  <c r="BE150"/>
  <c r="BE188"/>
  <c r="BE197"/>
  <c r="BE210"/>
  <c r="BE234"/>
  <c r="BE236"/>
  <c r="BE246"/>
  <c r="BE251"/>
  <c r="BE276"/>
  <c r="BE238"/>
  <c r="BE250"/>
  <c i="2" r="J182"/>
  <c r="J103"/>
  <c i="3" r="BE152"/>
  <c r="BE163"/>
  <c r="BE199"/>
  <c r="BE228"/>
  <c r="BE230"/>
  <c r="BE248"/>
  <c r="BE256"/>
  <c r="BE280"/>
  <c r="BE165"/>
  <c r="BE169"/>
  <c r="BE223"/>
  <c r="BE229"/>
  <c r="BE253"/>
  <c r="BE161"/>
  <c r="BE201"/>
  <c r="BE239"/>
  <c r="BE160"/>
  <c r="BE221"/>
  <c r="BE224"/>
  <c r="BE244"/>
  <c r="BE149"/>
  <c r="BE192"/>
  <c r="BE233"/>
  <c r="BE235"/>
  <c r="BE242"/>
  <c r="BE254"/>
  <c r="BE144"/>
  <c r="BE186"/>
  <c r="BE205"/>
  <c r="BE220"/>
  <c r="BE258"/>
  <c r="BE132"/>
  <c r="BE143"/>
  <c r="BE156"/>
  <c r="BE182"/>
  <c r="BE203"/>
  <c r="BE209"/>
  <c r="BE217"/>
  <c r="BE190"/>
  <c r="BE207"/>
  <c r="BE216"/>
  <c r="BE147"/>
  <c r="BE171"/>
  <c r="BE222"/>
  <c r="BE225"/>
  <c r="BE232"/>
  <c r="BE237"/>
  <c r="BE261"/>
  <c i="2" r="F92"/>
  <c r="BE150"/>
  <c r="E117"/>
  <c r="BE161"/>
  <c r="BE165"/>
  <c r="BE166"/>
  <c r="BE169"/>
  <c r="BE172"/>
  <c r="J121"/>
  <c r="BE132"/>
  <c r="BE141"/>
  <c r="BE139"/>
  <c r="BE163"/>
  <c r="BE206"/>
  <c r="BE136"/>
  <c r="BE157"/>
  <c r="BE162"/>
  <c r="F123"/>
  <c r="BE160"/>
  <c r="BE170"/>
  <c r="BE134"/>
  <c r="BE153"/>
  <c r="BE174"/>
  <c r="BE180"/>
  <c r="BE143"/>
  <c r="BE158"/>
  <c r="BE137"/>
  <c r="BE147"/>
  <c r="BE171"/>
  <c r="BE175"/>
  <c r="BE176"/>
  <c r="BE183"/>
  <c r="BE191"/>
  <c r="BE195"/>
  <c r="BE202"/>
  <c r="BE130"/>
  <c r="BE154"/>
  <c r="BE167"/>
  <c r="BE145"/>
  <c r="BE164"/>
  <c r="BE173"/>
  <c r="BE177"/>
  <c r="BE155"/>
  <c r="BE168"/>
  <c r="F37"/>
  <c i="1" r="BD95"/>
  <c i="3" r="F36"/>
  <c i="1" r="BC96"/>
  <c i="2" r="F36"/>
  <c i="1" r="BC95"/>
  <c i="3" r="F34"/>
  <c i="1" r="BA96"/>
  <c i="2" r="J34"/>
  <c i="1" r="AW95"/>
  <c i="2" r="F35"/>
  <c i="1" r="BB95"/>
  <c i="3" r="F35"/>
  <c i="1" r="BB96"/>
  <c i="3" r="F37"/>
  <c i="1" r="BD96"/>
  <c i="3" r="J34"/>
  <c i="1" r="AW96"/>
  <c i="2" r="F34"/>
  <c i="1" r="BA95"/>
  <c i="2" l="1" r="BK181"/>
  <c r="J181"/>
  <c r="J102"/>
  <c r="BK128"/>
  <c r="BK127"/>
  <c r="J127"/>
  <c r="J96"/>
  <c i="3" r="T130"/>
  <c r="T129"/>
  <c i="2" r="R128"/>
  <c r="R127"/>
  <c i="3" r="BK259"/>
  <c r="J259"/>
  <c r="J105"/>
  <c i="2" r="T128"/>
  <c r="T127"/>
  <c r="P128"/>
  <c r="P127"/>
  <c i="1" r="AU95"/>
  <c i="3" r="BK130"/>
  <c r="J130"/>
  <c r="J97"/>
  <c r="J260"/>
  <c r="J106"/>
  <c i="1" r="AU94"/>
  <c r="BD94"/>
  <c r="W33"/>
  <c r="BC94"/>
  <c r="AY94"/>
  <c r="BA94"/>
  <c r="W30"/>
  <c i="2" r="F33"/>
  <c i="1" r="AZ95"/>
  <c i="2" r="J33"/>
  <c i="1" r="AV95"/>
  <c r="AT95"/>
  <c r="BB94"/>
  <c r="W31"/>
  <c i="3" r="F33"/>
  <c i="1" r="AZ96"/>
  <c i="3" r="J33"/>
  <c i="1" r="AV96"/>
  <c r="AT96"/>
  <c i="3" l="1" r="BK129"/>
  <c r="J129"/>
  <c r="J96"/>
  <c i="2" r="J128"/>
  <c r="J97"/>
  <c r="J30"/>
  <c i="1" r="AG95"/>
  <c r="AW94"/>
  <c r="AK30"/>
  <c r="W32"/>
  <c r="AZ94"/>
  <c r="AV94"/>
  <c r="AK29"/>
  <c r="AX94"/>
  <c i="2" l="1" r="J39"/>
  <c i="1" r="AN95"/>
  <c r="W29"/>
  <c i="3" r="J30"/>
  <c i="1" r="AG96"/>
  <c r="AG94"/>
  <c r="AK26"/>
  <c r="AK35"/>
  <c r="AT94"/>
  <c i="3" l="1" r="J39"/>
  <c i="1" r="AN94"/>
  <c r="AN96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<sst xmlns="http://schemas.openxmlformats.org/spreadsheetml/2006/main">
  <si>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</si>
  <si>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</si>
  <si>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</si>
  <si>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</si>
  <si>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</si>
  <si>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{07724e83-238c-4828-b6a8-5ac0076c1cab}</t>
  </si>
  <si>
    <t>0,01</t>
  </si>
  <si>
    <t>21</t>
  </si>
  <si>
    <t>1</t>
  </si>
  <si>
    <t>12</t>
  </si>
  <si>
    <t>REKAPITULACE STAVBY</t>
  </si>
  <si>
    <t xml:space="preserve">v ---  níže se nacházejí doplnkové a pomocné údaje k sestavám  --- v</t>
  </si>
  <si>
    <t>Návod na vyplnění</t>
  </si>
  <si>
    <t>Kód:</t>
  </si>
  <si>
    <t>20251124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</si>
  <si>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</si>
  <si>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</si>
  <si>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zatrubeného potoka U KINA Vrchlabí</t>
  </si>
  <si>
    <t>KSO:</t>
  </si>
  <si>
    <t>CC-CZ:</t>
  </si>
  <si>
    <t>Místo:</t>
  </si>
  <si>
    <t xml:space="preserve"> </t>
  </si>
  <si>
    <t>Datum:</t>
  </si>
  <si>
    <t>22. 7. 2025</t>
  </si>
  <si>
    <t>Zadavatel:</t>
  </si>
  <si>
    <t>IČ:</t>
  </si>
  <si>
    <t>0,1</t>
  </si>
  <si>
    <t>DIČ:</t>
  </si>
  <si>
    <t>Uchazeč:</t>
  </si>
  <si>
    <t>Vyplň údaj</t>
  </si>
  <si>
    <t>Projektant:</t>
  </si>
  <si>
    <t>Ing. Aleš Kreisl</t>
  </si>
  <si>
    <t>True</t>
  </si>
  <si>
    <t>Zpracovatel:</t>
  </si>
  <si>
    <t>Ing. Roman Charvát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</si>
  <si>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</si>
  <si>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</si>
  <si>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</si>
  <si>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</si>
  <si>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</si>
  <si>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</si>
  <si>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</si>
  <si>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</si>
  <si>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</si>
  <si>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</si>
  <si>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</si>
  <si>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</si>
  <si>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</si>
  <si>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</si>
  <si>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</si>
  <si>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</si>
  <si>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</si>
  <si>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</si>
  <si>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</si>
  <si>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</si>
  <si>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</si>
  <si>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</si>
  <si>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</si>
  <si>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</si>
  <si>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</si>
  <si>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</si>
  <si>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</si>
  <si>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</si>
  <si>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</si>
  <si>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</si>
  <si>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</si>
  <si>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</si>
  <si>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</si>
  <si>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</si>
  <si>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</si>
  <si>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</si>
  <si>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</si>
  <si>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</si>
  <si>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</si>
  <si>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</si>
  <si>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</si>
  <si>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</si>
  <si>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</si>
  <si>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</si>
  <si>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</si>
  <si>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</si>
  <si>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IO20642</t>
  </si>
  <si>
    <t>Obnova vodovodního řadu</t>
  </si>
  <si>
    <t>STA</t>
  </si>
  <si>
    <t>{258c6bd2-b799-4faf-84a3-a7d32f6ad963}</t>
  </si>
  <si>
    <t>2</t>
  </si>
  <si>
    <t>IO24041</t>
  </si>
  <si>
    <t>Obnova zatrubeného potoka</t>
  </si>
  <si>
    <t>{b8a62c6a-9543-4447-b18d-a90d8c1a7b8e}</t>
  </si>
  <si>
    <t>KRYCÍ LIST SOUPISU PRACÍ</t>
  </si>
  <si>
    <t>Objekt:</t>
  </si>
  <si>
    <t>IO20642 - Obnova vodovodního řadu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</si>
  <si>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</si>
  <si>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</si>
  <si>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</si>
  <si>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</si>
  <si>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</si>
  <si>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</si>
  <si>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</si>
  <si>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</si>
  <si>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8 - Trubní vedení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</si>
  <si>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</si>
  <si>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</si>
  <si>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</si>
  <si>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</si>
  <si>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</si>
  <si>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</si>
  <si>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</si>
  <si>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</si>
  <si>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</si>
  <si>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</si>
  <si>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</si>
  <si>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</si>
  <si>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</si>
  <si>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</si>
  <si>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</si>
  <si>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</si>
  <si>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</si>
  <si>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</si>
  <si>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</si>
  <si>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</si>
  <si>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</si>
  <si>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</si>
  <si>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</si>
  <si>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</si>
  <si>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</si>
  <si>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129001101</t>
  </si>
  <si>
    <t>Příplatek za ztížení odkopávky nebo prokopávky v blízkosti inženýrských sítí</t>
  </si>
  <si>
    <t>m3</t>
  </si>
  <si>
    <t>CS ÚRS 2025 02</t>
  </si>
  <si>
    <t>4</t>
  </si>
  <si>
    <t>-132770777</t>
  </si>
  <si>
    <t>VV</t>
  </si>
  <si>
    <t>933,45+58,5</t>
  </si>
  <si>
    <t>132357031</t>
  </si>
  <si>
    <t>Hloubení rýh zapažených š do 2000 mm v hornině třídy těžitelnosti II skupiny 4 objemu do 15 m3 při překopech inženýrských sítí strojně v omezeném prostoru</t>
  </si>
  <si>
    <t>-1610424576</t>
  </si>
  <si>
    <t>63*1*1,6</t>
  </si>
  <si>
    <t>3</t>
  </si>
  <si>
    <t>151811131</t>
  </si>
  <si>
    <t>Osazení pažicího boxu hl výkopu do 4 m š do 1,2 m</t>
  </si>
  <si>
    <t>m2</t>
  </si>
  <si>
    <t>-1185826075</t>
  </si>
  <si>
    <t>63*1,6*2</t>
  </si>
  <si>
    <t>151811231</t>
  </si>
  <si>
    <t>Odstranění pažicího boxu hl výkopu do 4 m š do 1,2 m</t>
  </si>
  <si>
    <t>-409973731</t>
  </si>
  <si>
    <t>5</t>
  </si>
  <si>
    <t>162751137</t>
  </si>
  <si>
    <t>Vodorovné přemístění přes 9 000 do 10000 m výkopku/sypaniny z horniny třídy těžitelnosti II skupiny 4 a 5</t>
  </si>
  <si>
    <t>-1408107784</t>
  </si>
  <si>
    <t>201,6</t>
  </si>
  <si>
    <t>6</t>
  </si>
  <si>
    <t>171201231</t>
  </si>
  <si>
    <t>Poplatek za uložení zeminy a kamení na recyklační skládce (skládkovné) kód odpadu 17 05 04</t>
  </si>
  <si>
    <t>t</t>
  </si>
  <si>
    <t>-1154275477</t>
  </si>
  <si>
    <t>201,6*2</t>
  </si>
  <si>
    <t>7</t>
  </si>
  <si>
    <t>174151101</t>
  </si>
  <si>
    <t>Zásyp jam, šachet rýh nebo kolem objektů sypaninou se zhutněním</t>
  </si>
  <si>
    <t>-818543527</t>
  </si>
  <si>
    <t>100,8-6,3-25,2</t>
  </si>
  <si>
    <t>8</t>
  </si>
  <si>
    <t>M</t>
  </si>
  <si>
    <t>58344171</t>
  </si>
  <si>
    <t>štěrkodrť frakce 0/32</t>
  </si>
  <si>
    <t>506090288</t>
  </si>
  <si>
    <t>69,3*2</t>
  </si>
  <si>
    <t>9</t>
  </si>
  <si>
    <t>175151101</t>
  </si>
  <si>
    <t>Obsypání potrubí strojně sypaninou bez prohození, uloženou do 3 m</t>
  </si>
  <si>
    <t>34414097</t>
  </si>
  <si>
    <t>63*1*0,4</t>
  </si>
  <si>
    <t>10</t>
  </si>
  <si>
    <t>-1729256150</t>
  </si>
  <si>
    <t>200,12*2</t>
  </si>
  <si>
    <t>Vodorovné konstrukce</t>
  </si>
  <si>
    <t>11</t>
  </si>
  <si>
    <t>451573111</t>
  </si>
  <si>
    <t>Lože pod potrubí otevřený výkop ze štěrkopísku</t>
  </si>
  <si>
    <t>-1637363000</t>
  </si>
  <si>
    <t>63*1*0,1</t>
  </si>
  <si>
    <t>Trubní vedení</t>
  </si>
  <si>
    <t>851241132</t>
  </si>
  <si>
    <t>Montáž potrubí z trub litinových hrdlových s těsnicím násuvným spojem otevřený výkop DN 80</t>
  </si>
  <si>
    <t>m</t>
  </si>
  <si>
    <t>2054219541</t>
  </si>
  <si>
    <t>13</t>
  </si>
  <si>
    <t>55253000</t>
  </si>
  <si>
    <t>trouba vodovodní litinová hrdlová pozinkovaná tlaková třída C 100 DN 80 s plastovou výstelkou</t>
  </si>
  <si>
    <t>-520986018</t>
  </si>
  <si>
    <t>14</t>
  </si>
  <si>
    <t>871161211</t>
  </si>
  <si>
    <t>Montáž potrubí z PE100 RC SDR 11 otevřený výkop svařovaných elektrotvarovkou d 32 x 3,0 mm</t>
  </si>
  <si>
    <t>-713288604</t>
  </si>
  <si>
    <t>"přípojky" 20,8</t>
  </si>
  <si>
    <t>15</t>
  </si>
  <si>
    <t>28613500</t>
  </si>
  <si>
    <t>potrubí vodovodní dvouvrstvé PE100 RC SDR11 32x3,0mm</t>
  </si>
  <si>
    <t>-1504980251</t>
  </si>
  <si>
    <t>16</t>
  </si>
  <si>
    <t>871181211</t>
  </si>
  <si>
    <t>Montáž potrubí z PE100 RC SDR 11 otevřený výkop svařovaných elektrotvarovkou d 50 x 4,6 mm</t>
  </si>
  <si>
    <t>-1790039206</t>
  </si>
  <si>
    <t>"přípojky" 27,5</t>
  </si>
  <si>
    <t>17</t>
  </si>
  <si>
    <t>28613502</t>
  </si>
  <si>
    <t>potrubí vodovodní dvouvrstvé PE100 RC SDR11 50x4,6mm</t>
  </si>
  <si>
    <t>1077915546</t>
  </si>
  <si>
    <t>18</t>
  </si>
  <si>
    <t>8811101</t>
  </si>
  <si>
    <t>D+M domovní šoupátko DN 40 + zákopová souprava</t>
  </si>
  <si>
    <t>kus</t>
  </si>
  <si>
    <t>-603466232</t>
  </si>
  <si>
    <t>19</t>
  </si>
  <si>
    <t>8811102</t>
  </si>
  <si>
    <t>D+M navrtávací pas litina DN80/DN40</t>
  </si>
  <si>
    <t>-1192952697</t>
  </si>
  <si>
    <t>20</t>
  </si>
  <si>
    <t>8811103</t>
  </si>
  <si>
    <t>D+M domovní šoupátko DN 25+ zákopová souprava</t>
  </si>
  <si>
    <t>-125821385</t>
  </si>
  <si>
    <t>8811104</t>
  </si>
  <si>
    <t>D+M provizorní připojení PE DN 25</t>
  </si>
  <si>
    <t>894104519</t>
  </si>
  <si>
    <t>22</t>
  </si>
  <si>
    <t>8811105</t>
  </si>
  <si>
    <t>D+M provizorní přípojka PE DN 25</t>
  </si>
  <si>
    <t>-2004423589</t>
  </si>
  <si>
    <t>23</t>
  </si>
  <si>
    <t>8811106</t>
  </si>
  <si>
    <t>D+M provizorní uzavírací ventil DN 25</t>
  </si>
  <si>
    <t>962742414</t>
  </si>
  <si>
    <t>24</t>
  </si>
  <si>
    <t>8811107</t>
  </si>
  <si>
    <t>D+M navrtávací pas litina DN80/DN25</t>
  </si>
  <si>
    <t>201109928</t>
  </si>
  <si>
    <t>25</t>
  </si>
  <si>
    <t>8811108</t>
  </si>
  <si>
    <t>D+M spojka waga s hrdlem DN 80</t>
  </si>
  <si>
    <t>-575084022</t>
  </si>
  <si>
    <t>26</t>
  </si>
  <si>
    <t>8811109</t>
  </si>
  <si>
    <t>D+M LT koleno 11 st. DN 80</t>
  </si>
  <si>
    <t>-1057987678</t>
  </si>
  <si>
    <t>27</t>
  </si>
  <si>
    <t>8811110</t>
  </si>
  <si>
    <t>D+M LT koleno 30 st. DN 80</t>
  </si>
  <si>
    <t>2091332782</t>
  </si>
  <si>
    <t>28</t>
  </si>
  <si>
    <t>8811111</t>
  </si>
  <si>
    <t>D+M LT koleno 45 st. DN 80</t>
  </si>
  <si>
    <t>1047501657</t>
  </si>
  <si>
    <t>29</t>
  </si>
  <si>
    <t>8811112</t>
  </si>
  <si>
    <t>D+M LT koleno 90 st. DN 80</t>
  </si>
  <si>
    <t>1652484072</t>
  </si>
  <si>
    <t>30</t>
  </si>
  <si>
    <t>8811113</t>
  </si>
  <si>
    <t>D+M LT hydrantové koleno 90 st. DN 80</t>
  </si>
  <si>
    <t>-1676495336</t>
  </si>
  <si>
    <t>31</t>
  </si>
  <si>
    <t>8811114</t>
  </si>
  <si>
    <t>D+M MMA hrslová trubka s odbočkou přírubovou DN 80</t>
  </si>
  <si>
    <t>141305270</t>
  </si>
  <si>
    <t>32</t>
  </si>
  <si>
    <t>8811115</t>
  </si>
  <si>
    <t>D+M šoupátko DN 80 + zákopová souprava</t>
  </si>
  <si>
    <t>1693617564</t>
  </si>
  <si>
    <t>33</t>
  </si>
  <si>
    <t>8811116</t>
  </si>
  <si>
    <t xml:space="preserve">D+M podzemní hydrant DN 80 </t>
  </si>
  <si>
    <t>1897886409</t>
  </si>
  <si>
    <t>34</t>
  </si>
  <si>
    <t>899722114</t>
  </si>
  <si>
    <t>Krytí potrubí z plastů výstražnou fólií z PVC přes 34 do 40 cm</t>
  </si>
  <si>
    <t>1139993203</t>
  </si>
  <si>
    <t>117,5+7</t>
  </si>
  <si>
    <t>998</t>
  </si>
  <si>
    <t>Přesun hmot</t>
  </si>
  <si>
    <t>35</t>
  </si>
  <si>
    <t>998271301</t>
  </si>
  <si>
    <t>Přesun hmot pro kanalizace hloubené monolitické z betonu otevřený výkop</t>
  </si>
  <si>
    <t>911770270</t>
  </si>
  <si>
    <t>VRN</t>
  </si>
  <si>
    <t>Vedlejší rozpočtové náklady</t>
  </si>
  <si>
    <t>VRN1</t>
  </si>
  <si>
    <t>Průzkumné, zeměměřičské a projektové práce</t>
  </si>
  <si>
    <t>36</t>
  </si>
  <si>
    <t>010001000</t>
  </si>
  <si>
    <t>soub</t>
  </si>
  <si>
    <t>CS ÚRS 2025 01</t>
  </si>
  <si>
    <t>1024</t>
  </si>
  <si>
    <t>655176074</t>
  </si>
  <si>
    <t>Vytýčení podzemních sítí</t>
  </si>
  <si>
    <t>Kontrola ostatních podzemních zařízení před záhozem</t>
  </si>
  <si>
    <t>Vytýčení stavby</t>
  </si>
  <si>
    <t>Geodetické zaměření stavby</t>
  </si>
  <si>
    <t>Dokumentace skutečného provedení</t>
  </si>
  <si>
    <t>VRN2</t>
  </si>
  <si>
    <t>Příprava staveniště</t>
  </si>
  <si>
    <t>37</t>
  </si>
  <si>
    <t>020001000</t>
  </si>
  <si>
    <t>1084142394</t>
  </si>
  <si>
    <t>Případný provizorní vodovod pro zajištění zásobování objektů vodou během stavby nad rámec položek v rozpočtu</t>
  </si>
  <si>
    <t>VRN3</t>
  </si>
  <si>
    <t>Zařízení staveniště</t>
  </si>
  <si>
    <t>38</t>
  </si>
  <si>
    <t>030001000</t>
  </si>
  <si>
    <t>-230640726</t>
  </si>
  <si>
    <t>Zajištění staveniště</t>
  </si>
  <si>
    <t>Osvětlení výkopů</t>
  </si>
  <si>
    <t>Elektrická energie na staveništi</t>
  </si>
  <si>
    <t>Buňky ....</t>
  </si>
  <si>
    <t>VRN7</t>
  </si>
  <si>
    <t>Provozní vlivy</t>
  </si>
  <si>
    <t>39</t>
  </si>
  <si>
    <t>070001000</t>
  </si>
  <si>
    <t>1398222401</t>
  </si>
  <si>
    <t>Čerpání případné podzemní vody</t>
  </si>
  <si>
    <t>VRN9</t>
  </si>
  <si>
    <t>Ostatní náklady</t>
  </si>
  <si>
    <t>40</t>
  </si>
  <si>
    <t>090001000</t>
  </si>
  <si>
    <t>931844613</t>
  </si>
  <si>
    <t>Zajištění přístupu k nemovitostem</t>
  </si>
  <si>
    <t>Přechody a lávky</t>
  </si>
  <si>
    <t>Zajištění svozu odpadu</t>
  </si>
  <si>
    <t>IO24041 - Obnova zatrubeného potoka</t>
  </si>
  <si>
    <t xml:space="preserve">    3 - Svislé a kompletní konstrukce</t>
  </si>
  <si>
    <t xml:space="preserve">    9 - Ostatní konstrukce a práce, bourání</t>
  </si>
  <si>
    <t xml:space="preserve">    997 - Doprava suti a vybouraných hmot</t>
  </si>
  <si>
    <t>113107164</t>
  </si>
  <si>
    <t>Odstranění podkladu z kameniva drceného tl přes 300 do 400 mm strojně pl přes 50 do 200 m2</t>
  </si>
  <si>
    <t>2067622343</t>
  </si>
  <si>
    <t>"J.Šíra" 4*60</t>
  </si>
  <si>
    <t>"před kinem" 4*57</t>
  </si>
  <si>
    <t>"přípojka UV a zatrubení" 120</t>
  </si>
  <si>
    <t>Součet</t>
  </si>
  <si>
    <t>113154528</t>
  </si>
  <si>
    <t>Frézování živičného krytu tl 100 mm pruh š přes 0,5 m pl do 500 m2</t>
  </si>
  <si>
    <t>1300747163</t>
  </si>
  <si>
    <t>114203202</t>
  </si>
  <si>
    <t>Očištění lomového kamene nebo betonových tvárnic od malty</t>
  </si>
  <si>
    <t>-142866969</t>
  </si>
  <si>
    <t>114203401</t>
  </si>
  <si>
    <t>Srovnání lomového kamene nebo betonových tvárnic s přemístěním do 10 m</t>
  </si>
  <si>
    <t>1596297366</t>
  </si>
  <si>
    <t>114253301</t>
  </si>
  <si>
    <t>Třídění lomového kamene nebo betonových tvárnic podle druhu, velikosti nebo tvaru - strojně</t>
  </si>
  <si>
    <t>-919815734</t>
  </si>
  <si>
    <t>115001103</t>
  </si>
  <si>
    <t>Převedení vody potrubím DN přes 150 do 250</t>
  </si>
  <si>
    <t>-1205072229</t>
  </si>
  <si>
    <t>"potok" 120</t>
  </si>
  <si>
    <t>115101201</t>
  </si>
  <si>
    <t>Čerpání vody na dopravní výšku do 10 m průměrný přítok do 500 l/min</t>
  </si>
  <si>
    <t>hod</t>
  </si>
  <si>
    <t>1128785913</t>
  </si>
  <si>
    <t>8*20</t>
  </si>
  <si>
    <t>115101301</t>
  </si>
  <si>
    <t>Pohotovost čerpací soupravy pro dopravní výšku do 10 m přítok do 500 l/min</t>
  </si>
  <si>
    <t>den</t>
  </si>
  <si>
    <t>339977350</t>
  </si>
  <si>
    <t>-518949541</t>
  </si>
  <si>
    <t>805,03</t>
  </si>
  <si>
    <t>-461365969</t>
  </si>
  <si>
    <t>"zatrubnění" 2,5*2,7*117,5</t>
  </si>
  <si>
    <t>"přípojka UV 13" 1*1,7*7</t>
  </si>
  <si>
    <t>14937906</t>
  </si>
  <si>
    <t>"zatrubnění" 2*2,7*117,5</t>
  </si>
  <si>
    <t>"přípojka UV 13" 2*1,7*7</t>
  </si>
  <si>
    <t>176766509</t>
  </si>
  <si>
    <t>-838272138</t>
  </si>
  <si>
    <t>-1231831083</t>
  </si>
  <si>
    <t>805,03*2</t>
  </si>
  <si>
    <t>174112102</t>
  </si>
  <si>
    <t>Zásyp v uzavřených prostorech do 30 m3 sypaninou se zhutněním při překopech inženýrských sítí ručně</t>
  </si>
  <si>
    <t>-1120869084</t>
  </si>
  <si>
    <t>"stávající šachty" 3*1</t>
  </si>
  <si>
    <t>"bourané potrubí" 37*1*1</t>
  </si>
  <si>
    <t>-679177400</t>
  </si>
  <si>
    <t>40*2</t>
  </si>
  <si>
    <t>202457445</t>
  </si>
  <si>
    <t>805,03-0,7-115,1-1,2-(117,5*3,14*0,65*0,65)-200,12</t>
  </si>
  <si>
    <t>1856464287</t>
  </si>
  <si>
    <t>332,03*2</t>
  </si>
  <si>
    <t>1524400579</t>
  </si>
  <si>
    <t>"přípojka UV 13" 1*0,5*7</t>
  </si>
  <si>
    <t>"zatrubnění" (2,5*1,2*117,5)-(117,5*3,14*0,65*0,65)</t>
  </si>
  <si>
    <t>611098098</t>
  </si>
  <si>
    <t>Svislé a kompletní konstrukce</t>
  </si>
  <si>
    <t>321213345</t>
  </si>
  <si>
    <t>Zdivo nadzákladové z lomového kamene vodních staveb obkladní s vyspárováním</t>
  </si>
  <si>
    <t>1198301028</t>
  </si>
  <si>
    <t>"stávající zatrubnění" 1,2*0,8*0,6</t>
  </si>
  <si>
    <t>"nové zatrubení" 4</t>
  </si>
  <si>
    <t>321311116</t>
  </si>
  <si>
    <t>Konstrukce vodních staveb z betonu prostého mrazuvzdorného tř. C 30/37</t>
  </si>
  <si>
    <t>965194078</t>
  </si>
  <si>
    <t>359901111</t>
  </si>
  <si>
    <t>Vyčištění stok</t>
  </si>
  <si>
    <t>1244903639</t>
  </si>
  <si>
    <t>359901211</t>
  </si>
  <si>
    <t>Monitoring stoky jakékoli výšky na nové kanalizaci</t>
  </si>
  <si>
    <t>883768342</t>
  </si>
  <si>
    <t>117,5</t>
  </si>
  <si>
    <t>369317315</t>
  </si>
  <si>
    <t xml:space="preserve">Výplň potrubí z cementopopílkové suspenze </t>
  </si>
  <si>
    <t>2043332747</t>
  </si>
  <si>
    <t>"vejčitý profil v délce 21,5 m" 1,2*0,6*21,5</t>
  </si>
  <si>
    <t>"kruhový profil v délce 38 m" 3,14*0,5*0,5*38</t>
  </si>
  <si>
    <t>-1064846264</t>
  </si>
  <si>
    <t>"přípojka UV 13" 1*0,1*7</t>
  </si>
  <si>
    <t>452311141</t>
  </si>
  <si>
    <t>Podkladní desky z betonu prostého bez zvýšených nároků na prostředí tř. C 16/20 otevřený výkop</t>
  </si>
  <si>
    <t>702570438</t>
  </si>
  <si>
    <t>"podkladní bloky pod šachty" 0,1*2*2*3</t>
  </si>
  <si>
    <t>452312141</t>
  </si>
  <si>
    <t>Sedlové lože z betonu prostého bez zvýšených nároků na prostředí tř. C 16/20 otevřený výkop</t>
  </si>
  <si>
    <t>1362955406</t>
  </si>
  <si>
    <t>"zatrubnění" (2,5*0,4*117,5)-2,4</t>
  </si>
  <si>
    <t>452313141</t>
  </si>
  <si>
    <t>Podkladní bloky z betonu prostého bez zvýšených nároků na prostředí tř. C 16/20 otevřený výkop</t>
  </si>
  <si>
    <t>165102379</t>
  </si>
  <si>
    <t>"betonové pražce" 1,2*0,2*0,4*25</t>
  </si>
  <si>
    <t>452323162</t>
  </si>
  <si>
    <t>Podkladní bloky ze ŽB se zvýšenými nároky na prostředí tř. C 25/30 otevřený výkop</t>
  </si>
  <si>
    <t>-1268797980</t>
  </si>
  <si>
    <t>"obetonování spojů" 1,5*2</t>
  </si>
  <si>
    <t>452353111</t>
  </si>
  <si>
    <t>Bednění podkladních bloků pod potrubí, stoky a drobné objekty otevřený výkop zřízení</t>
  </si>
  <si>
    <t>-1533854941</t>
  </si>
  <si>
    <t>2*2</t>
  </si>
  <si>
    <t>452353112</t>
  </si>
  <si>
    <t>Bednění podkladních bloků pod potrubí, stoky a drobné objekty otevřený výkop odstranění</t>
  </si>
  <si>
    <t>693877238</t>
  </si>
  <si>
    <t>452368113</t>
  </si>
  <si>
    <t>Výztuž podkladních desek nebo bloků nebo pražců otevřený výkop z betonářské oceli 10 505</t>
  </si>
  <si>
    <t>827682389</t>
  </si>
  <si>
    <t>50 kg/m3</t>
  </si>
  <si>
    <t>0,05*3</t>
  </si>
  <si>
    <t>810521811</t>
  </si>
  <si>
    <t>Bourání stávajícího potrubí z betonu DN přes 1000 do 1200</t>
  </si>
  <si>
    <t>76286692</t>
  </si>
  <si>
    <t>"stávající zatrubnění" 37</t>
  </si>
  <si>
    <t>822492112</t>
  </si>
  <si>
    <t>Montáž potrubí z trub TZH s integrovaným pryžovým těsněním otevřený výkop sklon do 20 % DN 1000</t>
  </si>
  <si>
    <t>664105312</t>
  </si>
  <si>
    <t>59222003</t>
  </si>
  <si>
    <t>trouba ŽB hrdlová DN 1000</t>
  </si>
  <si>
    <t>-214565870</t>
  </si>
  <si>
    <t>871353123</t>
  </si>
  <si>
    <t>Montáž kanalizačního potrubí hladkého plnostěnného SN 12 z PVC-U DN 200</t>
  </si>
  <si>
    <t>-1568791052</t>
  </si>
  <si>
    <t>"přípojka" 7</t>
  </si>
  <si>
    <t>28611107</t>
  </si>
  <si>
    <t>trubka kanalizační PVC-U plnostěnná jednovrstvá s rázovou odolností DN 200x6000mm SN12</t>
  </si>
  <si>
    <t>6727239</t>
  </si>
  <si>
    <t>871492111</t>
  </si>
  <si>
    <t>Montáž kanalizačního potrubí z laminátových trub DN 1000 se spojkami v otevřeném výkopu</t>
  </si>
  <si>
    <t>-651278533</t>
  </si>
  <si>
    <t>28641274</t>
  </si>
  <si>
    <t>roury z odstředivě litého laminátu PN 1 SN 10000 se spojkou DN 1000</t>
  </si>
  <si>
    <t>451080132</t>
  </si>
  <si>
    <t>41</t>
  </si>
  <si>
    <t>877490410</t>
  </si>
  <si>
    <t>Montáž kolen na kanalizačním potrubí z PP trub korugovaných DN 1000</t>
  </si>
  <si>
    <t>-419723147</t>
  </si>
  <si>
    <t>42</t>
  </si>
  <si>
    <t>28653510</t>
  </si>
  <si>
    <t>koleno kanalizační PE-HD DN 1000x30°</t>
  </si>
  <si>
    <t>-1723004555</t>
  </si>
  <si>
    <t>43</t>
  </si>
  <si>
    <t>890211811</t>
  </si>
  <si>
    <t>Bourání šachet z prostého betonu ručně obestavěného prostoru do 1,5 m3</t>
  </si>
  <si>
    <t>-1280223971</t>
  </si>
  <si>
    <t>44</t>
  </si>
  <si>
    <t>894410122</t>
  </si>
  <si>
    <t>Osazení betonových dílců pro kanalizační šachty DN 1500 šachtové dno výšky 1590 mm</t>
  </si>
  <si>
    <t>887134958</t>
  </si>
  <si>
    <t>45</t>
  </si>
  <si>
    <t>59224440</t>
  </si>
  <si>
    <t>dno betonové šachty DN 1500 kanalizační výšky 150cm přímé 180x183,5 max. zaústění potrubí V120</t>
  </si>
  <si>
    <t>-1494227864</t>
  </si>
  <si>
    <t>46</t>
  </si>
  <si>
    <t>894410211</t>
  </si>
  <si>
    <t>Osazení betonových dílců pro kanalizační šachty DN 1000 skruž rovná výšky 250 mm</t>
  </si>
  <si>
    <t>1357992599</t>
  </si>
  <si>
    <t>47</t>
  </si>
  <si>
    <t>59224066</t>
  </si>
  <si>
    <t>skruž betonová DN 1000x250 PS 100x25x12cm</t>
  </si>
  <si>
    <t>-1897367125</t>
  </si>
  <si>
    <t>48</t>
  </si>
  <si>
    <t>894410232</t>
  </si>
  <si>
    <t>Osazení betonových dílců pro kanalizační šachty DN 1000 skruž přechodová (konus)</t>
  </si>
  <si>
    <t>-380974222</t>
  </si>
  <si>
    <t>49</t>
  </si>
  <si>
    <t>59224312</t>
  </si>
  <si>
    <t>konus betonové šachty DN 1000 kanalizační 100x62,5x58cm tl stěny 12 stupadla poplastovaná</t>
  </si>
  <si>
    <t>464785465</t>
  </si>
  <si>
    <t>50</t>
  </si>
  <si>
    <t>894410302</t>
  </si>
  <si>
    <t>Osazení betonových dílců pro kanalizační šachty DN 1000 deska zákrytová</t>
  </si>
  <si>
    <t>848644123</t>
  </si>
  <si>
    <t>51</t>
  </si>
  <si>
    <t>59224315</t>
  </si>
  <si>
    <t>deska betonová zákrytová pro kruhové šachty 100/62,5x16,5cm</t>
  </si>
  <si>
    <t>459203622</t>
  </si>
  <si>
    <t>52</t>
  </si>
  <si>
    <t>894410304</t>
  </si>
  <si>
    <t>Osazení betonových dílců pro kanalizační šachty DN 1500 deska zákrytová</t>
  </si>
  <si>
    <t>188573106</t>
  </si>
  <si>
    <t>53</t>
  </si>
  <si>
    <t>59224434</t>
  </si>
  <si>
    <t>deska betonová zákrytová šachty DN 1500 kanalizační 180/62,5x16,5cm</t>
  </si>
  <si>
    <t>-574445839</t>
  </si>
  <si>
    <t>54</t>
  </si>
  <si>
    <t>899311114</t>
  </si>
  <si>
    <t>Osazení poklopů s rámem hmotnosti přes 150 kg</t>
  </si>
  <si>
    <t>247291155</t>
  </si>
  <si>
    <t>55</t>
  </si>
  <si>
    <t>55241014</t>
  </si>
  <si>
    <t>poklop šachtový třída D400, kruhový rám 785, vstup 600mm, bez ventilace</t>
  </si>
  <si>
    <t>-1762698433</t>
  </si>
  <si>
    <t>56</t>
  </si>
  <si>
    <t>-564629905</t>
  </si>
  <si>
    <t>Ostatní konstrukce a práce, bourání</t>
  </si>
  <si>
    <t>57</t>
  </si>
  <si>
    <t>919735113</t>
  </si>
  <si>
    <t>Řezání stávajícího živičného krytu hl přes 100 do 150 mm</t>
  </si>
  <si>
    <t>982183983</t>
  </si>
  <si>
    <t>57+57+4</t>
  </si>
  <si>
    <t>58</t>
  </si>
  <si>
    <t>960191241</t>
  </si>
  <si>
    <t>Bourání vodních staveb z kamenných kvádrů, z vodní hladiny</t>
  </si>
  <si>
    <t>-82721658</t>
  </si>
  <si>
    <t>"nábřežní zeď pro výústní objekt" 2*1,2*3</t>
  </si>
  <si>
    <t>59</t>
  </si>
  <si>
    <t>977151128</t>
  </si>
  <si>
    <t>Jádrové vrty diamantovými korunkami do stavebních materiálů D přes 250 do 300 mm</t>
  </si>
  <si>
    <t>804221260</t>
  </si>
  <si>
    <t>"navrtávky do potrubí" 5*0,2</t>
  </si>
  <si>
    <t>60</t>
  </si>
  <si>
    <t>988111101</t>
  </si>
  <si>
    <t>Přepojení stávajících vpustí D+M</t>
  </si>
  <si>
    <t>kompl</t>
  </si>
  <si>
    <t>1010669553</t>
  </si>
  <si>
    <t>997</t>
  </si>
  <si>
    <t>Doprava suti a vybouraných hmot</t>
  </si>
  <si>
    <t>61</t>
  </si>
  <si>
    <t>997221551</t>
  </si>
  <si>
    <t>Vodorovná doprava suti ze sypkých materiálů do 1 km</t>
  </si>
  <si>
    <t>-262213892</t>
  </si>
  <si>
    <t>62</t>
  </si>
  <si>
    <t>997221559</t>
  </si>
  <si>
    <t>Příplatek ZKD 1 km u vodorovné dopravy suti ze sypkých materiálů</t>
  </si>
  <si>
    <t>455171697</t>
  </si>
  <si>
    <t>564,42*9 'Přepočtené koeficientem množství</t>
  </si>
  <si>
    <t>63</t>
  </si>
  <si>
    <t>997221611</t>
  </si>
  <si>
    <t>Nakládání suti na dopravní prostředky pro vodorovnou dopravu</t>
  </si>
  <si>
    <t>-1901228528</t>
  </si>
  <si>
    <t>64</t>
  </si>
  <si>
    <t>997221873</t>
  </si>
  <si>
    <t>Poplatek za uložení na recyklační skládce (skládkovné) stavebního odpadu zeminy a kamení zatříděného do Katalogu odpadů pod kódem 17 05 04</t>
  </si>
  <si>
    <t>-2040322487</t>
  </si>
  <si>
    <t>564,42-135,24</t>
  </si>
  <si>
    <t>65</t>
  </si>
  <si>
    <t>997221875</t>
  </si>
  <si>
    <t>Poplatek za uložení na recyklační skládce (skládkovné) stavebního odpadu asfaltového bez obsahu dehtu zatříděného do Katalogu odpadů pod kódem 17 03 02</t>
  </si>
  <si>
    <t>1030058575</t>
  </si>
  <si>
    <t>66</t>
  </si>
  <si>
    <t>-491768499</t>
  </si>
  <si>
    <t>67</t>
  </si>
  <si>
    <t>-1399526137</t>
  </si>
  <si>
    <t>68</t>
  </si>
  <si>
    <t>295671649</t>
  </si>
  <si>
    <t>69</t>
  </si>
  <si>
    <t>-1053118268</t>
  </si>
  <si>
    <t>70</t>
  </si>
  <si>
    <t>-393027085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</si>
</sst>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4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4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4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8</v>
      </c>
      <c r="BT3" s="17" t="s">
        <v>9</v>
      </c>
    </row>
    <row r="4" s="1" customFormat="1" ht="24.96" customHeight="1">
      <c r="B4" s="21"/>
      <c r="C4" s="22"/>
      <c r="D4" s="23" t="s">
        <v>10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11</v>
      </c>
      <c r="BE4" s="25" t="s">
        <v>12</v>
      </c>
      <c r="BS4" s="17" t="s">
        <v>6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26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26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26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26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26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20251124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Obnova zatrubeného potoka U KINA Vrchlabí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22. 7. 2025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Ing. Aleš Kreisl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Ing. Roman Charvát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'IO20642 - Obnova vodovodn...'!J30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'IO20642 - Obnova vodovodn...'!P127</f>
        <v>0</v>
      </c>
      <c r="AV95" s="128">
        <f>'IO20642 - Obnova vodovodn...'!J33</f>
        <v>0</v>
      </c>
      <c r="AW95" s="128">
        <f>'IO20642 - Obnova vodovodn...'!J34</f>
        <v>0</v>
      </c>
      <c r="AX95" s="128">
        <f>'IO20642 - Obnova vodovodn...'!J35</f>
        <v>0</v>
      </c>
      <c r="AY95" s="128">
        <f>'IO20642 - Obnova vodovodn...'!J36</f>
        <v>0</v>
      </c>
      <c r="AZ95" s="128">
        <f>'IO20642 - Obnova vodovodn...'!F33</f>
        <v>0</v>
      </c>
      <c r="BA95" s="128">
        <f>'IO20642 - Obnova vodovodn...'!F34</f>
        <v>0</v>
      </c>
      <c r="BB95" s="128">
        <f>'IO20642 - Obnova vodovodn...'!F35</f>
        <v>0</v>
      </c>
      <c r="BC95" s="128">
        <f>'IO20642 - Obnova vodovodn...'!F36</f>
        <v>0</v>
      </c>
      <c r="BD95" s="130">
        <f>'IO20642 - Obnova vodovodn...'!F37</f>
        <v>0</v>
      </c>
      <c r="BE95" s="7"/>
      <c r="BT95" s="131" t="s">
        <v>8</v>
      </c>
      <c r="BV95" s="131" t="s">
        <v>78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7" customFormat="1" ht="16.5" customHeight="1">
      <c r="A96" s="119" t="s">
        <v>80</v>
      </c>
      <c r="B96" s="120"/>
      <c r="C96" s="121"/>
      <c r="D96" s="122" t="s">
        <v>86</v>
      </c>
      <c r="E96" s="122"/>
      <c r="F96" s="122"/>
      <c r="G96" s="122"/>
      <c r="H96" s="122"/>
      <c r="I96" s="123"/>
      <c r="J96" s="122" t="s">
        <v>87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'IO24041 - Obnova zatruben...'!J30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32">
        <v>0</v>
      </c>
      <c r="AT96" s="133">
        <f>ROUND(SUM(AV96:AW96),2)</f>
        <v>0</v>
      </c>
      <c r="AU96" s="134">
        <f>'IO24041 - Obnova zatruben...'!P129</f>
        <v>0</v>
      </c>
      <c r="AV96" s="133">
        <f>'IO24041 - Obnova zatruben...'!J33</f>
        <v>0</v>
      </c>
      <c r="AW96" s="133">
        <f>'IO24041 - Obnova zatruben...'!J34</f>
        <v>0</v>
      </c>
      <c r="AX96" s="133">
        <f>'IO24041 - Obnova zatruben...'!J35</f>
        <v>0</v>
      </c>
      <c r="AY96" s="133">
        <f>'IO24041 - Obnova zatruben...'!J36</f>
        <v>0</v>
      </c>
      <c r="AZ96" s="133">
        <f>'IO24041 - Obnova zatruben...'!F33</f>
        <v>0</v>
      </c>
      <c r="BA96" s="133">
        <f>'IO24041 - Obnova zatruben...'!F34</f>
        <v>0</v>
      </c>
      <c r="BB96" s="133">
        <f>'IO24041 - Obnova zatruben...'!F35</f>
        <v>0</v>
      </c>
      <c r="BC96" s="133">
        <f>'IO24041 - Obnova zatruben...'!F36</f>
        <v>0</v>
      </c>
      <c r="BD96" s="135">
        <f>'IO24041 - Obnova zatruben...'!F37</f>
        <v>0</v>
      </c>
      <c r="BE96" s="7"/>
      <c r="BT96" s="131" t="s">
        <v>8</v>
      </c>
      <c r="BV96" s="131" t="s">
        <v>78</v>
      </c>
      <c r="BW96" s="131" t="s">
        <v>88</v>
      </c>
      <c r="BX96" s="131" t="s">
        <v>5</v>
      </c>
      <c r="CL96" s="131" t="s">
        <v>1</v>
      </c>
      <c r="CM96" s="131" t="s">
        <v>85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GvfeAsFltHklK0vNz8Rc5E4GpzaGYfg2sJPT9fA38sFJA0Bp9v/oDeGo7JGU/AIjouQY07/RyfM+NGDfk6Zlow==" hashValue="WnQlJ0JY20PGaWS2ZK+JdzbIBdEnXRzdkZiFczGIfOf5dBPFev6mzCfvAEIXs4iq1qMxo1pylNBtYipz46gbeg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IO20642 - Obnova vodovodn...'!C2" display="/"/>
    <hyperlink ref="A96" location="'IO24041 - Obnova zatrube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89</v>
      </c>
      <c r="L4" s="20"/>
      <c r="M4" s="139" t="s">
        <v>11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Obnova zatrubeného potoka U KINA Vrchlabí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22. 7. 2025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ROUND((SUM(BE127:BE210)),  2)</f>
        <v>0</v>
      </c>
      <c r="G33" s="38"/>
      <c r="H33" s="38"/>
      <c r="I33" s="155">
        <v>0.20999999999999999</v>
      </c>
      <c r="J33" s="154">
        <f>ROUND(((SUM(BE127:BE210))*I33),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ROUND((SUM(BF127:BF210)),  2)</f>
        <v>0</v>
      </c>
      <c r="G34" s="38"/>
      <c r="H34" s="38"/>
      <c r="I34" s="155">
        <v>0.12</v>
      </c>
      <c r="J34" s="154">
        <f>ROUND(((SUM(BF127:BF210))*I34),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ROUND((SUM(BG127:BG210)),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ROUND((SUM(BH127:BH210)),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ROUND((SUM(BI127:BI210)),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Obnova zatrubeného potoka U KINA Vrchlabí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IO20642 - Obnova vodovodního řadu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22. 7. 2025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>Ing. Aleš Kreisl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Roman Charvát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93</v>
      </c>
      <c r="D94" s="176"/>
      <c r="E94" s="176"/>
      <c r="F94" s="176"/>
      <c r="G94" s="176"/>
      <c r="H94" s="176"/>
      <c r="I94" s="176"/>
      <c r="J94" s="177" t="s">
        <v>94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95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96</v>
      </c>
    </row>
    <row r="97" s="9" customFormat="1" ht="24.96" customHeight="1">
      <c r="A97" s="9"/>
      <c r="B97" s="179"/>
      <c r="C97" s="180"/>
      <c r="D97" s="181" t="s">
        <v>97</v>
      </c>
      <c r="E97" s="182"/>
      <c r="F97" s="182"/>
      <c r="G97" s="182"/>
      <c r="H97" s="182"/>
      <c r="I97" s="182"/>
      <c r="J97" s="183">
        <f>J128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98</v>
      </c>
      <c r="E98" s="188"/>
      <c r="F98" s="188"/>
      <c r="G98" s="188"/>
      <c r="H98" s="188"/>
      <c r="I98" s="188"/>
      <c r="J98" s="189">
        <f>J129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99</v>
      </c>
      <c r="E99" s="188"/>
      <c r="F99" s="188"/>
      <c r="G99" s="188"/>
      <c r="H99" s="188"/>
      <c r="I99" s="188"/>
      <c r="J99" s="189">
        <f>J149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100</v>
      </c>
      <c r="E100" s="188"/>
      <c r="F100" s="188"/>
      <c r="G100" s="188"/>
      <c r="H100" s="188"/>
      <c r="I100" s="188"/>
      <c r="J100" s="189">
        <f>J152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101</v>
      </c>
      <c r="E101" s="188"/>
      <c r="F101" s="188"/>
      <c r="G101" s="188"/>
      <c r="H101" s="188"/>
      <c r="I101" s="188"/>
      <c r="J101" s="189">
        <f>J179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9"/>
      <c r="C102" s="180"/>
      <c r="D102" s="181" t="s">
        <v>102</v>
      </c>
      <c r="E102" s="182"/>
      <c r="F102" s="182"/>
      <c r="G102" s="182"/>
      <c r="H102" s="182"/>
      <c r="I102" s="182"/>
      <c r="J102" s="183">
        <f>J181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5"/>
      <c r="C103" s="186"/>
      <c r="D103" s="187" t="s">
        <v>103</v>
      </c>
      <c r="E103" s="188"/>
      <c r="F103" s="188"/>
      <c r="G103" s="188"/>
      <c r="H103" s="188"/>
      <c r="I103" s="188"/>
      <c r="J103" s="189">
        <f>J182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104</v>
      </c>
      <c r="E104" s="188"/>
      <c r="F104" s="188"/>
      <c r="G104" s="188"/>
      <c r="H104" s="188"/>
      <c r="I104" s="188"/>
      <c r="J104" s="189">
        <f>J190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105</v>
      </c>
      <c r="E105" s="188"/>
      <c r="F105" s="188"/>
      <c r="G105" s="188"/>
      <c r="H105" s="188"/>
      <c r="I105" s="188"/>
      <c r="J105" s="189">
        <f>J194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106</v>
      </c>
      <c r="E106" s="188"/>
      <c r="F106" s="188"/>
      <c r="G106" s="188"/>
      <c r="H106" s="188"/>
      <c r="I106" s="188"/>
      <c r="J106" s="189">
        <f>J201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107</v>
      </c>
      <c r="E107" s="188"/>
      <c r="F107" s="188"/>
      <c r="G107" s="188"/>
      <c r="H107" s="188"/>
      <c r="I107" s="188"/>
      <c r="J107" s="189">
        <f>J205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108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74" t="str">
        <f>E7</f>
        <v>Obnova zatrubeného potoka U KINA Vrchlabí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90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IO20642 - Obnova vodovodního řadu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 xml:space="preserve"> </v>
      </c>
      <c r="G121" s="40"/>
      <c r="H121" s="40"/>
      <c r="I121" s="32" t="s">
        <v>22</v>
      </c>
      <c r="J121" s="79" t="str">
        <f>IF(J12="","",J12)</f>
        <v>22. 7. 2025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24</v>
      </c>
      <c r="D123" s="40"/>
      <c r="E123" s="40"/>
      <c r="F123" s="27" t="str">
        <f>E15</f>
        <v xml:space="preserve"> </v>
      </c>
      <c r="G123" s="40"/>
      <c r="H123" s="40"/>
      <c r="I123" s="32" t="s">
        <v>30</v>
      </c>
      <c r="J123" s="36" t="str">
        <f>E21</f>
        <v>Ing. Aleš Kreisl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IF(E18="","",E18)</f>
        <v>Vyplň údaj</v>
      </c>
      <c r="G124" s="40"/>
      <c r="H124" s="40"/>
      <c r="I124" s="32" t="s">
        <v>33</v>
      </c>
      <c r="J124" s="36" t="str">
        <f>E24</f>
        <v>Ing. Roman Charvát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1"/>
      <c r="B126" s="192"/>
      <c r="C126" s="193" t="s">
        <v>109</v>
      </c>
      <c r="D126" s="194" t="s">
        <v>61</v>
      </c>
      <c r="E126" s="194" t="s">
        <v>57</v>
      </c>
      <c r="F126" s="194" t="s">
        <v>58</v>
      </c>
      <c r="G126" s="194" t="s">
        <v>110</v>
      </c>
      <c r="H126" s="194" t="s">
        <v>111</v>
      </c>
      <c r="I126" s="194" t="s">
        <v>112</v>
      </c>
      <c r="J126" s="194" t="s">
        <v>94</v>
      </c>
      <c r="K126" s="195" t="s">
        <v>113</v>
      </c>
      <c r="L126" s="196"/>
      <c r="M126" s="100" t="s">
        <v>1</v>
      </c>
      <c r="N126" s="101" t="s">
        <v>40</v>
      </c>
      <c r="O126" s="101" t="s">
        <v>114</v>
      </c>
      <c r="P126" s="101" t="s">
        <v>115</v>
      </c>
      <c r="Q126" s="101" t="s">
        <v>116</v>
      </c>
      <c r="R126" s="101" t="s">
        <v>117</v>
      </c>
      <c r="S126" s="101" t="s">
        <v>118</v>
      </c>
      <c r="T126" s="102" t="s">
        <v>119</v>
      </c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91"/>
      <c r="AE126" s="191"/>
    </row>
    <row r="127" s="2" customFormat="1" ht="22.8" customHeight="1">
      <c r="A127" s="38"/>
      <c r="B127" s="39"/>
      <c r="C127" s="107" t="s">
        <v>120</v>
      </c>
      <c r="D127" s="40"/>
      <c r="E127" s="40"/>
      <c r="F127" s="40"/>
      <c r="G127" s="40"/>
      <c r="H127" s="40"/>
      <c r="I127" s="40"/>
      <c r="J127" s="197">
        <f>BK127</f>
        <v>0</v>
      </c>
      <c r="K127" s="40"/>
      <c r="L127" s="44"/>
      <c r="M127" s="103"/>
      <c r="N127" s="198"/>
      <c r="O127" s="104"/>
      <c r="P127" s="199">
        <f>P128+P181</f>
        <v>0</v>
      </c>
      <c r="Q127" s="104"/>
      <c r="R127" s="199">
        <f>R128+R181</f>
        <v>1.1092831760000002</v>
      </c>
      <c r="S127" s="104"/>
      <c r="T127" s="200">
        <f>T128+T181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75</v>
      </c>
      <c r="AU127" s="17" t="s">
        <v>96</v>
      </c>
      <c r="BK127" s="201">
        <f>BK128+BK181</f>
        <v>0</v>
      </c>
    </row>
    <row r="128" s="12" customFormat="1" ht="25.92" customHeight="1">
      <c r="A128" s="12"/>
      <c r="B128" s="202"/>
      <c r="C128" s="203"/>
      <c r="D128" s="204" t="s">
        <v>75</v>
      </c>
      <c r="E128" s="205" t="s">
        <v>121</v>
      </c>
      <c r="F128" s="205" t="s">
        <v>122</v>
      </c>
      <c r="G128" s="203"/>
      <c r="H128" s="203"/>
      <c r="I128" s="206"/>
      <c r="J128" s="207">
        <f>BK128</f>
        <v>0</v>
      </c>
      <c r="K128" s="203"/>
      <c r="L128" s="208"/>
      <c r="M128" s="209"/>
      <c r="N128" s="210"/>
      <c r="O128" s="210"/>
      <c r="P128" s="211">
        <f>P129+P149+P152+P179</f>
        <v>0</v>
      </c>
      <c r="Q128" s="210"/>
      <c r="R128" s="211">
        <f>R129+R149+R152+R179</f>
        <v>1.1092831760000002</v>
      </c>
      <c r="S128" s="210"/>
      <c r="T128" s="212">
        <f>T129+T149+T152+T179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</v>
      </c>
      <c r="AT128" s="214" t="s">
        <v>75</v>
      </c>
      <c r="AU128" s="214" t="s">
        <v>76</v>
      </c>
      <c r="AY128" s="213" t="s">
        <v>123</v>
      </c>
      <c r="BK128" s="215">
        <f>BK129+BK149+BK152+BK179</f>
        <v>0</v>
      </c>
    </row>
    <row r="129" s="12" customFormat="1" ht="22.8" customHeight="1">
      <c r="A129" s="12"/>
      <c r="B129" s="202"/>
      <c r="C129" s="203"/>
      <c r="D129" s="204" t="s">
        <v>75</v>
      </c>
      <c r="E129" s="216" t="s">
        <v>8</v>
      </c>
      <c r="F129" s="216" t="s">
        <v>124</v>
      </c>
      <c r="G129" s="203"/>
      <c r="H129" s="203"/>
      <c r="I129" s="206"/>
      <c r="J129" s="217">
        <f>BK129</f>
        <v>0</v>
      </c>
      <c r="K129" s="203"/>
      <c r="L129" s="208"/>
      <c r="M129" s="209"/>
      <c r="N129" s="210"/>
      <c r="O129" s="210"/>
      <c r="P129" s="211">
        <f>SUM(P130:P148)</f>
        <v>0</v>
      </c>
      <c r="Q129" s="210"/>
      <c r="R129" s="211">
        <f>SUM(R130:R148)</f>
        <v>0.11720217599999999</v>
      </c>
      <c r="S129" s="210"/>
      <c r="T129" s="212">
        <f>SUM(T130:T148)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</v>
      </c>
      <c r="AT129" s="214" t="s">
        <v>75</v>
      </c>
      <c r="AU129" s="214" t="s">
        <v>8</v>
      </c>
      <c r="AY129" s="213" t="s">
        <v>123</v>
      </c>
      <c r="BK129" s="215">
        <f>SUM(BK130:BK148)</f>
        <v>0</v>
      </c>
    </row>
    <row r="130" s="2" customFormat="1" ht="24.15" customHeight="1">
      <c r="A130" s="38"/>
      <c r="B130" s="39"/>
      <c r="C130" s="218" t="s">
        <v>8</v>
      </c>
      <c r="D130" s="218" t="s">
        <v>125</v>
      </c>
      <c r="E130" s="219" t="s">
        <v>126</v>
      </c>
      <c r="F130" s="220" t="s">
        <v>127</v>
      </c>
      <c r="G130" s="221" t="s">
        <v>128</v>
      </c>
      <c r="H130" s="222">
        <v>991.95000000000005</v>
      </c>
      <c r="I130" s="223"/>
      <c r="J130" s="222">
        <f>ROUND(I130*H130,0)</f>
        <v>0</v>
      </c>
      <c r="K130" s="220" t="s">
        <v>129</v>
      </c>
      <c r="L130" s="44"/>
      <c r="M130" s="224" t="s">
        <v>1</v>
      </c>
      <c r="N130" s="225" t="s">
        <v>41</v>
      </c>
      <c r="O130" s="91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8" t="s">
        <v>130</v>
      </c>
      <c r="AT130" s="228" t="s">
        <v>125</v>
      </c>
      <c r="AU130" s="228" t="s">
        <v>85</v>
      </c>
      <c r="AY130" s="17" t="s">
        <v>123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7" t="s">
        <v>8</v>
      </c>
      <c r="BK130" s="229">
        <f>ROUND(I130*H130,0)</f>
        <v>0</v>
      </c>
      <c r="BL130" s="17" t="s">
        <v>130</v>
      </c>
      <c r="BM130" s="228" t="s">
        <v>131</v>
      </c>
    </row>
    <row r="131" s="13" customFormat="1">
      <c r="A131" s="13"/>
      <c r="B131" s="230"/>
      <c r="C131" s="231"/>
      <c r="D131" s="232" t="s">
        <v>132</v>
      </c>
      <c r="E131" s="233" t="s">
        <v>1</v>
      </c>
      <c r="F131" s="234" t="s">
        <v>133</v>
      </c>
      <c r="G131" s="231"/>
      <c r="H131" s="235">
        <v>991.95000000000005</v>
      </c>
      <c r="I131" s="236"/>
      <c r="J131" s="231"/>
      <c r="K131" s="231"/>
      <c r="L131" s="237"/>
      <c r="M131" s="238"/>
      <c r="N131" s="239"/>
      <c r="O131" s="239"/>
      <c r="P131" s="239"/>
      <c r="Q131" s="239"/>
      <c r="R131" s="239"/>
      <c r="S131" s="239"/>
      <c r="T131" s="24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1" t="s">
        <v>132</v>
      </c>
      <c r="AU131" s="241" t="s">
        <v>85</v>
      </c>
      <c r="AV131" s="13" t="s">
        <v>85</v>
      </c>
      <c r="AW131" s="13" t="s">
        <v>32</v>
      </c>
      <c r="AX131" s="13" t="s">
        <v>8</v>
      </c>
      <c r="AY131" s="241" t="s">
        <v>123</v>
      </c>
    </row>
    <row r="132" s="2" customFormat="1" ht="44.25" customHeight="1">
      <c r="A132" s="38"/>
      <c r="B132" s="39"/>
      <c r="C132" s="218" t="s">
        <v>85</v>
      </c>
      <c r="D132" s="218" t="s">
        <v>125</v>
      </c>
      <c r="E132" s="219" t="s">
        <v>134</v>
      </c>
      <c r="F132" s="220" t="s">
        <v>135</v>
      </c>
      <c r="G132" s="221" t="s">
        <v>128</v>
      </c>
      <c r="H132" s="222">
        <v>100.8</v>
      </c>
      <c r="I132" s="223"/>
      <c r="J132" s="222">
        <f>ROUND(I132*H132,0)</f>
        <v>0</v>
      </c>
      <c r="K132" s="220" t="s">
        <v>129</v>
      </c>
      <c r="L132" s="44"/>
      <c r="M132" s="224" t="s">
        <v>1</v>
      </c>
      <c r="N132" s="225" t="s">
        <v>41</v>
      </c>
      <c r="O132" s="91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8" t="s">
        <v>130</v>
      </c>
      <c r="AT132" s="228" t="s">
        <v>125</v>
      </c>
      <c r="AU132" s="228" t="s">
        <v>85</v>
      </c>
      <c r="AY132" s="17" t="s">
        <v>123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7" t="s">
        <v>8</v>
      </c>
      <c r="BK132" s="229">
        <f>ROUND(I132*H132,0)</f>
        <v>0</v>
      </c>
      <c r="BL132" s="17" t="s">
        <v>130</v>
      </c>
      <c r="BM132" s="228" t="s">
        <v>136</v>
      </c>
    </row>
    <row r="133" s="13" customFormat="1">
      <c r="A133" s="13"/>
      <c r="B133" s="230"/>
      <c r="C133" s="231"/>
      <c r="D133" s="232" t="s">
        <v>132</v>
      </c>
      <c r="E133" s="233" t="s">
        <v>1</v>
      </c>
      <c r="F133" s="234" t="s">
        <v>137</v>
      </c>
      <c r="G133" s="231"/>
      <c r="H133" s="235">
        <v>100.8</v>
      </c>
      <c r="I133" s="236"/>
      <c r="J133" s="231"/>
      <c r="K133" s="231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132</v>
      </c>
      <c r="AU133" s="241" t="s">
        <v>85</v>
      </c>
      <c r="AV133" s="13" t="s">
        <v>85</v>
      </c>
      <c r="AW133" s="13" t="s">
        <v>32</v>
      </c>
      <c r="AX133" s="13" t="s">
        <v>8</v>
      </c>
      <c r="AY133" s="241" t="s">
        <v>123</v>
      </c>
    </row>
    <row r="134" s="2" customFormat="1" ht="21.75" customHeight="1">
      <c r="A134" s="38"/>
      <c r="B134" s="39"/>
      <c r="C134" s="218" t="s">
        <v>138</v>
      </c>
      <c r="D134" s="218" t="s">
        <v>125</v>
      </c>
      <c r="E134" s="219" t="s">
        <v>139</v>
      </c>
      <c r="F134" s="220" t="s">
        <v>140</v>
      </c>
      <c r="G134" s="221" t="s">
        <v>141</v>
      </c>
      <c r="H134" s="222">
        <v>201.59999999999999</v>
      </c>
      <c r="I134" s="223"/>
      <c r="J134" s="222">
        <f>ROUND(I134*H134,0)</f>
        <v>0</v>
      </c>
      <c r="K134" s="220" t="s">
        <v>129</v>
      </c>
      <c r="L134" s="44"/>
      <c r="M134" s="224" t="s">
        <v>1</v>
      </c>
      <c r="N134" s="225" t="s">
        <v>41</v>
      </c>
      <c r="O134" s="91"/>
      <c r="P134" s="226">
        <f>O134*H134</f>
        <v>0</v>
      </c>
      <c r="Q134" s="226">
        <v>0.00058135999999999995</v>
      </c>
      <c r="R134" s="226">
        <f>Q134*H134</f>
        <v>0.11720217599999999</v>
      </c>
      <c r="S134" s="226">
        <v>0</v>
      </c>
      <c r="T134" s="22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8" t="s">
        <v>130</v>
      </c>
      <c r="AT134" s="228" t="s">
        <v>125</v>
      </c>
      <c r="AU134" s="228" t="s">
        <v>85</v>
      </c>
      <c r="AY134" s="17" t="s">
        <v>123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7" t="s">
        <v>8</v>
      </c>
      <c r="BK134" s="229">
        <f>ROUND(I134*H134,0)</f>
        <v>0</v>
      </c>
      <c r="BL134" s="17" t="s">
        <v>130</v>
      </c>
      <c r="BM134" s="228" t="s">
        <v>142</v>
      </c>
    </row>
    <row r="135" s="13" customFormat="1">
      <c r="A135" s="13"/>
      <c r="B135" s="230"/>
      <c r="C135" s="231"/>
      <c r="D135" s="232" t="s">
        <v>132</v>
      </c>
      <c r="E135" s="233" t="s">
        <v>1</v>
      </c>
      <c r="F135" s="234" t="s">
        <v>143</v>
      </c>
      <c r="G135" s="231"/>
      <c r="H135" s="235">
        <v>201.59999999999999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132</v>
      </c>
      <c r="AU135" s="241" t="s">
        <v>85</v>
      </c>
      <c r="AV135" s="13" t="s">
        <v>85</v>
      </c>
      <c r="AW135" s="13" t="s">
        <v>32</v>
      </c>
      <c r="AX135" s="13" t="s">
        <v>8</v>
      </c>
      <c r="AY135" s="241" t="s">
        <v>123</v>
      </c>
    </row>
    <row r="136" s="2" customFormat="1" ht="21.75" customHeight="1">
      <c r="A136" s="38"/>
      <c r="B136" s="39"/>
      <c r="C136" s="218" t="s">
        <v>130</v>
      </c>
      <c r="D136" s="218" t="s">
        <v>125</v>
      </c>
      <c r="E136" s="219" t="s">
        <v>144</v>
      </c>
      <c r="F136" s="220" t="s">
        <v>145</v>
      </c>
      <c r="G136" s="221" t="s">
        <v>141</v>
      </c>
      <c r="H136" s="222">
        <v>201.59999999999999</v>
      </c>
      <c r="I136" s="223"/>
      <c r="J136" s="222">
        <f>ROUND(I136*H136,0)</f>
        <v>0</v>
      </c>
      <c r="K136" s="220" t="s">
        <v>129</v>
      </c>
      <c r="L136" s="44"/>
      <c r="M136" s="224" t="s">
        <v>1</v>
      </c>
      <c r="N136" s="225" t="s">
        <v>41</v>
      </c>
      <c r="O136" s="91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8" t="s">
        <v>130</v>
      </c>
      <c r="AT136" s="228" t="s">
        <v>125</v>
      </c>
      <c r="AU136" s="228" t="s">
        <v>85</v>
      </c>
      <c r="AY136" s="17" t="s">
        <v>123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7" t="s">
        <v>8</v>
      </c>
      <c r="BK136" s="229">
        <f>ROUND(I136*H136,0)</f>
        <v>0</v>
      </c>
      <c r="BL136" s="17" t="s">
        <v>130</v>
      </c>
      <c r="BM136" s="228" t="s">
        <v>146</v>
      </c>
    </row>
    <row r="137" s="2" customFormat="1" ht="37.8" customHeight="1">
      <c r="A137" s="38"/>
      <c r="B137" s="39"/>
      <c r="C137" s="218" t="s">
        <v>147</v>
      </c>
      <c r="D137" s="218" t="s">
        <v>125</v>
      </c>
      <c r="E137" s="219" t="s">
        <v>148</v>
      </c>
      <c r="F137" s="220" t="s">
        <v>149</v>
      </c>
      <c r="G137" s="221" t="s">
        <v>128</v>
      </c>
      <c r="H137" s="222">
        <v>201.59999999999999</v>
      </c>
      <c r="I137" s="223"/>
      <c r="J137" s="222">
        <f>ROUND(I137*H137,0)</f>
        <v>0</v>
      </c>
      <c r="K137" s="220" t="s">
        <v>129</v>
      </c>
      <c r="L137" s="44"/>
      <c r="M137" s="224" t="s">
        <v>1</v>
      </c>
      <c r="N137" s="225" t="s">
        <v>41</v>
      </c>
      <c r="O137" s="91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8" t="s">
        <v>130</v>
      </c>
      <c r="AT137" s="228" t="s">
        <v>125</v>
      </c>
      <c r="AU137" s="228" t="s">
        <v>85</v>
      </c>
      <c r="AY137" s="17" t="s">
        <v>123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7" t="s">
        <v>8</v>
      </c>
      <c r="BK137" s="229">
        <f>ROUND(I137*H137,0)</f>
        <v>0</v>
      </c>
      <c r="BL137" s="17" t="s">
        <v>130</v>
      </c>
      <c r="BM137" s="228" t="s">
        <v>150</v>
      </c>
    </row>
    <row r="138" s="13" customFormat="1">
      <c r="A138" s="13"/>
      <c r="B138" s="230"/>
      <c r="C138" s="231"/>
      <c r="D138" s="232" t="s">
        <v>132</v>
      </c>
      <c r="E138" s="233" t="s">
        <v>1</v>
      </c>
      <c r="F138" s="234" t="s">
        <v>151</v>
      </c>
      <c r="G138" s="231"/>
      <c r="H138" s="235">
        <v>201.59999999999999</v>
      </c>
      <c r="I138" s="236"/>
      <c r="J138" s="231"/>
      <c r="K138" s="231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132</v>
      </c>
      <c r="AU138" s="241" t="s">
        <v>85</v>
      </c>
      <c r="AV138" s="13" t="s">
        <v>85</v>
      </c>
      <c r="AW138" s="13" t="s">
        <v>32</v>
      </c>
      <c r="AX138" s="13" t="s">
        <v>8</v>
      </c>
      <c r="AY138" s="241" t="s">
        <v>123</v>
      </c>
    </row>
    <row r="139" s="2" customFormat="1" ht="33" customHeight="1">
      <c r="A139" s="38"/>
      <c r="B139" s="39"/>
      <c r="C139" s="218" t="s">
        <v>152</v>
      </c>
      <c r="D139" s="218" t="s">
        <v>125</v>
      </c>
      <c r="E139" s="219" t="s">
        <v>153</v>
      </c>
      <c r="F139" s="220" t="s">
        <v>154</v>
      </c>
      <c r="G139" s="221" t="s">
        <v>155</v>
      </c>
      <c r="H139" s="222">
        <v>403.19999999999999</v>
      </c>
      <c r="I139" s="223"/>
      <c r="J139" s="222">
        <f>ROUND(I139*H139,0)</f>
        <v>0</v>
      </c>
      <c r="K139" s="220" t="s">
        <v>129</v>
      </c>
      <c r="L139" s="44"/>
      <c r="M139" s="224" t="s">
        <v>1</v>
      </c>
      <c r="N139" s="225" t="s">
        <v>41</v>
      </c>
      <c r="O139" s="91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8" t="s">
        <v>130</v>
      </c>
      <c r="AT139" s="228" t="s">
        <v>125</v>
      </c>
      <c r="AU139" s="228" t="s">
        <v>85</v>
      </c>
      <c r="AY139" s="17" t="s">
        <v>123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7" t="s">
        <v>8</v>
      </c>
      <c r="BK139" s="229">
        <f>ROUND(I139*H139,0)</f>
        <v>0</v>
      </c>
      <c r="BL139" s="17" t="s">
        <v>130</v>
      </c>
      <c r="BM139" s="228" t="s">
        <v>156</v>
      </c>
    </row>
    <row r="140" s="13" customFormat="1">
      <c r="A140" s="13"/>
      <c r="B140" s="230"/>
      <c r="C140" s="231"/>
      <c r="D140" s="232" t="s">
        <v>132</v>
      </c>
      <c r="E140" s="233" t="s">
        <v>1</v>
      </c>
      <c r="F140" s="234" t="s">
        <v>157</v>
      </c>
      <c r="G140" s="231"/>
      <c r="H140" s="235">
        <v>403.19999999999999</v>
      </c>
      <c r="I140" s="236"/>
      <c r="J140" s="231"/>
      <c r="K140" s="231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132</v>
      </c>
      <c r="AU140" s="241" t="s">
        <v>85</v>
      </c>
      <c r="AV140" s="13" t="s">
        <v>85</v>
      </c>
      <c r="AW140" s="13" t="s">
        <v>32</v>
      </c>
      <c r="AX140" s="13" t="s">
        <v>8</v>
      </c>
      <c r="AY140" s="241" t="s">
        <v>123</v>
      </c>
    </row>
    <row r="141" s="2" customFormat="1" ht="24.15" customHeight="1">
      <c r="A141" s="38"/>
      <c r="B141" s="39"/>
      <c r="C141" s="218" t="s">
        <v>158</v>
      </c>
      <c r="D141" s="218" t="s">
        <v>125</v>
      </c>
      <c r="E141" s="219" t="s">
        <v>159</v>
      </c>
      <c r="F141" s="220" t="s">
        <v>160</v>
      </c>
      <c r="G141" s="221" t="s">
        <v>128</v>
      </c>
      <c r="H141" s="222">
        <v>69.299999999999997</v>
      </c>
      <c r="I141" s="223"/>
      <c r="J141" s="222">
        <f>ROUND(I141*H141,0)</f>
        <v>0</v>
      </c>
      <c r="K141" s="220" t="s">
        <v>129</v>
      </c>
      <c r="L141" s="44"/>
      <c r="M141" s="224" t="s">
        <v>1</v>
      </c>
      <c r="N141" s="225" t="s">
        <v>41</v>
      </c>
      <c r="O141" s="91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8" t="s">
        <v>130</v>
      </c>
      <c r="AT141" s="228" t="s">
        <v>125</v>
      </c>
      <c r="AU141" s="228" t="s">
        <v>85</v>
      </c>
      <c r="AY141" s="17" t="s">
        <v>123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7" t="s">
        <v>8</v>
      </c>
      <c r="BK141" s="229">
        <f>ROUND(I141*H141,0)</f>
        <v>0</v>
      </c>
      <c r="BL141" s="17" t="s">
        <v>130</v>
      </c>
      <c r="BM141" s="228" t="s">
        <v>161</v>
      </c>
    </row>
    <row r="142" s="13" customFormat="1">
      <c r="A142" s="13"/>
      <c r="B142" s="230"/>
      <c r="C142" s="231"/>
      <c r="D142" s="232" t="s">
        <v>132</v>
      </c>
      <c r="E142" s="233" t="s">
        <v>1</v>
      </c>
      <c r="F142" s="234" t="s">
        <v>162</v>
      </c>
      <c r="G142" s="231"/>
      <c r="H142" s="235">
        <v>69.299999999999997</v>
      </c>
      <c r="I142" s="236"/>
      <c r="J142" s="231"/>
      <c r="K142" s="231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132</v>
      </c>
      <c r="AU142" s="241" t="s">
        <v>85</v>
      </c>
      <c r="AV142" s="13" t="s">
        <v>85</v>
      </c>
      <c r="AW142" s="13" t="s">
        <v>32</v>
      </c>
      <c r="AX142" s="13" t="s">
        <v>8</v>
      </c>
      <c r="AY142" s="241" t="s">
        <v>123</v>
      </c>
    </row>
    <row r="143" s="2" customFormat="1" ht="16.5" customHeight="1">
      <c r="A143" s="38"/>
      <c r="B143" s="39"/>
      <c r="C143" s="242" t="s">
        <v>163</v>
      </c>
      <c r="D143" s="242" t="s">
        <v>164</v>
      </c>
      <c r="E143" s="243" t="s">
        <v>165</v>
      </c>
      <c r="F143" s="244" t="s">
        <v>166</v>
      </c>
      <c r="G143" s="245" t="s">
        <v>155</v>
      </c>
      <c r="H143" s="246">
        <v>138.59999999999999</v>
      </c>
      <c r="I143" s="247"/>
      <c r="J143" s="246">
        <f>ROUND(I143*H143,0)</f>
        <v>0</v>
      </c>
      <c r="K143" s="244" t="s">
        <v>129</v>
      </c>
      <c r="L143" s="248"/>
      <c r="M143" s="249" t="s">
        <v>1</v>
      </c>
      <c r="N143" s="250" t="s">
        <v>41</v>
      </c>
      <c r="O143" s="91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8" t="s">
        <v>163</v>
      </c>
      <c r="AT143" s="228" t="s">
        <v>164</v>
      </c>
      <c r="AU143" s="228" t="s">
        <v>85</v>
      </c>
      <c r="AY143" s="17" t="s">
        <v>123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7" t="s">
        <v>8</v>
      </c>
      <c r="BK143" s="229">
        <f>ROUND(I143*H143,0)</f>
        <v>0</v>
      </c>
      <c r="BL143" s="17" t="s">
        <v>130</v>
      </c>
      <c r="BM143" s="228" t="s">
        <v>167</v>
      </c>
    </row>
    <row r="144" s="13" customFormat="1">
      <c r="A144" s="13"/>
      <c r="B144" s="230"/>
      <c r="C144" s="231"/>
      <c r="D144" s="232" t="s">
        <v>132</v>
      </c>
      <c r="E144" s="233" t="s">
        <v>1</v>
      </c>
      <c r="F144" s="234" t="s">
        <v>168</v>
      </c>
      <c r="G144" s="231"/>
      <c r="H144" s="235">
        <v>138.59999999999999</v>
      </c>
      <c r="I144" s="236"/>
      <c r="J144" s="231"/>
      <c r="K144" s="231"/>
      <c r="L144" s="237"/>
      <c r="M144" s="238"/>
      <c r="N144" s="239"/>
      <c r="O144" s="239"/>
      <c r="P144" s="239"/>
      <c r="Q144" s="239"/>
      <c r="R144" s="239"/>
      <c r="S144" s="239"/>
      <c r="T144" s="24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1" t="s">
        <v>132</v>
      </c>
      <c r="AU144" s="241" t="s">
        <v>85</v>
      </c>
      <c r="AV144" s="13" t="s">
        <v>85</v>
      </c>
      <c r="AW144" s="13" t="s">
        <v>32</v>
      </c>
      <c r="AX144" s="13" t="s">
        <v>8</v>
      </c>
      <c r="AY144" s="241" t="s">
        <v>123</v>
      </c>
    </row>
    <row r="145" s="2" customFormat="1" ht="24.15" customHeight="1">
      <c r="A145" s="38"/>
      <c r="B145" s="39"/>
      <c r="C145" s="218" t="s">
        <v>169</v>
      </c>
      <c r="D145" s="218" t="s">
        <v>125</v>
      </c>
      <c r="E145" s="219" t="s">
        <v>170</v>
      </c>
      <c r="F145" s="220" t="s">
        <v>171</v>
      </c>
      <c r="G145" s="221" t="s">
        <v>128</v>
      </c>
      <c r="H145" s="222">
        <v>25.199999999999999</v>
      </c>
      <c r="I145" s="223"/>
      <c r="J145" s="222">
        <f>ROUND(I145*H145,0)</f>
        <v>0</v>
      </c>
      <c r="K145" s="220" t="s">
        <v>129</v>
      </c>
      <c r="L145" s="44"/>
      <c r="M145" s="224" t="s">
        <v>1</v>
      </c>
      <c r="N145" s="225" t="s">
        <v>41</v>
      </c>
      <c r="O145" s="91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8" t="s">
        <v>130</v>
      </c>
      <c r="AT145" s="228" t="s">
        <v>125</v>
      </c>
      <c r="AU145" s="228" t="s">
        <v>85</v>
      </c>
      <c r="AY145" s="17" t="s">
        <v>123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7" t="s">
        <v>8</v>
      </c>
      <c r="BK145" s="229">
        <f>ROUND(I145*H145,0)</f>
        <v>0</v>
      </c>
      <c r="BL145" s="17" t="s">
        <v>130</v>
      </c>
      <c r="BM145" s="228" t="s">
        <v>172</v>
      </c>
    </row>
    <row r="146" s="13" customFormat="1">
      <c r="A146" s="13"/>
      <c r="B146" s="230"/>
      <c r="C146" s="231"/>
      <c r="D146" s="232" t="s">
        <v>132</v>
      </c>
      <c r="E146" s="233" t="s">
        <v>1</v>
      </c>
      <c r="F146" s="234" t="s">
        <v>173</v>
      </c>
      <c r="G146" s="231"/>
      <c r="H146" s="235">
        <v>25.199999999999999</v>
      </c>
      <c r="I146" s="236"/>
      <c r="J146" s="231"/>
      <c r="K146" s="231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132</v>
      </c>
      <c r="AU146" s="241" t="s">
        <v>85</v>
      </c>
      <c r="AV146" s="13" t="s">
        <v>85</v>
      </c>
      <c r="AW146" s="13" t="s">
        <v>32</v>
      </c>
      <c r="AX146" s="13" t="s">
        <v>8</v>
      </c>
      <c r="AY146" s="241" t="s">
        <v>123</v>
      </c>
    </row>
    <row r="147" s="2" customFormat="1" ht="16.5" customHeight="1">
      <c r="A147" s="38"/>
      <c r="B147" s="39"/>
      <c r="C147" s="242" t="s">
        <v>174</v>
      </c>
      <c r="D147" s="242" t="s">
        <v>164</v>
      </c>
      <c r="E147" s="243" t="s">
        <v>165</v>
      </c>
      <c r="F147" s="244" t="s">
        <v>166</v>
      </c>
      <c r="G147" s="245" t="s">
        <v>155</v>
      </c>
      <c r="H147" s="246">
        <v>400.24000000000001</v>
      </c>
      <c r="I147" s="247"/>
      <c r="J147" s="246">
        <f>ROUND(I147*H147,0)</f>
        <v>0</v>
      </c>
      <c r="K147" s="244" t="s">
        <v>129</v>
      </c>
      <c r="L147" s="248"/>
      <c r="M147" s="249" t="s">
        <v>1</v>
      </c>
      <c r="N147" s="250" t="s">
        <v>41</v>
      </c>
      <c r="O147" s="91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8" t="s">
        <v>163</v>
      </c>
      <c r="AT147" s="228" t="s">
        <v>164</v>
      </c>
      <c r="AU147" s="228" t="s">
        <v>85</v>
      </c>
      <c r="AY147" s="17" t="s">
        <v>123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7" t="s">
        <v>8</v>
      </c>
      <c r="BK147" s="229">
        <f>ROUND(I147*H147,0)</f>
        <v>0</v>
      </c>
      <c r="BL147" s="17" t="s">
        <v>130</v>
      </c>
      <c r="BM147" s="228" t="s">
        <v>175</v>
      </c>
    </row>
    <row r="148" s="13" customFormat="1">
      <c r="A148" s="13"/>
      <c r="B148" s="230"/>
      <c r="C148" s="231"/>
      <c r="D148" s="232" t="s">
        <v>132</v>
      </c>
      <c r="E148" s="233" t="s">
        <v>1</v>
      </c>
      <c r="F148" s="234" t="s">
        <v>176</v>
      </c>
      <c r="G148" s="231"/>
      <c r="H148" s="235">
        <v>400.24000000000001</v>
      </c>
      <c r="I148" s="236"/>
      <c r="J148" s="231"/>
      <c r="K148" s="231"/>
      <c r="L148" s="237"/>
      <c r="M148" s="238"/>
      <c r="N148" s="239"/>
      <c r="O148" s="239"/>
      <c r="P148" s="239"/>
      <c r="Q148" s="239"/>
      <c r="R148" s="239"/>
      <c r="S148" s="239"/>
      <c r="T148" s="24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1" t="s">
        <v>132</v>
      </c>
      <c r="AU148" s="241" t="s">
        <v>85</v>
      </c>
      <c r="AV148" s="13" t="s">
        <v>85</v>
      </c>
      <c r="AW148" s="13" t="s">
        <v>32</v>
      </c>
      <c r="AX148" s="13" t="s">
        <v>8</v>
      </c>
      <c r="AY148" s="241" t="s">
        <v>123</v>
      </c>
    </row>
    <row r="149" s="12" customFormat="1" ht="22.8" customHeight="1">
      <c r="A149" s="12"/>
      <c r="B149" s="202"/>
      <c r="C149" s="203"/>
      <c r="D149" s="204" t="s">
        <v>75</v>
      </c>
      <c r="E149" s="216" t="s">
        <v>130</v>
      </c>
      <c r="F149" s="216" t="s">
        <v>177</v>
      </c>
      <c r="G149" s="203"/>
      <c r="H149" s="203"/>
      <c r="I149" s="206"/>
      <c r="J149" s="217">
        <f>BK149</f>
        <v>0</v>
      </c>
      <c r="K149" s="203"/>
      <c r="L149" s="208"/>
      <c r="M149" s="209"/>
      <c r="N149" s="210"/>
      <c r="O149" s="210"/>
      <c r="P149" s="211">
        <f>SUM(P150:P151)</f>
        <v>0</v>
      </c>
      <c r="Q149" s="210"/>
      <c r="R149" s="211">
        <f>SUM(R150:R151)</f>
        <v>0</v>
      </c>
      <c r="S149" s="210"/>
      <c r="T149" s="212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3" t="s">
        <v>8</v>
      </c>
      <c r="AT149" s="214" t="s">
        <v>75</v>
      </c>
      <c r="AU149" s="214" t="s">
        <v>8</v>
      </c>
      <c r="AY149" s="213" t="s">
        <v>123</v>
      </c>
      <c r="BK149" s="215">
        <f>SUM(BK150:BK151)</f>
        <v>0</v>
      </c>
    </row>
    <row r="150" s="2" customFormat="1" ht="16.5" customHeight="1">
      <c r="A150" s="38"/>
      <c r="B150" s="39"/>
      <c r="C150" s="218" t="s">
        <v>178</v>
      </c>
      <c r="D150" s="218" t="s">
        <v>125</v>
      </c>
      <c r="E150" s="219" t="s">
        <v>179</v>
      </c>
      <c r="F150" s="220" t="s">
        <v>180</v>
      </c>
      <c r="G150" s="221" t="s">
        <v>128</v>
      </c>
      <c r="H150" s="222">
        <v>6.2999999999999998</v>
      </c>
      <c r="I150" s="223"/>
      <c r="J150" s="222">
        <f>ROUND(I150*H150,0)</f>
        <v>0</v>
      </c>
      <c r="K150" s="220" t="s">
        <v>129</v>
      </c>
      <c r="L150" s="44"/>
      <c r="M150" s="224" t="s">
        <v>1</v>
      </c>
      <c r="N150" s="225" t="s">
        <v>41</v>
      </c>
      <c r="O150" s="91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8" t="s">
        <v>130</v>
      </c>
      <c r="AT150" s="228" t="s">
        <v>125</v>
      </c>
      <c r="AU150" s="228" t="s">
        <v>85</v>
      </c>
      <c r="AY150" s="17" t="s">
        <v>123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7" t="s">
        <v>8</v>
      </c>
      <c r="BK150" s="229">
        <f>ROUND(I150*H150,0)</f>
        <v>0</v>
      </c>
      <c r="BL150" s="17" t="s">
        <v>130</v>
      </c>
      <c r="BM150" s="228" t="s">
        <v>181</v>
      </c>
    </row>
    <row r="151" s="13" customFormat="1">
      <c r="A151" s="13"/>
      <c r="B151" s="230"/>
      <c r="C151" s="231"/>
      <c r="D151" s="232" t="s">
        <v>132</v>
      </c>
      <c r="E151" s="233" t="s">
        <v>1</v>
      </c>
      <c r="F151" s="234" t="s">
        <v>182</v>
      </c>
      <c r="G151" s="231"/>
      <c r="H151" s="235">
        <v>6.2999999999999998</v>
      </c>
      <c r="I151" s="236"/>
      <c r="J151" s="231"/>
      <c r="K151" s="231"/>
      <c r="L151" s="237"/>
      <c r="M151" s="238"/>
      <c r="N151" s="239"/>
      <c r="O151" s="239"/>
      <c r="P151" s="239"/>
      <c r="Q151" s="239"/>
      <c r="R151" s="239"/>
      <c r="S151" s="239"/>
      <c r="T151" s="24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1" t="s">
        <v>132</v>
      </c>
      <c r="AU151" s="241" t="s">
        <v>85</v>
      </c>
      <c r="AV151" s="13" t="s">
        <v>85</v>
      </c>
      <c r="AW151" s="13" t="s">
        <v>32</v>
      </c>
      <c r="AX151" s="13" t="s">
        <v>8</v>
      </c>
      <c r="AY151" s="241" t="s">
        <v>123</v>
      </c>
    </row>
    <row r="152" s="12" customFormat="1" ht="22.8" customHeight="1">
      <c r="A152" s="12"/>
      <c r="B152" s="202"/>
      <c r="C152" s="203"/>
      <c r="D152" s="204" t="s">
        <v>75</v>
      </c>
      <c r="E152" s="216" t="s">
        <v>163</v>
      </c>
      <c r="F152" s="216" t="s">
        <v>183</v>
      </c>
      <c r="G152" s="203"/>
      <c r="H152" s="203"/>
      <c r="I152" s="206"/>
      <c r="J152" s="217">
        <f>BK152</f>
        <v>0</v>
      </c>
      <c r="K152" s="203"/>
      <c r="L152" s="208"/>
      <c r="M152" s="209"/>
      <c r="N152" s="210"/>
      <c r="O152" s="210"/>
      <c r="P152" s="211">
        <f>SUM(P153:P178)</f>
        <v>0</v>
      </c>
      <c r="Q152" s="210"/>
      <c r="R152" s="211">
        <f>SUM(R153:R178)</f>
        <v>0.9920810000000001</v>
      </c>
      <c r="S152" s="210"/>
      <c r="T152" s="212">
        <f>SUM(T153:T178)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3" t="s">
        <v>8</v>
      </c>
      <c r="AT152" s="214" t="s">
        <v>75</v>
      </c>
      <c r="AU152" s="214" t="s">
        <v>8</v>
      </c>
      <c r="AY152" s="213" t="s">
        <v>123</v>
      </c>
      <c r="BK152" s="215">
        <f>SUM(BK153:BK178)</f>
        <v>0</v>
      </c>
    </row>
    <row r="153" s="2" customFormat="1" ht="33" customHeight="1">
      <c r="A153" s="38"/>
      <c r="B153" s="39"/>
      <c r="C153" s="218" t="s">
        <v>9</v>
      </c>
      <c r="D153" s="218" t="s">
        <v>125</v>
      </c>
      <c r="E153" s="219" t="s">
        <v>184</v>
      </c>
      <c r="F153" s="220" t="s">
        <v>185</v>
      </c>
      <c r="G153" s="221" t="s">
        <v>186</v>
      </c>
      <c r="H153" s="222">
        <v>63.200000000000003</v>
      </c>
      <c r="I153" s="223"/>
      <c r="J153" s="222">
        <f>ROUND(I153*H153,0)</f>
        <v>0</v>
      </c>
      <c r="K153" s="220" t="s">
        <v>129</v>
      </c>
      <c r="L153" s="44"/>
      <c r="M153" s="224" t="s">
        <v>1</v>
      </c>
      <c r="N153" s="225" t="s">
        <v>41</v>
      </c>
      <c r="O153" s="91"/>
      <c r="P153" s="226">
        <f>O153*H153</f>
        <v>0</v>
      </c>
      <c r="Q153" s="226">
        <v>0.00012</v>
      </c>
      <c r="R153" s="226">
        <f>Q153*H153</f>
        <v>0.0075840000000000005</v>
      </c>
      <c r="S153" s="226">
        <v>0</v>
      </c>
      <c r="T153" s="22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8" t="s">
        <v>130</v>
      </c>
      <c r="AT153" s="228" t="s">
        <v>125</v>
      </c>
      <c r="AU153" s="228" t="s">
        <v>85</v>
      </c>
      <c r="AY153" s="17" t="s">
        <v>123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7" t="s">
        <v>8</v>
      </c>
      <c r="BK153" s="229">
        <f>ROUND(I153*H153,0)</f>
        <v>0</v>
      </c>
      <c r="BL153" s="17" t="s">
        <v>130</v>
      </c>
      <c r="BM153" s="228" t="s">
        <v>187</v>
      </c>
    </row>
    <row r="154" s="2" customFormat="1" ht="33" customHeight="1">
      <c r="A154" s="38"/>
      <c r="B154" s="39"/>
      <c r="C154" s="242" t="s">
        <v>188</v>
      </c>
      <c r="D154" s="242" t="s">
        <v>164</v>
      </c>
      <c r="E154" s="243" t="s">
        <v>189</v>
      </c>
      <c r="F154" s="244" t="s">
        <v>190</v>
      </c>
      <c r="G154" s="245" t="s">
        <v>186</v>
      </c>
      <c r="H154" s="246">
        <v>65</v>
      </c>
      <c r="I154" s="247"/>
      <c r="J154" s="246">
        <f>ROUND(I154*H154,0)</f>
        <v>0</v>
      </c>
      <c r="K154" s="244" t="s">
        <v>129</v>
      </c>
      <c r="L154" s="248"/>
      <c r="M154" s="249" t="s">
        <v>1</v>
      </c>
      <c r="N154" s="250" t="s">
        <v>41</v>
      </c>
      <c r="O154" s="91"/>
      <c r="P154" s="226">
        <f>O154*H154</f>
        <v>0</v>
      </c>
      <c r="Q154" s="226">
        <v>0.014500000000000001</v>
      </c>
      <c r="R154" s="226">
        <f>Q154*H154</f>
        <v>0.9425</v>
      </c>
      <c r="S154" s="226">
        <v>0</v>
      </c>
      <c r="T154" s="22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8" t="s">
        <v>163</v>
      </c>
      <c r="AT154" s="228" t="s">
        <v>164</v>
      </c>
      <c r="AU154" s="228" t="s">
        <v>85</v>
      </c>
      <c r="AY154" s="17" t="s">
        <v>123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7" t="s">
        <v>8</v>
      </c>
      <c r="BK154" s="229">
        <f>ROUND(I154*H154,0)</f>
        <v>0</v>
      </c>
      <c r="BL154" s="17" t="s">
        <v>130</v>
      </c>
      <c r="BM154" s="228" t="s">
        <v>191</v>
      </c>
    </row>
    <row r="155" s="2" customFormat="1" ht="33" customHeight="1">
      <c r="A155" s="38"/>
      <c r="B155" s="39"/>
      <c r="C155" s="218" t="s">
        <v>192</v>
      </c>
      <c r="D155" s="218" t="s">
        <v>125</v>
      </c>
      <c r="E155" s="219" t="s">
        <v>193</v>
      </c>
      <c r="F155" s="220" t="s">
        <v>194</v>
      </c>
      <c r="G155" s="221" t="s">
        <v>186</v>
      </c>
      <c r="H155" s="222">
        <v>20.800000000000001</v>
      </c>
      <c r="I155" s="223"/>
      <c r="J155" s="222">
        <f>ROUND(I155*H155,0)</f>
        <v>0</v>
      </c>
      <c r="K155" s="220" t="s">
        <v>129</v>
      </c>
      <c r="L155" s="44"/>
      <c r="M155" s="224" t="s">
        <v>1</v>
      </c>
      <c r="N155" s="225" t="s">
        <v>41</v>
      </c>
      <c r="O155" s="91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8" t="s">
        <v>130</v>
      </c>
      <c r="AT155" s="228" t="s">
        <v>125</v>
      </c>
      <c r="AU155" s="228" t="s">
        <v>85</v>
      </c>
      <c r="AY155" s="17" t="s">
        <v>123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7" t="s">
        <v>8</v>
      </c>
      <c r="BK155" s="229">
        <f>ROUND(I155*H155,0)</f>
        <v>0</v>
      </c>
      <c r="BL155" s="17" t="s">
        <v>130</v>
      </c>
      <c r="BM155" s="228" t="s">
        <v>195</v>
      </c>
    </row>
    <row r="156" s="13" customFormat="1">
      <c r="A156" s="13"/>
      <c r="B156" s="230"/>
      <c r="C156" s="231"/>
      <c r="D156" s="232" t="s">
        <v>132</v>
      </c>
      <c r="E156" s="233" t="s">
        <v>1</v>
      </c>
      <c r="F156" s="234" t="s">
        <v>196</v>
      </c>
      <c r="G156" s="231"/>
      <c r="H156" s="235">
        <v>20.800000000000001</v>
      </c>
      <c r="I156" s="236"/>
      <c r="J156" s="231"/>
      <c r="K156" s="231"/>
      <c r="L156" s="237"/>
      <c r="M156" s="238"/>
      <c r="N156" s="239"/>
      <c r="O156" s="239"/>
      <c r="P156" s="239"/>
      <c r="Q156" s="239"/>
      <c r="R156" s="239"/>
      <c r="S156" s="239"/>
      <c r="T156" s="24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1" t="s">
        <v>132</v>
      </c>
      <c r="AU156" s="241" t="s">
        <v>85</v>
      </c>
      <c r="AV156" s="13" t="s">
        <v>85</v>
      </c>
      <c r="AW156" s="13" t="s">
        <v>32</v>
      </c>
      <c r="AX156" s="13" t="s">
        <v>8</v>
      </c>
      <c r="AY156" s="241" t="s">
        <v>123</v>
      </c>
    </row>
    <row r="157" s="2" customFormat="1" ht="24.15" customHeight="1">
      <c r="A157" s="38"/>
      <c r="B157" s="39"/>
      <c r="C157" s="242" t="s">
        <v>197</v>
      </c>
      <c r="D157" s="242" t="s">
        <v>164</v>
      </c>
      <c r="E157" s="243" t="s">
        <v>198</v>
      </c>
      <c r="F157" s="244" t="s">
        <v>199</v>
      </c>
      <c r="G157" s="245" t="s">
        <v>186</v>
      </c>
      <c r="H157" s="246">
        <v>23</v>
      </c>
      <c r="I157" s="247"/>
      <c r="J157" s="246">
        <f>ROUND(I157*H157,0)</f>
        <v>0</v>
      </c>
      <c r="K157" s="244" t="s">
        <v>129</v>
      </c>
      <c r="L157" s="248"/>
      <c r="M157" s="249" t="s">
        <v>1</v>
      </c>
      <c r="N157" s="250" t="s">
        <v>41</v>
      </c>
      <c r="O157" s="91"/>
      <c r="P157" s="226">
        <f>O157*H157</f>
        <v>0</v>
      </c>
      <c r="Q157" s="226">
        <v>0.00027</v>
      </c>
      <c r="R157" s="226">
        <f>Q157*H157</f>
        <v>0.0062100000000000002</v>
      </c>
      <c r="S157" s="226">
        <v>0</v>
      </c>
      <c r="T157" s="22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8" t="s">
        <v>163</v>
      </c>
      <c r="AT157" s="228" t="s">
        <v>164</v>
      </c>
      <c r="AU157" s="228" t="s">
        <v>85</v>
      </c>
      <c r="AY157" s="17" t="s">
        <v>123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7" t="s">
        <v>8</v>
      </c>
      <c r="BK157" s="229">
        <f>ROUND(I157*H157,0)</f>
        <v>0</v>
      </c>
      <c r="BL157" s="17" t="s">
        <v>130</v>
      </c>
      <c r="BM157" s="228" t="s">
        <v>200</v>
      </c>
    </row>
    <row r="158" s="2" customFormat="1" ht="33" customHeight="1">
      <c r="A158" s="38"/>
      <c r="B158" s="39"/>
      <c r="C158" s="218" t="s">
        <v>201</v>
      </c>
      <c r="D158" s="218" t="s">
        <v>125</v>
      </c>
      <c r="E158" s="219" t="s">
        <v>202</v>
      </c>
      <c r="F158" s="220" t="s">
        <v>203</v>
      </c>
      <c r="G158" s="221" t="s">
        <v>186</v>
      </c>
      <c r="H158" s="222">
        <v>27.5</v>
      </c>
      <c r="I158" s="223"/>
      <c r="J158" s="222">
        <f>ROUND(I158*H158,0)</f>
        <v>0</v>
      </c>
      <c r="K158" s="220" t="s">
        <v>129</v>
      </c>
      <c r="L158" s="44"/>
      <c r="M158" s="224" t="s">
        <v>1</v>
      </c>
      <c r="N158" s="225" t="s">
        <v>41</v>
      </c>
      <c r="O158" s="91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8" t="s">
        <v>130</v>
      </c>
      <c r="AT158" s="228" t="s">
        <v>125</v>
      </c>
      <c r="AU158" s="228" t="s">
        <v>85</v>
      </c>
      <c r="AY158" s="17" t="s">
        <v>123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7" t="s">
        <v>8</v>
      </c>
      <c r="BK158" s="229">
        <f>ROUND(I158*H158,0)</f>
        <v>0</v>
      </c>
      <c r="BL158" s="17" t="s">
        <v>130</v>
      </c>
      <c r="BM158" s="228" t="s">
        <v>204</v>
      </c>
    </row>
    <row r="159" s="13" customFormat="1">
      <c r="A159" s="13"/>
      <c r="B159" s="230"/>
      <c r="C159" s="231"/>
      <c r="D159" s="232" t="s">
        <v>132</v>
      </c>
      <c r="E159" s="233" t="s">
        <v>1</v>
      </c>
      <c r="F159" s="234" t="s">
        <v>205</v>
      </c>
      <c r="G159" s="231"/>
      <c r="H159" s="235">
        <v>27.5</v>
      </c>
      <c r="I159" s="236"/>
      <c r="J159" s="231"/>
      <c r="K159" s="231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132</v>
      </c>
      <c r="AU159" s="241" t="s">
        <v>85</v>
      </c>
      <c r="AV159" s="13" t="s">
        <v>85</v>
      </c>
      <c r="AW159" s="13" t="s">
        <v>32</v>
      </c>
      <c r="AX159" s="13" t="s">
        <v>8</v>
      </c>
      <c r="AY159" s="241" t="s">
        <v>123</v>
      </c>
    </row>
    <row r="160" s="2" customFormat="1" ht="24.15" customHeight="1">
      <c r="A160" s="38"/>
      <c r="B160" s="39"/>
      <c r="C160" s="242" t="s">
        <v>206</v>
      </c>
      <c r="D160" s="242" t="s">
        <v>164</v>
      </c>
      <c r="E160" s="243" t="s">
        <v>207</v>
      </c>
      <c r="F160" s="244" t="s">
        <v>208</v>
      </c>
      <c r="G160" s="245" t="s">
        <v>186</v>
      </c>
      <c r="H160" s="246">
        <v>30</v>
      </c>
      <c r="I160" s="247"/>
      <c r="J160" s="246">
        <f>ROUND(I160*H160,0)</f>
        <v>0</v>
      </c>
      <c r="K160" s="244" t="s">
        <v>129</v>
      </c>
      <c r="L160" s="248"/>
      <c r="M160" s="249" t="s">
        <v>1</v>
      </c>
      <c r="N160" s="250" t="s">
        <v>41</v>
      </c>
      <c r="O160" s="91"/>
      <c r="P160" s="226">
        <f>O160*H160</f>
        <v>0</v>
      </c>
      <c r="Q160" s="226">
        <v>0.00067000000000000002</v>
      </c>
      <c r="R160" s="226">
        <f>Q160*H160</f>
        <v>0.0201</v>
      </c>
      <c r="S160" s="226">
        <v>0</v>
      </c>
      <c r="T160" s="22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8" t="s">
        <v>163</v>
      </c>
      <c r="AT160" s="228" t="s">
        <v>164</v>
      </c>
      <c r="AU160" s="228" t="s">
        <v>85</v>
      </c>
      <c r="AY160" s="17" t="s">
        <v>123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7" t="s">
        <v>8</v>
      </c>
      <c r="BK160" s="229">
        <f>ROUND(I160*H160,0)</f>
        <v>0</v>
      </c>
      <c r="BL160" s="17" t="s">
        <v>130</v>
      </c>
      <c r="BM160" s="228" t="s">
        <v>209</v>
      </c>
    </row>
    <row r="161" s="2" customFormat="1" ht="21.75" customHeight="1">
      <c r="A161" s="38"/>
      <c r="B161" s="39"/>
      <c r="C161" s="218" t="s">
        <v>210</v>
      </c>
      <c r="D161" s="218" t="s">
        <v>125</v>
      </c>
      <c r="E161" s="219" t="s">
        <v>211</v>
      </c>
      <c r="F161" s="220" t="s">
        <v>212</v>
      </c>
      <c r="G161" s="221" t="s">
        <v>213</v>
      </c>
      <c r="H161" s="222">
        <v>2</v>
      </c>
      <c r="I161" s="223"/>
      <c r="J161" s="222">
        <f>ROUND(I161*H161,0)</f>
        <v>0</v>
      </c>
      <c r="K161" s="220" t="s">
        <v>1</v>
      </c>
      <c r="L161" s="44"/>
      <c r="M161" s="224" t="s">
        <v>1</v>
      </c>
      <c r="N161" s="225" t="s">
        <v>41</v>
      </c>
      <c r="O161" s="91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8" t="s">
        <v>130</v>
      </c>
      <c r="AT161" s="228" t="s">
        <v>125</v>
      </c>
      <c r="AU161" s="228" t="s">
        <v>85</v>
      </c>
      <c r="AY161" s="17" t="s">
        <v>123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7" t="s">
        <v>8</v>
      </c>
      <c r="BK161" s="229">
        <f>ROUND(I161*H161,0)</f>
        <v>0</v>
      </c>
      <c r="BL161" s="17" t="s">
        <v>130</v>
      </c>
      <c r="BM161" s="228" t="s">
        <v>214</v>
      </c>
    </row>
    <row r="162" s="2" customFormat="1" ht="16.5" customHeight="1">
      <c r="A162" s="38"/>
      <c r="B162" s="39"/>
      <c r="C162" s="218" t="s">
        <v>215</v>
      </c>
      <c r="D162" s="218" t="s">
        <v>125</v>
      </c>
      <c r="E162" s="219" t="s">
        <v>216</v>
      </c>
      <c r="F162" s="220" t="s">
        <v>217</v>
      </c>
      <c r="G162" s="221" t="s">
        <v>213</v>
      </c>
      <c r="H162" s="222">
        <v>2</v>
      </c>
      <c r="I162" s="223"/>
      <c r="J162" s="222">
        <f>ROUND(I162*H162,0)</f>
        <v>0</v>
      </c>
      <c r="K162" s="220" t="s">
        <v>1</v>
      </c>
      <c r="L162" s="44"/>
      <c r="M162" s="224" t="s">
        <v>1</v>
      </c>
      <c r="N162" s="225" t="s">
        <v>41</v>
      </c>
      <c r="O162" s="91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8" t="s">
        <v>130</v>
      </c>
      <c r="AT162" s="228" t="s">
        <v>125</v>
      </c>
      <c r="AU162" s="228" t="s">
        <v>85</v>
      </c>
      <c r="AY162" s="17" t="s">
        <v>123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7" t="s">
        <v>8</v>
      </c>
      <c r="BK162" s="229">
        <f>ROUND(I162*H162,0)</f>
        <v>0</v>
      </c>
      <c r="BL162" s="17" t="s">
        <v>130</v>
      </c>
      <c r="BM162" s="228" t="s">
        <v>218</v>
      </c>
    </row>
    <row r="163" s="2" customFormat="1" ht="21.75" customHeight="1">
      <c r="A163" s="38"/>
      <c r="B163" s="39"/>
      <c r="C163" s="218" t="s">
        <v>219</v>
      </c>
      <c r="D163" s="218" t="s">
        <v>125</v>
      </c>
      <c r="E163" s="219" t="s">
        <v>220</v>
      </c>
      <c r="F163" s="220" t="s">
        <v>221</v>
      </c>
      <c r="G163" s="221" t="s">
        <v>213</v>
      </c>
      <c r="H163" s="222">
        <v>3</v>
      </c>
      <c r="I163" s="223"/>
      <c r="J163" s="222">
        <f>ROUND(I163*H163,0)</f>
        <v>0</v>
      </c>
      <c r="K163" s="220" t="s">
        <v>1</v>
      </c>
      <c r="L163" s="44"/>
      <c r="M163" s="224" t="s">
        <v>1</v>
      </c>
      <c r="N163" s="225" t="s">
        <v>41</v>
      </c>
      <c r="O163" s="91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8" t="s">
        <v>130</v>
      </c>
      <c r="AT163" s="228" t="s">
        <v>125</v>
      </c>
      <c r="AU163" s="228" t="s">
        <v>85</v>
      </c>
      <c r="AY163" s="17" t="s">
        <v>123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7" t="s">
        <v>8</v>
      </c>
      <c r="BK163" s="229">
        <f>ROUND(I163*H163,0)</f>
        <v>0</v>
      </c>
      <c r="BL163" s="17" t="s">
        <v>130</v>
      </c>
      <c r="BM163" s="228" t="s">
        <v>222</v>
      </c>
    </row>
    <row r="164" s="2" customFormat="1" ht="16.5" customHeight="1">
      <c r="A164" s="38"/>
      <c r="B164" s="39"/>
      <c r="C164" s="218" t="s">
        <v>7</v>
      </c>
      <c r="D164" s="218" t="s">
        <v>125</v>
      </c>
      <c r="E164" s="219" t="s">
        <v>223</v>
      </c>
      <c r="F164" s="220" t="s">
        <v>224</v>
      </c>
      <c r="G164" s="221" t="s">
        <v>186</v>
      </c>
      <c r="H164" s="222">
        <v>26</v>
      </c>
      <c r="I164" s="223"/>
      <c r="J164" s="222">
        <f>ROUND(I164*H164,0)</f>
        <v>0</v>
      </c>
      <c r="K164" s="220" t="s">
        <v>1</v>
      </c>
      <c r="L164" s="44"/>
      <c r="M164" s="224" t="s">
        <v>1</v>
      </c>
      <c r="N164" s="225" t="s">
        <v>41</v>
      </c>
      <c r="O164" s="91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8" t="s">
        <v>130</v>
      </c>
      <c r="AT164" s="228" t="s">
        <v>125</v>
      </c>
      <c r="AU164" s="228" t="s">
        <v>85</v>
      </c>
      <c r="AY164" s="17" t="s">
        <v>123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7" t="s">
        <v>8</v>
      </c>
      <c r="BK164" s="229">
        <f>ROUND(I164*H164,0)</f>
        <v>0</v>
      </c>
      <c r="BL164" s="17" t="s">
        <v>130</v>
      </c>
      <c r="BM164" s="228" t="s">
        <v>225</v>
      </c>
    </row>
    <row r="165" s="2" customFormat="1" ht="16.5" customHeight="1">
      <c r="A165" s="38"/>
      <c r="B165" s="39"/>
      <c r="C165" s="218" t="s">
        <v>226</v>
      </c>
      <c r="D165" s="218" t="s">
        <v>125</v>
      </c>
      <c r="E165" s="219" t="s">
        <v>227</v>
      </c>
      <c r="F165" s="220" t="s">
        <v>228</v>
      </c>
      <c r="G165" s="221" t="s">
        <v>186</v>
      </c>
      <c r="H165" s="222">
        <v>5</v>
      </c>
      <c r="I165" s="223"/>
      <c r="J165" s="222">
        <f>ROUND(I165*H165,0)</f>
        <v>0</v>
      </c>
      <c r="K165" s="220" t="s">
        <v>1</v>
      </c>
      <c r="L165" s="44"/>
      <c r="M165" s="224" t="s">
        <v>1</v>
      </c>
      <c r="N165" s="225" t="s">
        <v>41</v>
      </c>
      <c r="O165" s="91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8" t="s">
        <v>130</v>
      </c>
      <c r="AT165" s="228" t="s">
        <v>125</v>
      </c>
      <c r="AU165" s="228" t="s">
        <v>85</v>
      </c>
      <c r="AY165" s="17" t="s">
        <v>123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7" t="s">
        <v>8</v>
      </c>
      <c r="BK165" s="229">
        <f>ROUND(I165*H165,0)</f>
        <v>0</v>
      </c>
      <c r="BL165" s="17" t="s">
        <v>130</v>
      </c>
      <c r="BM165" s="228" t="s">
        <v>229</v>
      </c>
    </row>
    <row r="166" s="2" customFormat="1" ht="16.5" customHeight="1">
      <c r="A166" s="38"/>
      <c r="B166" s="39"/>
      <c r="C166" s="218" t="s">
        <v>230</v>
      </c>
      <c r="D166" s="218" t="s">
        <v>125</v>
      </c>
      <c r="E166" s="219" t="s">
        <v>231</v>
      </c>
      <c r="F166" s="220" t="s">
        <v>232</v>
      </c>
      <c r="G166" s="221" t="s">
        <v>186</v>
      </c>
      <c r="H166" s="222">
        <v>2</v>
      </c>
      <c r="I166" s="223"/>
      <c r="J166" s="222">
        <f>ROUND(I166*H166,0)</f>
        <v>0</v>
      </c>
      <c r="K166" s="220" t="s">
        <v>1</v>
      </c>
      <c r="L166" s="44"/>
      <c r="M166" s="224" t="s">
        <v>1</v>
      </c>
      <c r="N166" s="225" t="s">
        <v>41</v>
      </c>
      <c r="O166" s="91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8" t="s">
        <v>130</v>
      </c>
      <c r="AT166" s="228" t="s">
        <v>125</v>
      </c>
      <c r="AU166" s="228" t="s">
        <v>85</v>
      </c>
      <c r="AY166" s="17" t="s">
        <v>123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7" t="s">
        <v>8</v>
      </c>
      <c r="BK166" s="229">
        <f>ROUND(I166*H166,0)</f>
        <v>0</v>
      </c>
      <c r="BL166" s="17" t="s">
        <v>130</v>
      </c>
      <c r="BM166" s="228" t="s">
        <v>233</v>
      </c>
    </row>
    <row r="167" s="2" customFormat="1" ht="16.5" customHeight="1">
      <c r="A167" s="38"/>
      <c r="B167" s="39"/>
      <c r="C167" s="218" t="s">
        <v>234</v>
      </c>
      <c r="D167" s="218" t="s">
        <v>125</v>
      </c>
      <c r="E167" s="219" t="s">
        <v>235</v>
      </c>
      <c r="F167" s="220" t="s">
        <v>236</v>
      </c>
      <c r="G167" s="221" t="s">
        <v>213</v>
      </c>
      <c r="H167" s="222">
        <v>3</v>
      </c>
      <c r="I167" s="223"/>
      <c r="J167" s="222">
        <f>ROUND(I167*H167,0)</f>
        <v>0</v>
      </c>
      <c r="K167" s="220" t="s">
        <v>1</v>
      </c>
      <c r="L167" s="44"/>
      <c r="M167" s="224" t="s">
        <v>1</v>
      </c>
      <c r="N167" s="225" t="s">
        <v>41</v>
      </c>
      <c r="O167" s="91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8" t="s">
        <v>130</v>
      </c>
      <c r="AT167" s="228" t="s">
        <v>125</v>
      </c>
      <c r="AU167" s="228" t="s">
        <v>85</v>
      </c>
      <c r="AY167" s="17" t="s">
        <v>123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7" t="s">
        <v>8</v>
      </c>
      <c r="BK167" s="229">
        <f>ROUND(I167*H167,0)</f>
        <v>0</v>
      </c>
      <c r="BL167" s="17" t="s">
        <v>130</v>
      </c>
      <c r="BM167" s="228" t="s">
        <v>237</v>
      </c>
    </row>
    <row r="168" s="2" customFormat="1" ht="16.5" customHeight="1">
      <c r="A168" s="38"/>
      <c r="B168" s="39"/>
      <c r="C168" s="218" t="s">
        <v>238</v>
      </c>
      <c r="D168" s="218" t="s">
        <v>125</v>
      </c>
      <c r="E168" s="219" t="s">
        <v>239</v>
      </c>
      <c r="F168" s="220" t="s">
        <v>240</v>
      </c>
      <c r="G168" s="221" t="s">
        <v>213</v>
      </c>
      <c r="H168" s="222">
        <v>2</v>
      </c>
      <c r="I168" s="223"/>
      <c r="J168" s="222">
        <f>ROUND(I168*H168,0)</f>
        <v>0</v>
      </c>
      <c r="K168" s="220" t="s">
        <v>1</v>
      </c>
      <c r="L168" s="44"/>
      <c r="M168" s="224" t="s">
        <v>1</v>
      </c>
      <c r="N168" s="225" t="s">
        <v>41</v>
      </c>
      <c r="O168" s="91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8" t="s">
        <v>130</v>
      </c>
      <c r="AT168" s="228" t="s">
        <v>125</v>
      </c>
      <c r="AU168" s="228" t="s">
        <v>85</v>
      </c>
      <c r="AY168" s="17" t="s">
        <v>123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7" t="s">
        <v>8</v>
      </c>
      <c r="BK168" s="229">
        <f>ROUND(I168*H168,0)</f>
        <v>0</v>
      </c>
      <c r="BL168" s="17" t="s">
        <v>130</v>
      </c>
      <c r="BM168" s="228" t="s">
        <v>241</v>
      </c>
    </row>
    <row r="169" s="2" customFormat="1" ht="16.5" customHeight="1">
      <c r="A169" s="38"/>
      <c r="B169" s="39"/>
      <c r="C169" s="218" t="s">
        <v>242</v>
      </c>
      <c r="D169" s="218" t="s">
        <v>125</v>
      </c>
      <c r="E169" s="219" t="s">
        <v>243</v>
      </c>
      <c r="F169" s="220" t="s">
        <v>244</v>
      </c>
      <c r="G169" s="221" t="s">
        <v>213</v>
      </c>
      <c r="H169" s="222">
        <v>2</v>
      </c>
      <c r="I169" s="223"/>
      <c r="J169" s="222">
        <f>ROUND(I169*H169,0)</f>
        <v>0</v>
      </c>
      <c r="K169" s="220" t="s">
        <v>1</v>
      </c>
      <c r="L169" s="44"/>
      <c r="M169" s="224" t="s">
        <v>1</v>
      </c>
      <c r="N169" s="225" t="s">
        <v>41</v>
      </c>
      <c r="O169" s="91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8" t="s">
        <v>130</v>
      </c>
      <c r="AT169" s="228" t="s">
        <v>125</v>
      </c>
      <c r="AU169" s="228" t="s">
        <v>85</v>
      </c>
      <c r="AY169" s="17" t="s">
        <v>123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7" t="s">
        <v>8</v>
      </c>
      <c r="BK169" s="229">
        <f>ROUND(I169*H169,0)</f>
        <v>0</v>
      </c>
      <c r="BL169" s="17" t="s">
        <v>130</v>
      </c>
      <c r="BM169" s="228" t="s">
        <v>245</v>
      </c>
    </row>
    <row r="170" s="2" customFormat="1" ht="16.5" customHeight="1">
      <c r="A170" s="38"/>
      <c r="B170" s="39"/>
      <c r="C170" s="218" t="s">
        <v>246</v>
      </c>
      <c r="D170" s="218" t="s">
        <v>125</v>
      </c>
      <c r="E170" s="219" t="s">
        <v>247</v>
      </c>
      <c r="F170" s="220" t="s">
        <v>248</v>
      </c>
      <c r="G170" s="221" t="s">
        <v>213</v>
      </c>
      <c r="H170" s="222">
        <v>3</v>
      </c>
      <c r="I170" s="223"/>
      <c r="J170" s="222">
        <f>ROUND(I170*H170,0)</f>
        <v>0</v>
      </c>
      <c r="K170" s="220" t="s">
        <v>1</v>
      </c>
      <c r="L170" s="44"/>
      <c r="M170" s="224" t="s">
        <v>1</v>
      </c>
      <c r="N170" s="225" t="s">
        <v>41</v>
      </c>
      <c r="O170" s="91"/>
      <c r="P170" s="226">
        <f>O170*H170</f>
        <v>0</v>
      </c>
      <c r="Q170" s="226">
        <v>0</v>
      </c>
      <c r="R170" s="226">
        <f>Q170*H170</f>
        <v>0</v>
      </c>
      <c r="S170" s="226">
        <v>0</v>
      </c>
      <c r="T170" s="22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8" t="s">
        <v>130</v>
      </c>
      <c r="AT170" s="228" t="s">
        <v>125</v>
      </c>
      <c r="AU170" s="228" t="s">
        <v>85</v>
      </c>
      <c r="AY170" s="17" t="s">
        <v>123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7" t="s">
        <v>8</v>
      </c>
      <c r="BK170" s="229">
        <f>ROUND(I170*H170,0)</f>
        <v>0</v>
      </c>
      <c r="BL170" s="17" t="s">
        <v>130</v>
      </c>
      <c r="BM170" s="228" t="s">
        <v>249</v>
      </c>
    </row>
    <row r="171" s="2" customFormat="1" ht="16.5" customHeight="1">
      <c r="A171" s="38"/>
      <c r="B171" s="39"/>
      <c r="C171" s="218" t="s">
        <v>250</v>
      </c>
      <c r="D171" s="218" t="s">
        <v>125</v>
      </c>
      <c r="E171" s="219" t="s">
        <v>251</v>
      </c>
      <c r="F171" s="220" t="s">
        <v>252</v>
      </c>
      <c r="G171" s="221" t="s">
        <v>213</v>
      </c>
      <c r="H171" s="222">
        <v>3</v>
      </c>
      <c r="I171" s="223"/>
      <c r="J171" s="222">
        <f>ROUND(I171*H171,0)</f>
        <v>0</v>
      </c>
      <c r="K171" s="220" t="s">
        <v>1</v>
      </c>
      <c r="L171" s="44"/>
      <c r="M171" s="224" t="s">
        <v>1</v>
      </c>
      <c r="N171" s="225" t="s">
        <v>41</v>
      </c>
      <c r="O171" s="91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8" t="s">
        <v>130</v>
      </c>
      <c r="AT171" s="228" t="s">
        <v>125</v>
      </c>
      <c r="AU171" s="228" t="s">
        <v>85</v>
      </c>
      <c r="AY171" s="17" t="s">
        <v>123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7" t="s">
        <v>8</v>
      </c>
      <c r="BK171" s="229">
        <f>ROUND(I171*H171,0)</f>
        <v>0</v>
      </c>
      <c r="BL171" s="17" t="s">
        <v>130</v>
      </c>
      <c r="BM171" s="228" t="s">
        <v>253</v>
      </c>
    </row>
    <row r="172" s="2" customFormat="1" ht="16.5" customHeight="1">
      <c r="A172" s="38"/>
      <c r="B172" s="39"/>
      <c r="C172" s="218" t="s">
        <v>254</v>
      </c>
      <c r="D172" s="218" t="s">
        <v>125</v>
      </c>
      <c r="E172" s="219" t="s">
        <v>255</v>
      </c>
      <c r="F172" s="220" t="s">
        <v>256</v>
      </c>
      <c r="G172" s="221" t="s">
        <v>213</v>
      </c>
      <c r="H172" s="222">
        <v>1</v>
      </c>
      <c r="I172" s="223"/>
      <c r="J172" s="222">
        <f>ROUND(I172*H172,0)</f>
        <v>0</v>
      </c>
      <c r="K172" s="220" t="s">
        <v>1</v>
      </c>
      <c r="L172" s="44"/>
      <c r="M172" s="224" t="s">
        <v>1</v>
      </c>
      <c r="N172" s="225" t="s">
        <v>41</v>
      </c>
      <c r="O172" s="91"/>
      <c r="P172" s="226">
        <f>O172*H172</f>
        <v>0</v>
      </c>
      <c r="Q172" s="226">
        <v>0</v>
      </c>
      <c r="R172" s="226">
        <f>Q172*H172</f>
        <v>0</v>
      </c>
      <c r="S172" s="226">
        <v>0</v>
      </c>
      <c r="T172" s="227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8" t="s">
        <v>130</v>
      </c>
      <c r="AT172" s="228" t="s">
        <v>125</v>
      </c>
      <c r="AU172" s="228" t="s">
        <v>85</v>
      </c>
      <c r="AY172" s="17" t="s">
        <v>123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7" t="s">
        <v>8</v>
      </c>
      <c r="BK172" s="229">
        <f>ROUND(I172*H172,0)</f>
        <v>0</v>
      </c>
      <c r="BL172" s="17" t="s">
        <v>130</v>
      </c>
      <c r="BM172" s="228" t="s">
        <v>257</v>
      </c>
    </row>
    <row r="173" s="2" customFormat="1" ht="16.5" customHeight="1">
      <c r="A173" s="38"/>
      <c r="B173" s="39"/>
      <c r="C173" s="218" t="s">
        <v>258</v>
      </c>
      <c r="D173" s="218" t="s">
        <v>125</v>
      </c>
      <c r="E173" s="219" t="s">
        <v>259</v>
      </c>
      <c r="F173" s="220" t="s">
        <v>260</v>
      </c>
      <c r="G173" s="221" t="s">
        <v>213</v>
      </c>
      <c r="H173" s="222">
        <v>2</v>
      </c>
      <c r="I173" s="223"/>
      <c r="J173" s="222">
        <f>ROUND(I173*H173,0)</f>
        <v>0</v>
      </c>
      <c r="K173" s="220" t="s">
        <v>1</v>
      </c>
      <c r="L173" s="44"/>
      <c r="M173" s="224" t="s">
        <v>1</v>
      </c>
      <c r="N173" s="225" t="s">
        <v>41</v>
      </c>
      <c r="O173" s="91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8" t="s">
        <v>130</v>
      </c>
      <c r="AT173" s="228" t="s">
        <v>125</v>
      </c>
      <c r="AU173" s="228" t="s">
        <v>85</v>
      </c>
      <c r="AY173" s="17" t="s">
        <v>123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7" t="s">
        <v>8</v>
      </c>
      <c r="BK173" s="229">
        <f>ROUND(I173*H173,0)</f>
        <v>0</v>
      </c>
      <c r="BL173" s="17" t="s">
        <v>130</v>
      </c>
      <c r="BM173" s="228" t="s">
        <v>261</v>
      </c>
    </row>
    <row r="174" s="2" customFormat="1" ht="21.75" customHeight="1">
      <c r="A174" s="38"/>
      <c r="B174" s="39"/>
      <c r="C174" s="218" t="s">
        <v>262</v>
      </c>
      <c r="D174" s="218" t="s">
        <v>125</v>
      </c>
      <c r="E174" s="219" t="s">
        <v>263</v>
      </c>
      <c r="F174" s="220" t="s">
        <v>264</v>
      </c>
      <c r="G174" s="221" t="s">
        <v>213</v>
      </c>
      <c r="H174" s="222">
        <v>2</v>
      </c>
      <c r="I174" s="223"/>
      <c r="J174" s="222">
        <f>ROUND(I174*H174,0)</f>
        <v>0</v>
      </c>
      <c r="K174" s="220" t="s">
        <v>1</v>
      </c>
      <c r="L174" s="44"/>
      <c r="M174" s="224" t="s">
        <v>1</v>
      </c>
      <c r="N174" s="225" t="s">
        <v>41</v>
      </c>
      <c r="O174" s="91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8" t="s">
        <v>130</v>
      </c>
      <c r="AT174" s="228" t="s">
        <v>125</v>
      </c>
      <c r="AU174" s="228" t="s">
        <v>85</v>
      </c>
      <c r="AY174" s="17" t="s">
        <v>123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7" t="s">
        <v>8</v>
      </c>
      <c r="BK174" s="229">
        <f>ROUND(I174*H174,0)</f>
        <v>0</v>
      </c>
      <c r="BL174" s="17" t="s">
        <v>130</v>
      </c>
      <c r="BM174" s="228" t="s">
        <v>265</v>
      </c>
    </row>
    <row r="175" s="2" customFormat="1" ht="16.5" customHeight="1">
      <c r="A175" s="38"/>
      <c r="B175" s="39"/>
      <c r="C175" s="218" t="s">
        <v>266</v>
      </c>
      <c r="D175" s="218" t="s">
        <v>125</v>
      </c>
      <c r="E175" s="219" t="s">
        <v>267</v>
      </c>
      <c r="F175" s="220" t="s">
        <v>268</v>
      </c>
      <c r="G175" s="221" t="s">
        <v>213</v>
      </c>
      <c r="H175" s="222">
        <v>2</v>
      </c>
      <c r="I175" s="223"/>
      <c r="J175" s="222">
        <f>ROUND(I175*H175,0)</f>
        <v>0</v>
      </c>
      <c r="K175" s="220" t="s">
        <v>1</v>
      </c>
      <c r="L175" s="44"/>
      <c r="M175" s="224" t="s">
        <v>1</v>
      </c>
      <c r="N175" s="225" t="s">
        <v>41</v>
      </c>
      <c r="O175" s="91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8" t="s">
        <v>130</v>
      </c>
      <c r="AT175" s="228" t="s">
        <v>125</v>
      </c>
      <c r="AU175" s="228" t="s">
        <v>85</v>
      </c>
      <c r="AY175" s="17" t="s">
        <v>123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7" t="s">
        <v>8</v>
      </c>
      <c r="BK175" s="229">
        <f>ROUND(I175*H175,0)</f>
        <v>0</v>
      </c>
      <c r="BL175" s="17" t="s">
        <v>130</v>
      </c>
      <c r="BM175" s="228" t="s">
        <v>269</v>
      </c>
    </row>
    <row r="176" s="2" customFormat="1" ht="16.5" customHeight="1">
      <c r="A176" s="38"/>
      <c r="B176" s="39"/>
      <c r="C176" s="218" t="s">
        <v>270</v>
      </c>
      <c r="D176" s="218" t="s">
        <v>125</v>
      </c>
      <c r="E176" s="219" t="s">
        <v>271</v>
      </c>
      <c r="F176" s="220" t="s">
        <v>272</v>
      </c>
      <c r="G176" s="221" t="s">
        <v>213</v>
      </c>
      <c r="H176" s="222">
        <v>2</v>
      </c>
      <c r="I176" s="223"/>
      <c r="J176" s="222">
        <f>ROUND(I176*H176,0)</f>
        <v>0</v>
      </c>
      <c r="K176" s="220" t="s">
        <v>1</v>
      </c>
      <c r="L176" s="44"/>
      <c r="M176" s="224" t="s">
        <v>1</v>
      </c>
      <c r="N176" s="225" t="s">
        <v>41</v>
      </c>
      <c r="O176" s="91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8" t="s">
        <v>130</v>
      </c>
      <c r="AT176" s="228" t="s">
        <v>125</v>
      </c>
      <c r="AU176" s="228" t="s">
        <v>85</v>
      </c>
      <c r="AY176" s="17" t="s">
        <v>123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7" t="s">
        <v>8</v>
      </c>
      <c r="BK176" s="229">
        <f>ROUND(I176*H176,0)</f>
        <v>0</v>
      </c>
      <c r="BL176" s="17" t="s">
        <v>130</v>
      </c>
      <c r="BM176" s="228" t="s">
        <v>273</v>
      </c>
    </row>
    <row r="177" s="2" customFormat="1" ht="24.15" customHeight="1">
      <c r="A177" s="38"/>
      <c r="B177" s="39"/>
      <c r="C177" s="218" t="s">
        <v>274</v>
      </c>
      <c r="D177" s="218" t="s">
        <v>125</v>
      </c>
      <c r="E177" s="219" t="s">
        <v>275</v>
      </c>
      <c r="F177" s="220" t="s">
        <v>276</v>
      </c>
      <c r="G177" s="221" t="s">
        <v>186</v>
      </c>
      <c r="H177" s="222">
        <v>124.5</v>
      </c>
      <c r="I177" s="223"/>
      <c r="J177" s="222">
        <f>ROUND(I177*H177,0)</f>
        <v>0</v>
      </c>
      <c r="K177" s="220" t="s">
        <v>129</v>
      </c>
      <c r="L177" s="44"/>
      <c r="M177" s="224" t="s">
        <v>1</v>
      </c>
      <c r="N177" s="225" t="s">
        <v>41</v>
      </c>
      <c r="O177" s="91"/>
      <c r="P177" s="226">
        <f>O177*H177</f>
        <v>0</v>
      </c>
      <c r="Q177" s="226">
        <v>0.000126</v>
      </c>
      <c r="R177" s="226">
        <f>Q177*H177</f>
        <v>0.015687</v>
      </c>
      <c r="S177" s="226">
        <v>0</v>
      </c>
      <c r="T177" s="227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8" t="s">
        <v>130</v>
      </c>
      <c r="AT177" s="228" t="s">
        <v>125</v>
      </c>
      <c r="AU177" s="228" t="s">
        <v>85</v>
      </c>
      <c r="AY177" s="17" t="s">
        <v>123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7" t="s">
        <v>8</v>
      </c>
      <c r="BK177" s="229">
        <f>ROUND(I177*H177,0)</f>
        <v>0</v>
      </c>
      <c r="BL177" s="17" t="s">
        <v>130</v>
      </c>
      <c r="BM177" s="228" t="s">
        <v>277</v>
      </c>
    </row>
    <row r="178" s="13" customFormat="1">
      <c r="A178" s="13"/>
      <c r="B178" s="230"/>
      <c r="C178" s="231"/>
      <c r="D178" s="232" t="s">
        <v>132</v>
      </c>
      <c r="E178" s="233" t="s">
        <v>1</v>
      </c>
      <c r="F178" s="234" t="s">
        <v>278</v>
      </c>
      <c r="G178" s="231"/>
      <c r="H178" s="235">
        <v>124.5</v>
      </c>
      <c r="I178" s="236"/>
      <c r="J178" s="231"/>
      <c r="K178" s="231"/>
      <c r="L178" s="237"/>
      <c r="M178" s="238"/>
      <c r="N178" s="239"/>
      <c r="O178" s="239"/>
      <c r="P178" s="239"/>
      <c r="Q178" s="239"/>
      <c r="R178" s="239"/>
      <c r="S178" s="239"/>
      <c r="T178" s="24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1" t="s">
        <v>132</v>
      </c>
      <c r="AU178" s="241" t="s">
        <v>85</v>
      </c>
      <c r="AV178" s="13" t="s">
        <v>85</v>
      </c>
      <c r="AW178" s="13" t="s">
        <v>32</v>
      </c>
      <c r="AX178" s="13" t="s">
        <v>8</v>
      </c>
      <c r="AY178" s="241" t="s">
        <v>123</v>
      </c>
    </row>
    <row r="179" s="12" customFormat="1" ht="22.8" customHeight="1">
      <c r="A179" s="12"/>
      <c r="B179" s="202"/>
      <c r="C179" s="203"/>
      <c r="D179" s="204" t="s">
        <v>75</v>
      </c>
      <c r="E179" s="216" t="s">
        <v>279</v>
      </c>
      <c r="F179" s="216" t="s">
        <v>280</v>
      </c>
      <c r="G179" s="203"/>
      <c r="H179" s="203"/>
      <c r="I179" s="206"/>
      <c r="J179" s="217">
        <f>BK179</f>
        <v>0</v>
      </c>
      <c r="K179" s="203"/>
      <c r="L179" s="208"/>
      <c r="M179" s="209"/>
      <c r="N179" s="210"/>
      <c r="O179" s="210"/>
      <c r="P179" s="211">
        <f>P180</f>
        <v>0</v>
      </c>
      <c r="Q179" s="210"/>
      <c r="R179" s="211">
        <f>R180</f>
        <v>0</v>
      </c>
      <c r="S179" s="210"/>
      <c r="T179" s="212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3" t="s">
        <v>8</v>
      </c>
      <c r="AT179" s="214" t="s">
        <v>75</v>
      </c>
      <c r="AU179" s="214" t="s">
        <v>8</v>
      </c>
      <c r="AY179" s="213" t="s">
        <v>123</v>
      </c>
      <c r="BK179" s="215">
        <f>BK180</f>
        <v>0</v>
      </c>
    </row>
    <row r="180" s="2" customFormat="1" ht="24.15" customHeight="1">
      <c r="A180" s="38"/>
      <c r="B180" s="39"/>
      <c r="C180" s="218" t="s">
        <v>281</v>
      </c>
      <c r="D180" s="218" t="s">
        <v>125</v>
      </c>
      <c r="E180" s="219" t="s">
        <v>282</v>
      </c>
      <c r="F180" s="220" t="s">
        <v>283</v>
      </c>
      <c r="G180" s="221" t="s">
        <v>155</v>
      </c>
      <c r="H180" s="222">
        <v>1.1100000000000001</v>
      </c>
      <c r="I180" s="223"/>
      <c r="J180" s="222">
        <f>ROUND(I180*H180,0)</f>
        <v>0</v>
      </c>
      <c r="K180" s="220" t="s">
        <v>129</v>
      </c>
      <c r="L180" s="44"/>
      <c r="M180" s="224" t="s">
        <v>1</v>
      </c>
      <c r="N180" s="225" t="s">
        <v>41</v>
      </c>
      <c r="O180" s="91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8" t="s">
        <v>130</v>
      </c>
      <c r="AT180" s="228" t="s">
        <v>125</v>
      </c>
      <c r="AU180" s="228" t="s">
        <v>85</v>
      </c>
      <c r="AY180" s="17" t="s">
        <v>123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7" t="s">
        <v>8</v>
      </c>
      <c r="BK180" s="229">
        <f>ROUND(I180*H180,0)</f>
        <v>0</v>
      </c>
      <c r="BL180" s="17" t="s">
        <v>130</v>
      </c>
      <c r="BM180" s="228" t="s">
        <v>284</v>
      </c>
    </row>
    <row r="181" s="12" customFormat="1" ht="25.92" customHeight="1">
      <c r="A181" s="12"/>
      <c r="B181" s="202"/>
      <c r="C181" s="203"/>
      <c r="D181" s="204" t="s">
        <v>75</v>
      </c>
      <c r="E181" s="205" t="s">
        <v>285</v>
      </c>
      <c r="F181" s="205" t="s">
        <v>286</v>
      </c>
      <c r="G181" s="203"/>
      <c r="H181" s="203"/>
      <c r="I181" s="206"/>
      <c r="J181" s="207">
        <f>BK181</f>
        <v>0</v>
      </c>
      <c r="K181" s="203"/>
      <c r="L181" s="208"/>
      <c r="M181" s="209"/>
      <c r="N181" s="210"/>
      <c r="O181" s="210"/>
      <c r="P181" s="211">
        <f>P182+P190+P194+P201+P205</f>
        <v>0</v>
      </c>
      <c r="Q181" s="210"/>
      <c r="R181" s="211">
        <f>R182+R190+R194+R201+R205</f>
        <v>0</v>
      </c>
      <c r="S181" s="210"/>
      <c r="T181" s="212">
        <f>T182+T190+T194+T201+T205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3" t="s">
        <v>147</v>
      </c>
      <c r="AT181" s="214" t="s">
        <v>75</v>
      </c>
      <c r="AU181" s="214" t="s">
        <v>76</v>
      </c>
      <c r="AY181" s="213" t="s">
        <v>123</v>
      </c>
      <c r="BK181" s="215">
        <f>BK182+BK190+BK194+BK201+BK205</f>
        <v>0</v>
      </c>
    </row>
    <row r="182" s="12" customFormat="1" ht="22.8" customHeight="1">
      <c r="A182" s="12"/>
      <c r="B182" s="202"/>
      <c r="C182" s="203"/>
      <c r="D182" s="204" t="s">
        <v>75</v>
      </c>
      <c r="E182" s="216" t="s">
        <v>287</v>
      </c>
      <c r="F182" s="216" t="s">
        <v>288</v>
      </c>
      <c r="G182" s="203"/>
      <c r="H182" s="203"/>
      <c r="I182" s="206"/>
      <c r="J182" s="217">
        <f>BK182</f>
        <v>0</v>
      </c>
      <c r="K182" s="203"/>
      <c r="L182" s="208"/>
      <c r="M182" s="209"/>
      <c r="N182" s="210"/>
      <c r="O182" s="210"/>
      <c r="P182" s="211">
        <f>SUM(P183:P189)</f>
        <v>0</v>
      </c>
      <c r="Q182" s="210"/>
      <c r="R182" s="211">
        <f>SUM(R183:R189)</f>
        <v>0</v>
      </c>
      <c r="S182" s="210"/>
      <c r="T182" s="212">
        <f>SUM(T183:T189)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3" t="s">
        <v>147</v>
      </c>
      <c r="AT182" s="214" t="s">
        <v>75</v>
      </c>
      <c r="AU182" s="214" t="s">
        <v>8</v>
      </c>
      <c r="AY182" s="213" t="s">
        <v>123</v>
      </c>
      <c r="BK182" s="215">
        <f>SUM(BK183:BK189)</f>
        <v>0</v>
      </c>
    </row>
    <row r="183" s="2" customFormat="1" ht="16.5" customHeight="1">
      <c r="A183" s="38"/>
      <c r="B183" s="39"/>
      <c r="C183" s="218" t="s">
        <v>289</v>
      </c>
      <c r="D183" s="218" t="s">
        <v>125</v>
      </c>
      <c r="E183" s="219" t="s">
        <v>290</v>
      </c>
      <c r="F183" s="220" t="s">
        <v>288</v>
      </c>
      <c r="G183" s="221" t="s">
        <v>291</v>
      </c>
      <c r="H183" s="222">
        <v>1</v>
      </c>
      <c r="I183" s="223"/>
      <c r="J183" s="222">
        <f>ROUND(I183*H183,0)</f>
        <v>0</v>
      </c>
      <c r="K183" s="220" t="s">
        <v>292</v>
      </c>
      <c r="L183" s="44"/>
      <c r="M183" s="224" t="s">
        <v>1</v>
      </c>
      <c r="N183" s="225" t="s">
        <v>41</v>
      </c>
      <c r="O183" s="91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8" t="s">
        <v>293</v>
      </c>
      <c r="AT183" s="228" t="s">
        <v>125</v>
      </c>
      <c r="AU183" s="228" t="s">
        <v>85</v>
      </c>
      <c r="AY183" s="17" t="s">
        <v>123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7" t="s">
        <v>8</v>
      </c>
      <c r="BK183" s="229">
        <f>ROUND(I183*H183,0)</f>
        <v>0</v>
      </c>
      <c r="BL183" s="17" t="s">
        <v>293</v>
      </c>
      <c r="BM183" s="228" t="s">
        <v>294</v>
      </c>
    </row>
    <row r="184" s="14" customFormat="1">
      <c r="A184" s="14"/>
      <c r="B184" s="251"/>
      <c r="C184" s="252"/>
      <c r="D184" s="232" t="s">
        <v>132</v>
      </c>
      <c r="E184" s="253" t="s">
        <v>1</v>
      </c>
      <c r="F184" s="254" t="s">
        <v>295</v>
      </c>
      <c r="G184" s="252"/>
      <c r="H184" s="253" t="s">
        <v>1</v>
      </c>
      <c r="I184" s="255"/>
      <c r="J184" s="252"/>
      <c r="K184" s="252"/>
      <c r="L184" s="256"/>
      <c r="M184" s="257"/>
      <c r="N184" s="258"/>
      <c r="O184" s="258"/>
      <c r="P184" s="258"/>
      <c r="Q184" s="258"/>
      <c r="R184" s="258"/>
      <c r="S184" s="258"/>
      <c r="T184" s="25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0" t="s">
        <v>132</v>
      </c>
      <c r="AU184" s="260" t="s">
        <v>85</v>
      </c>
      <c r="AV184" s="14" t="s">
        <v>8</v>
      </c>
      <c r="AW184" s="14" t="s">
        <v>32</v>
      </c>
      <c r="AX184" s="14" t="s">
        <v>76</v>
      </c>
      <c r="AY184" s="260" t="s">
        <v>123</v>
      </c>
    </row>
    <row r="185" s="14" customFormat="1">
      <c r="A185" s="14"/>
      <c r="B185" s="251"/>
      <c r="C185" s="252"/>
      <c r="D185" s="232" t="s">
        <v>132</v>
      </c>
      <c r="E185" s="253" t="s">
        <v>1</v>
      </c>
      <c r="F185" s="254" t="s">
        <v>296</v>
      </c>
      <c r="G185" s="252"/>
      <c r="H185" s="253" t="s">
        <v>1</v>
      </c>
      <c r="I185" s="255"/>
      <c r="J185" s="252"/>
      <c r="K185" s="252"/>
      <c r="L185" s="256"/>
      <c r="M185" s="257"/>
      <c r="N185" s="258"/>
      <c r="O185" s="258"/>
      <c r="P185" s="258"/>
      <c r="Q185" s="258"/>
      <c r="R185" s="258"/>
      <c r="S185" s="258"/>
      <c r="T185" s="25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0" t="s">
        <v>132</v>
      </c>
      <c r="AU185" s="260" t="s">
        <v>85</v>
      </c>
      <c r="AV185" s="14" t="s">
        <v>8</v>
      </c>
      <c r="AW185" s="14" t="s">
        <v>32</v>
      </c>
      <c r="AX185" s="14" t="s">
        <v>76</v>
      </c>
      <c r="AY185" s="260" t="s">
        <v>123</v>
      </c>
    </row>
    <row r="186" s="14" customFormat="1">
      <c r="A186" s="14"/>
      <c r="B186" s="251"/>
      <c r="C186" s="252"/>
      <c r="D186" s="232" t="s">
        <v>132</v>
      </c>
      <c r="E186" s="253" t="s">
        <v>1</v>
      </c>
      <c r="F186" s="254" t="s">
        <v>297</v>
      </c>
      <c r="G186" s="252"/>
      <c r="H186" s="253" t="s">
        <v>1</v>
      </c>
      <c r="I186" s="255"/>
      <c r="J186" s="252"/>
      <c r="K186" s="252"/>
      <c r="L186" s="256"/>
      <c r="M186" s="257"/>
      <c r="N186" s="258"/>
      <c r="O186" s="258"/>
      <c r="P186" s="258"/>
      <c r="Q186" s="258"/>
      <c r="R186" s="258"/>
      <c r="S186" s="258"/>
      <c r="T186" s="259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0" t="s">
        <v>132</v>
      </c>
      <c r="AU186" s="260" t="s">
        <v>85</v>
      </c>
      <c r="AV186" s="14" t="s">
        <v>8</v>
      </c>
      <c r="AW186" s="14" t="s">
        <v>32</v>
      </c>
      <c r="AX186" s="14" t="s">
        <v>76</v>
      </c>
      <c r="AY186" s="260" t="s">
        <v>123</v>
      </c>
    </row>
    <row r="187" s="14" customFormat="1">
      <c r="A187" s="14"/>
      <c r="B187" s="251"/>
      <c r="C187" s="252"/>
      <c r="D187" s="232" t="s">
        <v>132</v>
      </c>
      <c r="E187" s="253" t="s">
        <v>1</v>
      </c>
      <c r="F187" s="254" t="s">
        <v>298</v>
      </c>
      <c r="G187" s="252"/>
      <c r="H187" s="253" t="s">
        <v>1</v>
      </c>
      <c r="I187" s="255"/>
      <c r="J187" s="252"/>
      <c r="K187" s="252"/>
      <c r="L187" s="256"/>
      <c r="M187" s="257"/>
      <c r="N187" s="258"/>
      <c r="O187" s="258"/>
      <c r="P187" s="258"/>
      <c r="Q187" s="258"/>
      <c r="R187" s="258"/>
      <c r="S187" s="258"/>
      <c r="T187" s="25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0" t="s">
        <v>132</v>
      </c>
      <c r="AU187" s="260" t="s">
        <v>85</v>
      </c>
      <c r="AV187" s="14" t="s">
        <v>8</v>
      </c>
      <c r="AW187" s="14" t="s">
        <v>32</v>
      </c>
      <c r="AX187" s="14" t="s">
        <v>76</v>
      </c>
      <c r="AY187" s="260" t="s">
        <v>123</v>
      </c>
    </row>
    <row r="188" s="14" customFormat="1">
      <c r="A188" s="14"/>
      <c r="B188" s="251"/>
      <c r="C188" s="252"/>
      <c r="D188" s="232" t="s">
        <v>132</v>
      </c>
      <c r="E188" s="253" t="s">
        <v>1</v>
      </c>
      <c r="F188" s="254" t="s">
        <v>299</v>
      </c>
      <c r="G188" s="252"/>
      <c r="H188" s="253" t="s">
        <v>1</v>
      </c>
      <c r="I188" s="255"/>
      <c r="J188" s="252"/>
      <c r="K188" s="252"/>
      <c r="L188" s="256"/>
      <c r="M188" s="257"/>
      <c r="N188" s="258"/>
      <c r="O188" s="258"/>
      <c r="P188" s="258"/>
      <c r="Q188" s="258"/>
      <c r="R188" s="258"/>
      <c r="S188" s="258"/>
      <c r="T188" s="25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0" t="s">
        <v>132</v>
      </c>
      <c r="AU188" s="260" t="s">
        <v>85</v>
      </c>
      <c r="AV188" s="14" t="s">
        <v>8</v>
      </c>
      <c r="AW188" s="14" t="s">
        <v>32</v>
      </c>
      <c r="AX188" s="14" t="s">
        <v>76</v>
      </c>
      <c r="AY188" s="260" t="s">
        <v>123</v>
      </c>
    </row>
    <row r="189" s="13" customFormat="1">
      <c r="A189" s="13"/>
      <c r="B189" s="230"/>
      <c r="C189" s="231"/>
      <c r="D189" s="232" t="s">
        <v>132</v>
      </c>
      <c r="E189" s="233" t="s">
        <v>1</v>
      </c>
      <c r="F189" s="234" t="s">
        <v>8</v>
      </c>
      <c r="G189" s="231"/>
      <c r="H189" s="235">
        <v>1</v>
      </c>
      <c r="I189" s="236"/>
      <c r="J189" s="231"/>
      <c r="K189" s="231"/>
      <c r="L189" s="237"/>
      <c r="M189" s="238"/>
      <c r="N189" s="239"/>
      <c r="O189" s="239"/>
      <c r="P189" s="239"/>
      <c r="Q189" s="239"/>
      <c r="R189" s="239"/>
      <c r="S189" s="239"/>
      <c r="T189" s="24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1" t="s">
        <v>132</v>
      </c>
      <c r="AU189" s="241" t="s">
        <v>85</v>
      </c>
      <c r="AV189" s="13" t="s">
        <v>85</v>
      </c>
      <c r="AW189" s="13" t="s">
        <v>32</v>
      </c>
      <c r="AX189" s="13" t="s">
        <v>8</v>
      </c>
      <c r="AY189" s="241" t="s">
        <v>123</v>
      </c>
    </row>
    <row r="190" s="12" customFormat="1" ht="22.8" customHeight="1">
      <c r="A190" s="12"/>
      <c r="B190" s="202"/>
      <c r="C190" s="203"/>
      <c r="D190" s="204" t="s">
        <v>75</v>
      </c>
      <c r="E190" s="216" t="s">
        <v>300</v>
      </c>
      <c r="F190" s="216" t="s">
        <v>301</v>
      </c>
      <c r="G190" s="203"/>
      <c r="H190" s="203"/>
      <c r="I190" s="206"/>
      <c r="J190" s="217">
        <f>BK190</f>
        <v>0</v>
      </c>
      <c r="K190" s="203"/>
      <c r="L190" s="208"/>
      <c r="M190" s="209"/>
      <c r="N190" s="210"/>
      <c r="O190" s="210"/>
      <c r="P190" s="211">
        <f>SUM(P191:P193)</f>
        <v>0</v>
      </c>
      <c r="Q190" s="210"/>
      <c r="R190" s="211">
        <f>SUM(R191:R193)</f>
        <v>0</v>
      </c>
      <c r="S190" s="210"/>
      <c r="T190" s="212">
        <f>SUM(T191:T193)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3" t="s">
        <v>147</v>
      </c>
      <c r="AT190" s="214" t="s">
        <v>75</v>
      </c>
      <c r="AU190" s="214" t="s">
        <v>8</v>
      </c>
      <c r="AY190" s="213" t="s">
        <v>123</v>
      </c>
      <c r="BK190" s="215">
        <f>SUM(BK191:BK193)</f>
        <v>0</v>
      </c>
    </row>
    <row r="191" s="2" customFormat="1" ht="16.5" customHeight="1">
      <c r="A191" s="38"/>
      <c r="B191" s="39"/>
      <c r="C191" s="218" t="s">
        <v>302</v>
      </c>
      <c r="D191" s="218" t="s">
        <v>125</v>
      </c>
      <c r="E191" s="219" t="s">
        <v>303</v>
      </c>
      <c r="F191" s="220" t="s">
        <v>301</v>
      </c>
      <c r="G191" s="221" t="s">
        <v>291</v>
      </c>
      <c r="H191" s="222">
        <v>1</v>
      </c>
      <c r="I191" s="223"/>
      <c r="J191" s="222">
        <f>ROUND(I191*H191,0)</f>
        <v>0</v>
      </c>
      <c r="K191" s="220" t="s">
        <v>292</v>
      </c>
      <c r="L191" s="44"/>
      <c r="M191" s="224" t="s">
        <v>1</v>
      </c>
      <c r="N191" s="225" t="s">
        <v>41</v>
      </c>
      <c r="O191" s="91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8" t="s">
        <v>293</v>
      </c>
      <c r="AT191" s="228" t="s">
        <v>125</v>
      </c>
      <c r="AU191" s="228" t="s">
        <v>85</v>
      </c>
      <c r="AY191" s="17" t="s">
        <v>123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7" t="s">
        <v>8</v>
      </c>
      <c r="BK191" s="229">
        <f>ROUND(I191*H191,0)</f>
        <v>0</v>
      </c>
      <c r="BL191" s="17" t="s">
        <v>293</v>
      </c>
      <c r="BM191" s="228" t="s">
        <v>304</v>
      </c>
    </row>
    <row r="192" s="14" customFormat="1">
      <c r="A192" s="14"/>
      <c r="B192" s="251"/>
      <c r="C192" s="252"/>
      <c r="D192" s="232" t="s">
        <v>132</v>
      </c>
      <c r="E192" s="253" t="s">
        <v>1</v>
      </c>
      <c r="F192" s="254" t="s">
        <v>305</v>
      </c>
      <c r="G192" s="252"/>
      <c r="H192" s="253" t="s">
        <v>1</v>
      </c>
      <c r="I192" s="255"/>
      <c r="J192" s="252"/>
      <c r="K192" s="252"/>
      <c r="L192" s="256"/>
      <c r="M192" s="257"/>
      <c r="N192" s="258"/>
      <c r="O192" s="258"/>
      <c r="P192" s="258"/>
      <c r="Q192" s="258"/>
      <c r="R192" s="258"/>
      <c r="S192" s="258"/>
      <c r="T192" s="25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0" t="s">
        <v>132</v>
      </c>
      <c r="AU192" s="260" t="s">
        <v>85</v>
      </c>
      <c r="AV192" s="14" t="s">
        <v>8</v>
      </c>
      <c r="AW192" s="14" t="s">
        <v>32</v>
      </c>
      <c r="AX192" s="14" t="s">
        <v>76</v>
      </c>
      <c r="AY192" s="260" t="s">
        <v>123</v>
      </c>
    </row>
    <row r="193" s="13" customFormat="1">
      <c r="A193" s="13"/>
      <c r="B193" s="230"/>
      <c r="C193" s="231"/>
      <c r="D193" s="232" t="s">
        <v>132</v>
      </c>
      <c r="E193" s="233" t="s">
        <v>1</v>
      </c>
      <c r="F193" s="234" t="s">
        <v>8</v>
      </c>
      <c r="G193" s="231"/>
      <c r="H193" s="235">
        <v>1</v>
      </c>
      <c r="I193" s="236"/>
      <c r="J193" s="231"/>
      <c r="K193" s="231"/>
      <c r="L193" s="237"/>
      <c r="M193" s="238"/>
      <c r="N193" s="239"/>
      <c r="O193" s="239"/>
      <c r="P193" s="239"/>
      <c r="Q193" s="239"/>
      <c r="R193" s="239"/>
      <c r="S193" s="239"/>
      <c r="T193" s="24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1" t="s">
        <v>132</v>
      </c>
      <c r="AU193" s="241" t="s">
        <v>85</v>
      </c>
      <c r="AV193" s="13" t="s">
        <v>85</v>
      </c>
      <c r="AW193" s="13" t="s">
        <v>32</v>
      </c>
      <c r="AX193" s="13" t="s">
        <v>8</v>
      </c>
      <c r="AY193" s="241" t="s">
        <v>123</v>
      </c>
    </row>
    <row r="194" s="12" customFormat="1" ht="22.8" customHeight="1">
      <c r="A194" s="12"/>
      <c r="B194" s="202"/>
      <c r="C194" s="203"/>
      <c r="D194" s="204" t="s">
        <v>75</v>
      </c>
      <c r="E194" s="216" t="s">
        <v>306</v>
      </c>
      <c r="F194" s="216" t="s">
        <v>307</v>
      </c>
      <c r="G194" s="203"/>
      <c r="H194" s="203"/>
      <c r="I194" s="206"/>
      <c r="J194" s="217">
        <f>BK194</f>
        <v>0</v>
      </c>
      <c r="K194" s="203"/>
      <c r="L194" s="208"/>
      <c r="M194" s="209"/>
      <c r="N194" s="210"/>
      <c r="O194" s="210"/>
      <c r="P194" s="211">
        <f>SUM(P195:P200)</f>
        <v>0</v>
      </c>
      <c r="Q194" s="210"/>
      <c r="R194" s="211">
        <f>SUM(R195:R200)</f>
        <v>0</v>
      </c>
      <c r="S194" s="210"/>
      <c r="T194" s="212">
        <f>SUM(T195:T200)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3" t="s">
        <v>147</v>
      </c>
      <c r="AT194" s="214" t="s">
        <v>75</v>
      </c>
      <c r="AU194" s="214" t="s">
        <v>8</v>
      </c>
      <c r="AY194" s="213" t="s">
        <v>123</v>
      </c>
      <c r="BK194" s="215">
        <f>SUM(BK195:BK200)</f>
        <v>0</v>
      </c>
    </row>
    <row r="195" s="2" customFormat="1" ht="16.5" customHeight="1">
      <c r="A195" s="38"/>
      <c r="B195" s="39"/>
      <c r="C195" s="218" t="s">
        <v>308</v>
      </c>
      <c r="D195" s="218" t="s">
        <v>125</v>
      </c>
      <c r="E195" s="219" t="s">
        <v>309</v>
      </c>
      <c r="F195" s="220" t="s">
        <v>307</v>
      </c>
      <c r="G195" s="221" t="s">
        <v>291</v>
      </c>
      <c r="H195" s="222">
        <v>1</v>
      </c>
      <c r="I195" s="223"/>
      <c r="J195" s="222">
        <f>ROUND(I195*H195,0)</f>
        <v>0</v>
      </c>
      <c r="K195" s="220" t="s">
        <v>292</v>
      </c>
      <c r="L195" s="44"/>
      <c r="M195" s="224" t="s">
        <v>1</v>
      </c>
      <c r="N195" s="225" t="s">
        <v>41</v>
      </c>
      <c r="O195" s="91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7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8" t="s">
        <v>293</v>
      </c>
      <c r="AT195" s="228" t="s">
        <v>125</v>
      </c>
      <c r="AU195" s="228" t="s">
        <v>85</v>
      </c>
      <c r="AY195" s="17" t="s">
        <v>123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7" t="s">
        <v>8</v>
      </c>
      <c r="BK195" s="229">
        <f>ROUND(I195*H195,0)</f>
        <v>0</v>
      </c>
      <c r="BL195" s="17" t="s">
        <v>293</v>
      </c>
      <c r="BM195" s="228" t="s">
        <v>310</v>
      </c>
    </row>
    <row r="196" s="14" customFormat="1">
      <c r="A196" s="14"/>
      <c r="B196" s="251"/>
      <c r="C196" s="252"/>
      <c r="D196" s="232" t="s">
        <v>132</v>
      </c>
      <c r="E196" s="253" t="s">
        <v>1</v>
      </c>
      <c r="F196" s="254" t="s">
        <v>311</v>
      </c>
      <c r="G196" s="252"/>
      <c r="H196" s="253" t="s">
        <v>1</v>
      </c>
      <c r="I196" s="255"/>
      <c r="J196" s="252"/>
      <c r="K196" s="252"/>
      <c r="L196" s="256"/>
      <c r="M196" s="257"/>
      <c r="N196" s="258"/>
      <c r="O196" s="258"/>
      <c r="P196" s="258"/>
      <c r="Q196" s="258"/>
      <c r="R196" s="258"/>
      <c r="S196" s="258"/>
      <c r="T196" s="25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0" t="s">
        <v>132</v>
      </c>
      <c r="AU196" s="260" t="s">
        <v>85</v>
      </c>
      <c r="AV196" s="14" t="s">
        <v>8</v>
      </c>
      <c r="AW196" s="14" t="s">
        <v>32</v>
      </c>
      <c r="AX196" s="14" t="s">
        <v>76</v>
      </c>
      <c r="AY196" s="260" t="s">
        <v>123</v>
      </c>
    </row>
    <row r="197" s="14" customFormat="1">
      <c r="A197" s="14"/>
      <c r="B197" s="251"/>
      <c r="C197" s="252"/>
      <c r="D197" s="232" t="s">
        <v>132</v>
      </c>
      <c r="E197" s="253" t="s">
        <v>1</v>
      </c>
      <c r="F197" s="254" t="s">
        <v>312</v>
      </c>
      <c r="G197" s="252"/>
      <c r="H197" s="253" t="s">
        <v>1</v>
      </c>
      <c r="I197" s="255"/>
      <c r="J197" s="252"/>
      <c r="K197" s="252"/>
      <c r="L197" s="256"/>
      <c r="M197" s="257"/>
      <c r="N197" s="258"/>
      <c r="O197" s="258"/>
      <c r="P197" s="258"/>
      <c r="Q197" s="258"/>
      <c r="R197" s="258"/>
      <c r="S197" s="258"/>
      <c r="T197" s="25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0" t="s">
        <v>132</v>
      </c>
      <c r="AU197" s="260" t="s">
        <v>85</v>
      </c>
      <c r="AV197" s="14" t="s">
        <v>8</v>
      </c>
      <c r="AW197" s="14" t="s">
        <v>32</v>
      </c>
      <c r="AX197" s="14" t="s">
        <v>76</v>
      </c>
      <c r="AY197" s="260" t="s">
        <v>123</v>
      </c>
    </row>
    <row r="198" s="14" customFormat="1">
      <c r="A198" s="14"/>
      <c r="B198" s="251"/>
      <c r="C198" s="252"/>
      <c r="D198" s="232" t="s">
        <v>132</v>
      </c>
      <c r="E198" s="253" t="s">
        <v>1</v>
      </c>
      <c r="F198" s="254" t="s">
        <v>313</v>
      </c>
      <c r="G198" s="252"/>
      <c r="H198" s="253" t="s">
        <v>1</v>
      </c>
      <c r="I198" s="255"/>
      <c r="J198" s="252"/>
      <c r="K198" s="252"/>
      <c r="L198" s="256"/>
      <c r="M198" s="257"/>
      <c r="N198" s="258"/>
      <c r="O198" s="258"/>
      <c r="P198" s="258"/>
      <c r="Q198" s="258"/>
      <c r="R198" s="258"/>
      <c r="S198" s="258"/>
      <c r="T198" s="25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0" t="s">
        <v>132</v>
      </c>
      <c r="AU198" s="260" t="s">
        <v>85</v>
      </c>
      <c r="AV198" s="14" t="s">
        <v>8</v>
      </c>
      <c r="AW198" s="14" t="s">
        <v>32</v>
      </c>
      <c r="AX198" s="14" t="s">
        <v>76</v>
      </c>
      <c r="AY198" s="260" t="s">
        <v>123</v>
      </c>
    </row>
    <row r="199" s="14" customFormat="1">
      <c r="A199" s="14"/>
      <c r="B199" s="251"/>
      <c r="C199" s="252"/>
      <c r="D199" s="232" t="s">
        <v>132</v>
      </c>
      <c r="E199" s="253" t="s">
        <v>1</v>
      </c>
      <c r="F199" s="254" t="s">
        <v>314</v>
      </c>
      <c r="G199" s="252"/>
      <c r="H199" s="253" t="s">
        <v>1</v>
      </c>
      <c r="I199" s="255"/>
      <c r="J199" s="252"/>
      <c r="K199" s="252"/>
      <c r="L199" s="256"/>
      <c r="M199" s="257"/>
      <c r="N199" s="258"/>
      <c r="O199" s="258"/>
      <c r="P199" s="258"/>
      <c r="Q199" s="258"/>
      <c r="R199" s="258"/>
      <c r="S199" s="258"/>
      <c r="T199" s="25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0" t="s">
        <v>132</v>
      </c>
      <c r="AU199" s="260" t="s">
        <v>85</v>
      </c>
      <c r="AV199" s="14" t="s">
        <v>8</v>
      </c>
      <c r="AW199" s="14" t="s">
        <v>32</v>
      </c>
      <c r="AX199" s="14" t="s">
        <v>76</v>
      </c>
      <c r="AY199" s="260" t="s">
        <v>123</v>
      </c>
    </row>
    <row r="200" s="13" customFormat="1">
      <c r="A200" s="13"/>
      <c r="B200" s="230"/>
      <c r="C200" s="231"/>
      <c r="D200" s="232" t="s">
        <v>132</v>
      </c>
      <c r="E200" s="233" t="s">
        <v>1</v>
      </c>
      <c r="F200" s="234" t="s">
        <v>8</v>
      </c>
      <c r="G200" s="231"/>
      <c r="H200" s="235">
        <v>1</v>
      </c>
      <c r="I200" s="236"/>
      <c r="J200" s="231"/>
      <c r="K200" s="231"/>
      <c r="L200" s="237"/>
      <c r="M200" s="238"/>
      <c r="N200" s="239"/>
      <c r="O200" s="239"/>
      <c r="P200" s="239"/>
      <c r="Q200" s="239"/>
      <c r="R200" s="239"/>
      <c r="S200" s="239"/>
      <c r="T200" s="24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1" t="s">
        <v>132</v>
      </c>
      <c r="AU200" s="241" t="s">
        <v>85</v>
      </c>
      <c r="AV200" s="13" t="s">
        <v>85</v>
      </c>
      <c r="AW200" s="13" t="s">
        <v>32</v>
      </c>
      <c r="AX200" s="13" t="s">
        <v>8</v>
      </c>
      <c r="AY200" s="241" t="s">
        <v>123</v>
      </c>
    </row>
    <row r="201" s="12" customFormat="1" ht="22.8" customHeight="1">
      <c r="A201" s="12"/>
      <c r="B201" s="202"/>
      <c r="C201" s="203"/>
      <c r="D201" s="204" t="s">
        <v>75</v>
      </c>
      <c r="E201" s="216" t="s">
        <v>315</v>
      </c>
      <c r="F201" s="216" t="s">
        <v>316</v>
      </c>
      <c r="G201" s="203"/>
      <c r="H201" s="203"/>
      <c r="I201" s="206"/>
      <c r="J201" s="217">
        <f>BK201</f>
        <v>0</v>
      </c>
      <c r="K201" s="203"/>
      <c r="L201" s="208"/>
      <c r="M201" s="209"/>
      <c r="N201" s="210"/>
      <c r="O201" s="210"/>
      <c r="P201" s="211">
        <f>SUM(P202:P204)</f>
        <v>0</v>
      </c>
      <c r="Q201" s="210"/>
      <c r="R201" s="211">
        <f>SUM(R202:R204)</f>
        <v>0</v>
      </c>
      <c r="S201" s="210"/>
      <c r="T201" s="212">
        <f>SUM(T202:T204)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3" t="s">
        <v>147</v>
      </c>
      <c r="AT201" s="214" t="s">
        <v>75</v>
      </c>
      <c r="AU201" s="214" t="s">
        <v>8</v>
      </c>
      <c r="AY201" s="213" t="s">
        <v>123</v>
      </c>
      <c r="BK201" s="215">
        <f>SUM(BK202:BK204)</f>
        <v>0</v>
      </c>
    </row>
    <row r="202" s="2" customFormat="1" ht="16.5" customHeight="1">
      <c r="A202" s="38"/>
      <c r="B202" s="39"/>
      <c r="C202" s="218" t="s">
        <v>317</v>
      </c>
      <c r="D202" s="218" t="s">
        <v>125</v>
      </c>
      <c r="E202" s="219" t="s">
        <v>318</v>
      </c>
      <c r="F202" s="220" t="s">
        <v>316</v>
      </c>
      <c r="G202" s="221" t="s">
        <v>291</v>
      </c>
      <c r="H202" s="222">
        <v>1</v>
      </c>
      <c r="I202" s="223"/>
      <c r="J202" s="222">
        <f>ROUND(I202*H202,0)</f>
        <v>0</v>
      </c>
      <c r="K202" s="220" t="s">
        <v>292</v>
      </c>
      <c r="L202" s="44"/>
      <c r="M202" s="224" t="s">
        <v>1</v>
      </c>
      <c r="N202" s="225" t="s">
        <v>41</v>
      </c>
      <c r="O202" s="91"/>
      <c r="P202" s="226">
        <f>O202*H202</f>
        <v>0</v>
      </c>
      <c r="Q202" s="226">
        <v>0</v>
      </c>
      <c r="R202" s="226">
        <f>Q202*H202</f>
        <v>0</v>
      </c>
      <c r="S202" s="226">
        <v>0</v>
      </c>
      <c r="T202" s="227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8" t="s">
        <v>293</v>
      </c>
      <c r="AT202" s="228" t="s">
        <v>125</v>
      </c>
      <c r="AU202" s="228" t="s">
        <v>85</v>
      </c>
      <c r="AY202" s="17" t="s">
        <v>123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7" t="s">
        <v>8</v>
      </c>
      <c r="BK202" s="229">
        <f>ROUND(I202*H202,0)</f>
        <v>0</v>
      </c>
      <c r="BL202" s="17" t="s">
        <v>293</v>
      </c>
      <c r="BM202" s="228" t="s">
        <v>319</v>
      </c>
    </row>
    <row r="203" s="14" customFormat="1">
      <c r="A203" s="14"/>
      <c r="B203" s="251"/>
      <c r="C203" s="252"/>
      <c r="D203" s="232" t="s">
        <v>132</v>
      </c>
      <c r="E203" s="253" t="s">
        <v>1</v>
      </c>
      <c r="F203" s="254" t="s">
        <v>320</v>
      </c>
      <c r="G203" s="252"/>
      <c r="H203" s="253" t="s">
        <v>1</v>
      </c>
      <c r="I203" s="255"/>
      <c r="J203" s="252"/>
      <c r="K203" s="252"/>
      <c r="L203" s="256"/>
      <c r="M203" s="257"/>
      <c r="N203" s="258"/>
      <c r="O203" s="258"/>
      <c r="P203" s="258"/>
      <c r="Q203" s="258"/>
      <c r="R203" s="258"/>
      <c r="S203" s="258"/>
      <c r="T203" s="259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0" t="s">
        <v>132</v>
      </c>
      <c r="AU203" s="260" t="s">
        <v>85</v>
      </c>
      <c r="AV203" s="14" t="s">
        <v>8</v>
      </c>
      <c r="AW203" s="14" t="s">
        <v>32</v>
      </c>
      <c r="AX203" s="14" t="s">
        <v>76</v>
      </c>
      <c r="AY203" s="260" t="s">
        <v>123</v>
      </c>
    </row>
    <row r="204" s="13" customFormat="1">
      <c r="A204" s="13"/>
      <c r="B204" s="230"/>
      <c r="C204" s="231"/>
      <c r="D204" s="232" t="s">
        <v>132</v>
      </c>
      <c r="E204" s="233" t="s">
        <v>1</v>
      </c>
      <c r="F204" s="234" t="s">
        <v>8</v>
      </c>
      <c r="G204" s="231"/>
      <c r="H204" s="235">
        <v>1</v>
      </c>
      <c r="I204" s="236"/>
      <c r="J204" s="231"/>
      <c r="K204" s="231"/>
      <c r="L204" s="237"/>
      <c r="M204" s="238"/>
      <c r="N204" s="239"/>
      <c r="O204" s="239"/>
      <c r="P204" s="239"/>
      <c r="Q204" s="239"/>
      <c r="R204" s="239"/>
      <c r="S204" s="239"/>
      <c r="T204" s="24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1" t="s">
        <v>132</v>
      </c>
      <c r="AU204" s="241" t="s">
        <v>85</v>
      </c>
      <c r="AV204" s="13" t="s">
        <v>85</v>
      </c>
      <c r="AW204" s="13" t="s">
        <v>32</v>
      </c>
      <c r="AX204" s="13" t="s">
        <v>8</v>
      </c>
      <c r="AY204" s="241" t="s">
        <v>123</v>
      </c>
    </row>
    <row r="205" s="12" customFormat="1" ht="22.8" customHeight="1">
      <c r="A205" s="12"/>
      <c r="B205" s="202"/>
      <c r="C205" s="203"/>
      <c r="D205" s="204" t="s">
        <v>75</v>
      </c>
      <c r="E205" s="216" t="s">
        <v>321</v>
      </c>
      <c r="F205" s="216" t="s">
        <v>322</v>
      </c>
      <c r="G205" s="203"/>
      <c r="H205" s="203"/>
      <c r="I205" s="206"/>
      <c r="J205" s="217">
        <f>BK205</f>
        <v>0</v>
      </c>
      <c r="K205" s="203"/>
      <c r="L205" s="208"/>
      <c r="M205" s="209"/>
      <c r="N205" s="210"/>
      <c r="O205" s="210"/>
      <c r="P205" s="211">
        <f>SUM(P206:P210)</f>
        <v>0</v>
      </c>
      <c r="Q205" s="210"/>
      <c r="R205" s="211">
        <f>SUM(R206:R210)</f>
        <v>0</v>
      </c>
      <c r="S205" s="210"/>
      <c r="T205" s="212">
        <f>SUM(T206:T210)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3" t="s">
        <v>147</v>
      </c>
      <c r="AT205" s="214" t="s">
        <v>75</v>
      </c>
      <c r="AU205" s="214" t="s">
        <v>8</v>
      </c>
      <c r="AY205" s="213" t="s">
        <v>123</v>
      </c>
      <c r="BK205" s="215">
        <f>SUM(BK206:BK210)</f>
        <v>0</v>
      </c>
    </row>
    <row r="206" s="2" customFormat="1" ht="16.5" customHeight="1">
      <c r="A206" s="38"/>
      <c r="B206" s="39"/>
      <c r="C206" s="218" t="s">
        <v>323</v>
      </c>
      <c r="D206" s="218" t="s">
        <v>125</v>
      </c>
      <c r="E206" s="219" t="s">
        <v>324</v>
      </c>
      <c r="F206" s="220" t="s">
        <v>322</v>
      </c>
      <c r="G206" s="221" t="s">
        <v>291</v>
      </c>
      <c r="H206" s="222">
        <v>1</v>
      </c>
      <c r="I206" s="223"/>
      <c r="J206" s="222">
        <f>ROUND(I206*H206,0)</f>
        <v>0</v>
      </c>
      <c r="K206" s="220" t="s">
        <v>292</v>
      </c>
      <c r="L206" s="44"/>
      <c r="M206" s="224" t="s">
        <v>1</v>
      </c>
      <c r="N206" s="225" t="s">
        <v>41</v>
      </c>
      <c r="O206" s="91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7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8" t="s">
        <v>293</v>
      </c>
      <c r="AT206" s="228" t="s">
        <v>125</v>
      </c>
      <c r="AU206" s="228" t="s">
        <v>85</v>
      </c>
      <c r="AY206" s="17" t="s">
        <v>123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7" t="s">
        <v>8</v>
      </c>
      <c r="BK206" s="229">
        <f>ROUND(I206*H206,0)</f>
        <v>0</v>
      </c>
      <c r="BL206" s="17" t="s">
        <v>293</v>
      </c>
      <c r="BM206" s="228" t="s">
        <v>325</v>
      </c>
    </row>
    <row r="207" s="14" customFormat="1">
      <c r="A207" s="14"/>
      <c r="B207" s="251"/>
      <c r="C207" s="252"/>
      <c r="D207" s="232" t="s">
        <v>132</v>
      </c>
      <c r="E207" s="253" t="s">
        <v>1</v>
      </c>
      <c r="F207" s="254" t="s">
        <v>326</v>
      </c>
      <c r="G207" s="252"/>
      <c r="H207" s="253" t="s">
        <v>1</v>
      </c>
      <c r="I207" s="255"/>
      <c r="J207" s="252"/>
      <c r="K207" s="252"/>
      <c r="L207" s="256"/>
      <c r="M207" s="257"/>
      <c r="N207" s="258"/>
      <c r="O207" s="258"/>
      <c r="P207" s="258"/>
      <c r="Q207" s="258"/>
      <c r="R207" s="258"/>
      <c r="S207" s="258"/>
      <c r="T207" s="259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0" t="s">
        <v>132</v>
      </c>
      <c r="AU207" s="260" t="s">
        <v>85</v>
      </c>
      <c r="AV207" s="14" t="s">
        <v>8</v>
      </c>
      <c r="AW207" s="14" t="s">
        <v>32</v>
      </c>
      <c r="AX207" s="14" t="s">
        <v>76</v>
      </c>
      <c r="AY207" s="260" t="s">
        <v>123</v>
      </c>
    </row>
    <row r="208" s="14" customFormat="1">
      <c r="A208" s="14"/>
      <c r="B208" s="251"/>
      <c r="C208" s="252"/>
      <c r="D208" s="232" t="s">
        <v>132</v>
      </c>
      <c r="E208" s="253" t="s">
        <v>1</v>
      </c>
      <c r="F208" s="254" t="s">
        <v>327</v>
      </c>
      <c r="G208" s="252"/>
      <c r="H208" s="253" t="s">
        <v>1</v>
      </c>
      <c r="I208" s="255"/>
      <c r="J208" s="252"/>
      <c r="K208" s="252"/>
      <c r="L208" s="256"/>
      <c r="M208" s="257"/>
      <c r="N208" s="258"/>
      <c r="O208" s="258"/>
      <c r="P208" s="258"/>
      <c r="Q208" s="258"/>
      <c r="R208" s="258"/>
      <c r="S208" s="258"/>
      <c r="T208" s="25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0" t="s">
        <v>132</v>
      </c>
      <c r="AU208" s="260" t="s">
        <v>85</v>
      </c>
      <c r="AV208" s="14" t="s">
        <v>8</v>
      </c>
      <c r="AW208" s="14" t="s">
        <v>32</v>
      </c>
      <c r="AX208" s="14" t="s">
        <v>76</v>
      </c>
      <c r="AY208" s="260" t="s">
        <v>123</v>
      </c>
    </row>
    <row r="209" s="14" customFormat="1">
      <c r="A209" s="14"/>
      <c r="B209" s="251"/>
      <c r="C209" s="252"/>
      <c r="D209" s="232" t="s">
        <v>132</v>
      </c>
      <c r="E209" s="253" t="s">
        <v>1</v>
      </c>
      <c r="F209" s="254" t="s">
        <v>328</v>
      </c>
      <c r="G209" s="252"/>
      <c r="H209" s="253" t="s">
        <v>1</v>
      </c>
      <c r="I209" s="255"/>
      <c r="J209" s="252"/>
      <c r="K209" s="252"/>
      <c r="L209" s="256"/>
      <c r="M209" s="257"/>
      <c r="N209" s="258"/>
      <c r="O209" s="258"/>
      <c r="P209" s="258"/>
      <c r="Q209" s="258"/>
      <c r="R209" s="258"/>
      <c r="S209" s="258"/>
      <c r="T209" s="25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0" t="s">
        <v>132</v>
      </c>
      <c r="AU209" s="260" t="s">
        <v>85</v>
      </c>
      <c r="AV209" s="14" t="s">
        <v>8</v>
      </c>
      <c r="AW209" s="14" t="s">
        <v>32</v>
      </c>
      <c r="AX209" s="14" t="s">
        <v>76</v>
      </c>
      <c r="AY209" s="260" t="s">
        <v>123</v>
      </c>
    </row>
    <row r="210" s="13" customFormat="1">
      <c r="A210" s="13"/>
      <c r="B210" s="230"/>
      <c r="C210" s="231"/>
      <c r="D210" s="232" t="s">
        <v>132</v>
      </c>
      <c r="E210" s="233" t="s">
        <v>1</v>
      </c>
      <c r="F210" s="234" t="s">
        <v>8</v>
      </c>
      <c r="G210" s="231"/>
      <c r="H210" s="235">
        <v>1</v>
      </c>
      <c r="I210" s="236"/>
      <c r="J210" s="231"/>
      <c r="K210" s="231"/>
      <c r="L210" s="237"/>
      <c r="M210" s="261"/>
      <c r="N210" s="262"/>
      <c r="O210" s="262"/>
      <c r="P210" s="262"/>
      <c r="Q210" s="262"/>
      <c r="R210" s="262"/>
      <c r="S210" s="262"/>
      <c r="T210" s="26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1" t="s">
        <v>132</v>
      </c>
      <c r="AU210" s="241" t="s">
        <v>85</v>
      </c>
      <c r="AV210" s="13" t="s">
        <v>85</v>
      </c>
      <c r="AW210" s="13" t="s">
        <v>32</v>
      </c>
      <c r="AX210" s="13" t="s">
        <v>8</v>
      </c>
      <c r="AY210" s="241" t="s">
        <v>123</v>
      </c>
    </row>
    <row r="211" s="2" customFormat="1" ht="6.96" customHeight="1">
      <c r="A211" s="38"/>
      <c r="B211" s="66"/>
      <c r="C211" s="67"/>
      <c r="D211" s="67"/>
      <c r="E211" s="67"/>
      <c r="F211" s="67"/>
      <c r="G211" s="67"/>
      <c r="H211" s="67"/>
      <c r="I211" s="67"/>
      <c r="J211" s="67"/>
      <c r="K211" s="67"/>
      <c r="L211" s="44"/>
      <c r="M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</row>
  </sheetData>
  <sheetProtection sheet="1" autoFilter="0" formatColumns="0" formatRows="0" objects="1" scenarios="1" spinCount="100000" saltValue="hDuKWDJ5LLuTU9JsDkEQxzJ27anxflN8YskBQEAyImKIcq9gaOz+5bv6PSehi78HJmYwW64pXffphyoKZtxnjg==" hashValue="wS3O6CdzLTBTvpFMG7ICNZHJFXVJrrLfepHH7wgfTBWxOrDfAJAgeu9eEC6WflCQidhIXFfXBvd8r7gBaBB3dg==" algorithmName="SHA-512" password="CC35"/>
  <autoFilter ref="C126:K210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89</v>
      </c>
      <c r="L4" s="20"/>
      <c r="M4" s="139" t="s">
        <v>11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Obnova zatrubeného potoka U KINA Vrchlabí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329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22. 7. 2025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ROUND((SUM(BE129:BE284)),  2)</f>
        <v>0</v>
      </c>
      <c r="G33" s="38"/>
      <c r="H33" s="38"/>
      <c r="I33" s="155">
        <v>0.20999999999999999</v>
      </c>
      <c r="J33" s="154">
        <f>ROUND(((SUM(BE129:BE284))*I33),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ROUND((SUM(BF129:BF284)),  2)</f>
        <v>0</v>
      </c>
      <c r="G34" s="38"/>
      <c r="H34" s="38"/>
      <c r="I34" s="155">
        <v>0.12</v>
      </c>
      <c r="J34" s="154">
        <f>ROUND(((SUM(BF129:BF284))*I34),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ROUND((SUM(BG129:BG284)),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ROUND((SUM(BH129:BH284)),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ROUND((SUM(BI129:BI284)),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Obnova zatrubeného potoka U KINA Vrchlabí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IO24041 - Obnova zatrubeného potoka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22. 7. 2025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>Ing. Aleš Kreisl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Roman Charvát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93</v>
      </c>
      <c r="D94" s="176"/>
      <c r="E94" s="176"/>
      <c r="F94" s="176"/>
      <c r="G94" s="176"/>
      <c r="H94" s="176"/>
      <c r="I94" s="176"/>
      <c r="J94" s="177" t="s">
        <v>94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95</v>
      </c>
      <c r="D96" s="40"/>
      <c r="E96" s="40"/>
      <c r="F96" s="40"/>
      <c r="G96" s="40"/>
      <c r="H96" s="40"/>
      <c r="I96" s="40"/>
      <c r="J96" s="110">
        <f>J129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96</v>
      </c>
    </row>
    <row r="97" s="9" customFormat="1" ht="24.96" customHeight="1">
      <c r="A97" s="9"/>
      <c r="B97" s="179"/>
      <c r="C97" s="180"/>
      <c r="D97" s="181" t="s">
        <v>97</v>
      </c>
      <c r="E97" s="182"/>
      <c r="F97" s="182"/>
      <c r="G97" s="182"/>
      <c r="H97" s="182"/>
      <c r="I97" s="182"/>
      <c r="J97" s="183">
        <f>J130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98</v>
      </c>
      <c r="E98" s="188"/>
      <c r="F98" s="188"/>
      <c r="G98" s="188"/>
      <c r="H98" s="188"/>
      <c r="I98" s="188"/>
      <c r="J98" s="189">
        <f>J131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330</v>
      </c>
      <c r="E99" s="188"/>
      <c r="F99" s="188"/>
      <c r="G99" s="188"/>
      <c r="H99" s="188"/>
      <c r="I99" s="188"/>
      <c r="J99" s="189">
        <f>J181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99</v>
      </c>
      <c r="E100" s="188"/>
      <c r="F100" s="188"/>
      <c r="G100" s="188"/>
      <c r="H100" s="188"/>
      <c r="I100" s="188"/>
      <c r="J100" s="189">
        <f>J196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100</v>
      </c>
      <c r="E101" s="188"/>
      <c r="F101" s="188"/>
      <c r="G101" s="188"/>
      <c r="H101" s="188"/>
      <c r="I101" s="188"/>
      <c r="J101" s="189">
        <f>J213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331</v>
      </c>
      <c r="E102" s="188"/>
      <c r="F102" s="188"/>
      <c r="G102" s="188"/>
      <c r="H102" s="188"/>
      <c r="I102" s="188"/>
      <c r="J102" s="189">
        <f>J241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332</v>
      </c>
      <c r="E103" s="188"/>
      <c r="F103" s="188"/>
      <c r="G103" s="188"/>
      <c r="H103" s="188"/>
      <c r="I103" s="188"/>
      <c r="J103" s="189">
        <f>J249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101</v>
      </c>
      <c r="E104" s="188"/>
      <c r="F104" s="188"/>
      <c r="G104" s="188"/>
      <c r="H104" s="188"/>
      <c r="I104" s="188"/>
      <c r="J104" s="189">
        <f>J257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9"/>
      <c r="C105" s="180"/>
      <c r="D105" s="181" t="s">
        <v>102</v>
      </c>
      <c r="E105" s="182"/>
      <c r="F105" s="182"/>
      <c r="G105" s="182"/>
      <c r="H105" s="182"/>
      <c r="I105" s="182"/>
      <c r="J105" s="183">
        <f>J259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5"/>
      <c r="C106" s="186"/>
      <c r="D106" s="187" t="s">
        <v>103</v>
      </c>
      <c r="E106" s="188"/>
      <c r="F106" s="188"/>
      <c r="G106" s="188"/>
      <c r="H106" s="188"/>
      <c r="I106" s="188"/>
      <c r="J106" s="189">
        <f>J260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105</v>
      </c>
      <c r="E107" s="188"/>
      <c r="F107" s="188"/>
      <c r="G107" s="188"/>
      <c r="H107" s="188"/>
      <c r="I107" s="188"/>
      <c r="J107" s="189">
        <f>J268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106</v>
      </c>
      <c r="E108" s="188"/>
      <c r="F108" s="188"/>
      <c r="G108" s="188"/>
      <c r="H108" s="188"/>
      <c r="I108" s="188"/>
      <c r="J108" s="189">
        <f>J275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107</v>
      </c>
      <c r="E109" s="188"/>
      <c r="F109" s="188"/>
      <c r="G109" s="188"/>
      <c r="H109" s="188"/>
      <c r="I109" s="188"/>
      <c r="J109" s="189">
        <f>J279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5" s="2" customFormat="1" ht="6.96" customHeight="1">
      <c r="A115" s="38"/>
      <c r="B115" s="68"/>
      <c r="C115" s="69"/>
      <c r="D115" s="69"/>
      <c r="E115" s="69"/>
      <c r="F115" s="69"/>
      <c r="G115" s="69"/>
      <c r="H115" s="69"/>
      <c r="I115" s="69"/>
      <c r="J115" s="69"/>
      <c r="K115" s="69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4.96" customHeight="1">
      <c r="A116" s="38"/>
      <c r="B116" s="39"/>
      <c r="C116" s="23" t="s">
        <v>108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16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174" t="str">
        <f>E7</f>
        <v>Obnova zatrubeného potoka U KINA Vrchlabí</v>
      </c>
      <c r="F119" s="32"/>
      <c r="G119" s="32"/>
      <c r="H119" s="32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90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76" t="str">
        <f>E9</f>
        <v>IO24041 - Obnova zatrubeného potoka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F12</f>
        <v xml:space="preserve"> </v>
      </c>
      <c r="G123" s="40"/>
      <c r="H123" s="40"/>
      <c r="I123" s="32" t="s">
        <v>22</v>
      </c>
      <c r="J123" s="79" t="str">
        <f>IF(J12="","",J12)</f>
        <v>22. 7. 2025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40"/>
      <c r="E125" s="40"/>
      <c r="F125" s="27" t="str">
        <f>E15</f>
        <v xml:space="preserve"> </v>
      </c>
      <c r="G125" s="40"/>
      <c r="H125" s="40"/>
      <c r="I125" s="32" t="s">
        <v>30</v>
      </c>
      <c r="J125" s="36" t="str">
        <f>E21</f>
        <v>Ing. Aleš Kreisl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28</v>
      </c>
      <c r="D126" s="40"/>
      <c r="E126" s="40"/>
      <c r="F126" s="27" t="str">
        <f>IF(E18="","",E18)</f>
        <v>Vyplň údaj</v>
      </c>
      <c r="G126" s="40"/>
      <c r="H126" s="40"/>
      <c r="I126" s="32" t="s">
        <v>33</v>
      </c>
      <c r="J126" s="36" t="str">
        <f>E24</f>
        <v>Ing. Roman Charvát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91"/>
      <c r="B128" s="192"/>
      <c r="C128" s="193" t="s">
        <v>109</v>
      </c>
      <c r="D128" s="194" t="s">
        <v>61</v>
      </c>
      <c r="E128" s="194" t="s">
        <v>57</v>
      </c>
      <c r="F128" s="194" t="s">
        <v>58</v>
      </c>
      <c r="G128" s="194" t="s">
        <v>110</v>
      </c>
      <c r="H128" s="194" t="s">
        <v>111</v>
      </c>
      <c r="I128" s="194" t="s">
        <v>112</v>
      </c>
      <c r="J128" s="194" t="s">
        <v>94</v>
      </c>
      <c r="K128" s="195" t="s">
        <v>113</v>
      </c>
      <c r="L128" s="196"/>
      <c r="M128" s="100" t="s">
        <v>1</v>
      </c>
      <c r="N128" s="101" t="s">
        <v>40</v>
      </c>
      <c r="O128" s="101" t="s">
        <v>114</v>
      </c>
      <c r="P128" s="101" t="s">
        <v>115</v>
      </c>
      <c r="Q128" s="101" t="s">
        <v>116</v>
      </c>
      <c r="R128" s="101" t="s">
        <v>117</v>
      </c>
      <c r="S128" s="101" t="s">
        <v>118</v>
      </c>
      <c r="T128" s="102" t="s">
        <v>119</v>
      </c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</row>
    <row r="129" s="2" customFormat="1" ht="22.8" customHeight="1">
      <c r="A129" s="38"/>
      <c r="B129" s="39"/>
      <c r="C129" s="107" t="s">
        <v>120</v>
      </c>
      <c r="D129" s="40"/>
      <c r="E129" s="40"/>
      <c r="F129" s="40"/>
      <c r="G129" s="40"/>
      <c r="H129" s="40"/>
      <c r="I129" s="40"/>
      <c r="J129" s="197">
        <f>BK129</f>
        <v>0</v>
      </c>
      <c r="K129" s="40"/>
      <c r="L129" s="44"/>
      <c r="M129" s="103"/>
      <c r="N129" s="198"/>
      <c r="O129" s="104"/>
      <c r="P129" s="199">
        <f>P130+P259</f>
        <v>0</v>
      </c>
      <c r="Q129" s="104"/>
      <c r="R129" s="199">
        <f>R130+R259</f>
        <v>202.92655125799999</v>
      </c>
      <c r="S129" s="104"/>
      <c r="T129" s="200">
        <f>T130+T259</f>
        <v>564.41999999999996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75</v>
      </c>
      <c r="AU129" s="17" t="s">
        <v>96</v>
      </c>
      <c r="BK129" s="201">
        <f>BK130+BK259</f>
        <v>0</v>
      </c>
    </row>
    <row r="130" s="12" customFormat="1" ht="25.92" customHeight="1">
      <c r="A130" s="12"/>
      <c r="B130" s="202"/>
      <c r="C130" s="203"/>
      <c r="D130" s="204" t="s">
        <v>75</v>
      </c>
      <c r="E130" s="205" t="s">
        <v>121</v>
      </c>
      <c r="F130" s="205" t="s">
        <v>122</v>
      </c>
      <c r="G130" s="203"/>
      <c r="H130" s="203"/>
      <c r="I130" s="206"/>
      <c r="J130" s="207">
        <f>BK130</f>
        <v>0</v>
      </c>
      <c r="K130" s="203"/>
      <c r="L130" s="208"/>
      <c r="M130" s="209"/>
      <c r="N130" s="210"/>
      <c r="O130" s="210"/>
      <c r="P130" s="211">
        <f>P131+P181+P196+P213+P241+P249+P257</f>
        <v>0</v>
      </c>
      <c r="Q130" s="210"/>
      <c r="R130" s="211">
        <f>R131+R181+R196+R213+R241+R249+R257</f>
        <v>202.92655125799999</v>
      </c>
      <c r="S130" s="210"/>
      <c r="T130" s="212">
        <f>T131+T181+T196+T213+T241+T249+T257</f>
        <v>564.41999999999996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8</v>
      </c>
      <c r="AT130" s="214" t="s">
        <v>75</v>
      </c>
      <c r="AU130" s="214" t="s">
        <v>76</v>
      </c>
      <c r="AY130" s="213" t="s">
        <v>123</v>
      </c>
      <c r="BK130" s="215">
        <f>BK131+BK181+BK196+BK213+BK241+BK249+BK257</f>
        <v>0</v>
      </c>
    </row>
    <row r="131" s="12" customFormat="1" ht="22.8" customHeight="1">
      <c r="A131" s="12"/>
      <c r="B131" s="202"/>
      <c r="C131" s="203"/>
      <c r="D131" s="204" t="s">
        <v>75</v>
      </c>
      <c r="E131" s="216" t="s">
        <v>8</v>
      </c>
      <c r="F131" s="216" t="s">
        <v>124</v>
      </c>
      <c r="G131" s="203"/>
      <c r="H131" s="203"/>
      <c r="I131" s="206"/>
      <c r="J131" s="217">
        <f>BK131</f>
        <v>0</v>
      </c>
      <c r="K131" s="203"/>
      <c r="L131" s="208"/>
      <c r="M131" s="209"/>
      <c r="N131" s="210"/>
      <c r="O131" s="210"/>
      <c r="P131" s="211">
        <f>SUM(P132:P180)</f>
        <v>0</v>
      </c>
      <c r="Q131" s="210"/>
      <c r="R131" s="211">
        <f>SUM(R132:R180)</f>
        <v>1.6091084479999998</v>
      </c>
      <c r="S131" s="210"/>
      <c r="T131" s="212">
        <f>SUM(T132:T180)</f>
        <v>476.27999999999997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8</v>
      </c>
      <c r="AT131" s="214" t="s">
        <v>75</v>
      </c>
      <c r="AU131" s="214" t="s">
        <v>8</v>
      </c>
      <c r="AY131" s="213" t="s">
        <v>123</v>
      </c>
      <c r="BK131" s="215">
        <f>SUM(BK132:BK180)</f>
        <v>0</v>
      </c>
    </row>
    <row r="132" s="2" customFormat="1" ht="33" customHeight="1">
      <c r="A132" s="38"/>
      <c r="B132" s="39"/>
      <c r="C132" s="218" t="s">
        <v>8</v>
      </c>
      <c r="D132" s="218" t="s">
        <v>125</v>
      </c>
      <c r="E132" s="219" t="s">
        <v>333</v>
      </c>
      <c r="F132" s="220" t="s">
        <v>334</v>
      </c>
      <c r="G132" s="221" t="s">
        <v>141</v>
      </c>
      <c r="H132" s="222">
        <v>588</v>
      </c>
      <c r="I132" s="223"/>
      <c r="J132" s="222">
        <f>ROUND(I132*H132,0)</f>
        <v>0</v>
      </c>
      <c r="K132" s="220" t="s">
        <v>129</v>
      </c>
      <c r="L132" s="44"/>
      <c r="M132" s="224" t="s">
        <v>1</v>
      </c>
      <c r="N132" s="225" t="s">
        <v>41</v>
      </c>
      <c r="O132" s="91"/>
      <c r="P132" s="226">
        <f>O132*H132</f>
        <v>0</v>
      </c>
      <c r="Q132" s="226">
        <v>0</v>
      </c>
      <c r="R132" s="226">
        <f>Q132*H132</f>
        <v>0</v>
      </c>
      <c r="S132" s="226">
        <v>0.57999999999999996</v>
      </c>
      <c r="T132" s="227">
        <f>S132*H132</f>
        <v>341.03999999999996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8" t="s">
        <v>130</v>
      </c>
      <c r="AT132" s="228" t="s">
        <v>125</v>
      </c>
      <c r="AU132" s="228" t="s">
        <v>85</v>
      </c>
      <c r="AY132" s="17" t="s">
        <v>123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7" t="s">
        <v>8</v>
      </c>
      <c r="BK132" s="229">
        <f>ROUND(I132*H132,0)</f>
        <v>0</v>
      </c>
      <c r="BL132" s="17" t="s">
        <v>130</v>
      </c>
      <c r="BM132" s="228" t="s">
        <v>335</v>
      </c>
    </row>
    <row r="133" s="13" customFormat="1">
      <c r="A133" s="13"/>
      <c r="B133" s="230"/>
      <c r="C133" s="231"/>
      <c r="D133" s="232" t="s">
        <v>132</v>
      </c>
      <c r="E133" s="233" t="s">
        <v>1</v>
      </c>
      <c r="F133" s="234" t="s">
        <v>336</v>
      </c>
      <c r="G133" s="231"/>
      <c r="H133" s="235">
        <v>240</v>
      </c>
      <c r="I133" s="236"/>
      <c r="J133" s="231"/>
      <c r="K133" s="231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132</v>
      </c>
      <c r="AU133" s="241" t="s">
        <v>85</v>
      </c>
      <c r="AV133" s="13" t="s">
        <v>85</v>
      </c>
      <c r="AW133" s="13" t="s">
        <v>32</v>
      </c>
      <c r="AX133" s="13" t="s">
        <v>76</v>
      </c>
      <c r="AY133" s="241" t="s">
        <v>123</v>
      </c>
    </row>
    <row r="134" s="13" customFormat="1">
      <c r="A134" s="13"/>
      <c r="B134" s="230"/>
      <c r="C134" s="231"/>
      <c r="D134" s="232" t="s">
        <v>132</v>
      </c>
      <c r="E134" s="233" t="s">
        <v>1</v>
      </c>
      <c r="F134" s="234" t="s">
        <v>337</v>
      </c>
      <c r="G134" s="231"/>
      <c r="H134" s="235">
        <v>228</v>
      </c>
      <c r="I134" s="236"/>
      <c r="J134" s="231"/>
      <c r="K134" s="231"/>
      <c r="L134" s="237"/>
      <c r="M134" s="238"/>
      <c r="N134" s="239"/>
      <c r="O134" s="239"/>
      <c r="P134" s="239"/>
      <c r="Q134" s="239"/>
      <c r="R134" s="239"/>
      <c r="S134" s="239"/>
      <c r="T134" s="24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1" t="s">
        <v>132</v>
      </c>
      <c r="AU134" s="241" t="s">
        <v>85</v>
      </c>
      <c r="AV134" s="13" t="s">
        <v>85</v>
      </c>
      <c r="AW134" s="13" t="s">
        <v>32</v>
      </c>
      <c r="AX134" s="13" t="s">
        <v>76</v>
      </c>
      <c r="AY134" s="241" t="s">
        <v>123</v>
      </c>
    </row>
    <row r="135" s="13" customFormat="1">
      <c r="A135" s="13"/>
      <c r="B135" s="230"/>
      <c r="C135" s="231"/>
      <c r="D135" s="232" t="s">
        <v>132</v>
      </c>
      <c r="E135" s="233" t="s">
        <v>1</v>
      </c>
      <c r="F135" s="234" t="s">
        <v>338</v>
      </c>
      <c r="G135" s="231"/>
      <c r="H135" s="235">
        <v>120</v>
      </c>
      <c r="I135" s="236"/>
      <c r="J135" s="231"/>
      <c r="K135" s="231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132</v>
      </c>
      <c r="AU135" s="241" t="s">
        <v>85</v>
      </c>
      <c r="AV135" s="13" t="s">
        <v>85</v>
      </c>
      <c r="AW135" s="13" t="s">
        <v>32</v>
      </c>
      <c r="AX135" s="13" t="s">
        <v>76</v>
      </c>
      <c r="AY135" s="241" t="s">
        <v>123</v>
      </c>
    </row>
    <row r="136" s="15" customFormat="1">
      <c r="A136" s="15"/>
      <c r="B136" s="264"/>
      <c r="C136" s="265"/>
      <c r="D136" s="232" t="s">
        <v>132</v>
      </c>
      <c r="E136" s="266" t="s">
        <v>1</v>
      </c>
      <c r="F136" s="267" t="s">
        <v>339</v>
      </c>
      <c r="G136" s="265"/>
      <c r="H136" s="268">
        <v>588</v>
      </c>
      <c r="I136" s="269"/>
      <c r="J136" s="265"/>
      <c r="K136" s="265"/>
      <c r="L136" s="270"/>
      <c r="M136" s="271"/>
      <c r="N136" s="272"/>
      <c r="O136" s="272"/>
      <c r="P136" s="272"/>
      <c r="Q136" s="272"/>
      <c r="R136" s="272"/>
      <c r="S136" s="272"/>
      <c r="T136" s="273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4" t="s">
        <v>132</v>
      </c>
      <c r="AU136" s="274" t="s">
        <v>85</v>
      </c>
      <c r="AV136" s="15" t="s">
        <v>130</v>
      </c>
      <c r="AW136" s="15" t="s">
        <v>32</v>
      </c>
      <c r="AX136" s="15" t="s">
        <v>8</v>
      </c>
      <c r="AY136" s="274" t="s">
        <v>123</v>
      </c>
    </row>
    <row r="137" s="2" customFormat="1" ht="24.15" customHeight="1">
      <c r="A137" s="38"/>
      <c r="B137" s="39"/>
      <c r="C137" s="218" t="s">
        <v>85</v>
      </c>
      <c r="D137" s="218" t="s">
        <v>125</v>
      </c>
      <c r="E137" s="219" t="s">
        <v>340</v>
      </c>
      <c r="F137" s="220" t="s">
        <v>341</v>
      </c>
      <c r="G137" s="221" t="s">
        <v>141</v>
      </c>
      <c r="H137" s="222">
        <v>588</v>
      </c>
      <c r="I137" s="223"/>
      <c r="J137" s="222">
        <f>ROUND(I137*H137,0)</f>
        <v>0</v>
      </c>
      <c r="K137" s="220" t="s">
        <v>129</v>
      </c>
      <c r="L137" s="44"/>
      <c r="M137" s="224" t="s">
        <v>1</v>
      </c>
      <c r="N137" s="225" t="s">
        <v>41</v>
      </c>
      <c r="O137" s="91"/>
      <c r="P137" s="226">
        <f>O137*H137</f>
        <v>0</v>
      </c>
      <c r="Q137" s="226">
        <v>2.8569999999999999E-05</v>
      </c>
      <c r="R137" s="226">
        <f>Q137*H137</f>
        <v>0.01679916</v>
      </c>
      <c r="S137" s="226">
        <v>0.23000000000000001</v>
      </c>
      <c r="T137" s="227">
        <f>S137*H137</f>
        <v>135.24000000000001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8" t="s">
        <v>130</v>
      </c>
      <c r="AT137" s="228" t="s">
        <v>125</v>
      </c>
      <c r="AU137" s="228" t="s">
        <v>85</v>
      </c>
      <c r="AY137" s="17" t="s">
        <v>123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7" t="s">
        <v>8</v>
      </c>
      <c r="BK137" s="229">
        <f>ROUND(I137*H137,0)</f>
        <v>0</v>
      </c>
      <c r="BL137" s="17" t="s">
        <v>130</v>
      </c>
      <c r="BM137" s="228" t="s">
        <v>342</v>
      </c>
    </row>
    <row r="138" s="13" customFormat="1">
      <c r="A138" s="13"/>
      <c r="B138" s="230"/>
      <c r="C138" s="231"/>
      <c r="D138" s="232" t="s">
        <v>132</v>
      </c>
      <c r="E138" s="233" t="s">
        <v>1</v>
      </c>
      <c r="F138" s="234" t="s">
        <v>336</v>
      </c>
      <c r="G138" s="231"/>
      <c r="H138" s="235">
        <v>240</v>
      </c>
      <c r="I138" s="236"/>
      <c r="J138" s="231"/>
      <c r="K138" s="231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132</v>
      </c>
      <c r="AU138" s="241" t="s">
        <v>85</v>
      </c>
      <c r="AV138" s="13" t="s">
        <v>85</v>
      </c>
      <c r="AW138" s="13" t="s">
        <v>32</v>
      </c>
      <c r="AX138" s="13" t="s">
        <v>76</v>
      </c>
      <c r="AY138" s="241" t="s">
        <v>123</v>
      </c>
    </row>
    <row r="139" s="13" customFormat="1">
      <c r="A139" s="13"/>
      <c r="B139" s="230"/>
      <c r="C139" s="231"/>
      <c r="D139" s="232" t="s">
        <v>132</v>
      </c>
      <c r="E139" s="233" t="s">
        <v>1</v>
      </c>
      <c r="F139" s="234" t="s">
        <v>337</v>
      </c>
      <c r="G139" s="231"/>
      <c r="H139" s="235">
        <v>228</v>
      </c>
      <c r="I139" s="236"/>
      <c r="J139" s="231"/>
      <c r="K139" s="231"/>
      <c r="L139" s="237"/>
      <c r="M139" s="238"/>
      <c r="N139" s="239"/>
      <c r="O139" s="239"/>
      <c r="P139" s="239"/>
      <c r="Q139" s="239"/>
      <c r="R139" s="239"/>
      <c r="S139" s="239"/>
      <c r="T139" s="24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1" t="s">
        <v>132</v>
      </c>
      <c r="AU139" s="241" t="s">
        <v>85</v>
      </c>
      <c r="AV139" s="13" t="s">
        <v>85</v>
      </c>
      <c r="AW139" s="13" t="s">
        <v>32</v>
      </c>
      <c r="AX139" s="13" t="s">
        <v>76</v>
      </c>
      <c r="AY139" s="241" t="s">
        <v>123</v>
      </c>
    </row>
    <row r="140" s="13" customFormat="1">
      <c r="A140" s="13"/>
      <c r="B140" s="230"/>
      <c r="C140" s="231"/>
      <c r="D140" s="232" t="s">
        <v>132</v>
      </c>
      <c r="E140" s="233" t="s">
        <v>1</v>
      </c>
      <c r="F140" s="234" t="s">
        <v>338</v>
      </c>
      <c r="G140" s="231"/>
      <c r="H140" s="235">
        <v>120</v>
      </c>
      <c r="I140" s="236"/>
      <c r="J140" s="231"/>
      <c r="K140" s="231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132</v>
      </c>
      <c r="AU140" s="241" t="s">
        <v>85</v>
      </c>
      <c r="AV140" s="13" t="s">
        <v>85</v>
      </c>
      <c r="AW140" s="13" t="s">
        <v>32</v>
      </c>
      <c r="AX140" s="13" t="s">
        <v>76</v>
      </c>
      <c r="AY140" s="241" t="s">
        <v>123</v>
      </c>
    </row>
    <row r="141" s="15" customFormat="1">
      <c r="A141" s="15"/>
      <c r="B141" s="264"/>
      <c r="C141" s="265"/>
      <c r="D141" s="232" t="s">
        <v>132</v>
      </c>
      <c r="E141" s="266" t="s">
        <v>1</v>
      </c>
      <c r="F141" s="267" t="s">
        <v>339</v>
      </c>
      <c r="G141" s="265"/>
      <c r="H141" s="268">
        <v>588</v>
      </c>
      <c r="I141" s="269"/>
      <c r="J141" s="265"/>
      <c r="K141" s="265"/>
      <c r="L141" s="270"/>
      <c r="M141" s="271"/>
      <c r="N141" s="272"/>
      <c r="O141" s="272"/>
      <c r="P141" s="272"/>
      <c r="Q141" s="272"/>
      <c r="R141" s="272"/>
      <c r="S141" s="272"/>
      <c r="T141" s="273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4" t="s">
        <v>132</v>
      </c>
      <c r="AU141" s="274" t="s">
        <v>85</v>
      </c>
      <c r="AV141" s="15" t="s">
        <v>130</v>
      </c>
      <c r="AW141" s="15" t="s">
        <v>32</v>
      </c>
      <c r="AX141" s="15" t="s">
        <v>8</v>
      </c>
      <c r="AY141" s="274" t="s">
        <v>123</v>
      </c>
    </row>
    <row r="142" s="2" customFormat="1" ht="24.15" customHeight="1">
      <c r="A142" s="38"/>
      <c r="B142" s="39"/>
      <c r="C142" s="218" t="s">
        <v>138</v>
      </c>
      <c r="D142" s="218" t="s">
        <v>125</v>
      </c>
      <c r="E142" s="219" t="s">
        <v>343</v>
      </c>
      <c r="F142" s="220" t="s">
        <v>344</v>
      </c>
      <c r="G142" s="221" t="s">
        <v>128</v>
      </c>
      <c r="H142" s="222">
        <v>7.2000000000000002</v>
      </c>
      <c r="I142" s="223"/>
      <c r="J142" s="222">
        <f>ROUND(I142*H142,0)</f>
        <v>0</v>
      </c>
      <c r="K142" s="220" t="s">
        <v>129</v>
      </c>
      <c r="L142" s="44"/>
      <c r="M142" s="224" t="s">
        <v>1</v>
      </c>
      <c r="N142" s="225" t="s">
        <v>41</v>
      </c>
      <c r="O142" s="91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8" t="s">
        <v>130</v>
      </c>
      <c r="AT142" s="228" t="s">
        <v>125</v>
      </c>
      <c r="AU142" s="228" t="s">
        <v>85</v>
      </c>
      <c r="AY142" s="17" t="s">
        <v>123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7" t="s">
        <v>8</v>
      </c>
      <c r="BK142" s="229">
        <f>ROUND(I142*H142,0)</f>
        <v>0</v>
      </c>
      <c r="BL142" s="17" t="s">
        <v>130</v>
      </c>
      <c r="BM142" s="228" t="s">
        <v>345</v>
      </c>
    </row>
    <row r="143" s="2" customFormat="1" ht="24.15" customHeight="1">
      <c r="A143" s="38"/>
      <c r="B143" s="39"/>
      <c r="C143" s="218" t="s">
        <v>130</v>
      </c>
      <c r="D143" s="218" t="s">
        <v>125</v>
      </c>
      <c r="E143" s="219" t="s">
        <v>346</v>
      </c>
      <c r="F143" s="220" t="s">
        <v>347</v>
      </c>
      <c r="G143" s="221" t="s">
        <v>128</v>
      </c>
      <c r="H143" s="222">
        <v>7.2000000000000002</v>
      </c>
      <c r="I143" s="223"/>
      <c r="J143" s="222">
        <f>ROUND(I143*H143,0)</f>
        <v>0</v>
      </c>
      <c r="K143" s="220" t="s">
        <v>129</v>
      </c>
      <c r="L143" s="44"/>
      <c r="M143" s="224" t="s">
        <v>1</v>
      </c>
      <c r="N143" s="225" t="s">
        <v>41</v>
      </c>
      <c r="O143" s="91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8" t="s">
        <v>130</v>
      </c>
      <c r="AT143" s="228" t="s">
        <v>125</v>
      </c>
      <c r="AU143" s="228" t="s">
        <v>85</v>
      </c>
      <c r="AY143" s="17" t="s">
        <v>123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7" t="s">
        <v>8</v>
      </c>
      <c r="BK143" s="229">
        <f>ROUND(I143*H143,0)</f>
        <v>0</v>
      </c>
      <c r="BL143" s="17" t="s">
        <v>130</v>
      </c>
      <c r="BM143" s="228" t="s">
        <v>348</v>
      </c>
    </row>
    <row r="144" s="2" customFormat="1" ht="33" customHeight="1">
      <c r="A144" s="38"/>
      <c r="B144" s="39"/>
      <c r="C144" s="218" t="s">
        <v>147</v>
      </c>
      <c r="D144" s="218" t="s">
        <v>125</v>
      </c>
      <c r="E144" s="219" t="s">
        <v>349</v>
      </c>
      <c r="F144" s="220" t="s">
        <v>350</v>
      </c>
      <c r="G144" s="221" t="s">
        <v>128</v>
      </c>
      <c r="H144" s="222">
        <v>7.2000000000000002</v>
      </c>
      <c r="I144" s="223"/>
      <c r="J144" s="222">
        <f>ROUND(I144*H144,0)</f>
        <v>0</v>
      </c>
      <c r="K144" s="220" t="s">
        <v>129</v>
      </c>
      <c r="L144" s="44"/>
      <c r="M144" s="224" t="s">
        <v>1</v>
      </c>
      <c r="N144" s="225" t="s">
        <v>41</v>
      </c>
      <c r="O144" s="91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8" t="s">
        <v>130</v>
      </c>
      <c r="AT144" s="228" t="s">
        <v>125</v>
      </c>
      <c r="AU144" s="228" t="s">
        <v>85</v>
      </c>
      <c r="AY144" s="17" t="s">
        <v>123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7" t="s">
        <v>8</v>
      </c>
      <c r="BK144" s="229">
        <f>ROUND(I144*H144,0)</f>
        <v>0</v>
      </c>
      <c r="BL144" s="17" t="s">
        <v>130</v>
      </c>
      <c r="BM144" s="228" t="s">
        <v>351</v>
      </c>
    </row>
    <row r="145" s="2" customFormat="1" ht="16.5" customHeight="1">
      <c r="A145" s="38"/>
      <c r="B145" s="39"/>
      <c r="C145" s="218" t="s">
        <v>152</v>
      </c>
      <c r="D145" s="218" t="s">
        <v>125</v>
      </c>
      <c r="E145" s="219" t="s">
        <v>352</v>
      </c>
      <c r="F145" s="220" t="s">
        <v>353</v>
      </c>
      <c r="G145" s="221" t="s">
        <v>186</v>
      </c>
      <c r="H145" s="222">
        <v>120</v>
      </c>
      <c r="I145" s="223"/>
      <c r="J145" s="222">
        <f>ROUND(I145*H145,0)</f>
        <v>0</v>
      </c>
      <c r="K145" s="220" t="s">
        <v>129</v>
      </c>
      <c r="L145" s="44"/>
      <c r="M145" s="224" t="s">
        <v>1</v>
      </c>
      <c r="N145" s="225" t="s">
        <v>41</v>
      </c>
      <c r="O145" s="91"/>
      <c r="P145" s="226">
        <f>O145*H145</f>
        <v>0</v>
      </c>
      <c r="Q145" s="226">
        <v>0.01004</v>
      </c>
      <c r="R145" s="226">
        <f>Q145*H145</f>
        <v>1.2048000000000001</v>
      </c>
      <c r="S145" s="226">
        <v>0</v>
      </c>
      <c r="T145" s="22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8" t="s">
        <v>130</v>
      </c>
      <c r="AT145" s="228" t="s">
        <v>125</v>
      </c>
      <c r="AU145" s="228" t="s">
        <v>85</v>
      </c>
      <c r="AY145" s="17" t="s">
        <v>123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7" t="s">
        <v>8</v>
      </c>
      <c r="BK145" s="229">
        <f>ROUND(I145*H145,0)</f>
        <v>0</v>
      </c>
      <c r="BL145" s="17" t="s">
        <v>130</v>
      </c>
      <c r="BM145" s="228" t="s">
        <v>354</v>
      </c>
    </row>
    <row r="146" s="13" customFormat="1">
      <c r="A146" s="13"/>
      <c r="B146" s="230"/>
      <c r="C146" s="231"/>
      <c r="D146" s="232" t="s">
        <v>132</v>
      </c>
      <c r="E146" s="233" t="s">
        <v>1</v>
      </c>
      <c r="F146" s="234" t="s">
        <v>355</v>
      </c>
      <c r="G146" s="231"/>
      <c r="H146" s="235">
        <v>120</v>
      </c>
      <c r="I146" s="236"/>
      <c r="J146" s="231"/>
      <c r="K146" s="231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132</v>
      </c>
      <c r="AU146" s="241" t="s">
        <v>85</v>
      </c>
      <c r="AV146" s="13" t="s">
        <v>85</v>
      </c>
      <c r="AW146" s="13" t="s">
        <v>32</v>
      </c>
      <c r="AX146" s="13" t="s">
        <v>8</v>
      </c>
      <c r="AY146" s="241" t="s">
        <v>123</v>
      </c>
    </row>
    <row r="147" s="2" customFormat="1" ht="24.15" customHeight="1">
      <c r="A147" s="38"/>
      <c r="B147" s="39"/>
      <c r="C147" s="218" t="s">
        <v>158</v>
      </c>
      <c r="D147" s="218" t="s">
        <v>125</v>
      </c>
      <c r="E147" s="219" t="s">
        <v>356</v>
      </c>
      <c r="F147" s="220" t="s">
        <v>357</v>
      </c>
      <c r="G147" s="221" t="s">
        <v>358</v>
      </c>
      <c r="H147" s="222">
        <v>160</v>
      </c>
      <c r="I147" s="223"/>
      <c r="J147" s="222">
        <f>ROUND(I147*H147,0)</f>
        <v>0</v>
      </c>
      <c r="K147" s="220" t="s">
        <v>129</v>
      </c>
      <c r="L147" s="44"/>
      <c r="M147" s="224" t="s">
        <v>1</v>
      </c>
      <c r="N147" s="225" t="s">
        <v>41</v>
      </c>
      <c r="O147" s="91"/>
      <c r="P147" s="226">
        <f>O147*H147</f>
        <v>0</v>
      </c>
      <c r="Q147" s="226">
        <v>3.0000000000000001E-05</v>
      </c>
      <c r="R147" s="226">
        <f>Q147*H147</f>
        <v>0.0048000000000000004</v>
      </c>
      <c r="S147" s="226">
        <v>0</v>
      </c>
      <c r="T147" s="22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8" t="s">
        <v>130</v>
      </c>
      <c r="AT147" s="228" t="s">
        <v>125</v>
      </c>
      <c r="AU147" s="228" t="s">
        <v>85</v>
      </c>
      <c r="AY147" s="17" t="s">
        <v>123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7" t="s">
        <v>8</v>
      </c>
      <c r="BK147" s="229">
        <f>ROUND(I147*H147,0)</f>
        <v>0</v>
      </c>
      <c r="BL147" s="17" t="s">
        <v>130</v>
      </c>
      <c r="BM147" s="228" t="s">
        <v>359</v>
      </c>
    </row>
    <row r="148" s="13" customFormat="1">
      <c r="A148" s="13"/>
      <c r="B148" s="230"/>
      <c r="C148" s="231"/>
      <c r="D148" s="232" t="s">
        <v>132</v>
      </c>
      <c r="E148" s="233" t="s">
        <v>1</v>
      </c>
      <c r="F148" s="234" t="s">
        <v>360</v>
      </c>
      <c r="G148" s="231"/>
      <c r="H148" s="235">
        <v>160</v>
      </c>
      <c r="I148" s="236"/>
      <c r="J148" s="231"/>
      <c r="K148" s="231"/>
      <c r="L148" s="237"/>
      <c r="M148" s="238"/>
      <c r="N148" s="239"/>
      <c r="O148" s="239"/>
      <c r="P148" s="239"/>
      <c r="Q148" s="239"/>
      <c r="R148" s="239"/>
      <c r="S148" s="239"/>
      <c r="T148" s="24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1" t="s">
        <v>132</v>
      </c>
      <c r="AU148" s="241" t="s">
        <v>85</v>
      </c>
      <c r="AV148" s="13" t="s">
        <v>85</v>
      </c>
      <c r="AW148" s="13" t="s">
        <v>32</v>
      </c>
      <c r="AX148" s="13" t="s">
        <v>8</v>
      </c>
      <c r="AY148" s="241" t="s">
        <v>123</v>
      </c>
    </row>
    <row r="149" s="2" customFormat="1" ht="24.15" customHeight="1">
      <c r="A149" s="38"/>
      <c r="B149" s="39"/>
      <c r="C149" s="218" t="s">
        <v>163</v>
      </c>
      <c r="D149" s="218" t="s">
        <v>125</v>
      </c>
      <c r="E149" s="219" t="s">
        <v>361</v>
      </c>
      <c r="F149" s="220" t="s">
        <v>362</v>
      </c>
      <c r="G149" s="221" t="s">
        <v>363</v>
      </c>
      <c r="H149" s="222">
        <v>20</v>
      </c>
      <c r="I149" s="223"/>
      <c r="J149" s="222">
        <f>ROUND(I149*H149,0)</f>
        <v>0</v>
      </c>
      <c r="K149" s="220" t="s">
        <v>129</v>
      </c>
      <c r="L149" s="44"/>
      <c r="M149" s="224" t="s">
        <v>1</v>
      </c>
      <c r="N149" s="225" t="s">
        <v>41</v>
      </c>
      <c r="O149" s="91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8" t="s">
        <v>130</v>
      </c>
      <c r="AT149" s="228" t="s">
        <v>125</v>
      </c>
      <c r="AU149" s="228" t="s">
        <v>85</v>
      </c>
      <c r="AY149" s="17" t="s">
        <v>123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7" t="s">
        <v>8</v>
      </c>
      <c r="BK149" s="229">
        <f>ROUND(I149*H149,0)</f>
        <v>0</v>
      </c>
      <c r="BL149" s="17" t="s">
        <v>130</v>
      </c>
      <c r="BM149" s="228" t="s">
        <v>364</v>
      </c>
    </row>
    <row r="150" s="2" customFormat="1" ht="24.15" customHeight="1">
      <c r="A150" s="38"/>
      <c r="B150" s="39"/>
      <c r="C150" s="218" t="s">
        <v>169</v>
      </c>
      <c r="D150" s="218" t="s">
        <v>125</v>
      </c>
      <c r="E150" s="219" t="s">
        <v>126</v>
      </c>
      <c r="F150" s="220" t="s">
        <v>127</v>
      </c>
      <c r="G150" s="221" t="s">
        <v>128</v>
      </c>
      <c r="H150" s="222">
        <v>805.02999999999997</v>
      </c>
      <c r="I150" s="223"/>
      <c r="J150" s="222">
        <f>ROUND(I150*H150,0)</f>
        <v>0</v>
      </c>
      <c r="K150" s="220" t="s">
        <v>129</v>
      </c>
      <c r="L150" s="44"/>
      <c r="M150" s="224" t="s">
        <v>1</v>
      </c>
      <c r="N150" s="225" t="s">
        <v>41</v>
      </c>
      <c r="O150" s="91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8" t="s">
        <v>130</v>
      </c>
      <c r="AT150" s="228" t="s">
        <v>125</v>
      </c>
      <c r="AU150" s="228" t="s">
        <v>85</v>
      </c>
      <c r="AY150" s="17" t="s">
        <v>123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7" t="s">
        <v>8</v>
      </c>
      <c r="BK150" s="229">
        <f>ROUND(I150*H150,0)</f>
        <v>0</v>
      </c>
      <c r="BL150" s="17" t="s">
        <v>130</v>
      </c>
      <c r="BM150" s="228" t="s">
        <v>365</v>
      </c>
    </row>
    <row r="151" s="13" customFormat="1">
      <c r="A151" s="13"/>
      <c r="B151" s="230"/>
      <c r="C151" s="231"/>
      <c r="D151" s="232" t="s">
        <v>132</v>
      </c>
      <c r="E151" s="233" t="s">
        <v>1</v>
      </c>
      <c r="F151" s="234" t="s">
        <v>366</v>
      </c>
      <c r="G151" s="231"/>
      <c r="H151" s="235">
        <v>805.02999999999997</v>
      </c>
      <c r="I151" s="236"/>
      <c r="J151" s="231"/>
      <c r="K151" s="231"/>
      <c r="L151" s="237"/>
      <c r="M151" s="238"/>
      <c r="N151" s="239"/>
      <c r="O151" s="239"/>
      <c r="P151" s="239"/>
      <c r="Q151" s="239"/>
      <c r="R151" s="239"/>
      <c r="S151" s="239"/>
      <c r="T151" s="24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1" t="s">
        <v>132</v>
      </c>
      <c r="AU151" s="241" t="s">
        <v>85</v>
      </c>
      <c r="AV151" s="13" t="s">
        <v>85</v>
      </c>
      <c r="AW151" s="13" t="s">
        <v>32</v>
      </c>
      <c r="AX151" s="13" t="s">
        <v>8</v>
      </c>
      <c r="AY151" s="241" t="s">
        <v>123</v>
      </c>
    </row>
    <row r="152" s="2" customFormat="1" ht="44.25" customHeight="1">
      <c r="A152" s="38"/>
      <c r="B152" s="39"/>
      <c r="C152" s="218" t="s">
        <v>174</v>
      </c>
      <c r="D152" s="218" t="s">
        <v>125</v>
      </c>
      <c r="E152" s="219" t="s">
        <v>134</v>
      </c>
      <c r="F152" s="220" t="s">
        <v>135</v>
      </c>
      <c r="G152" s="221" t="s">
        <v>128</v>
      </c>
      <c r="H152" s="222">
        <v>805.02999999999997</v>
      </c>
      <c r="I152" s="223"/>
      <c r="J152" s="222">
        <f>ROUND(I152*H152,0)</f>
        <v>0</v>
      </c>
      <c r="K152" s="220" t="s">
        <v>129</v>
      </c>
      <c r="L152" s="44"/>
      <c r="M152" s="224" t="s">
        <v>1</v>
      </c>
      <c r="N152" s="225" t="s">
        <v>41</v>
      </c>
      <c r="O152" s="91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8" t="s">
        <v>130</v>
      </c>
      <c r="AT152" s="228" t="s">
        <v>125</v>
      </c>
      <c r="AU152" s="228" t="s">
        <v>85</v>
      </c>
      <c r="AY152" s="17" t="s">
        <v>123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7" t="s">
        <v>8</v>
      </c>
      <c r="BK152" s="229">
        <f>ROUND(I152*H152,0)</f>
        <v>0</v>
      </c>
      <c r="BL152" s="17" t="s">
        <v>130</v>
      </c>
      <c r="BM152" s="228" t="s">
        <v>367</v>
      </c>
    </row>
    <row r="153" s="13" customFormat="1">
      <c r="A153" s="13"/>
      <c r="B153" s="230"/>
      <c r="C153" s="231"/>
      <c r="D153" s="232" t="s">
        <v>132</v>
      </c>
      <c r="E153" s="233" t="s">
        <v>1</v>
      </c>
      <c r="F153" s="234" t="s">
        <v>368</v>
      </c>
      <c r="G153" s="231"/>
      <c r="H153" s="235">
        <v>793.13</v>
      </c>
      <c r="I153" s="236"/>
      <c r="J153" s="231"/>
      <c r="K153" s="231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132</v>
      </c>
      <c r="AU153" s="241" t="s">
        <v>85</v>
      </c>
      <c r="AV153" s="13" t="s">
        <v>85</v>
      </c>
      <c r="AW153" s="13" t="s">
        <v>32</v>
      </c>
      <c r="AX153" s="13" t="s">
        <v>76</v>
      </c>
      <c r="AY153" s="241" t="s">
        <v>123</v>
      </c>
    </row>
    <row r="154" s="13" customFormat="1">
      <c r="A154" s="13"/>
      <c r="B154" s="230"/>
      <c r="C154" s="231"/>
      <c r="D154" s="232" t="s">
        <v>132</v>
      </c>
      <c r="E154" s="233" t="s">
        <v>1</v>
      </c>
      <c r="F154" s="234" t="s">
        <v>369</v>
      </c>
      <c r="G154" s="231"/>
      <c r="H154" s="235">
        <v>11.9</v>
      </c>
      <c r="I154" s="236"/>
      <c r="J154" s="231"/>
      <c r="K154" s="231"/>
      <c r="L154" s="237"/>
      <c r="M154" s="238"/>
      <c r="N154" s="239"/>
      <c r="O154" s="239"/>
      <c r="P154" s="239"/>
      <c r="Q154" s="239"/>
      <c r="R154" s="239"/>
      <c r="S154" s="239"/>
      <c r="T154" s="24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1" t="s">
        <v>132</v>
      </c>
      <c r="AU154" s="241" t="s">
        <v>85</v>
      </c>
      <c r="AV154" s="13" t="s">
        <v>85</v>
      </c>
      <c r="AW154" s="13" t="s">
        <v>32</v>
      </c>
      <c r="AX154" s="13" t="s">
        <v>76</v>
      </c>
      <c r="AY154" s="241" t="s">
        <v>123</v>
      </c>
    </row>
    <row r="155" s="15" customFormat="1">
      <c r="A155" s="15"/>
      <c r="B155" s="264"/>
      <c r="C155" s="265"/>
      <c r="D155" s="232" t="s">
        <v>132</v>
      </c>
      <c r="E155" s="266" t="s">
        <v>1</v>
      </c>
      <c r="F155" s="267" t="s">
        <v>339</v>
      </c>
      <c r="G155" s="265"/>
      <c r="H155" s="268">
        <v>805.02999999999997</v>
      </c>
      <c r="I155" s="269"/>
      <c r="J155" s="265"/>
      <c r="K155" s="265"/>
      <c r="L155" s="270"/>
      <c r="M155" s="271"/>
      <c r="N155" s="272"/>
      <c r="O155" s="272"/>
      <c r="P155" s="272"/>
      <c r="Q155" s="272"/>
      <c r="R155" s="272"/>
      <c r="S155" s="272"/>
      <c r="T155" s="273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4" t="s">
        <v>132</v>
      </c>
      <c r="AU155" s="274" t="s">
        <v>85</v>
      </c>
      <c r="AV155" s="15" t="s">
        <v>130</v>
      </c>
      <c r="AW155" s="15" t="s">
        <v>32</v>
      </c>
      <c r="AX155" s="15" t="s">
        <v>8</v>
      </c>
      <c r="AY155" s="274" t="s">
        <v>123</v>
      </c>
    </row>
    <row r="156" s="2" customFormat="1" ht="21.75" customHeight="1">
      <c r="A156" s="38"/>
      <c r="B156" s="39"/>
      <c r="C156" s="218" t="s">
        <v>178</v>
      </c>
      <c r="D156" s="218" t="s">
        <v>125</v>
      </c>
      <c r="E156" s="219" t="s">
        <v>139</v>
      </c>
      <c r="F156" s="220" t="s">
        <v>140</v>
      </c>
      <c r="G156" s="221" t="s">
        <v>141</v>
      </c>
      <c r="H156" s="222">
        <v>658.29999999999995</v>
      </c>
      <c r="I156" s="223"/>
      <c r="J156" s="222">
        <f>ROUND(I156*H156,0)</f>
        <v>0</v>
      </c>
      <c r="K156" s="220" t="s">
        <v>129</v>
      </c>
      <c r="L156" s="44"/>
      <c r="M156" s="224" t="s">
        <v>1</v>
      </c>
      <c r="N156" s="225" t="s">
        <v>41</v>
      </c>
      <c r="O156" s="91"/>
      <c r="P156" s="226">
        <f>O156*H156</f>
        <v>0</v>
      </c>
      <c r="Q156" s="226">
        <v>0.00058135999999999995</v>
      </c>
      <c r="R156" s="226">
        <f>Q156*H156</f>
        <v>0.38270928799999993</v>
      </c>
      <c r="S156" s="226">
        <v>0</v>
      </c>
      <c r="T156" s="22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8" t="s">
        <v>130</v>
      </c>
      <c r="AT156" s="228" t="s">
        <v>125</v>
      </c>
      <c r="AU156" s="228" t="s">
        <v>85</v>
      </c>
      <c r="AY156" s="17" t="s">
        <v>123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7" t="s">
        <v>8</v>
      </c>
      <c r="BK156" s="229">
        <f>ROUND(I156*H156,0)</f>
        <v>0</v>
      </c>
      <c r="BL156" s="17" t="s">
        <v>130</v>
      </c>
      <c r="BM156" s="228" t="s">
        <v>370</v>
      </c>
    </row>
    <row r="157" s="13" customFormat="1">
      <c r="A157" s="13"/>
      <c r="B157" s="230"/>
      <c r="C157" s="231"/>
      <c r="D157" s="232" t="s">
        <v>132</v>
      </c>
      <c r="E157" s="233" t="s">
        <v>1</v>
      </c>
      <c r="F157" s="234" t="s">
        <v>371</v>
      </c>
      <c r="G157" s="231"/>
      <c r="H157" s="235">
        <v>634.5</v>
      </c>
      <c r="I157" s="236"/>
      <c r="J157" s="231"/>
      <c r="K157" s="231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132</v>
      </c>
      <c r="AU157" s="241" t="s">
        <v>85</v>
      </c>
      <c r="AV157" s="13" t="s">
        <v>85</v>
      </c>
      <c r="AW157" s="13" t="s">
        <v>32</v>
      </c>
      <c r="AX157" s="13" t="s">
        <v>76</v>
      </c>
      <c r="AY157" s="241" t="s">
        <v>123</v>
      </c>
    </row>
    <row r="158" s="13" customFormat="1">
      <c r="A158" s="13"/>
      <c r="B158" s="230"/>
      <c r="C158" s="231"/>
      <c r="D158" s="232" t="s">
        <v>132</v>
      </c>
      <c r="E158" s="233" t="s">
        <v>1</v>
      </c>
      <c r="F158" s="234" t="s">
        <v>372</v>
      </c>
      <c r="G158" s="231"/>
      <c r="H158" s="235">
        <v>23.800000000000001</v>
      </c>
      <c r="I158" s="236"/>
      <c r="J158" s="231"/>
      <c r="K158" s="231"/>
      <c r="L158" s="237"/>
      <c r="M158" s="238"/>
      <c r="N158" s="239"/>
      <c r="O158" s="239"/>
      <c r="P158" s="239"/>
      <c r="Q158" s="239"/>
      <c r="R158" s="239"/>
      <c r="S158" s="239"/>
      <c r="T158" s="24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1" t="s">
        <v>132</v>
      </c>
      <c r="AU158" s="241" t="s">
        <v>85</v>
      </c>
      <c r="AV158" s="13" t="s">
        <v>85</v>
      </c>
      <c r="AW158" s="13" t="s">
        <v>32</v>
      </c>
      <c r="AX158" s="13" t="s">
        <v>76</v>
      </c>
      <c r="AY158" s="241" t="s">
        <v>123</v>
      </c>
    </row>
    <row r="159" s="15" customFormat="1">
      <c r="A159" s="15"/>
      <c r="B159" s="264"/>
      <c r="C159" s="265"/>
      <c r="D159" s="232" t="s">
        <v>132</v>
      </c>
      <c r="E159" s="266" t="s">
        <v>1</v>
      </c>
      <c r="F159" s="267" t="s">
        <v>339</v>
      </c>
      <c r="G159" s="265"/>
      <c r="H159" s="268">
        <v>658.29999999999995</v>
      </c>
      <c r="I159" s="269"/>
      <c r="J159" s="265"/>
      <c r="K159" s="265"/>
      <c r="L159" s="270"/>
      <c r="M159" s="271"/>
      <c r="N159" s="272"/>
      <c r="O159" s="272"/>
      <c r="P159" s="272"/>
      <c r="Q159" s="272"/>
      <c r="R159" s="272"/>
      <c r="S159" s="272"/>
      <c r="T159" s="273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4" t="s">
        <v>132</v>
      </c>
      <c r="AU159" s="274" t="s">
        <v>85</v>
      </c>
      <c r="AV159" s="15" t="s">
        <v>130</v>
      </c>
      <c r="AW159" s="15" t="s">
        <v>32</v>
      </c>
      <c r="AX159" s="15" t="s">
        <v>8</v>
      </c>
      <c r="AY159" s="274" t="s">
        <v>123</v>
      </c>
    </row>
    <row r="160" s="2" customFormat="1" ht="21.75" customHeight="1">
      <c r="A160" s="38"/>
      <c r="B160" s="39"/>
      <c r="C160" s="218" t="s">
        <v>9</v>
      </c>
      <c r="D160" s="218" t="s">
        <v>125</v>
      </c>
      <c r="E160" s="219" t="s">
        <v>144</v>
      </c>
      <c r="F160" s="220" t="s">
        <v>145</v>
      </c>
      <c r="G160" s="221" t="s">
        <v>141</v>
      </c>
      <c r="H160" s="222">
        <v>658.29999999999995</v>
      </c>
      <c r="I160" s="223"/>
      <c r="J160" s="222">
        <f>ROUND(I160*H160,0)</f>
        <v>0</v>
      </c>
      <c r="K160" s="220" t="s">
        <v>129</v>
      </c>
      <c r="L160" s="44"/>
      <c r="M160" s="224" t="s">
        <v>1</v>
      </c>
      <c r="N160" s="225" t="s">
        <v>41</v>
      </c>
      <c r="O160" s="91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8" t="s">
        <v>130</v>
      </c>
      <c r="AT160" s="228" t="s">
        <v>125</v>
      </c>
      <c r="AU160" s="228" t="s">
        <v>85</v>
      </c>
      <c r="AY160" s="17" t="s">
        <v>123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7" t="s">
        <v>8</v>
      </c>
      <c r="BK160" s="229">
        <f>ROUND(I160*H160,0)</f>
        <v>0</v>
      </c>
      <c r="BL160" s="17" t="s">
        <v>130</v>
      </c>
      <c r="BM160" s="228" t="s">
        <v>373</v>
      </c>
    </row>
    <row r="161" s="2" customFormat="1" ht="37.8" customHeight="1">
      <c r="A161" s="38"/>
      <c r="B161" s="39"/>
      <c r="C161" s="218" t="s">
        <v>188</v>
      </c>
      <c r="D161" s="218" t="s">
        <v>125</v>
      </c>
      <c r="E161" s="219" t="s">
        <v>148</v>
      </c>
      <c r="F161" s="220" t="s">
        <v>149</v>
      </c>
      <c r="G161" s="221" t="s">
        <v>128</v>
      </c>
      <c r="H161" s="222">
        <v>805.02999999999997</v>
      </c>
      <c r="I161" s="223"/>
      <c r="J161" s="222">
        <f>ROUND(I161*H161,0)</f>
        <v>0</v>
      </c>
      <c r="K161" s="220" t="s">
        <v>129</v>
      </c>
      <c r="L161" s="44"/>
      <c r="M161" s="224" t="s">
        <v>1</v>
      </c>
      <c r="N161" s="225" t="s">
        <v>41</v>
      </c>
      <c r="O161" s="91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8" t="s">
        <v>130</v>
      </c>
      <c r="AT161" s="228" t="s">
        <v>125</v>
      </c>
      <c r="AU161" s="228" t="s">
        <v>85</v>
      </c>
      <c r="AY161" s="17" t="s">
        <v>123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7" t="s">
        <v>8</v>
      </c>
      <c r="BK161" s="229">
        <f>ROUND(I161*H161,0)</f>
        <v>0</v>
      </c>
      <c r="BL161" s="17" t="s">
        <v>130</v>
      </c>
      <c r="BM161" s="228" t="s">
        <v>374</v>
      </c>
    </row>
    <row r="162" s="13" customFormat="1">
      <c r="A162" s="13"/>
      <c r="B162" s="230"/>
      <c r="C162" s="231"/>
      <c r="D162" s="232" t="s">
        <v>132</v>
      </c>
      <c r="E162" s="233" t="s">
        <v>1</v>
      </c>
      <c r="F162" s="234" t="s">
        <v>366</v>
      </c>
      <c r="G162" s="231"/>
      <c r="H162" s="235">
        <v>805.02999999999997</v>
      </c>
      <c r="I162" s="236"/>
      <c r="J162" s="231"/>
      <c r="K162" s="231"/>
      <c r="L162" s="237"/>
      <c r="M162" s="238"/>
      <c r="N162" s="239"/>
      <c r="O162" s="239"/>
      <c r="P162" s="239"/>
      <c r="Q162" s="239"/>
      <c r="R162" s="239"/>
      <c r="S162" s="239"/>
      <c r="T162" s="24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1" t="s">
        <v>132</v>
      </c>
      <c r="AU162" s="241" t="s">
        <v>85</v>
      </c>
      <c r="AV162" s="13" t="s">
        <v>85</v>
      </c>
      <c r="AW162" s="13" t="s">
        <v>32</v>
      </c>
      <c r="AX162" s="13" t="s">
        <v>8</v>
      </c>
      <c r="AY162" s="241" t="s">
        <v>123</v>
      </c>
    </row>
    <row r="163" s="2" customFormat="1" ht="33" customHeight="1">
      <c r="A163" s="38"/>
      <c r="B163" s="39"/>
      <c r="C163" s="218" t="s">
        <v>192</v>
      </c>
      <c r="D163" s="218" t="s">
        <v>125</v>
      </c>
      <c r="E163" s="219" t="s">
        <v>153</v>
      </c>
      <c r="F163" s="220" t="s">
        <v>154</v>
      </c>
      <c r="G163" s="221" t="s">
        <v>155</v>
      </c>
      <c r="H163" s="222">
        <v>1610.06</v>
      </c>
      <c r="I163" s="223"/>
      <c r="J163" s="222">
        <f>ROUND(I163*H163,0)</f>
        <v>0</v>
      </c>
      <c r="K163" s="220" t="s">
        <v>129</v>
      </c>
      <c r="L163" s="44"/>
      <c r="M163" s="224" t="s">
        <v>1</v>
      </c>
      <c r="N163" s="225" t="s">
        <v>41</v>
      </c>
      <c r="O163" s="91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8" t="s">
        <v>130</v>
      </c>
      <c r="AT163" s="228" t="s">
        <v>125</v>
      </c>
      <c r="AU163" s="228" t="s">
        <v>85</v>
      </c>
      <c r="AY163" s="17" t="s">
        <v>123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7" t="s">
        <v>8</v>
      </c>
      <c r="BK163" s="229">
        <f>ROUND(I163*H163,0)</f>
        <v>0</v>
      </c>
      <c r="BL163" s="17" t="s">
        <v>130</v>
      </c>
      <c r="BM163" s="228" t="s">
        <v>375</v>
      </c>
    </row>
    <row r="164" s="13" customFormat="1">
      <c r="A164" s="13"/>
      <c r="B164" s="230"/>
      <c r="C164" s="231"/>
      <c r="D164" s="232" t="s">
        <v>132</v>
      </c>
      <c r="E164" s="233" t="s">
        <v>1</v>
      </c>
      <c r="F164" s="234" t="s">
        <v>376</v>
      </c>
      <c r="G164" s="231"/>
      <c r="H164" s="235">
        <v>1610.06</v>
      </c>
      <c r="I164" s="236"/>
      <c r="J164" s="231"/>
      <c r="K164" s="231"/>
      <c r="L164" s="237"/>
      <c r="M164" s="238"/>
      <c r="N164" s="239"/>
      <c r="O164" s="239"/>
      <c r="P164" s="239"/>
      <c r="Q164" s="239"/>
      <c r="R164" s="239"/>
      <c r="S164" s="239"/>
      <c r="T164" s="24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1" t="s">
        <v>132</v>
      </c>
      <c r="AU164" s="241" t="s">
        <v>85</v>
      </c>
      <c r="AV164" s="13" t="s">
        <v>85</v>
      </c>
      <c r="AW164" s="13" t="s">
        <v>32</v>
      </c>
      <c r="AX164" s="13" t="s">
        <v>8</v>
      </c>
      <c r="AY164" s="241" t="s">
        <v>123</v>
      </c>
    </row>
    <row r="165" s="2" customFormat="1" ht="33" customHeight="1">
      <c r="A165" s="38"/>
      <c r="B165" s="39"/>
      <c r="C165" s="218" t="s">
        <v>197</v>
      </c>
      <c r="D165" s="218" t="s">
        <v>125</v>
      </c>
      <c r="E165" s="219" t="s">
        <v>377</v>
      </c>
      <c r="F165" s="220" t="s">
        <v>378</v>
      </c>
      <c r="G165" s="221" t="s">
        <v>128</v>
      </c>
      <c r="H165" s="222">
        <v>40</v>
      </c>
      <c r="I165" s="223"/>
      <c r="J165" s="222">
        <f>ROUND(I165*H165,0)</f>
        <v>0</v>
      </c>
      <c r="K165" s="220" t="s">
        <v>129</v>
      </c>
      <c r="L165" s="44"/>
      <c r="M165" s="224" t="s">
        <v>1</v>
      </c>
      <c r="N165" s="225" t="s">
        <v>41</v>
      </c>
      <c r="O165" s="91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8" t="s">
        <v>130</v>
      </c>
      <c r="AT165" s="228" t="s">
        <v>125</v>
      </c>
      <c r="AU165" s="228" t="s">
        <v>85</v>
      </c>
      <c r="AY165" s="17" t="s">
        <v>123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7" t="s">
        <v>8</v>
      </c>
      <c r="BK165" s="229">
        <f>ROUND(I165*H165,0)</f>
        <v>0</v>
      </c>
      <c r="BL165" s="17" t="s">
        <v>130</v>
      </c>
      <c r="BM165" s="228" t="s">
        <v>379</v>
      </c>
    </row>
    <row r="166" s="13" customFormat="1">
      <c r="A166" s="13"/>
      <c r="B166" s="230"/>
      <c r="C166" s="231"/>
      <c r="D166" s="232" t="s">
        <v>132</v>
      </c>
      <c r="E166" s="233" t="s">
        <v>1</v>
      </c>
      <c r="F166" s="234" t="s">
        <v>380</v>
      </c>
      <c r="G166" s="231"/>
      <c r="H166" s="235">
        <v>3</v>
      </c>
      <c r="I166" s="236"/>
      <c r="J166" s="231"/>
      <c r="K166" s="231"/>
      <c r="L166" s="237"/>
      <c r="M166" s="238"/>
      <c r="N166" s="239"/>
      <c r="O166" s="239"/>
      <c r="P166" s="239"/>
      <c r="Q166" s="239"/>
      <c r="R166" s="239"/>
      <c r="S166" s="239"/>
      <c r="T166" s="24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1" t="s">
        <v>132</v>
      </c>
      <c r="AU166" s="241" t="s">
        <v>85</v>
      </c>
      <c r="AV166" s="13" t="s">
        <v>85</v>
      </c>
      <c r="AW166" s="13" t="s">
        <v>32</v>
      </c>
      <c r="AX166" s="13" t="s">
        <v>76</v>
      </c>
      <c r="AY166" s="241" t="s">
        <v>123</v>
      </c>
    </row>
    <row r="167" s="13" customFormat="1">
      <c r="A167" s="13"/>
      <c r="B167" s="230"/>
      <c r="C167" s="231"/>
      <c r="D167" s="232" t="s">
        <v>132</v>
      </c>
      <c r="E167" s="233" t="s">
        <v>1</v>
      </c>
      <c r="F167" s="234" t="s">
        <v>381</v>
      </c>
      <c r="G167" s="231"/>
      <c r="H167" s="235">
        <v>37</v>
      </c>
      <c r="I167" s="236"/>
      <c r="J167" s="231"/>
      <c r="K167" s="231"/>
      <c r="L167" s="237"/>
      <c r="M167" s="238"/>
      <c r="N167" s="239"/>
      <c r="O167" s="239"/>
      <c r="P167" s="239"/>
      <c r="Q167" s="239"/>
      <c r="R167" s="239"/>
      <c r="S167" s="239"/>
      <c r="T167" s="24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1" t="s">
        <v>132</v>
      </c>
      <c r="AU167" s="241" t="s">
        <v>85</v>
      </c>
      <c r="AV167" s="13" t="s">
        <v>85</v>
      </c>
      <c r="AW167" s="13" t="s">
        <v>32</v>
      </c>
      <c r="AX167" s="13" t="s">
        <v>76</v>
      </c>
      <c r="AY167" s="241" t="s">
        <v>123</v>
      </c>
    </row>
    <row r="168" s="15" customFormat="1">
      <c r="A168" s="15"/>
      <c r="B168" s="264"/>
      <c r="C168" s="265"/>
      <c r="D168" s="232" t="s">
        <v>132</v>
      </c>
      <c r="E168" s="266" t="s">
        <v>1</v>
      </c>
      <c r="F168" s="267" t="s">
        <v>339</v>
      </c>
      <c r="G168" s="265"/>
      <c r="H168" s="268">
        <v>40</v>
      </c>
      <c r="I168" s="269"/>
      <c r="J168" s="265"/>
      <c r="K168" s="265"/>
      <c r="L168" s="270"/>
      <c r="M168" s="271"/>
      <c r="N168" s="272"/>
      <c r="O168" s="272"/>
      <c r="P168" s="272"/>
      <c r="Q168" s="272"/>
      <c r="R168" s="272"/>
      <c r="S168" s="272"/>
      <c r="T168" s="273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4" t="s">
        <v>132</v>
      </c>
      <c r="AU168" s="274" t="s">
        <v>85</v>
      </c>
      <c r="AV168" s="15" t="s">
        <v>130</v>
      </c>
      <c r="AW168" s="15" t="s">
        <v>32</v>
      </c>
      <c r="AX168" s="15" t="s">
        <v>8</v>
      </c>
      <c r="AY168" s="274" t="s">
        <v>123</v>
      </c>
    </row>
    <row r="169" s="2" customFormat="1" ht="16.5" customHeight="1">
      <c r="A169" s="38"/>
      <c r="B169" s="39"/>
      <c r="C169" s="242" t="s">
        <v>201</v>
      </c>
      <c r="D169" s="242" t="s">
        <v>164</v>
      </c>
      <c r="E169" s="243" t="s">
        <v>165</v>
      </c>
      <c r="F169" s="244" t="s">
        <v>166</v>
      </c>
      <c r="G169" s="245" t="s">
        <v>155</v>
      </c>
      <c r="H169" s="246">
        <v>80</v>
      </c>
      <c r="I169" s="247"/>
      <c r="J169" s="246">
        <f>ROUND(I169*H169,0)</f>
        <v>0</v>
      </c>
      <c r="K169" s="244" t="s">
        <v>129</v>
      </c>
      <c r="L169" s="248"/>
      <c r="M169" s="249" t="s">
        <v>1</v>
      </c>
      <c r="N169" s="250" t="s">
        <v>41</v>
      </c>
      <c r="O169" s="91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8" t="s">
        <v>163</v>
      </c>
      <c r="AT169" s="228" t="s">
        <v>164</v>
      </c>
      <c r="AU169" s="228" t="s">
        <v>85</v>
      </c>
      <c r="AY169" s="17" t="s">
        <v>123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7" t="s">
        <v>8</v>
      </c>
      <c r="BK169" s="229">
        <f>ROUND(I169*H169,0)</f>
        <v>0</v>
      </c>
      <c r="BL169" s="17" t="s">
        <v>130</v>
      </c>
      <c r="BM169" s="228" t="s">
        <v>382</v>
      </c>
    </row>
    <row r="170" s="13" customFormat="1">
      <c r="A170" s="13"/>
      <c r="B170" s="230"/>
      <c r="C170" s="231"/>
      <c r="D170" s="232" t="s">
        <v>132</v>
      </c>
      <c r="E170" s="233" t="s">
        <v>1</v>
      </c>
      <c r="F170" s="234" t="s">
        <v>383</v>
      </c>
      <c r="G170" s="231"/>
      <c r="H170" s="235">
        <v>80</v>
      </c>
      <c r="I170" s="236"/>
      <c r="J170" s="231"/>
      <c r="K170" s="231"/>
      <c r="L170" s="237"/>
      <c r="M170" s="238"/>
      <c r="N170" s="239"/>
      <c r="O170" s="239"/>
      <c r="P170" s="239"/>
      <c r="Q170" s="239"/>
      <c r="R170" s="239"/>
      <c r="S170" s="239"/>
      <c r="T170" s="24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1" t="s">
        <v>132</v>
      </c>
      <c r="AU170" s="241" t="s">
        <v>85</v>
      </c>
      <c r="AV170" s="13" t="s">
        <v>85</v>
      </c>
      <c r="AW170" s="13" t="s">
        <v>32</v>
      </c>
      <c r="AX170" s="13" t="s">
        <v>8</v>
      </c>
      <c r="AY170" s="241" t="s">
        <v>123</v>
      </c>
    </row>
    <row r="171" s="2" customFormat="1" ht="24.15" customHeight="1">
      <c r="A171" s="38"/>
      <c r="B171" s="39"/>
      <c r="C171" s="218" t="s">
        <v>206</v>
      </c>
      <c r="D171" s="218" t="s">
        <v>125</v>
      </c>
      <c r="E171" s="219" t="s">
        <v>159</v>
      </c>
      <c r="F171" s="220" t="s">
        <v>160</v>
      </c>
      <c r="G171" s="221" t="s">
        <v>128</v>
      </c>
      <c r="H171" s="222">
        <v>332.02999999999997</v>
      </c>
      <c r="I171" s="223"/>
      <c r="J171" s="222">
        <f>ROUND(I171*H171,0)</f>
        <v>0</v>
      </c>
      <c r="K171" s="220" t="s">
        <v>129</v>
      </c>
      <c r="L171" s="44"/>
      <c r="M171" s="224" t="s">
        <v>1</v>
      </c>
      <c r="N171" s="225" t="s">
        <v>41</v>
      </c>
      <c r="O171" s="91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8" t="s">
        <v>130</v>
      </c>
      <c r="AT171" s="228" t="s">
        <v>125</v>
      </c>
      <c r="AU171" s="228" t="s">
        <v>85</v>
      </c>
      <c r="AY171" s="17" t="s">
        <v>123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7" t="s">
        <v>8</v>
      </c>
      <c r="BK171" s="229">
        <f>ROUND(I171*H171,0)</f>
        <v>0</v>
      </c>
      <c r="BL171" s="17" t="s">
        <v>130</v>
      </c>
      <c r="BM171" s="228" t="s">
        <v>384</v>
      </c>
    </row>
    <row r="172" s="13" customFormat="1">
      <c r="A172" s="13"/>
      <c r="B172" s="230"/>
      <c r="C172" s="231"/>
      <c r="D172" s="232" t="s">
        <v>132</v>
      </c>
      <c r="E172" s="233" t="s">
        <v>1</v>
      </c>
      <c r="F172" s="234" t="s">
        <v>385</v>
      </c>
      <c r="G172" s="231"/>
      <c r="H172" s="235">
        <v>332.02999999999997</v>
      </c>
      <c r="I172" s="236"/>
      <c r="J172" s="231"/>
      <c r="K172" s="231"/>
      <c r="L172" s="237"/>
      <c r="M172" s="238"/>
      <c r="N172" s="239"/>
      <c r="O172" s="239"/>
      <c r="P172" s="239"/>
      <c r="Q172" s="239"/>
      <c r="R172" s="239"/>
      <c r="S172" s="239"/>
      <c r="T172" s="24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1" t="s">
        <v>132</v>
      </c>
      <c r="AU172" s="241" t="s">
        <v>85</v>
      </c>
      <c r="AV172" s="13" t="s">
        <v>85</v>
      </c>
      <c r="AW172" s="13" t="s">
        <v>32</v>
      </c>
      <c r="AX172" s="13" t="s">
        <v>8</v>
      </c>
      <c r="AY172" s="241" t="s">
        <v>123</v>
      </c>
    </row>
    <row r="173" s="2" customFormat="1" ht="16.5" customHeight="1">
      <c r="A173" s="38"/>
      <c r="B173" s="39"/>
      <c r="C173" s="242" t="s">
        <v>210</v>
      </c>
      <c r="D173" s="242" t="s">
        <v>164</v>
      </c>
      <c r="E173" s="243" t="s">
        <v>165</v>
      </c>
      <c r="F173" s="244" t="s">
        <v>166</v>
      </c>
      <c r="G173" s="245" t="s">
        <v>155</v>
      </c>
      <c r="H173" s="246">
        <v>664.05999999999995</v>
      </c>
      <c r="I173" s="247"/>
      <c r="J173" s="246">
        <f>ROUND(I173*H173,0)</f>
        <v>0</v>
      </c>
      <c r="K173" s="244" t="s">
        <v>129</v>
      </c>
      <c r="L173" s="248"/>
      <c r="M173" s="249" t="s">
        <v>1</v>
      </c>
      <c r="N173" s="250" t="s">
        <v>41</v>
      </c>
      <c r="O173" s="91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8" t="s">
        <v>163</v>
      </c>
      <c r="AT173" s="228" t="s">
        <v>164</v>
      </c>
      <c r="AU173" s="228" t="s">
        <v>85</v>
      </c>
      <c r="AY173" s="17" t="s">
        <v>123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7" t="s">
        <v>8</v>
      </c>
      <c r="BK173" s="229">
        <f>ROUND(I173*H173,0)</f>
        <v>0</v>
      </c>
      <c r="BL173" s="17" t="s">
        <v>130</v>
      </c>
      <c r="BM173" s="228" t="s">
        <v>386</v>
      </c>
    </row>
    <row r="174" s="13" customFormat="1">
      <c r="A174" s="13"/>
      <c r="B174" s="230"/>
      <c r="C174" s="231"/>
      <c r="D174" s="232" t="s">
        <v>132</v>
      </c>
      <c r="E174" s="233" t="s">
        <v>1</v>
      </c>
      <c r="F174" s="234" t="s">
        <v>387</v>
      </c>
      <c r="G174" s="231"/>
      <c r="H174" s="235">
        <v>664.05999999999995</v>
      </c>
      <c r="I174" s="236"/>
      <c r="J174" s="231"/>
      <c r="K174" s="231"/>
      <c r="L174" s="237"/>
      <c r="M174" s="238"/>
      <c r="N174" s="239"/>
      <c r="O174" s="239"/>
      <c r="P174" s="239"/>
      <c r="Q174" s="239"/>
      <c r="R174" s="239"/>
      <c r="S174" s="239"/>
      <c r="T174" s="24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1" t="s">
        <v>132</v>
      </c>
      <c r="AU174" s="241" t="s">
        <v>85</v>
      </c>
      <c r="AV174" s="13" t="s">
        <v>85</v>
      </c>
      <c r="AW174" s="13" t="s">
        <v>32</v>
      </c>
      <c r="AX174" s="13" t="s">
        <v>8</v>
      </c>
      <c r="AY174" s="241" t="s">
        <v>123</v>
      </c>
    </row>
    <row r="175" s="2" customFormat="1" ht="24.15" customHeight="1">
      <c r="A175" s="38"/>
      <c r="B175" s="39"/>
      <c r="C175" s="218" t="s">
        <v>215</v>
      </c>
      <c r="D175" s="218" t="s">
        <v>125</v>
      </c>
      <c r="E175" s="219" t="s">
        <v>170</v>
      </c>
      <c r="F175" s="220" t="s">
        <v>171</v>
      </c>
      <c r="G175" s="221" t="s">
        <v>128</v>
      </c>
      <c r="H175" s="222">
        <v>200.12000000000001</v>
      </c>
      <c r="I175" s="223"/>
      <c r="J175" s="222">
        <f>ROUND(I175*H175,0)</f>
        <v>0</v>
      </c>
      <c r="K175" s="220" t="s">
        <v>129</v>
      </c>
      <c r="L175" s="44"/>
      <c r="M175" s="224" t="s">
        <v>1</v>
      </c>
      <c r="N175" s="225" t="s">
        <v>41</v>
      </c>
      <c r="O175" s="91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8" t="s">
        <v>130</v>
      </c>
      <c r="AT175" s="228" t="s">
        <v>125</v>
      </c>
      <c r="AU175" s="228" t="s">
        <v>85</v>
      </c>
      <c r="AY175" s="17" t="s">
        <v>123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7" t="s">
        <v>8</v>
      </c>
      <c r="BK175" s="229">
        <f>ROUND(I175*H175,0)</f>
        <v>0</v>
      </c>
      <c r="BL175" s="17" t="s">
        <v>130</v>
      </c>
      <c r="BM175" s="228" t="s">
        <v>388</v>
      </c>
    </row>
    <row r="176" s="13" customFormat="1">
      <c r="A176" s="13"/>
      <c r="B176" s="230"/>
      <c r="C176" s="231"/>
      <c r="D176" s="232" t="s">
        <v>132</v>
      </c>
      <c r="E176" s="233" t="s">
        <v>1</v>
      </c>
      <c r="F176" s="234" t="s">
        <v>389</v>
      </c>
      <c r="G176" s="231"/>
      <c r="H176" s="235">
        <v>3.5</v>
      </c>
      <c r="I176" s="236"/>
      <c r="J176" s="231"/>
      <c r="K176" s="231"/>
      <c r="L176" s="237"/>
      <c r="M176" s="238"/>
      <c r="N176" s="239"/>
      <c r="O176" s="239"/>
      <c r="P176" s="239"/>
      <c r="Q176" s="239"/>
      <c r="R176" s="239"/>
      <c r="S176" s="239"/>
      <c r="T176" s="24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1" t="s">
        <v>132</v>
      </c>
      <c r="AU176" s="241" t="s">
        <v>85</v>
      </c>
      <c r="AV176" s="13" t="s">
        <v>85</v>
      </c>
      <c r="AW176" s="13" t="s">
        <v>32</v>
      </c>
      <c r="AX176" s="13" t="s">
        <v>76</v>
      </c>
      <c r="AY176" s="241" t="s">
        <v>123</v>
      </c>
    </row>
    <row r="177" s="13" customFormat="1">
      <c r="A177" s="13"/>
      <c r="B177" s="230"/>
      <c r="C177" s="231"/>
      <c r="D177" s="232" t="s">
        <v>132</v>
      </c>
      <c r="E177" s="233" t="s">
        <v>1</v>
      </c>
      <c r="F177" s="234" t="s">
        <v>390</v>
      </c>
      <c r="G177" s="231"/>
      <c r="H177" s="235">
        <v>196.62000000000001</v>
      </c>
      <c r="I177" s="236"/>
      <c r="J177" s="231"/>
      <c r="K177" s="231"/>
      <c r="L177" s="237"/>
      <c r="M177" s="238"/>
      <c r="N177" s="239"/>
      <c r="O177" s="239"/>
      <c r="P177" s="239"/>
      <c r="Q177" s="239"/>
      <c r="R177" s="239"/>
      <c r="S177" s="239"/>
      <c r="T177" s="24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1" t="s">
        <v>132</v>
      </c>
      <c r="AU177" s="241" t="s">
        <v>85</v>
      </c>
      <c r="AV177" s="13" t="s">
        <v>85</v>
      </c>
      <c r="AW177" s="13" t="s">
        <v>32</v>
      </c>
      <c r="AX177" s="13" t="s">
        <v>76</v>
      </c>
      <c r="AY177" s="241" t="s">
        <v>123</v>
      </c>
    </row>
    <row r="178" s="15" customFormat="1">
      <c r="A178" s="15"/>
      <c r="B178" s="264"/>
      <c r="C178" s="265"/>
      <c r="D178" s="232" t="s">
        <v>132</v>
      </c>
      <c r="E178" s="266" t="s">
        <v>1</v>
      </c>
      <c r="F178" s="267" t="s">
        <v>339</v>
      </c>
      <c r="G178" s="265"/>
      <c r="H178" s="268">
        <v>200.12000000000001</v>
      </c>
      <c r="I178" s="269"/>
      <c r="J178" s="265"/>
      <c r="K178" s="265"/>
      <c r="L178" s="270"/>
      <c r="M178" s="271"/>
      <c r="N178" s="272"/>
      <c r="O178" s="272"/>
      <c r="P178" s="272"/>
      <c r="Q178" s="272"/>
      <c r="R178" s="272"/>
      <c r="S178" s="272"/>
      <c r="T178" s="27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74" t="s">
        <v>132</v>
      </c>
      <c r="AU178" s="274" t="s">
        <v>85</v>
      </c>
      <c r="AV178" s="15" t="s">
        <v>130</v>
      </c>
      <c r="AW178" s="15" t="s">
        <v>32</v>
      </c>
      <c r="AX178" s="15" t="s">
        <v>8</v>
      </c>
      <c r="AY178" s="274" t="s">
        <v>123</v>
      </c>
    </row>
    <row r="179" s="2" customFormat="1" ht="16.5" customHeight="1">
      <c r="A179" s="38"/>
      <c r="B179" s="39"/>
      <c r="C179" s="242" t="s">
        <v>219</v>
      </c>
      <c r="D179" s="242" t="s">
        <v>164</v>
      </c>
      <c r="E179" s="243" t="s">
        <v>165</v>
      </c>
      <c r="F179" s="244" t="s">
        <v>166</v>
      </c>
      <c r="G179" s="245" t="s">
        <v>155</v>
      </c>
      <c r="H179" s="246">
        <v>400.24000000000001</v>
      </c>
      <c r="I179" s="247"/>
      <c r="J179" s="246">
        <f>ROUND(I179*H179,0)</f>
        <v>0</v>
      </c>
      <c r="K179" s="244" t="s">
        <v>129</v>
      </c>
      <c r="L179" s="248"/>
      <c r="M179" s="249" t="s">
        <v>1</v>
      </c>
      <c r="N179" s="250" t="s">
        <v>41</v>
      </c>
      <c r="O179" s="91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8" t="s">
        <v>163</v>
      </c>
      <c r="AT179" s="228" t="s">
        <v>164</v>
      </c>
      <c r="AU179" s="228" t="s">
        <v>85</v>
      </c>
      <c r="AY179" s="17" t="s">
        <v>123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7" t="s">
        <v>8</v>
      </c>
      <c r="BK179" s="229">
        <f>ROUND(I179*H179,0)</f>
        <v>0</v>
      </c>
      <c r="BL179" s="17" t="s">
        <v>130</v>
      </c>
      <c r="BM179" s="228" t="s">
        <v>391</v>
      </c>
    </row>
    <row r="180" s="13" customFormat="1">
      <c r="A180" s="13"/>
      <c r="B180" s="230"/>
      <c r="C180" s="231"/>
      <c r="D180" s="232" t="s">
        <v>132</v>
      </c>
      <c r="E180" s="233" t="s">
        <v>1</v>
      </c>
      <c r="F180" s="234" t="s">
        <v>176</v>
      </c>
      <c r="G180" s="231"/>
      <c r="H180" s="235">
        <v>400.24000000000001</v>
      </c>
      <c r="I180" s="236"/>
      <c r="J180" s="231"/>
      <c r="K180" s="231"/>
      <c r="L180" s="237"/>
      <c r="M180" s="238"/>
      <c r="N180" s="239"/>
      <c r="O180" s="239"/>
      <c r="P180" s="239"/>
      <c r="Q180" s="239"/>
      <c r="R180" s="239"/>
      <c r="S180" s="239"/>
      <c r="T180" s="24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1" t="s">
        <v>132</v>
      </c>
      <c r="AU180" s="241" t="s">
        <v>85</v>
      </c>
      <c r="AV180" s="13" t="s">
        <v>85</v>
      </c>
      <c r="AW180" s="13" t="s">
        <v>32</v>
      </c>
      <c r="AX180" s="13" t="s">
        <v>8</v>
      </c>
      <c r="AY180" s="241" t="s">
        <v>123</v>
      </c>
    </row>
    <row r="181" s="12" customFormat="1" ht="22.8" customHeight="1">
      <c r="A181" s="12"/>
      <c r="B181" s="202"/>
      <c r="C181" s="203"/>
      <c r="D181" s="204" t="s">
        <v>75</v>
      </c>
      <c r="E181" s="216" t="s">
        <v>138</v>
      </c>
      <c r="F181" s="216" t="s">
        <v>392</v>
      </c>
      <c r="G181" s="203"/>
      <c r="H181" s="203"/>
      <c r="I181" s="206"/>
      <c r="J181" s="217">
        <f>BK181</f>
        <v>0</v>
      </c>
      <c r="K181" s="203"/>
      <c r="L181" s="208"/>
      <c r="M181" s="209"/>
      <c r="N181" s="210"/>
      <c r="O181" s="210"/>
      <c r="P181" s="211">
        <f>SUM(P182:P195)</f>
        <v>0</v>
      </c>
      <c r="Q181" s="210"/>
      <c r="R181" s="211">
        <f>SUM(R182:R195)</f>
        <v>14.2615704</v>
      </c>
      <c r="S181" s="210"/>
      <c r="T181" s="212">
        <f>SUM(T182:T195)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3" t="s">
        <v>8</v>
      </c>
      <c r="AT181" s="214" t="s">
        <v>75</v>
      </c>
      <c r="AU181" s="214" t="s">
        <v>8</v>
      </c>
      <c r="AY181" s="213" t="s">
        <v>123</v>
      </c>
      <c r="BK181" s="215">
        <f>SUM(BK182:BK195)</f>
        <v>0</v>
      </c>
    </row>
    <row r="182" s="2" customFormat="1" ht="24.15" customHeight="1">
      <c r="A182" s="38"/>
      <c r="B182" s="39"/>
      <c r="C182" s="218" t="s">
        <v>7</v>
      </c>
      <c r="D182" s="218" t="s">
        <v>125</v>
      </c>
      <c r="E182" s="219" t="s">
        <v>393</v>
      </c>
      <c r="F182" s="220" t="s">
        <v>394</v>
      </c>
      <c r="G182" s="221" t="s">
        <v>128</v>
      </c>
      <c r="H182" s="222">
        <v>4.5800000000000001</v>
      </c>
      <c r="I182" s="223"/>
      <c r="J182" s="222">
        <f>ROUND(I182*H182,0)</f>
        <v>0</v>
      </c>
      <c r="K182" s="220" t="s">
        <v>129</v>
      </c>
      <c r="L182" s="44"/>
      <c r="M182" s="224" t="s">
        <v>1</v>
      </c>
      <c r="N182" s="225" t="s">
        <v>41</v>
      </c>
      <c r="O182" s="91"/>
      <c r="P182" s="226">
        <f>O182*H182</f>
        <v>0</v>
      </c>
      <c r="Q182" s="226">
        <v>3.11388</v>
      </c>
      <c r="R182" s="226">
        <f>Q182*H182</f>
        <v>14.2615704</v>
      </c>
      <c r="S182" s="226">
        <v>0</v>
      </c>
      <c r="T182" s="227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8" t="s">
        <v>130</v>
      </c>
      <c r="AT182" s="228" t="s">
        <v>125</v>
      </c>
      <c r="AU182" s="228" t="s">
        <v>85</v>
      </c>
      <c r="AY182" s="17" t="s">
        <v>123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7" t="s">
        <v>8</v>
      </c>
      <c r="BK182" s="229">
        <f>ROUND(I182*H182,0)</f>
        <v>0</v>
      </c>
      <c r="BL182" s="17" t="s">
        <v>130</v>
      </c>
      <c r="BM182" s="228" t="s">
        <v>395</v>
      </c>
    </row>
    <row r="183" s="13" customFormat="1">
      <c r="A183" s="13"/>
      <c r="B183" s="230"/>
      <c r="C183" s="231"/>
      <c r="D183" s="232" t="s">
        <v>132</v>
      </c>
      <c r="E183" s="233" t="s">
        <v>1</v>
      </c>
      <c r="F183" s="234" t="s">
        <v>396</v>
      </c>
      <c r="G183" s="231"/>
      <c r="H183" s="235">
        <v>0.57999999999999996</v>
      </c>
      <c r="I183" s="236"/>
      <c r="J183" s="231"/>
      <c r="K183" s="231"/>
      <c r="L183" s="237"/>
      <c r="M183" s="238"/>
      <c r="N183" s="239"/>
      <c r="O183" s="239"/>
      <c r="P183" s="239"/>
      <c r="Q183" s="239"/>
      <c r="R183" s="239"/>
      <c r="S183" s="239"/>
      <c r="T183" s="24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1" t="s">
        <v>132</v>
      </c>
      <c r="AU183" s="241" t="s">
        <v>85</v>
      </c>
      <c r="AV183" s="13" t="s">
        <v>85</v>
      </c>
      <c r="AW183" s="13" t="s">
        <v>32</v>
      </c>
      <c r="AX183" s="13" t="s">
        <v>76</v>
      </c>
      <c r="AY183" s="241" t="s">
        <v>123</v>
      </c>
    </row>
    <row r="184" s="13" customFormat="1">
      <c r="A184" s="13"/>
      <c r="B184" s="230"/>
      <c r="C184" s="231"/>
      <c r="D184" s="232" t="s">
        <v>132</v>
      </c>
      <c r="E184" s="233" t="s">
        <v>1</v>
      </c>
      <c r="F184" s="234" t="s">
        <v>397</v>
      </c>
      <c r="G184" s="231"/>
      <c r="H184" s="235">
        <v>4</v>
      </c>
      <c r="I184" s="236"/>
      <c r="J184" s="231"/>
      <c r="K184" s="231"/>
      <c r="L184" s="237"/>
      <c r="M184" s="238"/>
      <c r="N184" s="239"/>
      <c r="O184" s="239"/>
      <c r="P184" s="239"/>
      <c r="Q184" s="239"/>
      <c r="R184" s="239"/>
      <c r="S184" s="239"/>
      <c r="T184" s="24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1" t="s">
        <v>132</v>
      </c>
      <c r="AU184" s="241" t="s">
        <v>85</v>
      </c>
      <c r="AV184" s="13" t="s">
        <v>85</v>
      </c>
      <c r="AW184" s="13" t="s">
        <v>32</v>
      </c>
      <c r="AX184" s="13" t="s">
        <v>76</v>
      </c>
      <c r="AY184" s="241" t="s">
        <v>123</v>
      </c>
    </row>
    <row r="185" s="15" customFormat="1">
      <c r="A185" s="15"/>
      <c r="B185" s="264"/>
      <c r="C185" s="265"/>
      <c r="D185" s="232" t="s">
        <v>132</v>
      </c>
      <c r="E185" s="266" t="s">
        <v>1</v>
      </c>
      <c r="F185" s="267" t="s">
        <v>339</v>
      </c>
      <c r="G185" s="265"/>
      <c r="H185" s="268">
        <v>4.5800000000000001</v>
      </c>
      <c r="I185" s="269"/>
      <c r="J185" s="265"/>
      <c r="K185" s="265"/>
      <c r="L185" s="270"/>
      <c r="M185" s="271"/>
      <c r="N185" s="272"/>
      <c r="O185" s="272"/>
      <c r="P185" s="272"/>
      <c r="Q185" s="272"/>
      <c r="R185" s="272"/>
      <c r="S185" s="272"/>
      <c r="T185" s="273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4" t="s">
        <v>132</v>
      </c>
      <c r="AU185" s="274" t="s">
        <v>85</v>
      </c>
      <c r="AV185" s="15" t="s">
        <v>130</v>
      </c>
      <c r="AW185" s="15" t="s">
        <v>32</v>
      </c>
      <c r="AX185" s="15" t="s">
        <v>8</v>
      </c>
      <c r="AY185" s="274" t="s">
        <v>123</v>
      </c>
    </row>
    <row r="186" s="2" customFormat="1" ht="24.15" customHeight="1">
      <c r="A186" s="38"/>
      <c r="B186" s="39"/>
      <c r="C186" s="218" t="s">
        <v>226</v>
      </c>
      <c r="D186" s="218" t="s">
        <v>125</v>
      </c>
      <c r="E186" s="219" t="s">
        <v>398</v>
      </c>
      <c r="F186" s="220" t="s">
        <v>399</v>
      </c>
      <c r="G186" s="221" t="s">
        <v>128</v>
      </c>
      <c r="H186" s="222">
        <v>0.57999999999999996</v>
      </c>
      <c r="I186" s="223"/>
      <c r="J186" s="222">
        <f>ROUND(I186*H186,0)</f>
        <v>0</v>
      </c>
      <c r="K186" s="220" t="s">
        <v>129</v>
      </c>
      <c r="L186" s="44"/>
      <c r="M186" s="224" t="s">
        <v>1</v>
      </c>
      <c r="N186" s="225" t="s">
        <v>41</v>
      </c>
      <c r="O186" s="91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8" t="s">
        <v>130</v>
      </c>
      <c r="AT186" s="228" t="s">
        <v>125</v>
      </c>
      <c r="AU186" s="228" t="s">
        <v>85</v>
      </c>
      <c r="AY186" s="17" t="s">
        <v>123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7" t="s">
        <v>8</v>
      </c>
      <c r="BK186" s="229">
        <f>ROUND(I186*H186,0)</f>
        <v>0</v>
      </c>
      <c r="BL186" s="17" t="s">
        <v>130</v>
      </c>
      <c r="BM186" s="228" t="s">
        <v>400</v>
      </c>
    </row>
    <row r="187" s="13" customFormat="1">
      <c r="A187" s="13"/>
      <c r="B187" s="230"/>
      <c r="C187" s="231"/>
      <c r="D187" s="232" t="s">
        <v>132</v>
      </c>
      <c r="E187" s="233" t="s">
        <v>1</v>
      </c>
      <c r="F187" s="234" t="s">
        <v>396</v>
      </c>
      <c r="G187" s="231"/>
      <c r="H187" s="235">
        <v>0.57999999999999996</v>
      </c>
      <c r="I187" s="236"/>
      <c r="J187" s="231"/>
      <c r="K187" s="231"/>
      <c r="L187" s="237"/>
      <c r="M187" s="238"/>
      <c r="N187" s="239"/>
      <c r="O187" s="239"/>
      <c r="P187" s="239"/>
      <c r="Q187" s="239"/>
      <c r="R187" s="239"/>
      <c r="S187" s="239"/>
      <c r="T187" s="24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1" t="s">
        <v>132</v>
      </c>
      <c r="AU187" s="241" t="s">
        <v>85</v>
      </c>
      <c r="AV187" s="13" t="s">
        <v>85</v>
      </c>
      <c r="AW187" s="13" t="s">
        <v>32</v>
      </c>
      <c r="AX187" s="13" t="s">
        <v>8</v>
      </c>
      <c r="AY187" s="241" t="s">
        <v>123</v>
      </c>
    </row>
    <row r="188" s="2" customFormat="1" ht="16.5" customHeight="1">
      <c r="A188" s="38"/>
      <c r="B188" s="39"/>
      <c r="C188" s="218" t="s">
        <v>230</v>
      </c>
      <c r="D188" s="218" t="s">
        <v>125</v>
      </c>
      <c r="E188" s="219" t="s">
        <v>401</v>
      </c>
      <c r="F188" s="220" t="s">
        <v>402</v>
      </c>
      <c r="G188" s="221" t="s">
        <v>186</v>
      </c>
      <c r="H188" s="222">
        <v>124.5</v>
      </c>
      <c r="I188" s="223"/>
      <c r="J188" s="222">
        <f>ROUND(I188*H188,0)</f>
        <v>0</v>
      </c>
      <c r="K188" s="220" t="s">
        <v>129</v>
      </c>
      <c r="L188" s="44"/>
      <c r="M188" s="224" t="s">
        <v>1</v>
      </c>
      <c r="N188" s="225" t="s">
        <v>41</v>
      </c>
      <c r="O188" s="91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7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8" t="s">
        <v>130</v>
      </c>
      <c r="AT188" s="228" t="s">
        <v>125</v>
      </c>
      <c r="AU188" s="228" t="s">
        <v>85</v>
      </c>
      <c r="AY188" s="17" t="s">
        <v>123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7" t="s">
        <v>8</v>
      </c>
      <c r="BK188" s="229">
        <f>ROUND(I188*H188,0)</f>
        <v>0</v>
      </c>
      <c r="BL188" s="17" t="s">
        <v>130</v>
      </c>
      <c r="BM188" s="228" t="s">
        <v>403</v>
      </c>
    </row>
    <row r="189" s="13" customFormat="1">
      <c r="A189" s="13"/>
      <c r="B189" s="230"/>
      <c r="C189" s="231"/>
      <c r="D189" s="232" t="s">
        <v>132</v>
      </c>
      <c r="E189" s="233" t="s">
        <v>1</v>
      </c>
      <c r="F189" s="234" t="s">
        <v>278</v>
      </c>
      <c r="G189" s="231"/>
      <c r="H189" s="235">
        <v>124.5</v>
      </c>
      <c r="I189" s="236"/>
      <c r="J189" s="231"/>
      <c r="K189" s="231"/>
      <c r="L189" s="237"/>
      <c r="M189" s="238"/>
      <c r="N189" s="239"/>
      <c r="O189" s="239"/>
      <c r="P189" s="239"/>
      <c r="Q189" s="239"/>
      <c r="R189" s="239"/>
      <c r="S189" s="239"/>
      <c r="T189" s="24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1" t="s">
        <v>132</v>
      </c>
      <c r="AU189" s="241" t="s">
        <v>85</v>
      </c>
      <c r="AV189" s="13" t="s">
        <v>85</v>
      </c>
      <c r="AW189" s="13" t="s">
        <v>32</v>
      </c>
      <c r="AX189" s="13" t="s">
        <v>8</v>
      </c>
      <c r="AY189" s="241" t="s">
        <v>123</v>
      </c>
    </row>
    <row r="190" s="2" customFormat="1" ht="21.75" customHeight="1">
      <c r="A190" s="38"/>
      <c r="B190" s="39"/>
      <c r="C190" s="218" t="s">
        <v>234</v>
      </c>
      <c r="D190" s="218" t="s">
        <v>125</v>
      </c>
      <c r="E190" s="219" t="s">
        <v>404</v>
      </c>
      <c r="F190" s="220" t="s">
        <v>405</v>
      </c>
      <c r="G190" s="221" t="s">
        <v>186</v>
      </c>
      <c r="H190" s="222">
        <v>117.5</v>
      </c>
      <c r="I190" s="223"/>
      <c r="J190" s="222">
        <f>ROUND(I190*H190,0)</f>
        <v>0</v>
      </c>
      <c r="K190" s="220" t="s">
        <v>129</v>
      </c>
      <c r="L190" s="44"/>
      <c r="M190" s="224" t="s">
        <v>1</v>
      </c>
      <c r="N190" s="225" t="s">
        <v>41</v>
      </c>
      <c r="O190" s="91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8" t="s">
        <v>130</v>
      </c>
      <c r="AT190" s="228" t="s">
        <v>125</v>
      </c>
      <c r="AU190" s="228" t="s">
        <v>85</v>
      </c>
      <c r="AY190" s="17" t="s">
        <v>123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7" t="s">
        <v>8</v>
      </c>
      <c r="BK190" s="229">
        <f>ROUND(I190*H190,0)</f>
        <v>0</v>
      </c>
      <c r="BL190" s="17" t="s">
        <v>130</v>
      </c>
      <c r="BM190" s="228" t="s">
        <v>406</v>
      </c>
    </row>
    <row r="191" s="13" customFormat="1">
      <c r="A191" s="13"/>
      <c r="B191" s="230"/>
      <c r="C191" s="231"/>
      <c r="D191" s="232" t="s">
        <v>132</v>
      </c>
      <c r="E191" s="233" t="s">
        <v>1</v>
      </c>
      <c r="F191" s="234" t="s">
        <v>407</v>
      </c>
      <c r="G191" s="231"/>
      <c r="H191" s="235">
        <v>117.5</v>
      </c>
      <c r="I191" s="236"/>
      <c r="J191" s="231"/>
      <c r="K191" s="231"/>
      <c r="L191" s="237"/>
      <c r="M191" s="238"/>
      <c r="N191" s="239"/>
      <c r="O191" s="239"/>
      <c r="P191" s="239"/>
      <c r="Q191" s="239"/>
      <c r="R191" s="239"/>
      <c r="S191" s="239"/>
      <c r="T191" s="24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1" t="s">
        <v>132</v>
      </c>
      <c r="AU191" s="241" t="s">
        <v>85</v>
      </c>
      <c r="AV191" s="13" t="s">
        <v>85</v>
      </c>
      <c r="AW191" s="13" t="s">
        <v>32</v>
      </c>
      <c r="AX191" s="13" t="s">
        <v>8</v>
      </c>
      <c r="AY191" s="241" t="s">
        <v>123</v>
      </c>
    </row>
    <row r="192" s="2" customFormat="1" ht="16.5" customHeight="1">
      <c r="A192" s="38"/>
      <c r="B192" s="39"/>
      <c r="C192" s="218" t="s">
        <v>238</v>
      </c>
      <c r="D192" s="218" t="s">
        <v>125</v>
      </c>
      <c r="E192" s="219" t="s">
        <v>408</v>
      </c>
      <c r="F192" s="220" t="s">
        <v>409</v>
      </c>
      <c r="G192" s="221" t="s">
        <v>128</v>
      </c>
      <c r="H192" s="222">
        <v>45.310000000000002</v>
      </c>
      <c r="I192" s="223"/>
      <c r="J192" s="222">
        <f>ROUND(I192*H192,0)</f>
        <v>0</v>
      </c>
      <c r="K192" s="220" t="s">
        <v>1</v>
      </c>
      <c r="L192" s="44"/>
      <c r="M192" s="224" t="s">
        <v>1</v>
      </c>
      <c r="N192" s="225" t="s">
        <v>41</v>
      </c>
      <c r="O192" s="91"/>
      <c r="P192" s="226">
        <f>O192*H192</f>
        <v>0</v>
      </c>
      <c r="Q192" s="226">
        <v>0</v>
      </c>
      <c r="R192" s="226">
        <f>Q192*H192</f>
        <v>0</v>
      </c>
      <c r="S192" s="226">
        <v>0</v>
      </c>
      <c r="T192" s="227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8" t="s">
        <v>130</v>
      </c>
      <c r="AT192" s="228" t="s">
        <v>125</v>
      </c>
      <c r="AU192" s="228" t="s">
        <v>85</v>
      </c>
      <c r="AY192" s="17" t="s">
        <v>123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7" t="s">
        <v>8</v>
      </c>
      <c r="BK192" s="229">
        <f>ROUND(I192*H192,0)</f>
        <v>0</v>
      </c>
      <c r="BL192" s="17" t="s">
        <v>130</v>
      </c>
      <c r="BM192" s="228" t="s">
        <v>410</v>
      </c>
    </row>
    <row r="193" s="13" customFormat="1">
      <c r="A193" s="13"/>
      <c r="B193" s="230"/>
      <c r="C193" s="231"/>
      <c r="D193" s="232" t="s">
        <v>132</v>
      </c>
      <c r="E193" s="233" t="s">
        <v>1</v>
      </c>
      <c r="F193" s="234" t="s">
        <v>411</v>
      </c>
      <c r="G193" s="231"/>
      <c r="H193" s="235">
        <v>15.48</v>
      </c>
      <c r="I193" s="236"/>
      <c r="J193" s="231"/>
      <c r="K193" s="231"/>
      <c r="L193" s="237"/>
      <c r="M193" s="238"/>
      <c r="N193" s="239"/>
      <c r="O193" s="239"/>
      <c r="P193" s="239"/>
      <c r="Q193" s="239"/>
      <c r="R193" s="239"/>
      <c r="S193" s="239"/>
      <c r="T193" s="24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1" t="s">
        <v>132</v>
      </c>
      <c r="AU193" s="241" t="s">
        <v>85</v>
      </c>
      <c r="AV193" s="13" t="s">
        <v>85</v>
      </c>
      <c r="AW193" s="13" t="s">
        <v>32</v>
      </c>
      <c r="AX193" s="13" t="s">
        <v>76</v>
      </c>
      <c r="AY193" s="241" t="s">
        <v>123</v>
      </c>
    </row>
    <row r="194" s="13" customFormat="1">
      <c r="A194" s="13"/>
      <c r="B194" s="230"/>
      <c r="C194" s="231"/>
      <c r="D194" s="232" t="s">
        <v>132</v>
      </c>
      <c r="E194" s="233" t="s">
        <v>1</v>
      </c>
      <c r="F194" s="234" t="s">
        <v>412</v>
      </c>
      <c r="G194" s="231"/>
      <c r="H194" s="235">
        <v>29.829999999999998</v>
      </c>
      <c r="I194" s="236"/>
      <c r="J194" s="231"/>
      <c r="K194" s="231"/>
      <c r="L194" s="237"/>
      <c r="M194" s="238"/>
      <c r="N194" s="239"/>
      <c r="O194" s="239"/>
      <c r="P194" s="239"/>
      <c r="Q194" s="239"/>
      <c r="R194" s="239"/>
      <c r="S194" s="239"/>
      <c r="T194" s="24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1" t="s">
        <v>132</v>
      </c>
      <c r="AU194" s="241" t="s">
        <v>85</v>
      </c>
      <c r="AV194" s="13" t="s">
        <v>85</v>
      </c>
      <c r="AW194" s="13" t="s">
        <v>32</v>
      </c>
      <c r="AX194" s="13" t="s">
        <v>76</v>
      </c>
      <c r="AY194" s="241" t="s">
        <v>123</v>
      </c>
    </row>
    <row r="195" s="15" customFormat="1">
      <c r="A195" s="15"/>
      <c r="B195" s="264"/>
      <c r="C195" s="265"/>
      <c r="D195" s="232" t="s">
        <v>132</v>
      </c>
      <c r="E195" s="266" t="s">
        <v>1</v>
      </c>
      <c r="F195" s="267" t="s">
        <v>339</v>
      </c>
      <c r="G195" s="265"/>
      <c r="H195" s="268">
        <v>45.310000000000002</v>
      </c>
      <c r="I195" s="269"/>
      <c r="J195" s="265"/>
      <c r="K195" s="265"/>
      <c r="L195" s="270"/>
      <c r="M195" s="271"/>
      <c r="N195" s="272"/>
      <c r="O195" s="272"/>
      <c r="P195" s="272"/>
      <c r="Q195" s="272"/>
      <c r="R195" s="272"/>
      <c r="S195" s="272"/>
      <c r="T195" s="273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4" t="s">
        <v>132</v>
      </c>
      <c r="AU195" s="274" t="s">
        <v>85</v>
      </c>
      <c r="AV195" s="15" t="s">
        <v>130</v>
      </c>
      <c r="AW195" s="15" t="s">
        <v>32</v>
      </c>
      <c r="AX195" s="15" t="s">
        <v>8</v>
      </c>
      <c r="AY195" s="274" t="s">
        <v>123</v>
      </c>
    </row>
    <row r="196" s="12" customFormat="1" ht="22.8" customHeight="1">
      <c r="A196" s="12"/>
      <c r="B196" s="202"/>
      <c r="C196" s="203"/>
      <c r="D196" s="204" t="s">
        <v>75</v>
      </c>
      <c r="E196" s="216" t="s">
        <v>130</v>
      </c>
      <c r="F196" s="216" t="s">
        <v>177</v>
      </c>
      <c r="G196" s="203"/>
      <c r="H196" s="203"/>
      <c r="I196" s="206"/>
      <c r="J196" s="217">
        <f>BK196</f>
        <v>0</v>
      </c>
      <c r="K196" s="203"/>
      <c r="L196" s="208"/>
      <c r="M196" s="209"/>
      <c r="N196" s="210"/>
      <c r="O196" s="210"/>
      <c r="P196" s="211">
        <f>SUM(P197:P212)</f>
        <v>0</v>
      </c>
      <c r="Q196" s="210"/>
      <c r="R196" s="211">
        <f>SUM(R197:R212)</f>
        <v>0.21223999999999998</v>
      </c>
      <c r="S196" s="210"/>
      <c r="T196" s="212">
        <f>SUM(T197:T212)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3" t="s">
        <v>8</v>
      </c>
      <c r="AT196" s="214" t="s">
        <v>75</v>
      </c>
      <c r="AU196" s="214" t="s">
        <v>8</v>
      </c>
      <c r="AY196" s="213" t="s">
        <v>123</v>
      </c>
      <c r="BK196" s="215">
        <f>SUM(BK197:BK212)</f>
        <v>0</v>
      </c>
    </row>
    <row r="197" s="2" customFormat="1" ht="16.5" customHeight="1">
      <c r="A197" s="38"/>
      <c r="B197" s="39"/>
      <c r="C197" s="218" t="s">
        <v>242</v>
      </c>
      <c r="D197" s="218" t="s">
        <v>125</v>
      </c>
      <c r="E197" s="219" t="s">
        <v>179</v>
      </c>
      <c r="F197" s="220" t="s">
        <v>180</v>
      </c>
      <c r="G197" s="221" t="s">
        <v>128</v>
      </c>
      <c r="H197" s="222">
        <v>0.69999999999999996</v>
      </c>
      <c r="I197" s="223"/>
      <c r="J197" s="222">
        <f>ROUND(I197*H197,0)</f>
        <v>0</v>
      </c>
      <c r="K197" s="220" t="s">
        <v>129</v>
      </c>
      <c r="L197" s="44"/>
      <c r="M197" s="224" t="s">
        <v>1</v>
      </c>
      <c r="N197" s="225" t="s">
        <v>41</v>
      </c>
      <c r="O197" s="91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7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8" t="s">
        <v>130</v>
      </c>
      <c r="AT197" s="228" t="s">
        <v>125</v>
      </c>
      <c r="AU197" s="228" t="s">
        <v>85</v>
      </c>
      <c r="AY197" s="17" t="s">
        <v>123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7" t="s">
        <v>8</v>
      </c>
      <c r="BK197" s="229">
        <f>ROUND(I197*H197,0)</f>
        <v>0</v>
      </c>
      <c r="BL197" s="17" t="s">
        <v>130</v>
      </c>
      <c r="BM197" s="228" t="s">
        <v>413</v>
      </c>
    </row>
    <row r="198" s="13" customFormat="1">
      <c r="A198" s="13"/>
      <c r="B198" s="230"/>
      <c r="C198" s="231"/>
      <c r="D198" s="232" t="s">
        <v>132</v>
      </c>
      <c r="E198" s="233" t="s">
        <v>1</v>
      </c>
      <c r="F198" s="234" t="s">
        <v>414</v>
      </c>
      <c r="G198" s="231"/>
      <c r="H198" s="235">
        <v>0.69999999999999996</v>
      </c>
      <c r="I198" s="236"/>
      <c r="J198" s="231"/>
      <c r="K198" s="231"/>
      <c r="L198" s="237"/>
      <c r="M198" s="238"/>
      <c r="N198" s="239"/>
      <c r="O198" s="239"/>
      <c r="P198" s="239"/>
      <c r="Q198" s="239"/>
      <c r="R198" s="239"/>
      <c r="S198" s="239"/>
      <c r="T198" s="24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1" t="s">
        <v>132</v>
      </c>
      <c r="AU198" s="241" t="s">
        <v>85</v>
      </c>
      <c r="AV198" s="13" t="s">
        <v>85</v>
      </c>
      <c r="AW198" s="13" t="s">
        <v>32</v>
      </c>
      <c r="AX198" s="13" t="s">
        <v>8</v>
      </c>
      <c r="AY198" s="241" t="s">
        <v>123</v>
      </c>
    </row>
    <row r="199" s="2" customFormat="1" ht="33" customHeight="1">
      <c r="A199" s="38"/>
      <c r="B199" s="39"/>
      <c r="C199" s="218" t="s">
        <v>246</v>
      </c>
      <c r="D199" s="218" t="s">
        <v>125</v>
      </c>
      <c r="E199" s="219" t="s">
        <v>415</v>
      </c>
      <c r="F199" s="220" t="s">
        <v>416</v>
      </c>
      <c r="G199" s="221" t="s">
        <v>128</v>
      </c>
      <c r="H199" s="222">
        <v>1.2</v>
      </c>
      <c r="I199" s="223"/>
      <c r="J199" s="222">
        <f>ROUND(I199*H199,0)</f>
        <v>0</v>
      </c>
      <c r="K199" s="220" t="s">
        <v>129</v>
      </c>
      <c r="L199" s="44"/>
      <c r="M199" s="224" t="s">
        <v>1</v>
      </c>
      <c r="N199" s="225" t="s">
        <v>41</v>
      </c>
      <c r="O199" s="91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8" t="s">
        <v>130</v>
      </c>
      <c r="AT199" s="228" t="s">
        <v>125</v>
      </c>
      <c r="AU199" s="228" t="s">
        <v>85</v>
      </c>
      <c r="AY199" s="17" t="s">
        <v>123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7" t="s">
        <v>8</v>
      </c>
      <c r="BK199" s="229">
        <f>ROUND(I199*H199,0)</f>
        <v>0</v>
      </c>
      <c r="BL199" s="17" t="s">
        <v>130</v>
      </c>
      <c r="BM199" s="228" t="s">
        <v>417</v>
      </c>
    </row>
    <row r="200" s="13" customFormat="1">
      <c r="A200" s="13"/>
      <c r="B200" s="230"/>
      <c r="C200" s="231"/>
      <c r="D200" s="232" t="s">
        <v>132</v>
      </c>
      <c r="E200" s="233" t="s">
        <v>1</v>
      </c>
      <c r="F200" s="234" t="s">
        <v>418</v>
      </c>
      <c r="G200" s="231"/>
      <c r="H200" s="235">
        <v>1.2</v>
      </c>
      <c r="I200" s="236"/>
      <c r="J200" s="231"/>
      <c r="K200" s="231"/>
      <c r="L200" s="237"/>
      <c r="M200" s="238"/>
      <c r="N200" s="239"/>
      <c r="O200" s="239"/>
      <c r="P200" s="239"/>
      <c r="Q200" s="239"/>
      <c r="R200" s="239"/>
      <c r="S200" s="239"/>
      <c r="T200" s="24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1" t="s">
        <v>132</v>
      </c>
      <c r="AU200" s="241" t="s">
        <v>85</v>
      </c>
      <c r="AV200" s="13" t="s">
        <v>85</v>
      </c>
      <c r="AW200" s="13" t="s">
        <v>32</v>
      </c>
      <c r="AX200" s="13" t="s">
        <v>8</v>
      </c>
      <c r="AY200" s="241" t="s">
        <v>123</v>
      </c>
    </row>
    <row r="201" s="2" customFormat="1" ht="24.15" customHeight="1">
      <c r="A201" s="38"/>
      <c r="B201" s="39"/>
      <c r="C201" s="218" t="s">
        <v>250</v>
      </c>
      <c r="D201" s="218" t="s">
        <v>125</v>
      </c>
      <c r="E201" s="219" t="s">
        <v>419</v>
      </c>
      <c r="F201" s="220" t="s">
        <v>420</v>
      </c>
      <c r="G201" s="221" t="s">
        <v>128</v>
      </c>
      <c r="H201" s="222">
        <v>115.09999999999999</v>
      </c>
      <c r="I201" s="223"/>
      <c r="J201" s="222">
        <f>ROUND(I201*H201,0)</f>
        <v>0</v>
      </c>
      <c r="K201" s="220" t="s">
        <v>129</v>
      </c>
      <c r="L201" s="44"/>
      <c r="M201" s="224" t="s">
        <v>1</v>
      </c>
      <c r="N201" s="225" t="s">
        <v>41</v>
      </c>
      <c r="O201" s="91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8" t="s">
        <v>130</v>
      </c>
      <c r="AT201" s="228" t="s">
        <v>125</v>
      </c>
      <c r="AU201" s="228" t="s">
        <v>85</v>
      </c>
      <c r="AY201" s="17" t="s">
        <v>123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7" t="s">
        <v>8</v>
      </c>
      <c r="BK201" s="229">
        <f>ROUND(I201*H201,0)</f>
        <v>0</v>
      </c>
      <c r="BL201" s="17" t="s">
        <v>130</v>
      </c>
      <c r="BM201" s="228" t="s">
        <v>421</v>
      </c>
    </row>
    <row r="202" s="13" customFormat="1">
      <c r="A202" s="13"/>
      <c r="B202" s="230"/>
      <c r="C202" s="231"/>
      <c r="D202" s="232" t="s">
        <v>132</v>
      </c>
      <c r="E202" s="233" t="s">
        <v>1</v>
      </c>
      <c r="F202" s="234" t="s">
        <v>422</v>
      </c>
      <c r="G202" s="231"/>
      <c r="H202" s="235">
        <v>115.09999999999999</v>
      </c>
      <c r="I202" s="236"/>
      <c r="J202" s="231"/>
      <c r="K202" s="231"/>
      <c r="L202" s="237"/>
      <c r="M202" s="238"/>
      <c r="N202" s="239"/>
      <c r="O202" s="239"/>
      <c r="P202" s="239"/>
      <c r="Q202" s="239"/>
      <c r="R202" s="239"/>
      <c r="S202" s="239"/>
      <c r="T202" s="24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1" t="s">
        <v>132</v>
      </c>
      <c r="AU202" s="241" t="s">
        <v>85</v>
      </c>
      <c r="AV202" s="13" t="s">
        <v>85</v>
      </c>
      <c r="AW202" s="13" t="s">
        <v>32</v>
      </c>
      <c r="AX202" s="13" t="s">
        <v>8</v>
      </c>
      <c r="AY202" s="241" t="s">
        <v>123</v>
      </c>
    </row>
    <row r="203" s="2" customFormat="1" ht="33" customHeight="1">
      <c r="A203" s="38"/>
      <c r="B203" s="39"/>
      <c r="C203" s="218" t="s">
        <v>254</v>
      </c>
      <c r="D203" s="218" t="s">
        <v>125</v>
      </c>
      <c r="E203" s="219" t="s">
        <v>423</v>
      </c>
      <c r="F203" s="220" t="s">
        <v>424</v>
      </c>
      <c r="G203" s="221" t="s">
        <v>128</v>
      </c>
      <c r="H203" s="222">
        <v>2.3999999999999999</v>
      </c>
      <c r="I203" s="223"/>
      <c r="J203" s="222">
        <f>ROUND(I203*H203,0)</f>
        <v>0</v>
      </c>
      <c r="K203" s="220" t="s">
        <v>129</v>
      </c>
      <c r="L203" s="44"/>
      <c r="M203" s="224" t="s">
        <v>1</v>
      </c>
      <c r="N203" s="225" t="s">
        <v>41</v>
      </c>
      <c r="O203" s="91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8" t="s">
        <v>130</v>
      </c>
      <c r="AT203" s="228" t="s">
        <v>125</v>
      </c>
      <c r="AU203" s="228" t="s">
        <v>85</v>
      </c>
      <c r="AY203" s="17" t="s">
        <v>123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7" t="s">
        <v>8</v>
      </c>
      <c r="BK203" s="229">
        <f>ROUND(I203*H203,0)</f>
        <v>0</v>
      </c>
      <c r="BL203" s="17" t="s">
        <v>130</v>
      </c>
      <c r="BM203" s="228" t="s">
        <v>425</v>
      </c>
    </row>
    <row r="204" s="13" customFormat="1">
      <c r="A204" s="13"/>
      <c r="B204" s="230"/>
      <c r="C204" s="231"/>
      <c r="D204" s="232" t="s">
        <v>132</v>
      </c>
      <c r="E204" s="233" t="s">
        <v>1</v>
      </c>
      <c r="F204" s="234" t="s">
        <v>426</v>
      </c>
      <c r="G204" s="231"/>
      <c r="H204" s="235">
        <v>2.3999999999999999</v>
      </c>
      <c r="I204" s="236"/>
      <c r="J204" s="231"/>
      <c r="K204" s="231"/>
      <c r="L204" s="237"/>
      <c r="M204" s="238"/>
      <c r="N204" s="239"/>
      <c r="O204" s="239"/>
      <c r="P204" s="239"/>
      <c r="Q204" s="239"/>
      <c r="R204" s="239"/>
      <c r="S204" s="239"/>
      <c r="T204" s="24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1" t="s">
        <v>132</v>
      </c>
      <c r="AU204" s="241" t="s">
        <v>85</v>
      </c>
      <c r="AV204" s="13" t="s">
        <v>85</v>
      </c>
      <c r="AW204" s="13" t="s">
        <v>32</v>
      </c>
      <c r="AX204" s="13" t="s">
        <v>8</v>
      </c>
      <c r="AY204" s="241" t="s">
        <v>123</v>
      </c>
    </row>
    <row r="205" s="2" customFormat="1" ht="24.15" customHeight="1">
      <c r="A205" s="38"/>
      <c r="B205" s="39"/>
      <c r="C205" s="218" t="s">
        <v>258</v>
      </c>
      <c r="D205" s="218" t="s">
        <v>125</v>
      </c>
      <c r="E205" s="219" t="s">
        <v>427</v>
      </c>
      <c r="F205" s="220" t="s">
        <v>428</v>
      </c>
      <c r="G205" s="221" t="s">
        <v>128</v>
      </c>
      <c r="H205" s="222">
        <v>3</v>
      </c>
      <c r="I205" s="223"/>
      <c r="J205" s="222">
        <f>ROUND(I205*H205,0)</f>
        <v>0</v>
      </c>
      <c r="K205" s="220" t="s">
        <v>129</v>
      </c>
      <c r="L205" s="44"/>
      <c r="M205" s="224" t="s">
        <v>1</v>
      </c>
      <c r="N205" s="225" t="s">
        <v>41</v>
      </c>
      <c r="O205" s="91"/>
      <c r="P205" s="226">
        <f>O205*H205</f>
        <v>0</v>
      </c>
      <c r="Q205" s="226">
        <v>0</v>
      </c>
      <c r="R205" s="226">
        <f>Q205*H205</f>
        <v>0</v>
      </c>
      <c r="S205" s="226">
        <v>0</v>
      </c>
      <c r="T205" s="227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8" t="s">
        <v>130</v>
      </c>
      <c r="AT205" s="228" t="s">
        <v>125</v>
      </c>
      <c r="AU205" s="228" t="s">
        <v>85</v>
      </c>
      <c r="AY205" s="17" t="s">
        <v>123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7" t="s">
        <v>8</v>
      </c>
      <c r="BK205" s="229">
        <f>ROUND(I205*H205,0)</f>
        <v>0</v>
      </c>
      <c r="BL205" s="17" t="s">
        <v>130</v>
      </c>
      <c r="BM205" s="228" t="s">
        <v>429</v>
      </c>
    </row>
    <row r="206" s="13" customFormat="1">
      <c r="A206" s="13"/>
      <c r="B206" s="230"/>
      <c r="C206" s="231"/>
      <c r="D206" s="232" t="s">
        <v>132</v>
      </c>
      <c r="E206" s="233" t="s">
        <v>1</v>
      </c>
      <c r="F206" s="234" t="s">
        <v>430</v>
      </c>
      <c r="G206" s="231"/>
      <c r="H206" s="235">
        <v>3</v>
      </c>
      <c r="I206" s="236"/>
      <c r="J206" s="231"/>
      <c r="K206" s="231"/>
      <c r="L206" s="237"/>
      <c r="M206" s="238"/>
      <c r="N206" s="239"/>
      <c r="O206" s="239"/>
      <c r="P206" s="239"/>
      <c r="Q206" s="239"/>
      <c r="R206" s="239"/>
      <c r="S206" s="239"/>
      <c r="T206" s="24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1" t="s">
        <v>132</v>
      </c>
      <c r="AU206" s="241" t="s">
        <v>85</v>
      </c>
      <c r="AV206" s="13" t="s">
        <v>85</v>
      </c>
      <c r="AW206" s="13" t="s">
        <v>32</v>
      </c>
      <c r="AX206" s="13" t="s">
        <v>8</v>
      </c>
      <c r="AY206" s="241" t="s">
        <v>123</v>
      </c>
    </row>
    <row r="207" s="2" customFormat="1" ht="24.15" customHeight="1">
      <c r="A207" s="38"/>
      <c r="B207" s="39"/>
      <c r="C207" s="218" t="s">
        <v>262</v>
      </c>
      <c r="D207" s="218" t="s">
        <v>125</v>
      </c>
      <c r="E207" s="219" t="s">
        <v>431</v>
      </c>
      <c r="F207" s="220" t="s">
        <v>432</v>
      </c>
      <c r="G207" s="221" t="s">
        <v>141</v>
      </c>
      <c r="H207" s="222">
        <v>4</v>
      </c>
      <c r="I207" s="223"/>
      <c r="J207" s="222">
        <f>ROUND(I207*H207,0)</f>
        <v>0</v>
      </c>
      <c r="K207" s="220" t="s">
        <v>129</v>
      </c>
      <c r="L207" s="44"/>
      <c r="M207" s="224" t="s">
        <v>1</v>
      </c>
      <c r="N207" s="225" t="s">
        <v>41</v>
      </c>
      <c r="O207" s="91"/>
      <c r="P207" s="226">
        <f>O207*H207</f>
        <v>0</v>
      </c>
      <c r="Q207" s="226">
        <v>0.01328</v>
      </c>
      <c r="R207" s="226">
        <f>Q207*H207</f>
        <v>0.053120000000000001</v>
      </c>
      <c r="S207" s="226">
        <v>0</v>
      </c>
      <c r="T207" s="227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8" t="s">
        <v>130</v>
      </c>
      <c r="AT207" s="228" t="s">
        <v>125</v>
      </c>
      <c r="AU207" s="228" t="s">
        <v>85</v>
      </c>
      <c r="AY207" s="17" t="s">
        <v>123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7" t="s">
        <v>8</v>
      </c>
      <c r="BK207" s="229">
        <f>ROUND(I207*H207,0)</f>
        <v>0</v>
      </c>
      <c r="BL207" s="17" t="s">
        <v>130</v>
      </c>
      <c r="BM207" s="228" t="s">
        <v>433</v>
      </c>
    </row>
    <row r="208" s="13" customFormat="1">
      <c r="A208" s="13"/>
      <c r="B208" s="230"/>
      <c r="C208" s="231"/>
      <c r="D208" s="232" t="s">
        <v>132</v>
      </c>
      <c r="E208" s="233" t="s">
        <v>1</v>
      </c>
      <c r="F208" s="234" t="s">
        <v>434</v>
      </c>
      <c r="G208" s="231"/>
      <c r="H208" s="235">
        <v>4</v>
      </c>
      <c r="I208" s="236"/>
      <c r="J208" s="231"/>
      <c r="K208" s="231"/>
      <c r="L208" s="237"/>
      <c r="M208" s="238"/>
      <c r="N208" s="239"/>
      <c r="O208" s="239"/>
      <c r="P208" s="239"/>
      <c r="Q208" s="239"/>
      <c r="R208" s="239"/>
      <c r="S208" s="239"/>
      <c r="T208" s="24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1" t="s">
        <v>132</v>
      </c>
      <c r="AU208" s="241" t="s">
        <v>85</v>
      </c>
      <c r="AV208" s="13" t="s">
        <v>85</v>
      </c>
      <c r="AW208" s="13" t="s">
        <v>32</v>
      </c>
      <c r="AX208" s="13" t="s">
        <v>8</v>
      </c>
      <c r="AY208" s="241" t="s">
        <v>123</v>
      </c>
    </row>
    <row r="209" s="2" customFormat="1" ht="24.15" customHeight="1">
      <c r="A209" s="38"/>
      <c r="B209" s="39"/>
      <c r="C209" s="218" t="s">
        <v>266</v>
      </c>
      <c r="D209" s="218" t="s">
        <v>125</v>
      </c>
      <c r="E209" s="219" t="s">
        <v>435</v>
      </c>
      <c r="F209" s="220" t="s">
        <v>436</v>
      </c>
      <c r="G209" s="221" t="s">
        <v>141</v>
      </c>
      <c r="H209" s="222">
        <v>4</v>
      </c>
      <c r="I209" s="223"/>
      <c r="J209" s="222">
        <f>ROUND(I209*H209,0)</f>
        <v>0</v>
      </c>
      <c r="K209" s="220" t="s">
        <v>129</v>
      </c>
      <c r="L209" s="44"/>
      <c r="M209" s="224" t="s">
        <v>1</v>
      </c>
      <c r="N209" s="225" t="s">
        <v>41</v>
      </c>
      <c r="O209" s="91"/>
      <c r="P209" s="226">
        <f>O209*H209</f>
        <v>0</v>
      </c>
      <c r="Q209" s="226">
        <v>0</v>
      </c>
      <c r="R209" s="226">
        <f>Q209*H209</f>
        <v>0</v>
      </c>
      <c r="S209" s="226">
        <v>0</v>
      </c>
      <c r="T209" s="227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8" t="s">
        <v>130</v>
      </c>
      <c r="AT209" s="228" t="s">
        <v>125</v>
      </c>
      <c r="AU209" s="228" t="s">
        <v>85</v>
      </c>
      <c r="AY209" s="17" t="s">
        <v>123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7" t="s">
        <v>8</v>
      </c>
      <c r="BK209" s="229">
        <f>ROUND(I209*H209,0)</f>
        <v>0</v>
      </c>
      <c r="BL209" s="17" t="s">
        <v>130</v>
      </c>
      <c r="BM209" s="228" t="s">
        <v>437</v>
      </c>
    </row>
    <row r="210" s="2" customFormat="1" ht="33" customHeight="1">
      <c r="A210" s="38"/>
      <c r="B210" s="39"/>
      <c r="C210" s="218" t="s">
        <v>270</v>
      </c>
      <c r="D210" s="218" t="s">
        <v>125</v>
      </c>
      <c r="E210" s="219" t="s">
        <v>438</v>
      </c>
      <c r="F210" s="220" t="s">
        <v>439</v>
      </c>
      <c r="G210" s="221" t="s">
        <v>155</v>
      </c>
      <c r="H210" s="222">
        <v>0.14999999999999999</v>
      </c>
      <c r="I210" s="223"/>
      <c r="J210" s="222">
        <f>ROUND(I210*H210,0)</f>
        <v>0</v>
      </c>
      <c r="K210" s="220" t="s">
        <v>129</v>
      </c>
      <c r="L210" s="44"/>
      <c r="M210" s="224" t="s">
        <v>1</v>
      </c>
      <c r="N210" s="225" t="s">
        <v>41</v>
      </c>
      <c r="O210" s="91"/>
      <c r="P210" s="226">
        <f>O210*H210</f>
        <v>0</v>
      </c>
      <c r="Q210" s="226">
        <v>1.0608</v>
      </c>
      <c r="R210" s="226">
        <f>Q210*H210</f>
        <v>0.15911999999999998</v>
      </c>
      <c r="S210" s="226">
        <v>0</v>
      </c>
      <c r="T210" s="227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8" t="s">
        <v>130</v>
      </c>
      <c r="AT210" s="228" t="s">
        <v>125</v>
      </c>
      <c r="AU210" s="228" t="s">
        <v>85</v>
      </c>
      <c r="AY210" s="17" t="s">
        <v>123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7" t="s">
        <v>8</v>
      </c>
      <c r="BK210" s="229">
        <f>ROUND(I210*H210,0)</f>
        <v>0</v>
      </c>
      <c r="BL210" s="17" t="s">
        <v>130</v>
      </c>
      <c r="BM210" s="228" t="s">
        <v>440</v>
      </c>
    </row>
    <row r="211" s="14" customFormat="1">
      <c r="A211" s="14"/>
      <c r="B211" s="251"/>
      <c r="C211" s="252"/>
      <c r="D211" s="232" t="s">
        <v>132</v>
      </c>
      <c r="E211" s="253" t="s">
        <v>1</v>
      </c>
      <c r="F211" s="254" t="s">
        <v>441</v>
      </c>
      <c r="G211" s="252"/>
      <c r="H211" s="253" t="s">
        <v>1</v>
      </c>
      <c r="I211" s="255"/>
      <c r="J211" s="252"/>
      <c r="K211" s="252"/>
      <c r="L211" s="256"/>
      <c r="M211" s="257"/>
      <c r="N211" s="258"/>
      <c r="O211" s="258"/>
      <c r="P211" s="258"/>
      <c r="Q211" s="258"/>
      <c r="R211" s="258"/>
      <c r="S211" s="258"/>
      <c r="T211" s="259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0" t="s">
        <v>132</v>
      </c>
      <c r="AU211" s="260" t="s">
        <v>85</v>
      </c>
      <c r="AV211" s="14" t="s">
        <v>8</v>
      </c>
      <c r="AW211" s="14" t="s">
        <v>32</v>
      </c>
      <c r="AX211" s="14" t="s">
        <v>76</v>
      </c>
      <c r="AY211" s="260" t="s">
        <v>123</v>
      </c>
    </row>
    <row r="212" s="13" customFormat="1">
      <c r="A212" s="13"/>
      <c r="B212" s="230"/>
      <c r="C212" s="231"/>
      <c r="D212" s="232" t="s">
        <v>132</v>
      </c>
      <c r="E212" s="233" t="s">
        <v>1</v>
      </c>
      <c r="F212" s="234" t="s">
        <v>442</v>
      </c>
      <c r="G212" s="231"/>
      <c r="H212" s="235">
        <v>0.14999999999999999</v>
      </c>
      <c r="I212" s="236"/>
      <c r="J212" s="231"/>
      <c r="K212" s="231"/>
      <c r="L212" s="237"/>
      <c r="M212" s="238"/>
      <c r="N212" s="239"/>
      <c r="O212" s="239"/>
      <c r="P212" s="239"/>
      <c r="Q212" s="239"/>
      <c r="R212" s="239"/>
      <c r="S212" s="239"/>
      <c r="T212" s="24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1" t="s">
        <v>132</v>
      </c>
      <c r="AU212" s="241" t="s">
        <v>85</v>
      </c>
      <c r="AV212" s="13" t="s">
        <v>85</v>
      </c>
      <c r="AW212" s="13" t="s">
        <v>32</v>
      </c>
      <c r="AX212" s="13" t="s">
        <v>8</v>
      </c>
      <c r="AY212" s="241" t="s">
        <v>123</v>
      </c>
    </row>
    <row r="213" s="12" customFormat="1" ht="22.8" customHeight="1">
      <c r="A213" s="12"/>
      <c r="B213" s="202"/>
      <c r="C213" s="203"/>
      <c r="D213" s="204" t="s">
        <v>75</v>
      </c>
      <c r="E213" s="216" t="s">
        <v>163</v>
      </c>
      <c r="F213" s="216" t="s">
        <v>183</v>
      </c>
      <c r="G213" s="203"/>
      <c r="H213" s="203"/>
      <c r="I213" s="206"/>
      <c r="J213" s="217">
        <f>BK213</f>
        <v>0</v>
      </c>
      <c r="K213" s="203"/>
      <c r="L213" s="208"/>
      <c r="M213" s="209"/>
      <c r="N213" s="210"/>
      <c r="O213" s="210"/>
      <c r="P213" s="211">
        <f>SUM(P214:P240)</f>
        <v>0</v>
      </c>
      <c r="Q213" s="210"/>
      <c r="R213" s="211">
        <f>SUM(R214:R240)</f>
        <v>186.839797</v>
      </c>
      <c r="S213" s="210"/>
      <c r="T213" s="212">
        <f>SUM(T214:T240)</f>
        <v>68.179999999999993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3" t="s">
        <v>8</v>
      </c>
      <c r="AT213" s="214" t="s">
        <v>75</v>
      </c>
      <c r="AU213" s="214" t="s">
        <v>8</v>
      </c>
      <c r="AY213" s="213" t="s">
        <v>123</v>
      </c>
      <c r="BK213" s="215">
        <f>SUM(BK214:BK240)</f>
        <v>0</v>
      </c>
    </row>
    <row r="214" s="2" customFormat="1" ht="24.15" customHeight="1">
      <c r="A214" s="38"/>
      <c r="B214" s="39"/>
      <c r="C214" s="218" t="s">
        <v>274</v>
      </c>
      <c r="D214" s="218" t="s">
        <v>125</v>
      </c>
      <c r="E214" s="219" t="s">
        <v>443</v>
      </c>
      <c r="F214" s="220" t="s">
        <v>444</v>
      </c>
      <c r="G214" s="221" t="s">
        <v>186</v>
      </c>
      <c r="H214" s="222">
        <v>37</v>
      </c>
      <c r="I214" s="223"/>
      <c r="J214" s="222">
        <f>ROUND(I214*H214,0)</f>
        <v>0</v>
      </c>
      <c r="K214" s="220" t="s">
        <v>129</v>
      </c>
      <c r="L214" s="44"/>
      <c r="M214" s="224" t="s">
        <v>1</v>
      </c>
      <c r="N214" s="225" t="s">
        <v>41</v>
      </c>
      <c r="O214" s="91"/>
      <c r="P214" s="226">
        <f>O214*H214</f>
        <v>0</v>
      </c>
      <c r="Q214" s="226">
        <v>0</v>
      </c>
      <c r="R214" s="226">
        <f>Q214*H214</f>
        <v>0</v>
      </c>
      <c r="S214" s="226">
        <v>1.7</v>
      </c>
      <c r="T214" s="227">
        <f>S214*H214</f>
        <v>62.899999999999999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8" t="s">
        <v>130</v>
      </c>
      <c r="AT214" s="228" t="s">
        <v>125</v>
      </c>
      <c r="AU214" s="228" t="s">
        <v>85</v>
      </c>
      <c r="AY214" s="17" t="s">
        <v>123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7" t="s">
        <v>8</v>
      </c>
      <c r="BK214" s="229">
        <f>ROUND(I214*H214,0)</f>
        <v>0</v>
      </c>
      <c r="BL214" s="17" t="s">
        <v>130</v>
      </c>
      <c r="BM214" s="228" t="s">
        <v>445</v>
      </c>
    </row>
    <row r="215" s="13" customFormat="1">
      <c r="A215" s="13"/>
      <c r="B215" s="230"/>
      <c r="C215" s="231"/>
      <c r="D215" s="232" t="s">
        <v>132</v>
      </c>
      <c r="E215" s="233" t="s">
        <v>1</v>
      </c>
      <c r="F215" s="234" t="s">
        <v>446</v>
      </c>
      <c r="G215" s="231"/>
      <c r="H215" s="235">
        <v>37</v>
      </c>
      <c r="I215" s="236"/>
      <c r="J215" s="231"/>
      <c r="K215" s="231"/>
      <c r="L215" s="237"/>
      <c r="M215" s="238"/>
      <c r="N215" s="239"/>
      <c r="O215" s="239"/>
      <c r="P215" s="239"/>
      <c r="Q215" s="239"/>
      <c r="R215" s="239"/>
      <c r="S215" s="239"/>
      <c r="T215" s="24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1" t="s">
        <v>132</v>
      </c>
      <c r="AU215" s="241" t="s">
        <v>85</v>
      </c>
      <c r="AV215" s="13" t="s">
        <v>85</v>
      </c>
      <c r="AW215" s="13" t="s">
        <v>32</v>
      </c>
      <c r="AX215" s="13" t="s">
        <v>8</v>
      </c>
      <c r="AY215" s="241" t="s">
        <v>123</v>
      </c>
    </row>
    <row r="216" s="2" customFormat="1" ht="33" customHeight="1">
      <c r="A216" s="38"/>
      <c r="B216" s="39"/>
      <c r="C216" s="218" t="s">
        <v>281</v>
      </c>
      <c r="D216" s="218" t="s">
        <v>125</v>
      </c>
      <c r="E216" s="219" t="s">
        <v>447</v>
      </c>
      <c r="F216" s="220" t="s">
        <v>448</v>
      </c>
      <c r="G216" s="221" t="s">
        <v>186</v>
      </c>
      <c r="H216" s="222">
        <v>112</v>
      </c>
      <c r="I216" s="223"/>
      <c r="J216" s="222">
        <f>ROUND(I216*H216,0)</f>
        <v>0</v>
      </c>
      <c r="K216" s="220" t="s">
        <v>129</v>
      </c>
      <c r="L216" s="44"/>
      <c r="M216" s="224" t="s">
        <v>1</v>
      </c>
      <c r="N216" s="225" t="s">
        <v>41</v>
      </c>
      <c r="O216" s="91"/>
      <c r="P216" s="226">
        <f>O216*H216</f>
        <v>0</v>
      </c>
      <c r="Q216" s="226">
        <v>0.00040000000000000002</v>
      </c>
      <c r="R216" s="226">
        <f>Q216*H216</f>
        <v>0.0448</v>
      </c>
      <c r="S216" s="226">
        <v>0</v>
      </c>
      <c r="T216" s="227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8" t="s">
        <v>130</v>
      </c>
      <c r="AT216" s="228" t="s">
        <v>125</v>
      </c>
      <c r="AU216" s="228" t="s">
        <v>85</v>
      </c>
      <c r="AY216" s="17" t="s">
        <v>123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7" t="s">
        <v>8</v>
      </c>
      <c r="BK216" s="229">
        <f>ROUND(I216*H216,0)</f>
        <v>0</v>
      </c>
      <c r="BL216" s="17" t="s">
        <v>130</v>
      </c>
      <c r="BM216" s="228" t="s">
        <v>449</v>
      </c>
    </row>
    <row r="217" s="2" customFormat="1" ht="16.5" customHeight="1">
      <c r="A217" s="38"/>
      <c r="B217" s="39"/>
      <c r="C217" s="242" t="s">
        <v>289</v>
      </c>
      <c r="D217" s="242" t="s">
        <v>164</v>
      </c>
      <c r="E217" s="243" t="s">
        <v>450</v>
      </c>
      <c r="F217" s="244" t="s">
        <v>451</v>
      </c>
      <c r="G217" s="245" t="s">
        <v>186</v>
      </c>
      <c r="H217" s="246">
        <v>113</v>
      </c>
      <c r="I217" s="247"/>
      <c r="J217" s="246">
        <f>ROUND(I217*H217,0)</f>
        <v>0</v>
      </c>
      <c r="K217" s="244" t="s">
        <v>129</v>
      </c>
      <c r="L217" s="248"/>
      <c r="M217" s="249" t="s">
        <v>1</v>
      </c>
      <c r="N217" s="250" t="s">
        <v>41</v>
      </c>
      <c r="O217" s="91"/>
      <c r="P217" s="226">
        <f>O217*H217</f>
        <v>0</v>
      </c>
      <c r="Q217" s="226">
        <v>1.3839999999999999</v>
      </c>
      <c r="R217" s="226">
        <f>Q217*H217</f>
        <v>156.392</v>
      </c>
      <c r="S217" s="226">
        <v>0</v>
      </c>
      <c r="T217" s="227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8" t="s">
        <v>163</v>
      </c>
      <c r="AT217" s="228" t="s">
        <v>164</v>
      </c>
      <c r="AU217" s="228" t="s">
        <v>85</v>
      </c>
      <c r="AY217" s="17" t="s">
        <v>123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7" t="s">
        <v>8</v>
      </c>
      <c r="BK217" s="229">
        <f>ROUND(I217*H217,0)</f>
        <v>0</v>
      </c>
      <c r="BL217" s="17" t="s">
        <v>130</v>
      </c>
      <c r="BM217" s="228" t="s">
        <v>452</v>
      </c>
    </row>
    <row r="218" s="2" customFormat="1" ht="24.15" customHeight="1">
      <c r="A218" s="38"/>
      <c r="B218" s="39"/>
      <c r="C218" s="218" t="s">
        <v>302</v>
      </c>
      <c r="D218" s="218" t="s">
        <v>125</v>
      </c>
      <c r="E218" s="219" t="s">
        <v>453</v>
      </c>
      <c r="F218" s="220" t="s">
        <v>454</v>
      </c>
      <c r="G218" s="221" t="s">
        <v>186</v>
      </c>
      <c r="H218" s="222">
        <v>7</v>
      </c>
      <c r="I218" s="223"/>
      <c r="J218" s="222">
        <f>ROUND(I218*H218,0)</f>
        <v>0</v>
      </c>
      <c r="K218" s="220" t="s">
        <v>129</v>
      </c>
      <c r="L218" s="44"/>
      <c r="M218" s="224" t="s">
        <v>1</v>
      </c>
      <c r="N218" s="225" t="s">
        <v>41</v>
      </c>
      <c r="O218" s="91"/>
      <c r="P218" s="226">
        <f>O218*H218</f>
        <v>0</v>
      </c>
      <c r="Q218" s="226">
        <v>1.0000000000000001E-05</v>
      </c>
      <c r="R218" s="226">
        <f>Q218*H218</f>
        <v>7.0000000000000007E-05</v>
      </c>
      <c r="S218" s="226">
        <v>0</v>
      </c>
      <c r="T218" s="227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8" t="s">
        <v>130</v>
      </c>
      <c r="AT218" s="228" t="s">
        <v>125</v>
      </c>
      <c r="AU218" s="228" t="s">
        <v>85</v>
      </c>
      <c r="AY218" s="17" t="s">
        <v>123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7" t="s">
        <v>8</v>
      </c>
      <c r="BK218" s="229">
        <f>ROUND(I218*H218,0)</f>
        <v>0</v>
      </c>
      <c r="BL218" s="17" t="s">
        <v>130</v>
      </c>
      <c r="BM218" s="228" t="s">
        <v>455</v>
      </c>
    </row>
    <row r="219" s="13" customFormat="1">
      <c r="A219" s="13"/>
      <c r="B219" s="230"/>
      <c r="C219" s="231"/>
      <c r="D219" s="232" t="s">
        <v>132</v>
      </c>
      <c r="E219" s="233" t="s">
        <v>1</v>
      </c>
      <c r="F219" s="234" t="s">
        <v>456</v>
      </c>
      <c r="G219" s="231"/>
      <c r="H219" s="235">
        <v>7</v>
      </c>
      <c r="I219" s="236"/>
      <c r="J219" s="231"/>
      <c r="K219" s="231"/>
      <c r="L219" s="237"/>
      <c r="M219" s="238"/>
      <c r="N219" s="239"/>
      <c r="O219" s="239"/>
      <c r="P219" s="239"/>
      <c r="Q219" s="239"/>
      <c r="R219" s="239"/>
      <c r="S219" s="239"/>
      <c r="T219" s="24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1" t="s">
        <v>132</v>
      </c>
      <c r="AU219" s="241" t="s">
        <v>85</v>
      </c>
      <c r="AV219" s="13" t="s">
        <v>85</v>
      </c>
      <c r="AW219" s="13" t="s">
        <v>32</v>
      </c>
      <c r="AX219" s="13" t="s">
        <v>8</v>
      </c>
      <c r="AY219" s="241" t="s">
        <v>123</v>
      </c>
    </row>
    <row r="220" s="2" customFormat="1" ht="24.15" customHeight="1">
      <c r="A220" s="38"/>
      <c r="B220" s="39"/>
      <c r="C220" s="242" t="s">
        <v>308</v>
      </c>
      <c r="D220" s="242" t="s">
        <v>164</v>
      </c>
      <c r="E220" s="243" t="s">
        <v>457</v>
      </c>
      <c r="F220" s="244" t="s">
        <v>458</v>
      </c>
      <c r="G220" s="245" t="s">
        <v>186</v>
      </c>
      <c r="H220" s="246">
        <v>7</v>
      </c>
      <c r="I220" s="247"/>
      <c r="J220" s="246">
        <f>ROUND(I220*H220,0)</f>
        <v>0</v>
      </c>
      <c r="K220" s="244" t="s">
        <v>129</v>
      </c>
      <c r="L220" s="248"/>
      <c r="M220" s="249" t="s">
        <v>1</v>
      </c>
      <c r="N220" s="250" t="s">
        <v>41</v>
      </c>
      <c r="O220" s="91"/>
      <c r="P220" s="226">
        <f>O220*H220</f>
        <v>0</v>
      </c>
      <c r="Q220" s="226">
        <v>0.0067299999999999999</v>
      </c>
      <c r="R220" s="226">
        <f>Q220*H220</f>
        <v>0.047109999999999999</v>
      </c>
      <c r="S220" s="226">
        <v>0</v>
      </c>
      <c r="T220" s="227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8" t="s">
        <v>163</v>
      </c>
      <c r="AT220" s="228" t="s">
        <v>164</v>
      </c>
      <c r="AU220" s="228" t="s">
        <v>85</v>
      </c>
      <c r="AY220" s="17" t="s">
        <v>123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7" t="s">
        <v>8</v>
      </c>
      <c r="BK220" s="229">
        <f>ROUND(I220*H220,0)</f>
        <v>0</v>
      </c>
      <c r="BL220" s="17" t="s">
        <v>130</v>
      </c>
      <c r="BM220" s="228" t="s">
        <v>459</v>
      </c>
    </row>
    <row r="221" s="2" customFormat="1" ht="24.15" customHeight="1">
      <c r="A221" s="38"/>
      <c r="B221" s="39"/>
      <c r="C221" s="218" t="s">
        <v>317</v>
      </c>
      <c r="D221" s="218" t="s">
        <v>125</v>
      </c>
      <c r="E221" s="219" t="s">
        <v>460</v>
      </c>
      <c r="F221" s="220" t="s">
        <v>461</v>
      </c>
      <c r="G221" s="221" t="s">
        <v>186</v>
      </c>
      <c r="H221" s="222">
        <v>5.5</v>
      </c>
      <c r="I221" s="223"/>
      <c r="J221" s="222">
        <f>ROUND(I221*H221,0)</f>
        <v>0</v>
      </c>
      <c r="K221" s="220" t="s">
        <v>129</v>
      </c>
      <c r="L221" s="44"/>
      <c r="M221" s="224" t="s">
        <v>1</v>
      </c>
      <c r="N221" s="225" t="s">
        <v>41</v>
      </c>
      <c r="O221" s="91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7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8" t="s">
        <v>130</v>
      </c>
      <c r="AT221" s="228" t="s">
        <v>125</v>
      </c>
      <c r="AU221" s="228" t="s">
        <v>85</v>
      </c>
      <c r="AY221" s="17" t="s">
        <v>123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7" t="s">
        <v>8</v>
      </c>
      <c r="BK221" s="229">
        <f>ROUND(I221*H221,0)</f>
        <v>0</v>
      </c>
      <c r="BL221" s="17" t="s">
        <v>130</v>
      </c>
      <c r="BM221" s="228" t="s">
        <v>462</v>
      </c>
    </row>
    <row r="222" s="2" customFormat="1" ht="24.15" customHeight="1">
      <c r="A222" s="38"/>
      <c r="B222" s="39"/>
      <c r="C222" s="242" t="s">
        <v>323</v>
      </c>
      <c r="D222" s="242" t="s">
        <v>164</v>
      </c>
      <c r="E222" s="243" t="s">
        <v>463</v>
      </c>
      <c r="F222" s="244" t="s">
        <v>464</v>
      </c>
      <c r="G222" s="245" t="s">
        <v>186</v>
      </c>
      <c r="H222" s="246">
        <v>7</v>
      </c>
      <c r="I222" s="247"/>
      <c r="J222" s="246">
        <f>ROUND(I222*H222,0)</f>
        <v>0</v>
      </c>
      <c r="K222" s="244" t="s">
        <v>129</v>
      </c>
      <c r="L222" s="248"/>
      <c r="M222" s="249" t="s">
        <v>1</v>
      </c>
      <c r="N222" s="250" t="s">
        <v>41</v>
      </c>
      <c r="O222" s="91"/>
      <c r="P222" s="226">
        <f>O222*H222</f>
        <v>0</v>
      </c>
      <c r="Q222" s="226">
        <v>0.15140000000000001</v>
      </c>
      <c r="R222" s="226">
        <f>Q222*H222</f>
        <v>1.0598000000000001</v>
      </c>
      <c r="S222" s="226">
        <v>0</v>
      </c>
      <c r="T222" s="227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8" t="s">
        <v>163</v>
      </c>
      <c r="AT222" s="228" t="s">
        <v>164</v>
      </c>
      <c r="AU222" s="228" t="s">
        <v>85</v>
      </c>
      <c r="AY222" s="17" t="s">
        <v>123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7" t="s">
        <v>8</v>
      </c>
      <c r="BK222" s="229">
        <f>ROUND(I222*H222,0)</f>
        <v>0</v>
      </c>
      <c r="BL222" s="17" t="s">
        <v>130</v>
      </c>
      <c r="BM222" s="228" t="s">
        <v>465</v>
      </c>
    </row>
    <row r="223" s="2" customFormat="1" ht="24.15" customHeight="1">
      <c r="A223" s="38"/>
      <c r="B223" s="39"/>
      <c r="C223" s="218" t="s">
        <v>466</v>
      </c>
      <c r="D223" s="218" t="s">
        <v>125</v>
      </c>
      <c r="E223" s="219" t="s">
        <v>467</v>
      </c>
      <c r="F223" s="220" t="s">
        <v>468</v>
      </c>
      <c r="G223" s="221" t="s">
        <v>213</v>
      </c>
      <c r="H223" s="222">
        <v>1</v>
      </c>
      <c r="I223" s="223"/>
      <c r="J223" s="222">
        <f>ROUND(I223*H223,0)</f>
        <v>0</v>
      </c>
      <c r="K223" s="220" t="s">
        <v>129</v>
      </c>
      <c r="L223" s="44"/>
      <c r="M223" s="224" t="s">
        <v>1</v>
      </c>
      <c r="N223" s="225" t="s">
        <v>41</v>
      </c>
      <c r="O223" s="91"/>
      <c r="P223" s="226">
        <f>O223*H223</f>
        <v>0</v>
      </c>
      <c r="Q223" s="226">
        <v>0.00051999999999999995</v>
      </c>
      <c r="R223" s="226">
        <f>Q223*H223</f>
        <v>0.00051999999999999995</v>
      </c>
      <c r="S223" s="226">
        <v>0</v>
      </c>
      <c r="T223" s="227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8" t="s">
        <v>130</v>
      </c>
      <c r="AT223" s="228" t="s">
        <v>125</v>
      </c>
      <c r="AU223" s="228" t="s">
        <v>85</v>
      </c>
      <c r="AY223" s="17" t="s">
        <v>123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7" t="s">
        <v>8</v>
      </c>
      <c r="BK223" s="229">
        <f>ROUND(I223*H223,0)</f>
        <v>0</v>
      </c>
      <c r="BL223" s="17" t="s">
        <v>130</v>
      </c>
      <c r="BM223" s="228" t="s">
        <v>469</v>
      </c>
    </row>
    <row r="224" s="2" customFormat="1" ht="16.5" customHeight="1">
      <c r="A224" s="38"/>
      <c r="B224" s="39"/>
      <c r="C224" s="242" t="s">
        <v>470</v>
      </c>
      <c r="D224" s="242" t="s">
        <v>164</v>
      </c>
      <c r="E224" s="243" t="s">
        <v>471</v>
      </c>
      <c r="F224" s="244" t="s">
        <v>472</v>
      </c>
      <c r="G224" s="245" t="s">
        <v>213</v>
      </c>
      <c r="H224" s="246">
        <v>1</v>
      </c>
      <c r="I224" s="247"/>
      <c r="J224" s="246">
        <f>ROUND(I224*H224,0)</f>
        <v>0</v>
      </c>
      <c r="K224" s="244" t="s">
        <v>129</v>
      </c>
      <c r="L224" s="248"/>
      <c r="M224" s="249" t="s">
        <v>1</v>
      </c>
      <c r="N224" s="250" t="s">
        <v>41</v>
      </c>
      <c r="O224" s="91"/>
      <c r="P224" s="226">
        <f>O224*H224</f>
        <v>0</v>
      </c>
      <c r="Q224" s="226">
        <v>0.18099999999999999</v>
      </c>
      <c r="R224" s="226">
        <f>Q224*H224</f>
        <v>0.18099999999999999</v>
      </c>
      <c r="S224" s="226">
        <v>0</v>
      </c>
      <c r="T224" s="227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8" t="s">
        <v>163</v>
      </c>
      <c r="AT224" s="228" t="s">
        <v>164</v>
      </c>
      <c r="AU224" s="228" t="s">
        <v>85</v>
      </c>
      <c r="AY224" s="17" t="s">
        <v>123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7" t="s">
        <v>8</v>
      </c>
      <c r="BK224" s="229">
        <f>ROUND(I224*H224,0)</f>
        <v>0</v>
      </c>
      <c r="BL224" s="17" t="s">
        <v>130</v>
      </c>
      <c r="BM224" s="228" t="s">
        <v>473</v>
      </c>
    </row>
    <row r="225" s="2" customFormat="1" ht="24.15" customHeight="1">
      <c r="A225" s="38"/>
      <c r="B225" s="39"/>
      <c r="C225" s="218" t="s">
        <v>474</v>
      </c>
      <c r="D225" s="218" t="s">
        <v>125</v>
      </c>
      <c r="E225" s="219" t="s">
        <v>475</v>
      </c>
      <c r="F225" s="220" t="s">
        <v>476</v>
      </c>
      <c r="G225" s="221" t="s">
        <v>128</v>
      </c>
      <c r="H225" s="222">
        <v>3</v>
      </c>
      <c r="I225" s="223"/>
      <c r="J225" s="222">
        <f>ROUND(I225*H225,0)</f>
        <v>0</v>
      </c>
      <c r="K225" s="220" t="s">
        <v>129</v>
      </c>
      <c r="L225" s="44"/>
      <c r="M225" s="224" t="s">
        <v>1</v>
      </c>
      <c r="N225" s="225" t="s">
        <v>41</v>
      </c>
      <c r="O225" s="91"/>
      <c r="P225" s="226">
        <f>O225*H225</f>
        <v>0</v>
      </c>
      <c r="Q225" s="226">
        <v>0</v>
      </c>
      <c r="R225" s="226">
        <f>Q225*H225</f>
        <v>0</v>
      </c>
      <c r="S225" s="226">
        <v>1.76</v>
      </c>
      <c r="T225" s="227">
        <f>S225*H225</f>
        <v>5.2800000000000002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8" t="s">
        <v>130</v>
      </c>
      <c r="AT225" s="228" t="s">
        <v>125</v>
      </c>
      <c r="AU225" s="228" t="s">
        <v>85</v>
      </c>
      <c r="AY225" s="17" t="s">
        <v>123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7" t="s">
        <v>8</v>
      </c>
      <c r="BK225" s="229">
        <f>ROUND(I225*H225,0)</f>
        <v>0</v>
      </c>
      <c r="BL225" s="17" t="s">
        <v>130</v>
      </c>
      <c r="BM225" s="228" t="s">
        <v>477</v>
      </c>
    </row>
    <row r="226" s="13" customFormat="1">
      <c r="A226" s="13"/>
      <c r="B226" s="230"/>
      <c r="C226" s="231"/>
      <c r="D226" s="232" t="s">
        <v>132</v>
      </c>
      <c r="E226" s="233" t="s">
        <v>1</v>
      </c>
      <c r="F226" s="234" t="s">
        <v>380</v>
      </c>
      <c r="G226" s="231"/>
      <c r="H226" s="235">
        <v>3</v>
      </c>
      <c r="I226" s="236"/>
      <c r="J226" s="231"/>
      <c r="K226" s="231"/>
      <c r="L226" s="237"/>
      <c r="M226" s="238"/>
      <c r="N226" s="239"/>
      <c r="O226" s="239"/>
      <c r="P226" s="239"/>
      <c r="Q226" s="239"/>
      <c r="R226" s="239"/>
      <c r="S226" s="239"/>
      <c r="T226" s="24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1" t="s">
        <v>132</v>
      </c>
      <c r="AU226" s="241" t="s">
        <v>85</v>
      </c>
      <c r="AV226" s="13" t="s">
        <v>85</v>
      </c>
      <c r="AW226" s="13" t="s">
        <v>32</v>
      </c>
      <c r="AX226" s="13" t="s">
        <v>8</v>
      </c>
      <c r="AY226" s="241" t="s">
        <v>123</v>
      </c>
    </row>
    <row r="227" s="2" customFormat="1" ht="24.15" customHeight="1">
      <c r="A227" s="38"/>
      <c r="B227" s="39"/>
      <c r="C227" s="218" t="s">
        <v>478</v>
      </c>
      <c r="D227" s="218" t="s">
        <v>125</v>
      </c>
      <c r="E227" s="219" t="s">
        <v>479</v>
      </c>
      <c r="F227" s="220" t="s">
        <v>480</v>
      </c>
      <c r="G227" s="221" t="s">
        <v>213</v>
      </c>
      <c r="H227" s="222">
        <v>3</v>
      </c>
      <c r="I227" s="223"/>
      <c r="J227" s="222">
        <f>ROUND(I227*H227,0)</f>
        <v>0</v>
      </c>
      <c r="K227" s="220" t="s">
        <v>129</v>
      </c>
      <c r="L227" s="44"/>
      <c r="M227" s="224" t="s">
        <v>1</v>
      </c>
      <c r="N227" s="225" t="s">
        <v>41</v>
      </c>
      <c r="O227" s="91"/>
      <c r="P227" s="226">
        <f>O227*H227</f>
        <v>0</v>
      </c>
      <c r="Q227" s="226">
        <v>1.2822400000000001</v>
      </c>
      <c r="R227" s="226">
        <f>Q227*H227</f>
        <v>3.8467200000000004</v>
      </c>
      <c r="S227" s="226">
        <v>0</v>
      </c>
      <c r="T227" s="227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8" t="s">
        <v>130</v>
      </c>
      <c r="AT227" s="228" t="s">
        <v>125</v>
      </c>
      <c r="AU227" s="228" t="s">
        <v>85</v>
      </c>
      <c r="AY227" s="17" t="s">
        <v>123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7" t="s">
        <v>8</v>
      </c>
      <c r="BK227" s="229">
        <f>ROUND(I227*H227,0)</f>
        <v>0</v>
      </c>
      <c r="BL227" s="17" t="s">
        <v>130</v>
      </c>
      <c r="BM227" s="228" t="s">
        <v>481</v>
      </c>
    </row>
    <row r="228" s="2" customFormat="1" ht="33" customHeight="1">
      <c r="A228" s="38"/>
      <c r="B228" s="39"/>
      <c r="C228" s="242" t="s">
        <v>482</v>
      </c>
      <c r="D228" s="242" t="s">
        <v>164</v>
      </c>
      <c r="E228" s="243" t="s">
        <v>483</v>
      </c>
      <c r="F228" s="244" t="s">
        <v>484</v>
      </c>
      <c r="G228" s="245" t="s">
        <v>213</v>
      </c>
      <c r="H228" s="246">
        <v>3</v>
      </c>
      <c r="I228" s="247"/>
      <c r="J228" s="246">
        <f>ROUND(I228*H228,0)</f>
        <v>0</v>
      </c>
      <c r="K228" s="244" t="s">
        <v>129</v>
      </c>
      <c r="L228" s="248"/>
      <c r="M228" s="249" t="s">
        <v>1</v>
      </c>
      <c r="N228" s="250" t="s">
        <v>41</v>
      </c>
      <c r="O228" s="91"/>
      <c r="P228" s="226">
        <f>O228*H228</f>
        <v>0</v>
      </c>
      <c r="Q228" s="226">
        <v>6.5999999999999996</v>
      </c>
      <c r="R228" s="226">
        <f>Q228*H228</f>
        <v>19.799999999999997</v>
      </c>
      <c r="S228" s="226">
        <v>0</v>
      </c>
      <c r="T228" s="227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8" t="s">
        <v>163</v>
      </c>
      <c r="AT228" s="228" t="s">
        <v>164</v>
      </c>
      <c r="AU228" s="228" t="s">
        <v>85</v>
      </c>
      <c r="AY228" s="17" t="s">
        <v>123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7" t="s">
        <v>8</v>
      </c>
      <c r="BK228" s="229">
        <f>ROUND(I228*H228,0)</f>
        <v>0</v>
      </c>
      <c r="BL228" s="17" t="s">
        <v>130</v>
      </c>
      <c r="BM228" s="228" t="s">
        <v>485</v>
      </c>
    </row>
    <row r="229" s="2" customFormat="1" ht="24.15" customHeight="1">
      <c r="A229" s="38"/>
      <c r="B229" s="39"/>
      <c r="C229" s="218" t="s">
        <v>486</v>
      </c>
      <c r="D229" s="218" t="s">
        <v>125</v>
      </c>
      <c r="E229" s="219" t="s">
        <v>487</v>
      </c>
      <c r="F229" s="220" t="s">
        <v>488</v>
      </c>
      <c r="G229" s="221" t="s">
        <v>213</v>
      </c>
      <c r="H229" s="222">
        <v>1</v>
      </c>
      <c r="I229" s="223"/>
      <c r="J229" s="222">
        <f>ROUND(I229*H229,0)</f>
        <v>0</v>
      </c>
      <c r="K229" s="220" t="s">
        <v>129</v>
      </c>
      <c r="L229" s="44"/>
      <c r="M229" s="224" t="s">
        <v>1</v>
      </c>
      <c r="N229" s="225" t="s">
        <v>41</v>
      </c>
      <c r="O229" s="91"/>
      <c r="P229" s="226">
        <f>O229*H229</f>
        <v>0</v>
      </c>
      <c r="Q229" s="226">
        <v>0.0098899999999999995</v>
      </c>
      <c r="R229" s="226">
        <f>Q229*H229</f>
        <v>0.0098899999999999995</v>
      </c>
      <c r="S229" s="226">
        <v>0</v>
      </c>
      <c r="T229" s="227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8" t="s">
        <v>130</v>
      </c>
      <c r="AT229" s="228" t="s">
        <v>125</v>
      </c>
      <c r="AU229" s="228" t="s">
        <v>85</v>
      </c>
      <c r="AY229" s="17" t="s">
        <v>123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7" t="s">
        <v>8</v>
      </c>
      <c r="BK229" s="229">
        <f>ROUND(I229*H229,0)</f>
        <v>0</v>
      </c>
      <c r="BL229" s="17" t="s">
        <v>130</v>
      </c>
      <c r="BM229" s="228" t="s">
        <v>489</v>
      </c>
    </row>
    <row r="230" s="2" customFormat="1" ht="16.5" customHeight="1">
      <c r="A230" s="38"/>
      <c r="B230" s="39"/>
      <c r="C230" s="242" t="s">
        <v>490</v>
      </c>
      <c r="D230" s="242" t="s">
        <v>164</v>
      </c>
      <c r="E230" s="243" t="s">
        <v>491</v>
      </c>
      <c r="F230" s="244" t="s">
        <v>492</v>
      </c>
      <c r="G230" s="245" t="s">
        <v>213</v>
      </c>
      <c r="H230" s="246">
        <v>1</v>
      </c>
      <c r="I230" s="247"/>
      <c r="J230" s="246">
        <f>ROUND(I230*H230,0)</f>
        <v>0</v>
      </c>
      <c r="K230" s="244" t="s">
        <v>129</v>
      </c>
      <c r="L230" s="248"/>
      <c r="M230" s="249" t="s">
        <v>1</v>
      </c>
      <c r="N230" s="250" t="s">
        <v>41</v>
      </c>
      <c r="O230" s="91"/>
      <c r="P230" s="226">
        <f>O230*H230</f>
        <v>0</v>
      </c>
      <c r="Q230" s="226">
        <v>0.26200000000000001</v>
      </c>
      <c r="R230" s="226">
        <f>Q230*H230</f>
        <v>0.26200000000000001</v>
      </c>
      <c r="S230" s="226">
        <v>0</v>
      </c>
      <c r="T230" s="227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8" t="s">
        <v>163</v>
      </c>
      <c r="AT230" s="228" t="s">
        <v>164</v>
      </c>
      <c r="AU230" s="228" t="s">
        <v>85</v>
      </c>
      <c r="AY230" s="17" t="s">
        <v>123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7" t="s">
        <v>8</v>
      </c>
      <c r="BK230" s="229">
        <f>ROUND(I230*H230,0)</f>
        <v>0</v>
      </c>
      <c r="BL230" s="17" t="s">
        <v>130</v>
      </c>
      <c r="BM230" s="228" t="s">
        <v>493</v>
      </c>
    </row>
    <row r="231" s="2" customFormat="1" ht="24.15" customHeight="1">
      <c r="A231" s="38"/>
      <c r="B231" s="39"/>
      <c r="C231" s="218" t="s">
        <v>494</v>
      </c>
      <c r="D231" s="218" t="s">
        <v>125</v>
      </c>
      <c r="E231" s="219" t="s">
        <v>495</v>
      </c>
      <c r="F231" s="220" t="s">
        <v>496</v>
      </c>
      <c r="G231" s="221" t="s">
        <v>213</v>
      </c>
      <c r="H231" s="222">
        <v>2</v>
      </c>
      <c r="I231" s="223"/>
      <c r="J231" s="222">
        <f>ROUND(I231*H231,0)</f>
        <v>0</v>
      </c>
      <c r="K231" s="220" t="s">
        <v>129</v>
      </c>
      <c r="L231" s="44"/>
      <c r="M231" s="224" t="s">
        <v>1</v>
      </c>
      <c r="N231" s="225" t="s">
        <v>41</v>
      </c>
      <c r="O231" s="91"/>
      <c r="P231" s="226">
        <f>O231*H231</f>
        <v>0</v>
      </c>
      <c r="Q231" s="226">
        <v>0.01218</v>
      </c>
      <c r="R231" s="226">
        <f>Q231*H231</f>
        <v>0.02436</v>
      </c>
      <c r="S231" s="226">
        <v>0</v>
      </c>
      <c r="T231" s="227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8" t="s">
        <v>130</v>
      </c>
      <c r="AT231" s="228" t="s">
        <v>125</v>
      </c>
      <c r="AU231" s="228" t="s">
        <v>85</v>
      </c>
      <c r="AY231" s="17" t="s">
        <v>123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7" t="s">
        <v>8</v>
      </c>
      <c r="BK231" s="229">
        <f>ROUND(I231*H231,0)</f>
        <v>0</v>
      </c>
      <c r="BL231" s="17" t="s">
        <v>130</v>
      </c>
      <c r="BM231" s="228" t="s">
        <v>497</v>
      </c>
    </row>
    <row r="232" s="2" customFormat="1" ht="24.15" customHeight="1">
      <c r="A232" s="38"/>
      <c r="B232" s="39"/>
      <c r="C232" s="242" t="s">
        <v>498</v>
      </c>
      <c r="D232" s="242" t="s">
        <v>164</v>
      </c>
      <c r="E232" s="243" t="s">
        <v>499</v>
      </c>
      <c r="F232" s="244" t="s">
        <v>500</v>
      </c>
      <c r="G232" s="245" t="s">
        <v>213</v>
      </c>
      <c r="H232" s="246">
        <v>2</v>
      </c>
      <c r="I232" s="247"/>
      <c r="J232" s="246">
        <f>ROUND(I232*H232,0)</f>
        <v>0</v>
      </c>
      <c r="K232" s="244" t="s">
        <v>129</v>
      </c>
      <c r="L232" s="248"/>
      <c r="M232" s="249" t="s">
        <v>1</v>
      </c>
      <c r="N232" s="250" t="s">
        <v>41</v>
      </c>
      <c r="O232" s="91"/>
      <c r="P232" s="226">
        <f>O232*H232</f>
        <v>0</v>
      </c>
      <c r="Q232" s="226">
        <v>0.58499999999999996</v>
      </c>
      <c r="R232" s="226">
        <f>Q232*H232</f>
        <v>1.1699999999999999</v>
      </c>
      <c r="S232" s="226">
        <v>0</v>
      </c>
      <c r="T232" s="227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8" t="s">
        <v>163</v>
      </c>
      <c r="AT232" s="228" t="s">
        <v>164</v>
      </c>
      <c r="AU232" s="228" t="s">
        <v>85</v>
      </c>
      <c r="AY232" s="17" t="s">
        <v>123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7" t="s">
        <v>8</v>
      </c>
      <c r="BK232" s="229">
        <f>ROUND(I232*H232,0)</f>
        <v>0</v>
      </c>
      <c r="BL232" s="17" t="s">
        <v>130</v>
      </c>
      <c r="BM232" s="228" t="s">
        <v>501</v>
      </c>
    </row>
    <row r="233" s="2" customFormat="1" ht="24.15" customHeight="1">
      <c r="A233" s="38"/>
      <c r="B233" s="39"/>
      <c r="C233" s="218" t="s">
        <v>502</v>
      </c>
      <c r="D233" s="218" t="s">
        <v>125</v>
      </c>
      <c r="E233" s="219" t="s">
        <v>503</v>
      </c>
      <c r="F233" s="220" t="s">
        <v>504</v>
      </c>
      <c r="G233" s="221" t="s">
        <v>213</v>
      </c>
      <c r="H233" s="222">
        <v>1</v>
      </c>
      <c r="I233" s="223"/>
      <c r="J233" s="222">
        <f>ROUND(I233*H233,0)</f>
        <v>0</v>
      </c>
      <c r="K233" s="220" t="s">
        <v>129</v>
      </c>
      <c r="L233" s="44"/>
      <c r="M233" s="224" t="s">
        <v>1</v>
      </c>
      <c r="N233" s="225" t="s">
        <v>41</v>
      </c>
      <c r="O233" s="91"/>
      <c r="P233" s="226">
        <f>O233*H233</f>
        <v>0</v>
      </c>
      <c r="Q233" s="226">
        <v>0.0098899999999999995</v>
      </c>
      <c r="R233" s="226">
        <f>Q233*H233</f>
        <v>0.0098899999999999995</v>
      </c>
      <c r="S233" s="226">
        <v>0</v>
      </c>
      <c r="T233" s="227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8" t="s">
        <v>130</v>
      </c>
      <c r="AT233" s="228" t="s">
        <v>125</v>
      </c>
      <c r="AU233" s="228" t="s">
        <v>85</v>
      </c>
      <c r="AY233" s="17" t="s">
        <v>123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7" t="s">
        <v>8</v>
      </c>
      <c r="BK233" s="229">
        <f>ROUND(I233*H233,0)</f>
        <v>0</v>
      </c>
      <c r="BL233" s="17" t="s">
        <v>130</v>
      </c>
      <c r="BM233" s="228" t="s">
        <v>505</v>
      </c>
    </row>
    <row r="234" s="2" customFormat="1" ht="24.15" customHeight="1">
      <c r="A234" s="38"/>
      <c r="B234" s="39"/>
      <c r="C234" s="242" t="s">
        <v>506</v>
      </c>
      <c r="D234" s="242" t="s">
        <v>164</v>
      </c>
      <c r="E234" s="243" t="s">
        <v>507</v>
      </c>
      <c r="F234" s="244" t="s">
        <v>508</v>
      </c>
      <c r="G234" s="245" t="s">
        <v>213</v>
      </c>
      <c r="H234" s="246">
        <v>1</v>
      </c>
      <c r="I234" s="247"/>
      <c r="J234" s="246">
        <f>ROUND(I234*H234,0)</f>
        <v>0</v>
      </c>
      <c r="K234" s="244" t="s">
        <v>129</v>
      </c>
      <c r="L234" s="248"/>
      <c r="M234" s="249" t="s">
        <v>1</v>
      </c>
      <c r="N234" s="250" t="s">
        <v>41</v>
      </c>
      <c r="O234" s="91"/>
      <c r="P234" s="226">
        <f>O234*H234</f>
        <v>0</v>
      </c>
      <c r="Q234" s="226">
        <v>0.44900000000000001</v>
      </c>
      <c r="R234" s="226">
        <f>Q234*H234</f>
        <v>0.44900000000000001</v>
      </c>
      <c r="S234" s="226">
        <v>0</v>
      </c>
      <c r="T234" s="227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8" t="s">
        <v>163</v>
      </c>
      <c r="AT234" s="228" t="s">
        <v>164</v>
      </c>
      <c r="AU234" s="228" t="s">
        <v>85</v>
      </c>
      <c r="AY234" s="17" t="s">
        <v>123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7" t="s">
        <v>8</v>
      </c>
      <c r="BK234" s="229">
        <f>ROUND(I234*H234,0)</f>
        <v>0</v>
      </c>
      <c r="BL234" s="17" t="s">
        <v>130</v>
      </c>
      <c r="BM234" s="228" t="s">
        <v>509</v>
      </c>
    </row>
    <row r="235" s="2" customFormat="1" ht="24.15" customHeight="1">
      <c r="A235" s="38"/>
      <c r="B235" s="39"/>
      <c r="C235" s="218" t="s">
        <v>510</v>
      </c>
      <c r="D235" s="218" t="s">
        <v>125</v>
      </c>
      <c r="E235" s="219" t="s">
        <v>511</v>
      </c>
      <c r="F235" s="220" t="s">
        <v>512</v>
      </c>
      <c r="G235" s="221" t="s">
        <v>213</v>
      </c>
      <c r="H235" s="222">
        <v>3</v>
      </c>
      <c r="I235" s="223"/>
      <c r="J235" s="222">
        <f>ROUND(I235*H235,0)</f>
        <v>0</v>
      </c>
      <c r="K235" s="220" t="s">
        <v>129</v>
      </c>
      <c r="L235" s="44"/>
      <c r="M235" s="224" t="s">
        <v>1</v>
      </c>
      <c r="N235" s="225" t="s">
        <v>41</v>
      </c>
      <c r="O235" s="91"/>
      <c r="P235" s="226">
        <f>O235*H235</f>
        <v>0</v>
      </c>
      <c r="Q235" s="226">
        <v>0.019349999999999999</v>
      </c>
      <c r="R235" s="226">
        <f>Q235*H235</f>
        <v>0.058049999999999997</v>
      </c>
      <c r="S235" s="226">
        <v>0</v>
      </c>
      <c r="T235" s="227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8" t="s">
        <v>130</v>
      </c>
      <c r="AT235" s="228" t="s">
        <v>125</v>
      </c>
      <c r="AU235" s="228" t="s">
        <v>85</v>
      </c>
      <c r="AY235" s="17" t="s">
        <v>123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7" t="s">
        <v>8</v>
      </c>
      <c r="BK235" s="229">
        <f>ROUND(I235*H235,0)</f>
        <v>0</v>
      </c>
      <c r="BL235" s="17" t="s">
        <v>130</v>
      </c>
      <c r="BM235" s="228" t="s">
        <v>513</v>
      </c>
    </row>
    <row r="236" s="2" customFormat="1" ht="24.15" customHeight="1">
      <c r="A236" s="38"/>
      <c r="B236" s="39"/>
      <c r="C236" s="242" t="s">
        <v>514</v>
      </c>
      <c r="D236" s="242" t="s">
        <v>164</v>
      </c>
      <c r="E236" s="243" t="s">
        <v>515</v>
      </c>
      <c r="F236" s="244" t="s">
        <v>516</v>
      </c>
      <c r="G236" s="245" t="s">
        <v>213</v>
      </c>
      <c r="H236" s="246">
        <v>3</v>
      </c>
      <c r="I236" s="247"/>
      <c r="J236" s="246">
        <f>ROUND(I236*H236,0)</f>
        <v>0</v>
      </c>
      <c r="K236" s="244" t="s">
        <v>129</v>
      </c>
      <c r="L236" s="248"/>
      <c r="M236" s="249" t="s">
        <v>1</v>
      </c>
      <c r="N236" s="250" t="s">
        <v>41</v>
      </c>
      <c r="O236" s="91"/>
      <c r="P236" s="226">
        <f>O236*H236</f>
        <v>0</v>
      </c>
      <c r="Q236" s="226">
        <v>1.0900000000000001</v>
      </c>
      <c r="R236" s="226">
        <f>Q236*H236</f>
        <v>3.2700000000000005</v>
      </c>
      <c r="S236" s="226">
        <v>0</v>
      </c>
      <c r="T236" s="227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8" t="s">
        <v>163</v>
      </c>
      <c r="AT236" s="228" t="s">
        <v>164</v>
      </c>
      <c r="AU236" s="228" t="s">
        <v>85</v>
      </c>
      <c r="AY236" s="17" t="s">
        <v>123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7" t="s">
        <v>8</v>
      </c>
      <c r="BK236" s="229">
        <f>ROUND(I236*H236,0)</f>
        <v>0</v>
      </c>
      <c r="BL236" s="17" t="s">
        <v>130</v>
      </c>
      <c r="BM236" s="228" t="s">
        <v>517</v>
      </c>
    </row>
    <row r="237" s="2" customFormat="1" ht="21.75" customHeight="1">
      <c r="A237" s="38"/>
      <c r="B237" s="39"/>
      <c r="C237" s="218" t="s">
        <v>518</v>
      </c>
      <c r="D237" s="218" t="s">
        <v>125</v>
      </c>
      <c r="E237" s="219" t="s">
        <v>519</v>
      </c>
      <c r="F237" s="220" t="s">
        <v>520</v>
      </c>
      <c r="G237" s="221" t="s">
        <v>213</v>
      </c>
      <c r="H237" s="222">
        <v>3</v>
      </c>
      <c r="I237" s="223"/>
      <c r="J237" s="222">
        <f>ROUND(I237*H237,0)</f>
        <v>0</v>
      </c>
      <c r="K237" s="220" t="s">
        <v>129</v>
      </c>
      <c r="L237" s="44"/>
      <c r="M237" s="224" t="s">
        <v>1</v>
      </c>
      <c r="N237" s="225" t="s">
        <v>41</v>
      </c>
      <c r="O237" s="91"/>
      <c r="P237" s="226">
        <f>O237*H237</f>
        <v>0</v>
      </c>
      <c r="Q237" s="226">
        <v>0.0117</v>
      </c>
      <c r="R237" s="226">
        <f>Q237*H237</f>
        <v>0.035099999999999999</v>
      </c>
      <c r="S237" s="226">
        <v>0</v>
      </c>
      <c r="T237" s="227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8" t="s">
        <v>130</v>
      </c>
      <c r="AT237" s="228" t="s">
        <v>125</v>
      </c>
      <c r="AU237" s="228" t="s">
        <v>85</v>
      </c>
      <c r="AY237" s="17" t="s">
        <v>123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7" t="s">
        <v>8</v>
      </c>
      <c r="BK237" s="229">
        <f>ROUND(I237*H237,0)</f>
        <v>0</v>
      </c>
      <c r="BL237" s="17" t="s">
        <v>130</v>
      </c>
      <c r="BM237" s="228" t="s">
        <v>521</v>
      </c>
    </row>
    <row r="238" s="2" customFormat="1" ht="24.15" customHeight="1">
      <c r="A238" s="38"/>
      <c r="B238" s="39"/>
      <c r="C238" s="242" t="s">
        <v>522</v>
      </c>
      <c r="D238" s="242" t="s">
        <v>164</v>
      </c>
      <c r="E238" s="243" t="s">
        <v>523</v>
      </c>
      <c r="F238" s="244" t="s">
        <v>524</v>
      </c>
      <c r="G238" s="245" t="s">
        <v>213</v>
      </c>
      <c r="H238" s="246">
        <v>3</v>
      </c>
      <c r="I238" s="247"/>
      <c r="J238" s="246">
        <f>ROUND(I238*H238,0)</f>
        <v>0</v>
      </c>
      <c r="K238" s="244" t="s">
        <v>129</v>
      </c>
      <c r="L238" s="248"/>
      <c r="M238" s="249" t="s">
        <v>1</v>
      </c>
      <c r="N238" s="250" t="s">
        <v>41</v>
      </c>
      <c r="O238" s="91"/>
      <c r="P238" s="226">
        <f>O238*H238</f>
        <v>0</v>
      </c>
      <c r="Q238" s="226">
        <v>0.054600000000000003</v>
      </c>
      <c r="R238" s="226">
        <f>Q238*H238</f>
        <v>0.1638</v>
      </c>
      <c r="S238" s="226">
        <v>0</v>
      </c>
      <c r="T238" s="227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8" t="s">
        <v>163</v>
      </c>
      <c r="AT238" s="228" t="s">
        <v>164</v>
      </c>
      <c r="AU238" s="228" t="s">
        <v>85</v>
      </c>
      <c r="AY238" s="17" t="s">
        <v>123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17" t="s">
        <v>8</v>
      </c>
      <c r="BK238" s="229">
        <f>ROUND(I238*H238,0)</f>
        <v>0</v>
      </c>
      <c r="BL238" s="17" t="s">
        <v>130</v>
      </c>
      <c r="BM238" s="228" t="s">
        <v>525</v>
      </c>
    </row>
    <row r="239" s="2" customFormat="1" ht="24.15" customHeight="1">
      <c r="A239" s="38"/>
      <c r="B239" s="39"/>
      <c r="C239" s="218" t="s">
        <v>526</v>
      </c>
      <c r="D239" s="218" t="s">
        <v>125</v>
      </c>
      <c r="E239" s="219" t="s">
        <v>275</v>
      </c>
      <c r="F239" s="220" t="s">
        <v>276</v>
      </c>
      <c r="G239" s="221" t="s">
        <v>186</v>
      </c>
      <c r="H239" s="222">
        <v>124.5</v>
      </c>
      <c r="I239" s="223"/>
      <c r="J239" s="222">
        <f>ROUND(I239*H239,0)</f>
        <v>0</v>
      </c>
      <c r="K239" s="220" t="s">
        <v>129</v>
      </c>
      <c r="L239" s="44"/>
      <c r="M239" s="224" t="s">
        <v>1</v>
      </c>
      <c r="N239" s="225" t="s">
        <v>41</v>
      </c>
      <c r="O239" s="91"/>
      <c r="P239" s="226">
        <f>O239*H239</f>
        <v>0</v>
      </c>
      <c r="Q239" s="226">
        <v>0.000126</v>
      </c>
      <c r="R239" s="226">
        <f>Q239*H239</f>
        <v>0.015687</v>
      </c>
      <c r="S239" s="226">
        <v>0</v>
      </c>
      <c r="T239" s="227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8" t="s">
        <v>130</v>
      </c>
      <c r="AT239" s="228" t="s">
        <v>125</v>
      </c>
      <c r="AU239" s="228" t="s">
        <v>85</v>
      </c>
      <c r="AY239" s="17" t="s">
        <v>123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7" t="s">
        <v>8</v>
      </c>
      <c r="BK239" s="229">
        <f>ROUND(I239*H239,0)</f>
        <v>0</v>
      </c>
      <c r="BL239" s="17" t="s">
        <v>130</v>
      </c>
      <c r="BM239" s="228" t="s">
        <v>527</v>
      </c>
    </row>
    <row r="240" s="13" customFormat="1">
      <c r="A240" s="13"/>
      <c r="B240" s="230"/>
      <c r="C240" s="231"/>
      <c r="D240" s="232" t="s">
        <v>132</v>
      </c>
      <c r="E240" s="233" t="s">
        <v>1</v>
      </c>
      <c r="F240" s="234" t="s">
        <v>278</v>
      </c>
      <c r="G240" s="231"/>
      <c r="H240" s="235">
        <v>124.5</v>
      </c>
      <c r="I240" s="236"/>
      <c r="J240" s="231"/>
      <c r="K240" s="231"/>
      <c r="L240" s="237"/>
      <c r="M240" s="238"/>
      <c r="N240" s="239"/>
      <c r="O240" s="239"/>
      <c r="P240" s="239"/>
      <c r="Q240" s="239"/>
      <c r="R240" s="239"/>
      <c r="S240" s="239"/>
      <c r="T240" s="24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1" t="s">
        <v>132</v>
      </c>
      <c r="AU240" s="241" t="s">
        <v>85</v>
      </c>
      <c r="AV240" s="13" t="s">
        <v>85</v>
      </c>
      <c r="AW240" s="13" t="s">
        <v>32</v>
      </c>
      <c r="AX240" s="13" t="s">
        <v>8</v>
      </c>
      <c r="AY240" s="241" t="s">
        <v>123</v>
      </c>
    </row>
    <row r="241" s="12" customFormat="1" ht="22.8" customHeight="1">
      <c r="A241" s="12"/>
      <c r="B241" s="202"/>
      <c r="C241" s="203"/>
      <c r="D241" s="204" t="s">
        <v>75</v>
      </c>
      <c r="E241" s="216" t="s">
        <v>169</v>
      </c>
      <c r="F241" s="216" t="s">
        <v>528</v>
      </c>
      <c r="G241" s="203"/>
      <c r="H241" s="203"/>
      <c r="I241" s="206"/>
      <c r="J241" s="217">
        <f>BK241</f>
        <v>0</v>
      </c>
      <c r="K241" s="203"/>
      <c r="L241" s="208"/>
      <c r="M241" s="209"/>
      <c r="N241" s="210"/>
      <c r="O241" s="210"/>
      <c r="P241" s="211">
        <f>SUM(P242:P248)</f>
        <v>0</v>
      </c>
      <c r="Q241" s="210"/>
      <c r="R241" s="211">
        <f>SUM(R242:R248)</f>
        <v>0.00383541</v>
      </c>
      <c r="S241" s="210"/>
      <c r="T241" s="212">
        <f>SUM(T242:T248)</f>
        <v>19.960000000000001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3" t="s">
        <v>8</v>
      </c>
      <c r="AT241" s="214" t="s">
        <v>75</v>
      </c>
      <c r="AU241" s="214" t="s">
        <v>8</v>
      </c>
      <c r="AY241" s="213" t="s">
        <v>123</v>
      </c>
      <c r="BK241" s="215">
        <f>SUM(BK242:BK248)</f>
        <v>0</v>
      </c>
    </row>
    <row r="242" s="2" customFormat="1" ht="24.15" customHeight="1">
      <c r="A242" s="38"/>
      <c r="B242" s="39"/>
      <c r="C242" s="218" t="s">
        <v>529</v>
      </c>
      <c r="D242" s="218" t="s">
        <v>125</v>
      </c>
      <c r="E242" s="219" t="s">
        <v>530</v>
      </c>
      <c r="F242" s="220" t="s">
        <v>531</v>
      </c>
      <c r="G242" s="221" t="s">
        <v>186</v>
      </c>
      <c r="H242" s="222">
        <v>118</v>
      </c>
      <c r="I242" s="223"/>
      <c r="J242" s="222">
        <f>ROUND(I242*H242,0)</f>
        <v>0</v>
      </c>
      <c r="K242" s="220" t="s">
        <v>129</v>
      </c>
      <c r="L242" s="44"/>
      <c r="M242" s="224" t="s">
        <v>1</v>
      </c>
      <c r="N242" s="225" t="s">
        <v>41</v>
      </c>
      <c r="O242" s="91"/>
      <c r="P242" s="226">
        <f>O242*H242</f>
        <v>0</v>
      </c>
      <c r="Q242" s="226">
        <v>1.995E-06</v>
      </c>
      <c r="R242" s="226">
        <f>Q242*H242</f>
        <v>0.00023541</v>
      </c>
      <c r="S242" s="226">
        <v>0</v>
      </c>
      <c r="T242" s="227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8" t="s">
        <v>130</v>
      </c>
      <c r="AT242" s="228" t="s">
        <v>125</v>
      </c>
      <c r="AU242" s="228" t="s">
        <v>85</v>
      </c>
      <c r="AY242" s="17" t="s">
        <v>123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17" t="s">
        <v>8</v>
      </c>
      <c r="BK242" s="229">
        <f>ROUND(I242*H242,0)</f>
        <v>0</v>
      </c>
      <c r="BL242" s="17" t="s">
        <v>130</v>
      </c>
      <c r="BM242" s="228" t="s">
        <v>532</v>
      </c>
    </row>
    <row r="243" s="13" customFormat="1">
      <c r="A243" s="13"/>
      <c r="B243" s="230"/>
      <c r="C243" s="231"/>
      <c r="D243" s="232" t="s">
        <v>132</v>
      </c>
      <c r="E243" s="233" t="s">
        <v>1</v>
      </c>
      <c r="F243" s="234" t="s">
        <v>533</v>
      </c>
      <c r="G243" s="231"/>
      <c r="H243" s="235">
        <v>118</v>
      </c>
      <c r="I243" s="236"/>
      <c r="J243" s="231"/>
      <c r="K243" s="231"/>
      <c r="L243" s="237"/>
      <c r="M243" s="238"/>
      <c r="N243" s="239"/>
      <c r="O243" s="239"/>
      <c r="P243" s="239"/>
      <c r="Q243" s="239"/>
      <c r="R243" s="239"/>
      <c r="S243" s="239"/>
      <c r="T243" s="24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1" t="s">
        <v>132</v>
      </c>
      <c r="AU243" s="241" t="s">
        <v>85</v>
      </c>
      <c r="AV243" s="13" t="s">
        <v>85</v>
      </c>
      <c r="AW243" s="13" t="s">
        <v>32</v>
      </c>
      <c r="AX243" s="13" t="s">
        <v>8</v>
      </c>
      <c r="AY243" s="241" t="s">
        <v>123</v>
      </c>
    </row>
    <row r="244" s="2" customFormat="1" ht="24.15" customHeight="1">
      <c r="A244" s="38"/>
      <c r="B244" s="39"/>
      <c r="C244" s="218" t="s">
        <v>534</v>
      </c>
      <c r="D244" s="218" t="s">
        <v>125</v>
      </c>
      <c r="E244" s="219" t="s">
        <v>535</v>
      </c>
      <c r="F244" s="220" t="s">
        <v>536</v>
      </c>
      <c r="G244" s="221" t="s">
        <v>128</v>
      </c>
      <c r="H244" s="222">
        <v>7.2000000000000002</v>
      </c>
      <c r="I244" s="223"/>
      <c r="J244" s="222">
        <f>ROUND(I244*H244,0)</f>
        <v>0</v>
      </c>
      <c r="K244" s="220" t="s">
        <v>129</v>
      </c>
      <c r="L244" s="44"/>
      <c r="M244" s="224" t="s">
        <v>1</v>
      </c>
      <c r="N244" s="225" t="s">
        <v>41</v>
      </c>
      <c r="O244" s="91"/>
      <c r="P244" s="226">
        <f>O244*H244</f>
        <v>0</v>
      </c>
      <c r="Q244" s="226">
        <v>0</v>
      </c>
      <c r="R244" s="226">
        <f>Q244*H244</f>
        <v>0</v>
      </c>
      <c r="S244" s="226">
        <v>2.75</v>
      </c>
      <c r="T244" s="227">
        <f>S244*H244</f>
        <v>19.800000000000001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8" t="s">
        <v>130</v>
      </c>
      <c r="AT244" s="228" t="s">
        <v>125</v>
      </c>
      <c r="AU244" s="228" t="s">
        <v>85</v>
      </c>
      <c r="AY244" s="17" t="s">
        <v>123</v>
      </c>
      <c r="BE244" s="229">
        <f>IF(N244="základní",J244,0)</f>
        <v>0</v>
      </c>
      <c r="BF244" s="229">
        <f>IF(N244="snížená",J244,0)</f>
        <v>0</v>
      </c>
      <c r="BG244" s="229">
        <f>IF(N244="zákl. přenesená",J244,0)</f>
        <v>0</v>
      </c>
      <c r="BH244" s="229">
        <f>IF(N244="sníž. přenesená",J244,0)</f>
        <v>0</v>
      </c>
      <c r="BI244" s="229">
        <f>IF(N244="nulová",J244,0)</f>
        <v>0</v>
      </c>
      <c r="BJ244" s="17" t="s">
        <v>8</v>
      </c>
      <c r="BK244" s="229">
        <f>ROUND(I244*H244,0)</f>
        <v>0</v>
      </c>
      <c r="BL244" s="17" t="s">
        <v>130</v>
      </c>
      <c r="BM244" s="228" t="s">
        <v>537</v>
      </c>
    </row>
    <row r="245" s="13" customFormat="1">
      <c r="A245" s="13"/>
      <c r="B245" s="230"/>
      <c r="C245" s="231"/>
      <c r="D245" s="232" t="s">
        <v>132</v>
      </c>
      <c r="E245" s="233" t="s">
        <v>1</v>
      </c>
      <c r="F245" s="234" t="s">
        <v>538</v>
      </c>
      <c r="G245" s="231"/>
      <c r="H245" s="235">
        <v>7.2000000000000002</v>
      </c>
      <c r="I245" s="236"/>
      <c r="J245" s="231"/>
      <c r="K245" s="231"/>
      <c r="L245" s="237"/>
      <c r="M245" s="238"/>
      <c r="N245" s="239"/>
      <c r="O245" s="239"/>
      <c r="P245" s="239"/>
      <c r="Q245" s="239"/>
      <c r="R245" s="239"/>
      <c r="S245" s="239"/>
      <c r="T245" s="24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1" t="s">
        <v>132</v>
      </c>
      <c r="AU245" s="241" t="s">
        <v>85</v>
      </c>
      <c r="AV245" s="13" t="s">
        <v>85</v>
      </c>
      <c r="AW245" s="13" t="s">
        <v>32</v>
      </c>
      <c r="AX245" s="13" t="s">
        <v>8</v>
      </c>
      <c r="AY245" s="241" t="s">
        <v>123</v>
      </c>
    </row>
    <row r="246" s="2" customFormat="1" ht="24.15" customHeight="1">
      <c r="A246" s="38"/>
      <c r="B246" s="39"/>
      <c r="C246" s="218" t="s">
        <v>539</v>
      </c>
      <c r="D246" s="218" t="s">
        <v>125</v>
      </c>
      <c r="E246" s="219" t="s">
        <v>540</v>
      </c>
      <c r="F246" s="220" t="s">
        <v>541</v>
      </c>
      <c r="G246" s="221" t="s">
        <v>186</v>
      </c>
      <c r="H246" s="222">
        <v>1</v>
      </c>
      <c r="I246" s="223"/>
      <c r="J246" s="222">
        <f>ROUND(I246*H246,0)</f>
        <v>0</v>
      </c>
      <c r="K246" s="220" t="s">
        <v>129</v>
      </c>
      <c r="L246" s="44"/>
      <c r="M246" s="224" t="s">
        <v>1</v>
      </c>
      <c r="N246" s="225" t="s">
        <v>41</v>
      </c>
      <c r="O246" s="91"/>
      <c r="P246" s="226">
        <f>O246*H246</f>
        <v>0</v>
      </c>
      <c r="Q246" s="226">
        <v>0.0035999999999999999</v>
      </c>
      <c r="R246" s="226">
        <f>Q246*H246</f>
        <v>0.0035999999999999999</v>
      </c>
      <c r="S246" s="226">
        <v>0.16</v>
      </c>
      <c r="T246" s="227">
        <f>S246*H246</f>
        <v>0.16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8" t="s">
        <v>130</v>
      </c>
      <c r="AT246" s="228" t="s">
        <v>125</v>
      </c>
      <c r="AU246" s="228" t="s">
        <v>85</v>
      </c>
      <c r="AY246" s="17" t="s">
        <v>123</v>
      </c>
      <c r="BE246" s="229">
        <f>IF(N246="základní",J246,0)</f>
        <v>0</v>
      </c>
      <c r="BF246" s="229">
        <f>IF(N246="snížená",J246,0)</f>
        <v>0</v>
      </c>
      <c r="BG246" s="229">
        <f>IF(N246="zákl. přenesená",J246,0)</f>
        <v>0</v>
      </c>
      <c r="BH246" s="229">
        <f>IF(N246="sníž. přenesená",J246,0)</f>
        <v>0</v>
      </c>
      <c r="BI246" s="229">
        <f>IF(N246="nulová",J246,0)</f>
        <v>0</v>
      </c>
      <c r="BJ246" s="17" t="s">
        <v>8</v>
      </c>
      <c r="BK246" s="229">
        <f>ROUND(I246*H246,0)</f>
        <v>0</v>
      </c>
      <c r="BL246" s="17" t="s">
        <v>130</v>
      </c>
      <c r="BM246" s="228" t="s">
        <v>542</v>
      </c>
    </row>
    <row r="247" s="13" customFormat="1">
      <c r="A247" s="13"/>
      <c r="B247" s="230"/>
      <c r="C247" s="231"/>
      <c r="D247" s="232" t="s">
        <v>132</v>
      </c>
      <c r="E247" s="233" t="s">
        <v>1</v>
      </c>
      <c r="F247" s="234" t="s">
        <v>543</v>
      </c>
      <c r="G247" s="231"/>
      <c r="H247" s="235">
        <v>1</v>
      </c>
      <c r="I247" s="236"/>
      <c r="J247" s="231"/>
      <c r="K247" s="231"/>
      <c r="L247" s="237"/>
      <c r="M247" s="238"/>
      <c r="N247" s="239"/>
      <c r="O247" s="239"/>
      <c r="P247" s="239"/>
      <c r="Q247" s="239"/>
      <c r="R247" s="239"/>
      <c r="S247" s="239"/>
      <c r="T247" s="24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1" t="s">
        <v>132</v>
      </c>
      <c r="AU247" s="241" t="s">
        <v>85</v>
      </c>
      <c r="AV247" s="13" t="s">
        <v>85</v>
      </c>
      <c r="AW247" s="13" t="s">
        <v>32</v>
      </c>
      <c r="AX247" s="13" t="s">
        <v>8</v>
      </c>
      <c r="AY247" s="241" t="s">
        <v>123</v>
      </c>
    </row>
    <row r="248" s="2" customFormat="1" ht="16.5" customHeight="1">
      <c r="A248" s="38"/>
      <c r="B248" s="39"/>
      <c r="C248" s="218" t="s">
        <v>544</v>
      </c>
      <c r="D248" s="218" t="s">
        <v>125</v>
      </c>
      <c r="E248" s="219" t="s">
        <v>545</v>
      </c>
      <c r="F248" s="220" t="s">
        <v>546</v>
      </c>
      <c r="G248" s="221" t="s">
        <v>547</v>
      </c>
      <c r="H248" s="222">
        <v>1</v>
      </c>
      <c r="I248" s="223"/>
      <c r="J248" s="222">
        <f>ROUND(I248*H248,0)</f>
        <v>0</v>
      </c>
      <c r="K248" s="220" t="s">
        <v>1</v>
      </c>
      <c r="L248" s="44"/>
      <c r="M248" s="224" t="s">
        <v>1</v>
      </c>
      <c r="N248" s="225" t="s">
        <v>41</v>
      </c>
      <c r="O248" s="91"/>
      <c r="P248" s="226">
        <f>O248*H248</f>
        <v>0</v>
      </c>
      <c r="Q248" s="226">
        <v>0</v>
      </c>
      <c r="R248" s="226">
        <f>Q248*H248</f>
        <v>0</v>
      </c>
      <c r="S248" s="226">
        <v>0</v>
      </c>
      <c r="T248" s="227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8" t="s">
        <v>130</v>
      </c>
      <c r="AT248" s="228" t="s">
        <v>125</v>
      </c>
      <c r="AU248" s="228" t="s">
        <v>85</v>
      </c>
      <c r="AY248" s="17" t="s">
        <v>123</v>
      </c>
      <c r="BE248" s="229">
        <f>IF(N248="základní",J248,0)</f>
        <v>0</v>
      </c>
      <c r="BF248" s="229">
        <f>IF(N248="snížená",J248,0)</f>
        <v>0</v>
      </c>
      <c r="BG248" s="229">
        <f>IF(N248="zákl. přenesená",J248,0)</f>
        <v>0</v>
      </c>
      <c r="BH248" s="229">
        <f>IF(N248="sníž. přenesená",J248,0)</f>
        <v>0</v>
      </c>
      <c r="BI248" s="229">
        <f>IF(N248="nulová",J248,0)</f>
        <v>0</v>
      </c>
      <c r="BJ248" s="17" t="s">
        <v>8</v>
      </c>
      <c r="BK248" s="229">
        <f>ROUND(I248*H248,0)</f>
        <v>0</v>
      </c>
      <c r="BL248" s="17" t="s">
        <v>130</v>
      </c>
      <c r="BM248" s="228" t="s">
        <v>548</v>
      </c>
    </row>
    <row r="249" s="12" customFormat="1" ht="22.8" customHeight="1">
      <c r="A249" s="12"/>
      <c r="B249" s="202"/>
      <c r="C249" s="203"/>
      <c r="D249" s="204" t="s">
        <v>75</v>
      </c>
      <c r="E249" s="216" t="s">
        <v>549</v>
      </c>
      <c r="F249" s="216" t="s">
        <v>550</v>
      </c>
      <c r="G249" s="203"/>
      <c r="H249" s="203"/>
      <c r="I249" s="206"/>
      <c r="J249" s="217">
        <f>BK249</f>
        <v>0</v>
      </c>
      <c r="K249" s="203"/>
      <c r="L249" s="208"/>
      <c r="M249" s="209"/>
      <c r="N249" s="210"/>
      <c r="O249" s="210"/>
      <c r="P249" s="211">
        <f>SUM(P250:P256)</f>
        <v>0</v>
      </c>
      <c r="Q249" s="210"/>
      <c r="R249" s="211">
        <f>SUM(R250:R256)</f>
        <v>0</v>
      </c>
      <c r="S249" s="210"/>
      <c r="T249" s="212">
        <f>SUM(T250:T256)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3" t="s">
        <v>8</v>
      </c>
      <c r="AT249" s="214" t="s">
        <v>75</v>
      </c>
      <c r="AU249" s="214" t="s">
        <v>8</v>
      </c>
      <c r="AY249" s="213" t="s">
        <v>123</v>
      </c>
      <c r="BK249" s="215">
        <f>SUM(BK250:BK256)</f>
        <v>0</v>
      </c>
    </row>
    <row r="250" s="2" customFormat="1" ht="21.75" customHeight="1">
      <c r="A250" s="38"/>
      <c r="B250" s="39"/>
      <c r="C250" s="218" t="s">
        <v>551</v>
      </c>
      <c r="D250" s="218" t="s">
        <v>125</v>
      </c>
      <c r="E250" s="219" t="s">
        <v>552</v>
      </c>
      <c r="F250" s="220" t="s">
        <v>553</v>
      </c>
      <c r="G250" s="221" t="s">
        <v>155</v>
      </c>
      <c r="H250" s="222">
        <v>564.41999999999996</v>
      </c>
      <c r="I250" s="223"/>
      <c r="J250" s="222">
        <f>ROUND(I250*H250,0)</f>
        <v>0</v>
      </c>
      <c r="K250" s="220" t="s">
        <v>129</v>
      </c>
      <c r="L250" s="44"/>
      <c r="M250" s="224" t="s">
        <v>1</v>
      </c>
      <c r="N250" s="225" t="s">
        <v>41</v>
      </c>
      <c r="O250" s="91"/>
      <c r="P250" s="226">
        <f>O250*H250</f>
        <v>0</v>
      </c>
      <c r="Q250" s="226">
        <v>0</v>
      </c>
      <c r="R250" s="226">
        <f>Q250*H250</f>
        <v>0</v>
      </c>
      <c r="S250" s="226">
        <v>0</v>
      </c>
      <c r="T250" s="227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8" t="s">
        <v>130</v>
      </c>
      <c r="AT250" s="228" t="s">
        <v>125</v>
      </c>
      <c r="AU250" s="228" t="s">
        <v>85</v>
      </c>
      <c r="AY250" s="17" t="s">
        <v>123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7" t="s">
        <v>8</v>
      </c>
      <c r="BK250" s="229">
        <f>ROUND(I250*H250,0)</f>
        <v>0</v>
      </c>
      <c r="BL250" s="17" t="s">
        <v>130</v>
      </c>
      <c r="BM250" s="228" t="s">
        <v>554</v>
      </c>
    </row>
    <row r="251" s="2" customFormat="1" ht="24.15" customHeight="1">
      <c r="A251" s="38"/>
      <c r="B251" s="39"/>
      <c r="C251" s="218" t="s">
        <v>555</v>
      </c>
      <c r="D251" s="218" t="s">
        <v>125</v>
      </c>
      <c r="E251" s="219" t="s">
        <v>556</v>
      </c>
      <c r="F251" s="220" t="s">
        <v>557</v>
      </c>
      <c r="G251" s="221" t="s">
        <v>155</v>
      </c>
      <c r="H251" s="222">
        <v>5079.7799999999997</v>
      </c>
      <c r="I251" s="223"/>
      <c r="J251" s="222">
        <f>ROUND(I251*H251,0)</f>
        <v>0</v>
      </c>
      <c r="K251" s="220" t="s">
        <v>129</v>
      </c>
      <c r="L251" s="44"/>
      <c r="M251" s="224" t="s">
        <v>1</v>
      </c>
      <c r="N251" s="225" t="s">
        <v>41</v>
      </c>
      <c r="O251" s="91"/>
      <c r="P251" s="226">
        <f>O251*H251</f>
        <v>0</v>
      </c>
      <c r="Q251" s="226">
        <v>0</v>
      </c>
      <c r="R251" s="226">
        <f>Q251*H251</f>
        <v>0</v>
      </c>
      <c r="S251" s="226">
        <v>0</v>
      </c>
      <c r="T251" s="227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8" t="s">
        <v>130</v>
      </c>
      <c r="AT251" s="228" t="s">
        <v>125</v>
      </c>
      <c r="AU251" s="228" t="s">
        <v>85</v>
      </c>
      <c r="AY251" s="17" t="s">
        <v>123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7" t="s">
        <v>8</v>
      </c>
      <c r="BK251" s="229">
        <f>ROUND(I251*H251,0)</f>
        <v>0</v>
      </c>
      <c r="BL251" s="17" t="s">
        <v>130</v>
      </c>
      <c r="BM251" s="228" t="s">
        <v>558</v>
      </c>
    </row>
    <row r="252" s="13" customFormat="1">
      <c r="A252" s="13"/>
      <c r="B252" s="230"/>
      <c r="C252" s="231"/>
      <c r="D252" s="232" t="s">
        <v>132</v>
      </c>
      <c r="E252" s="231"/>
      <c r="F252" s="234" t="s">
        <v>559</v>
      </c>
      <c r="G252" s="231"/>
      <c r="H252" s="235">
        <v>5079.7799999999997</v>
      </c>
      <c r="I252" s="236"/>
      <c r="J252" s="231"/>
      <c r="K252" s="231"/>
      <c r="L252" s="237"/>
      <c r="M252" s="238"/>
      <c r="N252" s="239"/>
      <c r="O252" s="239"/>
      <c r="P252" s="239"/>
      <c r="Q252" s="239"/>
      <c r="R252" s="239"/>
      <c r="S252" s="239"/>
      <c r="T252" s="24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1" t="s">
        <v>132</v>
      </c>
      <c r="AU252" s="241" t="s">
        <v>85</v>
      </c>
      <c r="AV252" s="13" t="s">
        <v>85</v>
      </c>
      <c r="AW252" s="13" t="s">
        <v>4</v>
      </c>
      <c r="AX252" s="13" t="s">
        <v>8</v>
      </c>
      <c r="AY252" s="241" t="s">
        <v>123</v>
      </c>
    </row>
    <row r="253" s="2" customFormat="1" ht="24.15" customHeight="1">
      <c r="A253" s="38"/>
      <c r="B253" s="39"/>
      <c r="C253" s="218" t="s">
        <v>560</v>
      </c>
      <c r="D253" s="218" t="s">
        <v>125</v>
      </c>
      <c r="E253" s="219" t="s">
        <v>561</v>
      </c>
      <c r="F253" s="220" t="s">
        <v>562</v>
      </c>
      <c r="G253" s="221" t="s">
        <v>155</v>
      </c>
      <c r="H253" s="222">
        <v>564.41999999999996</v>
      </c>
      <c r="I253" s="223"/>
      <c r="J253" s="222">
        <f>ROUND(I253*H253,0)</f>
        <v>0</v>
      </c>
      <c r="K253" s="220" t="s">
        <v>129</v>
      </c>
      <c r="L253" s="44"/>
      <c r="M253" s="224" t="s">
        <v>1</v>
      </c>
      <c r="N253" s="225" t="s">
        <v>41</v>
      </c>
      <c r="O253" s="91"/>
      <c r="P253" s="226">
        <f>O253*H253</f>
        <v>0</v>
      </c>
      <c r="Q253" s="226">
        <v>0</v>
      </c>
      <c r="R253" s="226">
        <f>Q253*H253</f>
        <v>0</v>
      </c>
      <c r="S253" s="226">
        <v>0</v>
      </c>
      <c r="T253" s="227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8" t="s">
        <v>130</v>
      </c>
      <c r="AT253" s="228" t="s">
        <v>125</v>
      </c>
      <c r="AU253" s="228" t="s">
        <v>85</v>
      </c>
      <c r="AY253" s="17" t="s">
        <v>123</v>
      </c>
      <c r="BE253" s="229">
        <f>IF(N253="základní",J253,0)</f>
        <v>0</v>
      </c>
      <c r="BF253" s="229">
        <f>IF(N253="snížená",J253,0)</f>
        <v>0</v>
      </c>
      <c r="BG253" s="229">
        <f>IF(N253="zákl. přenesená",J253,0)</f>
        <v>0</v>
      </c>
      <c r="BH253" s="229">
        <f>IF(N253="sníž. přenesená",J253,0)</f>
        <v>0</v>
      </c>
      <c r="BI253" s="229">
        <f>IF(N253="nulová",J253,0)</f>
        <v>0</v>
      </c>
      <c r="BJ253" s="17" t="s">
        <v>8</v>
      </c>
      <c r="BK253" s="229">
        <f>ROUND(I253*H253,0)</f>
        <v>0</v>
      </c>
      <c r="BL253" s="17" t="s">
        <v>130</v>
      </c>
      <c r="BM253" s="228" t="s">
        <v>563</v>
      </c>
    </row>
    <row r="254" s="2" customFormat="1" ht="44.25" customHeight="1">
      <c r="A254" s="38"/>
      <c r="B254" s="39"/>
      <c r="C254" s="218" t="s">
        <v>564</v>
      </c>
      <c r="D254" s="218" t="s">
        <v>125</v>
      </c>
      <c r="E254" s="219" t="s">
        <v>565</v>
      </c>
      <c r="F254" s="220" t="s">
        <v>566</v>
      </c>
      <c r="G254" s="221" t="s">
        <v>155</v>
      </c>
      <c r="H254" s="222">
        <v>429.18000000000001</v>
      </c>
      <c r="I254" s="223"/>
      <c r="J254" s="222">
        <f>ROUND(I254*H254,0)</f>
        <v>0</v>
      </c>
      <c r="K254" s="220" t="s">
        <v>129</v>
      </c>
      <c r="L254" s="44"/>
      <c r="M254" s="224" t="s">
        <v>1</v>
      </c>
      <c r="N254" s="225" t="s">
        <v>41</v>
      </c>
      <c r="O254" s="91"/>
      <c r="P254" s="226">
        <f>O254*H254</f>
        <v>0</v>
      </c>
      <c r="Q254" s="226">
        <v>0</v>
      </c>
      <c r="R254" s="226">
        <f>Q254*H254</f>
        <v>0</v>
      </c>
      <c r="S254" s="226">
        <v>0</v>
      </c>
      <c r="T254" s="227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8" t="s">
        <v>130</v>
      </c>
      <c r="AT254" s="228" t="s">
        <v>125</v>
      </c>
      <c r="AU254" s="228" t="s">
        <v>85</v>
      </c>
      <c r="AY254" s="17" t="s">
        <v>123</v>
      </c>
      <c r="BE254" s="229">
        <f>IF(N254="základní",J254,0)</f>
        <v>0</v>
      </c>
      <c r="BF254" s="229">
        <f>IF(N254="snížená",J254,0)</f>
        <v>0</v>
      </c>
      <c r="BG254" s="229">
        <f>IF(N254="zákl. přenesená",J254,0)</f>
        <v>0</v>
      </c>
      <c r="BH254" s="229">
        <f>IF(N254="sníž. přenesená",J254,0)</f>
        <v>0</v>
      </c>
      <c r="BI254" s="229">
        <f>IF(N254="nulová",J254,0)</f>
        <v>0</v>
      </c>
      <c r="BJ254" s="17" t="s">
        <v>8</v>
      </c>
      <c r="BK254" s="229">
        <f>ROUND(I254*H254,0)</f>
        <v>0</v>
      </c>
      <c r="BL254" s="17" t="s">
        <v>130</v>
      </c>
      <c r="BM254" s="228" t="s">
        <v>567</v>
      </c>
    </row>
    <row r="255" s="13" customFormat="1">
      <c r="A255" s="13"/>
      <c r="B255" s="230"/>
      <c r="C255" s="231"/>
      <c r="D255" s="232" t="s">
        <v>132</v>
      </c>
      <c r="E255" s="233" t="s">
        <v>1</v>
      </c>
      <c r="F255" s="234" t="s">
        <v>568</v>
      </c>
      <c r="G255" s="231"/>
      <c r="H255" s="235">
        <v>429.18000000000001</v>
      </c>
      <c r="I255" s="236"/>
      <c r="J255" s="231"/>
      <c r="K255" s="231"/>
      <c r="L255" s="237"/>
      <c r="M255" s="238"/>
      <c r="N255" s="239"/>
      <c r="O255" s="239"/>
      <c r="P255" s="239"/>
      <c r="Q255" s="239"/>
      <c r="R255" s="239"/>
      <c r="S255" s="239"/>
      <c r="T255" s="24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1" t="s">
        <v>132</v>
      </c>
      <c r="AU255" s="241" t="s">
        <v>85</v>
      </c>
      <c r="AV255" s="13" t="s">
        <v>85</v>
      </c>
      <c r="AW255" s="13" t="s">
        <v>32</v>
      </c>
      <c r="AX255" s="13" t="s">
        <v>8</v>
      </c>
      <c r="AY255" s="241" t="s">
        <v>123</v>
      </c>
    </row>
    <row r="256" s="2" customFormat="1" ht="44.25" customHeight="1">
      <c r="A256" s="38"/>
      <c r="B256" s="39"/>
      <c r="C256" s="218" t="s">
        <v>569</v>
      </c>
      <c r="D256" s="218" t="s">
        <v>125</v>
      </c>
      <c r="E256" s="219" t="s">
        <v>570</v>
      </c>
      <c r="F256" s="220" t="s">
        <v>571</v>
      </c>
      <c r="G256" s="221" t="s">
        <v>155</v>
      </c>
      <c r="H256" s="222">
        <v>135.24000000000001</v>
      </c>
      <c r="I256" s="223"/>
      <c r="J256" s="222">
        <f>ROUND(I256*H256,0)</f>
        <v>0</v>
      </c>
      <c r="K256" s="220" t="s">
        <v>129</v>
      </c>
      <c r="L256" s="44"/>
      <c r="M256" s="224" t="s">
        <v>1</v>
      </c>
      <c r="N256" s="225" t="s">
        <v>41</v>
      </c>
      <c r="O256" s="91"/>
      <c r="P256" s="226">
        <f>O256*H256</f>
        <v>0</v>
      </c>
      <c r="Q256" s="226">
        <v>0</v>
      </c>
      <c r="R256" s="226">
        <f>Q256*H256</f>
        <v>0</v>
      </c>
      <c r="S256" s="226">
        <v>0</v>
      </c>
      <c r="T256" s="227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8" t="s">
        <v>130</v>
      </c>
      <c r="AT256" s="228" t="s">
        <v>125</v>
      </c>
      <c r="AU256" s="228" t="s">
        <v>85</v>
      </c>
      <c r="AY256" s="17" t="s">
        <v>123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7" t="s">
        <v>8</v>
      </c>
      <c r="BK256" s="229">
        <f>ROUND(I256*H256,0)</f>
        <v>0</v>
      </c>
      <c r="BL256" s="17" t="s">
        <v>130</v>
      </c>
      <c r="BM256" s="228" t="s">
        <v>572</v>
      </c>
    </row>
    <row r="257" s="12" customFormat="1" ht="22.8" customHeight="1">
      <c r="A257" s="12"/>
      <c r="B257" s="202"/>
      <c r="C257" s="203"/>
      <c r="D257" s="204" t="s">
        <v>75</v>
      </c>
      <c r="E257" s="216" t="s">
        <v>279</v>
      </c>
      <c r="F257" s="216" t="s">
        <v>280</v>
      </c>
      <c r="G257" s="203"/>
      <c r="H257" s="203"/>
      <c r="I257" s="206"/>
      <c r="J257" s="217">
        <f>BK257</f>
        <v>0</v>
      </c>
      <c r="K257" s="203"/>
      <c r="L257" s="208"/>
      <c r="M257" s="209"/>
      <c r="N257" s="210"/>
      <c r="O257" s="210"/>
      <c r="P257" s="211">
        <f>P258</f>
        <v>0</v>
      </c>
      <c r="Q257" s="210"/>
      <c r="R257" s="211">
        <f>R258</f>
        <v>0</v>
      </c>
      <c r="S257" s="210"/>
      <c r="T257" s="212">
        <f>T258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3" t="s">
        <v>8</v>
      </c>
      <c r="AT257" s="214" t="s">
        <v>75</v>
      </c>
      <c r="AU257" s="214" t="s">
        <v>8</v>
      </c>
      <c r="AY257" s="213" t="s">
        <v>123</v>
      </c>
      <c r="BK257" s="215">
        <f>BK258</f>
        <v>0</v>
      </c>
    </row>
    <row r="258" s="2" customFormat="1" ht="24.15" customHeight="1">
      <c r="A258" s="38"/>
      <c r="B258" s="39"/>
      <c r="C258" s="218" t="s">
        <v>573</v>
      </c>
      <c r="D258" s="218" t="s">
        <v>125</v>
      </c>
      <c r="E258" s="219" t="s">
        <v>282</v>
      </c>
      <c r="F258" s="220" t="s">
        <v>283</v>
      </c>
      <c r="G258" s="221" t="s">
        <v>155</v>
      </c>
      <c r="H258" s="222">
        <v>202.93000000000001</v>
      </c>
      <c r="I258" s="223"/>
      <c r="J258" s="222">
        <f>ROUND(I258*H258,0)</f>
        <v>0</v>
      </c>
      <c r="K258" s="220" t="s">
        <v>129</v>
      </c>
      <c r="L258" s="44"/>
      <c r="M258" s="224" t="s">
        <v>1</v>
      </c>
      <c r="N258" s="225" t="s">
        <v>41</v>
      </c>
      <c r="O258" s="91"/>
      <c r="P258" s="226">
        <f>O258*H258</f>
        <v>0</v>
      </c>
      <c r="Q258" s="226">
        <v>0</v>
      </c>
      <c r="R258" s="226">
        <f>Q258*H258</f>
        <v>0</v>
      </c>
      <c r="S258" s="226">
        <v>0</v>
      </c>
      <c r="T258" s="227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8" t="s">
        <v>130</v>
      </c>
      <c r="AT258" s="228" t="s">
        <v>125</v>
      </c>
      <c r="AU258" s="228" t="s">
        <v>85</v>
      </c>
      <c r="AY258" s="17" t="s">
        <v>123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17" t="s">
        <v>8</v>
      </c>
      <c r="BK258" s="229">
        <f>ROUND(I258*H258,0)</f>
        <v>0</v>
      </c>
      <c r="BL258" s="17" t="s">
        <v>130</v>
      </c>
      <c r="BM258" s="228" t="s">
        <v>574</v>
      </c>
    </row>
    <row r="259" s="12" customFormat="1" ht="25.92" customHeight="1">
      <c r="A259" s="12"/>
      <c r="B259" s="202"/>
      <c r="C259" s="203"/>
      <c r="D259" s="204" t="s">
        <v>75</v>
      </c>
      <c r="E259" s="205" t="s">
        <v>285</v>
      </c>
      <c r="F259" s="205" t="s">
        <v>286</v>
      </c>
      <c r="G259" s="203"/>
      <c r="H259" s="203"/>
      <c r="I259" s="206"/>
      <c r="J259" s="207">
        <f>BK259</f>
        <v>0</v>
      </c>
      <c r="K259" s="203"/>
      <c r="L259" s="208"/>
      <c r="M259" s="209"/>
      <c r="N259" s="210"/>
      <c r="O259" s="210"/>
      <c r="P259" s="211">
        <f>P260+P268+P275+P279</f>
        <v>0</v>
      </c>
      <c r="Q259" s="210"/>
      <c r="R259" s="211">
        <f>R260+R268+R275+R279</f>
        <v>0</v>
      </c>
      <c r="S259" s="210"/>
      <c r="T259" s="212">
        <f>T260+T268+T275+T279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3" t="s">
        <v>147</v>
      </c>
      <c r="AT259" s="214" t="s">
        <v>75</v>
      </c>
      <c r="AU259" s="214" t="s">
        <v>76</v>
      </c>
      <c r="AY259" s="213" t="s">
        <v>123</v>
      </c>
      <c r="BK259" s="215">
        <f>BK260+BK268+BK275+BK279</f>
        <v>0</v>
      </c>
    </row>
    <row r="260" s="12" customFormat="1" ht="22.8" customHeight="1">
      <c r="A260" s="12"/>
      <c r="B260" s="202"/>
      <c r="C260" s="203"/>
      <c r="D260" s="204" t="s">
        <v>75</v>
      </c>
      <c r="E260" s="216" t="s">
        <v>287</v>
      </c>
      <c r="F260" s="216" t="s">
        <v>288</v>
      </c>
      <c r="G260" s="203"/>
      <c r="H260" s="203"/>
      <c r="I260" s="206"/>
      <c r="J260" s="217">
        <f>BK260</f>
        <v>0</v>
      </c>
      <c r="K260" s="203"/>
      <c r="L260" s="208"/>
      <c r="M260" s="209"/>
      <c r="N260" s="210"/>
      <c r="O260" s="210"/>
      <c r="P260" s="211">
        <f>SUM(P261:P267)</f>
        <v>0</v>
      </c>
      <c r="Q260" s="210"/>
      <c r="R260" s="211">
        <f>SUM(R261:R267)</f>
        <v>0</v>
      </c>
      <c r="S260" s="210"/>
      <c r="T260" s="212">
        <f>SUM(T261:T267)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3" t="s">
        <v>147</v>
      </c>
      <c r="AT260" s="214" t="s">
        <v>75</v>
      </c>
      <c r="AU260" s="214" t="s">
        <v>8</v>
      </c>
      <c r="AY260" s="213" t="s">
        <v>123</v>
      </c>
      <c r="BK260" s="215">
        <f>SUM(BK261:BK267)</f>
        <v>0</v>
      </c>
    </row>
    <row r="261" s="2" customFormat="1" ht="16.5" customHeight="1">
      <c r="A261" s="38"/>
      <c r="B261" s="39"/>
      <c r="C261" s="218" t="s">
        <v>575</v>
      </c>
      <c r="D261" s="218" t="s">
        <v>125</v>
      </c>
      <c r="E261" s="219" t="s">
        <v>290</v>
      </c>
      <c r="F261" s="220" t="s">
        <v>288</v>
      </c>
      <c r="G261" s="221" t="s">
        <v>291</v>
      </c>
      <c r="H261" s="222">
        <v>1</v>
      </c>
      <c r="I261" s="223"/>
      <c r="J261" s="222">
        <f>ROUND(I261*H261,0)</f>
        <v>0</v>
      </c>
      <c r="K261" s="220" t="s">
        <v>292</v>
      </c>
      <c r="L261" s="44"/>
      <c r="M261" s="224" t="s">
        <v>1</v>
      </c>
      <c r="N261" s="225" t="s">
        <v>41</v>
      </c>
      <c r="O261" s="91"/>
      <c r="P261" s="226">
        <f>O261*H261</f>
        <v>0</v>
      </c>
      <c r="Q261" s="226">
        <v>0</v>
      </c>
      <c r="R261" s="226">
        <f>Q261*H261</f>
        <v>0</v>
      </c>
      <c r="S261" s="226">
        <v>0</v>
      </c>
      <c r="T261" s="227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8" t="s">
        <v>293</v>
      </c>
      <c r="AT261" s="228" t="s">
        <v>125</v>
      </c>
      <c r="AU261" s="228" t="s">
        <v>85</v>
      </c>
      <c r="AY261" s="17" t="s">
        <v>123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17" t="s">
        <v>8</v>
      </c>
      <c r="BK261" s="229">
        <f>ROUND(I261*H261,0)</f>
        <v>0</v>
      </c>
      <c r="BL261" s="17" t="s">
        <v>293</v>
      </c>
      <c r="BM261" s="228" t="s">
        <v>576</v>
      </c>
    </row>
    <row r="262" s="14" customFormat="1">
      <c r="A262" s="14"/>
      <c r="B262" s="251"/>
      <c r="C262" s="252"/>
      <c r="D262" s="232" t="s">
        <v>132</v>
      </c>
      <c r="E262" s="253" t="s">
        <v>1</v>
      </c>
      <c r="F262" s="254" t="s">
        <v>295</v>
      </c>
      <c r="G262" s="252"/>
      <c r="H262" s="253" t="s">
        <v>1</v>
      </c>
      <c r="I262" s="255"/>
      <c r="J262" s="252"/>
      <c r="K262" s="252"/>
      <c r="L262" s="256"/>
      <c r="M262" s="257"/>
      <c r="N262" s="258"/>
      <c r="O262" s="258"/>
      <c r="P262" s="258"/>
      <c r="Q262" s="258"/>
      <c r="R262" s="258"/>
      <c r="S262" s="258"/>
      <c r="T262" s="259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0" t="s">
        <v>132</v>
      </c>
      <c r="AU262" s="260" t="s">
        <v>85</v>
      </c>
      <c r="AV262" s="14" t="s">
        <v>8</v>
      </c>
      <c r="AW262" s="14" t="s">
        <v>32</v>
      </c>
      <c r="AX262" s="14" t="s">
        <v>76</v>
      </c>
      <c r="AY262" s="260" t="s">
        <v>123</v>
      </c>
    </row>
    <row r="263" s="14" customFormat="1">
      <c r="A263" s="14"/>
      <c r="B263" s="251"/>
      <c r="C263" s="252"/>
      <c r="D263" s="232" t="s">
        <v>132</v>
      </c>
      <c r="E263" s="253" t="s">
        <v>1</v>
      </c>
      <c r="F263" s="254" t="s">
        <v>296</v>
      </c>
      <c r="G263" s="252"/>
      <c r="H263" s="253" t="s">
        <v>1</v>
      </c>
      <c r="I263" s="255"/>
      <c r="J263" s="252"/>
      <c r="K263" s="252"/>
      <c r="L263" s="256"/>
      <c r="M263" s="257"/>
      <c r="N263" s="258"/>
      <c r="O263" s="258"/>
      <c r="P263" s="258"/>
      <c r="Q263" s="258"/>
      <c r="R263" s="258"/>
      <c r="S263" s="258"/>
      <c r="T263" s="259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0" t="s">
        <v>132</v>
      </c>
      <c r="AU263" s="260" t="s">
        <v>85</v>
      </c>
      <c r="AV263" s="14" t="s">
        <v>8</v>
      </c>
      <c r="AW263" s="14" t="s">
        <v>32</v>
      </c>
      <c r="AX263" s="14" t="s">
        <v>76</v>
      </c>
      <c r="AY263" s="260" t="s">
        <v>123</v>
      </c>
    </row>
    <row r="264" s="14" customFormat="1">
      <c r="A264" s="14"/>
      <c r="B264" s="251"/>
      <c r="C264" s="252"/>
      <c r="D264" s="232" t="s">
        <v>132</v>
      </c>
      <c r="E264" s="253" t="s">
        <v>1</v>
      </c>
      <c r="F264" s="254" t="s">
        <v>297</v>
      </c>
      <c r="G264" s="252"/>
      <c r="H264" s="253" t="s">
        <v>1</v>
      </c>
      <c r="I264" s="255"/>
      <c r="J264" s="252"/>
      <c r="K264" s="252"/>
      <c r="L264" s="256"/>
      <c r="M264" s="257"/>
      <c r="N264" s="258"/>
      <c r="O264" s="258"/>
      <c r="P264" s="258"/>
      <c r="Q264" s="258"/>
      <c r="R264" s="258"/>
      <c r="S264" s="258"/>
      <c r="T264" s="259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0" t="s">
        <v>132</v>
      </c>
      <c r="AU264" s="260" t="s">
        <v>85</v>
      </c>
      <c r="AV264" s="14" t="s">
        <v>8</v>
      </c>
      <c r="AW264" s="14" t="s">
        <v>32</v>
      </c>
      <c r="AX264" s="14" t="s">
        <v>76</v>
      </c>
      <c r="AY264" s="260" t="s">
        <v>123</v>
      </c>
    </row>
    <row r="265" s="14" customFormat="1">
      <c r="A265" s="14"/>
      <c r="B265" s="251"/>
      <c r="C265" s="252"/>
      <c r="D265" s="232" t="s">
        <v>132</v>
      </c>
      <c r="E265" s="253" t="s">
        <v>1</v>
      </c>
      <c r="F265" s="254" t="s">
        <v>298</v>
      </c>
      <c r="G265" s="252"/>
      <c r="H265" s="253" t="s">
        <v>1</v>
      </c>
      <c r="I265" s="255"/>
      <c r="J265" s="252"/>
      <c r="K265" s="252"/>
      <c r="L265" s="256"/>
      <c r="M265" s="257"/>
      <c r="N265" s="258"/>
      <c r="O265" s="258"/>
      <c r="P265" s="258"/>
      <c r="Q265" s="258"/>
      <c r="R265" s="258"/>
      <c r="S265" s="258"/>
      <c r="T265" s="259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0" t="s">
        <v>132</v>
      </c>
      <c r="AU265" s="260" t="s">
        <v>85</v>
      </c>
      <c r="AV265" s="14" t="s">
        <v>8</v>
      </c>
      <c r="AW265" s="14" t="s">
        <v>32</v>
      </c>
      <c r="AX265" s="14" t="s">
        <v>76</v>
      </c>
      <c r="AY265" s="260" t="s">
        <v>123</v>
      </c>
    </row>
    <row r="266" s="14" customFormat="1">
      <c r="A266" s="14"/>
      <c r="B266" s="251"/>
      <c r="C266" s="252"/>
      <c r="D266" s="232" t="s">
        <v>132</v>
      </c>
      <c r="E266" s="253" t="s">
        <v>1</v>
      </c>
      <c r="F266" s="254" t="s">
        <v>299</v>
      </c>
      <c r="G266" s="252"/>
      <c r="H266" s="253" t="s">
        <v>1</v>
      </c>
      <c r="I266" s="255"/>
      <c r="J266" s="252"/>
      <c r="K266" s="252"/>
      <c r="L266" s="256"/>
      <c r="M266" s="257"/>
      <c r="N266" s="258"/>
      <c r="O266" s="258"/>
      <c r="P266" s="258"/>
      <c r="Q266" s="258"/>
      <c r="R266" s="258"/>
      <c r="S266" s="258"/>
      <c r="T266" s="259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0" t="s">
        <v>132</v>
      </c>
      <c r="AU266" s="260" t="s">
        <v>85</v>
      </c>
      <c r="AV266" s="14" t="s">
        <v>8</v>
      </c>
      <c r="AW266" s="14" t="s">
        <v>32</v>
      </c>
      <c r="AX266" s="14" t="s">
        <v>76</v>
      </c>
      <c r="AY266" s="260" t="s">
        <v>123</v>
      </c>
    </row>
    <row r="267" s="13" customFormat="1">
      <c r="A267" s="13"/>
      <c r="B267" s="230"/>
      <c r="C267" s="231"/>
      <c r="D267" s="232" t="s">
        <v>132</v>
      </c>
      <c r="E267" s="233" t="s">
        <v>1</v>
      </c>
      <c r="F267" s="234" t="s">
        <v>8</v>
      </c>
      <c r="G267" s="231"/>
      <c r="H267" s="235">
        <v>1</v>
      </c>
      <c r="I267" s="236"/>
      <c r="J267" s="231"/>
      <c r="K267" s="231"/>
      <c r="L267" s="237"/>
      <c r="M267" s="238"/>
      <c r="N267" s="239"/>
      <c r="O267" s="239"/>
      <c r="P267" s="239"/>
      <c r="Q267" s="239"/>
      <c r="R267" s="239"/>
      <c r="S267" s="239"/>
      <c r="T267" s="24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1" t="s">
        <v>132</v>
      </c>
      <c r="AU267" s="241" t="s">
        <v>85</v>
      </c>
      <c r="AV267" s="13" t="s">
        <v>85</v>
      </c>
      <c r="AW267" s="13" t="s">
        <v>32</v>
      </c>
      <c r="AX267" s="13" t="s">
        <v>8</v>
      </c>
      <c r="AY267" s="241" t="s">
        <v>123</v>
      </c>
    </row>
    <row r="268" s="12" customFormat="1" ht="22.8" customHeight="1">
      <c r="A268" s="12"/>
      <c r="B268" s="202"/>
      <c r="C268" s="203"/>
      <c r="D268" s="204" t="s">
        <v>75</v>
      </c>
      <c r="E268" s="216" t="s">
        <v>306</v>
      </c>
      <c r="F268" s="216" t="s">
        <v>307</v>
      </c>
      <c r="G268" s="203"/>
      <c r="H268" s="203"/>
      <c r="I268" s="206"/>
      <c r="J268" s="217">
        <f>BK268</f>
        <v>0</v>
      </c>
      <c r="K268" s="203"/>
      <c r="L268" s="208"/>
      <c r="M268" s="209"/>
      <c r="N268" s="210"/>
      <c r="O268" s="210"/>
      <c r="P268" s="211">
        <f>SUM(P269:P274)</f>
        <v>0</v>
      </c>
      <c r="Q268" s="210"/>
      <c r="R268" s="211">
        <f>SUM(R269:R274)</f>
        <v>0</v>
      </c>
      <c r="S268" s="210"/>
      <c r="T268" s="212">
        <f>SUM(T269:T274)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13" t="s">
        <v>147</v>
      </c>
      <c r="AT268" s="214" t="s">
        <v>75</v>
      </c>
      <c r="AU268" s="214" t="s">
        <v>8</v>
      </c>
      <c r="AY268" s="213" t="s">
        <v>123</v>
      </c>
      <c r="BK268" s="215">
        <f>SUM(BK269:BK274)</f>
        <v>0</v>
      </c>
    </row>
    <row r="269" s="2" customFormat="1" ht="16.5" customHeight="1">
      <c r="A269" s="38"/>
      <c r="B269" s="39"/>
      <c r="C269" s="218" t="s">
        <v>577</v>
      </c>
      <c r="D269" s="218" t="s">
        <v>125</v>
      </c>
      <c r="E269" s="219" t="s">
        <v>309</v>
      </c>
      <c r="F269" s="220" t="s">
        <v>307</v>
      </c>
      <c r="G269" s="221" t="s">
        <v>291</v>
      </c>
      <c r="H269" s="222">
        <v>1</v>
      </c>
      <c r="I269" s="223"/>
      <c r="J269" s="222">
        <f>ROUND(I269*H269,0)</f>
        <v>0</v>
      </c>
      <c r="K269" s="220" t="s">
        <v>292</v>
      </c>
      <c r="L269" s="44"/>
      <c r="M269" s="224" t="s">
        <v>1</v>
      </c>
      <c r="N269" s="225" t="s">
        <v>41</v>
      </c>
      <c r="O269" s="91"/>
      <c r="P269" s="226">
        <f>O269*H269</f>
        <v>0</v>
      </c>
      <c r="Q269" s="226">
        <v>0</v>
      </c>
      <c r="R269" s="226">
        <f>Q269*H269</f>
        <v>0</v>
      </c>
      <c r="S269" s="226">
        <v>0</v>
      </c>
      <c r="T269" s="227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8" t="s">
        <v>293</v>
      </c>
      <c r="AT269" s="228" t="s">
        <v>125</v>
      </c>
      <c r="AU269" s="228" t="s">
        <v>85</v>
      </c>
      <c r="AY269" s="17" t="s">
        <v>123</v>
      </c>
      <c r="BE269" s="229">
        <f>IF(N269="základní",J269,0)</f>
        <v>0</v>
      </c>
      <c r="BF269" s="229">
        <f>IF(N269="snížená",J269,0)</f>
        <v>0</v>
      </c>
      <c r="BG269" s="229">
        <f>IF(N269="zákl. přenesená",J269,0)</f>
        <v>0</v>
      </c>
      <c r="BH269" s="229">
        <f>IF(N269="sníž. přenesená",J269,0)</f>
        <v>0</v>
      </c>
      <c r="BI269" s="229">
        <f>IF(N269="nulová",J269,0)</f>
        <v>0</v>
      </c>
      <c r="BJ269" s="17" t="s">
        <v>8</v>
      </c>
      <c r="BK269" s="229">
        <f>ROUND(I269*H269,0)</f>
        <v>0</v>
      </c>
      <c r="BL269" s="17" t="s">
        <v>293</v>
      </c>
      <c r="BM269" s="228" t="s">
        <v>578</v>
      </c>
    </row>
    <row r="270" s="14" customFormat="1">
      <c r="A270" s="14"/>
      <c r="B270" s="251"/>
      <c r="C270" s="252"/>
      <c r="D270" s="232" t="s">
        <v>132</v>
      </c>
      <c r="E270" s="253" t="s">
        <v>1</v>
      </c>
      <c r="F270" s="254" t="s">
        <v>311</v>
      </c>
      <c r="G270" s="252"/>
      <c r="H270" s="253" t="s">
        <v>1</v>
      </c>
      <c r="I270" s="255"/>
      <c r="J270" s="252"/>
      <c r="K270" s="252"/>
      <c r="L270" s="256"/>
      <c r="M270" s="257"/>
      <c r="N270" s="258"/>
      <c r="O270" s="258"/>
      <c r="P270" s="258"/>
      <c r="Q270" s="258"/>
      <c r="R270" s="258"/>
      <c r="S270" s="258"/>
      <c r="T270" s="259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0" t="s">
        <v>132</v>
      </c>
      <c r="AU270" s="260" t="s">
        <v>85</v>
      </c>
      <c r="AV270" s="14" t="s">
        <v>8</v>
      </c>
      <c r="AW270" s="14" t="s">
        <v>32</v>
      </c>
      <c r="AX270" s="14" t="s">
        <v>76</v>
      </c>
      <c r="AY270" s="260" t="s">
        <v>123</v>
      </c>
    </row>
    <row r="271" s="14" customFormat="1">
      <c r="A271" s="14"/>
      <c r="B271" s="251"/>
      <c r="C271" s="252"/>
      <c r="D271" s="232" t="s">
        <v>132</v>
      </c>
      <c r="E271" s="253" t="s">
        <v>1</v>
      </c>
      <c r="F271" s="254" t="s">
        <v>312</v>
      </c>
      <c r="G271" s="252"/>
      <c r="H271" s="253" t="s">
        <v>1</v>
      </c>
      <c r="I271" s="255"/>
      <c r="J271" s="252"/>
      <c r="K271" s="252"/>
      <c r="L271" s="256"/>
      <c r="M271" s="257"/>
      <c r="N271" s="258"/>
      <c r="O271" s="258"/>
      <c r="P271" s="258"/>
      <c r="Q271" s="258"/>
      <c r="R271" s="258"/>
      <c r="S271" s="258"/>
      <c r="T271" s="259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0" t="s">
        <v>132</v>
      </c>
      <c r="AU271" s="260" t="s">
        <v>85</v>
      </c>
      <c r="AV271" s="14" t="s">
        <v>8</v>
      </c>
      <c r="AW271" s="14" t="s">
        <v>32</v>
      </c>
      <c r="AX271" s="14" t="s">
        <v>76</v>
      </c>
      <c r="AY271" s="260" t="s">
        <v>123</v>
      </c>
    </row>
    <row r="272" s="14" customFormat="1">
      <c r="A272" s="14"/>
      <c r="B272" s="251"/>
      <c r="C272" s="252"/>
      <c r="D272" s="232" t="s">
        <v>132</v>
      </c>
      <c r="E272" s="253" t="s">
        <v>1</v>
      </c>
      <c r="F272" s="254" t="s">
        <v>313</v>
      </c>
      <c r="G272" s="252"/>
      <c r="H272" s="253" t="s">
        <v>1</v>
      </c>
      <c r="I272" s="255"/>
      <c r="J272" s="252"/>
      <c r="K272" s="252"/>
      <c r="L272" s="256"/>
      <c r="M272" s="257"/>
      <c r="N272" s="258"/>
      <c r="O272" s="258"/>
      <c r="P272" s="258"/>
      <c r="Q272" s="258"/>
      <c r="R272" s="258"/>
      <c r="S272" s="258"/>
      <c r="T272" s="259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0" t="s">
        <v>132</v>
      </c>
      <c r="AU272" s="260" t="s">
        <v>85</v>
      </c>
      <c r="AV272" s="14" t="s">
        <v>8</v>
      </c>
      <c r="AW272" s="14" t="s">
        <v>32</v>
      </c>
      <c r="AX272" s="14" t="s">
        <v>76</v>
      </c>
      <c r="AY272" s="260" t="s">
        <v>123</v>
      </c>
    </row>
    <row r="273" s="14" customFormat="1">
      <c r="A273" s="14"/>
      <c r="B273" s="251"/>
      <c r="C273" s="252"/>
      <c r="D273" s="232" t="s">
        <v>132</v>
      </c>
      <c r="E273" s="253" t="s">
        <v>1</v>
      </c>
      <c r="F273" s="254" t="s">
        <v>314</v>
      </c>
      <c r="G273" s="252"/>
      <c r="H273" s="253" t="s">
        <v>1</v>
      </c>
      <c r="I273" s="255"/>
      <c r="J273" s="252"/>
      <c r="K273" s="252"/>
      <c r="L273" s="256"/>
      <c r="M273" s="257"/>
      <c r="N273" s="258"/>
      <c r="O273" s="258"/>
      <c r="P273" s="258"/>
      <c r="Q273" s="258"/>
      <c r="R273" s="258"/>
      <c r="S273" s="258"/>
      <c r="T273" s="259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0" t="s">
        <v>132</v>
      </c>
      <c r="AU273" s="260" t="s">
        <v>85</v>
      </c>
      <c r="AV273" s="14" t="s">
        <v>8</v>
      </c>
      <c r="AW273" s="14" t="s">
        <v>32</v>
      </c>
      <c r="AX273" s="14" t="s">
        <v>76</v>
      </c>
      <c r="AY273" s="260" t="s">
        <v>123</v>
      </c>
    </row>
    <row r="274" s="13" customFormat="1">
      <c r="A274" s="13"/>
      <c r="B274" s="230"/>
      <c r="C274" s="231"/>
      <c r="D274" s="232" t="s">
        <v>132</v>
      </c>
      <c r="E274" s="233" t="s">
        <v>1</v>
      </c>
      <c r="F274" s="234" t="s">
        <v>8</v>
      </c>
      <c r="G274" s="231"/>
      <c r="H274" s="235">
        <v>1</v>
      </c>
      <c r="I274" s="236"/>
      <c r="J274" s="231"/>
      <c r="K274" s="231"/>
      <c r="L274" s="237"/>
      <c r="M274" s="238"/>
      <c r="N274" s="239"/>
      <c r="O274" s="239"/>
      <c r="P274" s="239"/>
      <c r="Q274" s="239"/>
      <c r="R274" s="239"/>
      <c r="S274" s="239"/>
      <c r="T274" s="24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1" t="s">
        <v>132</v>
      </c>
      <c r="AU274" s="241" t="s">
        <v>85</v>
      </c>
      <c r="AV274" s="13" t="s">
        <v>85</v>
      </c>
      <c r="AW274" s="13" t="s">
        <v>32</v>
      </c>
      <c r="AX274" s="13" t="s">
        <v>8</v>
      </c>
      <c r="AY274" s="241" t="s">
        <v>123</v>
      </c>
    </row>
    <row r="275" s="12" customFormat="1" ht="22.8" customHeight="1">
      <c r="A275" s="12"/>
      <c r="B275" s="202"/>
      <c r="C275" s="203"/>
      <c r="D275" s="204" t="s">
        <v>75</v>
      </c>
      <c r="E275" s="216" t="s">
        <v>315</v>
      </c>
      <c r="F275" s="216" t="s">
        <v>316</v>
      </c>
      <c r="G275" s="203"/>
      <c r="H275" s="203"/>
      <c r="I275" s="206"/>
      <c r="J275" s="217">
        <f>BK275</f>
        <v>0</v>
      </c>
      <c r="K275" s="203"/>
      <c r="L275" s="208"/>
      <c r="M275" s="209"/>
      <c r="N275" s="210"/>
      <c r="O275" s="210"/>
      <c r="P275" s="211">
        <f>SUM(P276:P278)</f>
        <v>0</v>
      </c>
      <c r="Q275" s="210"/>
      <c r="R275" s="211">
        <f>SUM(R276:R278)</f>
        <v>0</v>
      </c>
      <c r="S275" s="210"/>
      <c r="T275" s="212">
        <f>SUM(T276:T278)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13" t="s">
        <v>147</v>
      </c>
      <c r="AT275" s="214" t="s">
        <v>75</v>
      </c>
      <c r="AU275" s="214" t="s">
        <v>8</v>
      </c>
      <c r="AY275" s="213" t="s">
        <v>123</v>
      </c>
      <c r="BK275" s="215">
        <f>SUM(BK276:BK278)</f>
        <v>0</v>
      </c>
    </row>
    <row r="276" s="2" customFormat="1" ht="16.5" customHeight="1">
      <c r="A276" s="38"/>
      <c r="B276" s="39"/>
      <c r="C276" s="218" t="s">
        <v>579</v>
      </c>
      <c r="D276" s="218" t="s">
        <v>125</v>
      </c>
      <c r="E276" s="219" t="s">
        <v>318</v>
      </c>
      <c r="F276" s="220" t="s">
        <v>316</v>
      </c>
      <c r="G276" s="221" t="s">
        <v>291</v>
      </c>
      <c r="H276" s="222">
        <v>1</v>
      </c>
      <c r="I276" s="223"/>
      <c r="J276" s="222">
        <f>ROUND(I276*H276,0)</f>
        <v>0</v>
      </c>
      <c r="K276" s="220" t="s">
        <v>292</v>
      </c>
      <c r="L276" s="44"/>
      <c r="M276" s="224" t="s">
        <v>1</v>
      </c>
      <c r="N276" s="225" t="s">
        <v>41</v>
      </c>
      <c r="O276" s="91"/>
      <c r="P276" s="226">
        <f>O276*H276</f>
        <v>0</v>
      </c>
      <c r="Q276" s="226">
        <v>0</v>
      </c>
      <c r="R276" s="226">
        <f>Q276*H276</f>
        <v>0</v>
      </c>
      <c r="S276" s="226">
        <v>0</v>
      </c>
      <c r="T276" s="227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8" t="s">
        <v>293</v>
      </c>
      <c r="AT276" s="228" t="s">
        <v>125</v>
      </c>
      <c r="AU276" s="228" t="s">
        <v>85</v>
      </c>
      <c r="AY276" s="17" t="s">
        <v>123</v>
      </c>
      <c r="BE276" s="229">
        <f>IF(N276="základní",J276,0)</f>
        <v>0</v>
      </c>
      <c r="BF276" s="229">
        <f>IF(N276="snížená",J276,0)</f>
        <v>0</v>
      </c>
      <c r="BG276" s="229">
        <f>IF(N276="zákl. přenesená",J276,0)</f>
        <v>0</v>
      </c>
      <c r="BH276" s="229">
        <f>IF(N276="sníž. přenesená",J276,0)</f>
        <v>0</v>
      </c>
      <c r="BI276" s="229">
        <f>IF(N276="nulová",J276,0)</f>
        <v>0</v>
      </c>
      <c r="BJ276" s="17" t="s">
        <v>8</v>
      </c>
      <c r="BK276" s="229">
        <f>ROUND(I276*H276,0)</f>
        <v>0</v>
      </c>
      <c r="BL276" s="17" t="s">
        <v>293</v>
      </c>
      <c r="BM276" s="228" t="s">
        <v>580</v>
      </c>
    </row>
    <row r="277" s="14" customFormat="1">
      <c r="A277" s="14"/>
      <c r="B277" s="251"/>
      <c r="C277" s="252"/>
      <c r="D277" s="232" t="s">
        <v>132</v>
      </c>
      <c r="E277" s="253" t="s">
        <v>1</v>
      </c>
      <c r="F277" s="254" t="s">
        <v>320</v>
      </c>
      <c r="G277" s="252"/>
      <c r="H277" s="253" t="s">
        <v>1</v>
      </c>
      <c r="I277" s="255"/>
      <c r="J277" s="252"/>
      <c r="K277" s="252"/>
      <c r="L277" s="256"/>
      <c r="M277" s="257"/>
      <c r="N277" s="258"/>
      <c r="O277" s="258"/>
      <c r="P277" s="258"/>
      <c r="Q277" s="258"/>
      <c r="R277" s="258"/>
      <c r="S277" s="258"/>
      <c r="T277" s="259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0" t="s">
        <v>132</v>
      </c>
      <c r="AU277" s="260" t="s">
        <v>85</v>
      </c>
      <c r="AV277" s="14" t="s">
        <v>8</v>
      </c>
      <c r="AW277" s="14" t="s">
        <v>32</v>
      </c>
      <c r="AX277" s="14" t="s">
        <v>76</v>
      </c>
      <c r="AY277" s="260" t="s">
        <v>123</v>
      </c>
    </row>
    <row r="278" s="13" customFormat="1">
      <c r="A278" s="13"/>
      <c r="B278" s="230"/>
      <c r="C278" s="231"/>
      <c r="D278" s="232" t="s">
        <v>132</v>
      </c>
      <c r="E278" s="233" t="s">
        <v>1</v>
      </c>
      <c r="F278" s="234" t="s">
        <v>8</v>
      </c>
      <c r="G278" s="231"/>
      <c r="H278" s="235">
        <v>1</v>
      </c>
      <c r="I278" s="236"/>
      <c r="J278" s="231"/>
      <c r="K278" s="231"/>
      <c r="L278" s="237"/>
      <c r="M278" s="238"/>
      <c r="N278" s="239"/>
      <c r="O278" s="239"/>
      <c r="P278" s="239"/>
      <c r="Q278" s="239"/>
      <c r="R278" s="239"/>
      <c r="S278" s="239"/>
      <c r="T278" s="240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1" t="s">
        <v>132</v>
      </c>
      <c r="AU278" s="241" t="s">
        <v>85</v>
      </c>
      <c r="AV278" s="13" t="s">
        <v>85</v>
      </c>
      <c r="AW278" s="13" t="s">
        <v>32</v>
      </c>
      <c r="AX278" s="13" t="s">
        <v>8</v>
      </c>
      <c r="AY278" s="241" t="s">
        <v>123</v>
      </c>
    </row>
    <row r="279" s="12" customFormat="1" ht="22.8" customHeight="1">
      <c r="A279" s="12"/>
      <c r="B279" s="202"/>
      <c r="C279" s="203"/>
      <c r="D279" s="204" t="s">
        <v>75</v>
      </c>
      <c r="E279" s="216" t="s">
        <v>321</v>
      </c>
      <c r="F279" s="216" t="s">
        <v>322</v>
      </c>
      <c r="G279" s="203"/>
      <c r="H279" s="203"/>
      <c r="I279" s="206"/>
      <c r="J279" s="217">
        <f>BK279</f>
        <v>0</v>
      </c>
      <c r="K279" s="203"/>
      <c r="L279" s="208"/>
      <c r="M279" s="209"/>
      <c r="N279" s="210"/>
      <c r="O279" s="210"/>
      <c r="P279" s="211">
        <f>SUM(P280:P284)</f>
        <v>0</v>
      </c>
      <c r="Q279" s="210"/>
      <c r="R279" s="211">
        <f>SUM(R280:R284)</f>
        <v>0</v>
      </c>
      <c r="S279" s="210"/>
      <c r="T279" s="212">
        <f>SUM(T280:T284)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13" t="s">
        <v>147</v>
      </c>
      <c r="AT279" s="214" t="s">
        <v>75</v>
      </c>
      <c r="AU279" s="214" t="s">
        <v>8</v>
      </c>
      <c r="AY279" s="213" t="s">
        <v>123</v>
      </c>
      <c r="BK279" s="215">
        <f>SUM(BK280:BK284)</f>
        <v>0</v>
      </c>
    </row>
    <row r="280" s="2" customFormat="1" ht="16.5" customHeight="1">
      <c r="A280" s="38"/>
      <c r="B280" s="39"/>
      <c r="C280" s="218" t="s">
        <v>581</v>
      </c>
      <c r="D280" s="218" t="s">
        <v>125</v>
      </c>
      <c r="E280" s="219" t="s">
        <v>324</v>
      </c>
      <c r="F280" s="220" t="s">
        <v>322</v>
      </c>
      <c r="G280" s="221" t="s">
        <v>291</v>
      </c>
      <c r="H280" s="222">
        <v>1</v>
      </c>
      <c r="I280" s="223"/>
      <c r="J280" s="222">
        <f>ROUND(I280*H280,0)</f>
        <v>0</v>
      </c>
      <c r="K280" s="220" t="s">
        <v>292</v>
      </c>
      <c r="L280" s="44"/>
      <c r="M280" s="224" t="s">
        <v>1</v>
      </c>
      <c r="N280" s="225" t="s">
        <v>41</v>
      </c>
      <c r="O280" s="91"/>
      <c r="P280" s="226">
        <f>O280*H280</f>
        <v>0</v>
      </c>
      <c r="Q280" s="226">
        <v>0</v>
      </c>
      <c r="R280" s="226">
        <f>Q280*H280</f>
        <v>0</v>
      </c>
      <c r="S280" s="226">
        <v>0</v>
      </c>
      <c r="T280" s="227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8" t="s">
        <v>293</v>
      </c>
      <c r="AT280" s="228" t="s">
        <v>125</v>
      </c>
      <c r="AU280" s="228" t="s">
        <v>85</v>
      </c>
      <c r="AY280" s="17" t="s">
        <v>123</v>
      </c>
      <c r="BE280" s="229">
        <f>IF(N280="základní",J280,0)</f>
        <v>0</v>
      </c>
      <c r="BF280" s="229">
        <f>IF(N280="snížená",J280,0)</f>
        <v>0</v>
      </c>
      <c r="BG280" s="229">
        <f>IF(N280="zákl. přenesená",J280,0)</f>
        <v>0</v>
      </c>
      <c r="BH280" s="229">
        <f>IF(N280="sníž. přenesená",J280,0)</f>
        <v>0</v>
      </c>
      <c r="BI280" s="229">
        <f>IF(N280="nulová",J280,0)</f>
        <v>0</v>
      </c>
      <c r="BJ280" s="17" t="s">
        <v>8</v>
      </c>
      <c r="BK280" s="229">
        <f>ROUND(I280*H280,0)</f>
        <v>0</v>
      </c>
      <c r="BL280" s="17" t="s">
        <v>293</v>
      </c>
      <c r="BM280" s="228" t="s">
        <v>582</v>
      </c>
    </row>
    <row r="281" s="14" customFormat="1">
      <c r="A281" s="14"/>
      <c r="B281" s="251"/>
      <c r="C281" s="252"/>
      <c r="D281" s="232" t="s">
        <v>132</v>
      </c>
      <c r="E281" s="253" t="s">
        <v>1</v>
      </c>
      <c r="F281" s="254" t="s">
        <v>326</v>
      </c>
      <c r="G281" s="252"/>
      <c r="H281" s="253" t="s">
        <v>1</v>
      </c>
      <c r="I281" s="255"/>
      <c r="J281" s="252"/>
      <c r="K281" s="252"/>
      <c r="L281" s="256"/>
      <c r="M281" s="257"/>
      <c r="N281" s="258"/>
      <c r="O281" s="258"/>
      <c r="P281" s="258"/>
      <c r="Q281" s="258"/>
      <c r="R281" s="258"/>
      <c r="S281" s="258"/>
      <c r="T281" s="259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0" t="s">
        <v>132</v>
      </c>
      <c r="AU281" s="260" t="s">
        <v>85</v>
      </c>
      <c r="AV281" s="14" t="s">
        <v>8</v>
      </c>
      <c r="AW281" s="14" t="s">
        <v>32</v>
      </c>
      <c r="AX281" s="14" t="s">
        <v>76</v>
      </c>
      <c r="AY281" s="260" t="s">
        <v>123</v>
      </c>
    </row>
    <row r="282" s="14" customFormat="1">
      <c r="A282" s="14"/>
      <c r="B282" s="251"/>
      <c r="C282" s="252"/>
      <c r="D282" s="232" t="s">
        <v>132</v>
      </c>
      <c r="E282" s="253" t="s">
        <v>1</v>
      </c>
      <c r="F282" s="254" t="s">
        <v>327</v>
      </c>
      <c r="G282" s="252"/>
      <c r="H282" s="253" t="s">
        <v>1</v>
      </c>
      <c r="I282" s="255"/>
      <c r="J282" s="252"/>
      <c r="K282" s="252"/>
      <c r="L282" s="256"/>
      <c r="M282" s="257"/>
      <c r="N282" s="258"/>
      <c r="O282" s="258"/>
      <c r="P282" s="258"/>
      <c r="Q282" s="258"/>
      <c r="R282" s="258"/>
      <c r="S282" s="258"/>
      <c r="T282" s="259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0" t="s">
        <v>132</v>
      </c>
      <c r="AU282" s="260" t="s">
        <v>85</v>
      </c>
      <c r="AV282" s="14" t="s">
        <v>8</v>
      </c>
      <c r="AW282" s="14" t="s">
        <v>32</v>
      </c>
      <c r="AX282" s="14" t="s">
        <v>76</v>
      </c>
      <c r="AY282" s="260" t="s">
        <v>123</v>
      </c>
    </row>
    <row r="283" s="14" customFormat="1">
      <c r="A283" s="14"/>
      <c r="B283" s="251"/>
      <c r="C283" s="252"/>
      <c r="D283" s="232" t="s">
        <v>132</v>
      </c>
      <c r="E283" s="253" t="s">
        <v>1</v>
      </c>
      <c r="F283" s="254" t="s">
        <v>328</v>
      </c>
      <c r="G283" s="252"/>
      <c r="H283" s="253" t="s">
        <v>1</v>
      </c>
      <c r="I283" s="255"/>
      <c r="J283" s="252"/>
      <c r="K283" s="252"/>
      <c r="L283" s="256"/>
      <c r="M283" s="257"/>
      <c r="N283" s="258"/>
      <c r="O283" s="258"/>
      <c r="P283" s="258"/>
      <c r="Q283" s="258"/>
      <c r="R283" s="258"/>
      <c r="S283" s="258"/>
      <c r="T283" s="25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0" t="s">
        <v>132</v>
      </c>
      <c r="AU283" s="260" t="s">
        <v>85</v>
      </c>
      <c r="AV283" s="14" t="s">
        <v>8</v>
      </c>
      <c r="AW283" s="14" t="s">
        <v>32</v>
      </c>
      <c r="AX283" s="14" t="s">
        <v>76</v>
      </c>
      <c r="AY283" s="260" t="s">
        <v>123</v>
      </c>
    </row>
    <row r="284" s="13" customFormat="1">
      <c r="A284" s="13"/>
      <c r="B284" s="230"/>
      <c r="C284" s="231"/>
      <c r="D284" s="232" t="s">
        <v>132</v>
      </c>
      <c r="E284" s="233" t="s">
        <v>1</v>
      </c>
      <c r="F284" s="234" t="s">
        <v>8</v>
      </c>
      <c r="G284" s="231"/>
      <c r="H284" s="235">
        <v>1</v>
      </c>
      <c r="I284" s="236"/>
      <c r="J284" s="231"/>
      <c r="K284" s="231"/>
      <c r="L284" s="237"/>
      <c r="M284" s="261"/>
      <c r="N284" s="262"/>
      <c r="O284" s="262"/>
      <c r="P284" s="262"/>
      <c r="Q284" s="262"/>
      <c r="R284" s="262"/>
      <c r="S284" s="262"/>
      <c r="T284" s="26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1" t="s">
        <v>132</v>
      </c>
      <c r="AU284" s="241" t="s">
        <v>85</v>
      </c>
      <c r="AV284" s="13" t="s">
        <v>85</v>
      </c>
      <c r="AW284" s="13" t="s">
        <v>32</v>
      </c>
      <c r="AX284" s="13" t="s">
        <v>8</v>
      </c>
      <c r="AY284" s="241" t="s">
        <v>123</v>
      </c>
    </row>
    <row r="285" s="2" customFormat="1" ht="6.96" customHeight="1">
      <c r="A285" s="38"/>
      <c r="B285" s="66"/>
      <c r="C285" s="67"/>
      <c r="D285" s="67"/>
      <c r="E285" s="67"/>
      <c r="F285" s="67"/>
      <c r="G285" s="67"/>
      <c r="H285" s="67"/>
      <c r="I285" s="67"/>
      <c r="J285" s="67"/>
      <c r="K285" s="67"/>
      <c r="L285" s="44"/>
      <c r="M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</row>
  </sheetData>
  <sheetProtection sheet="1" autoFilter="0" formatColumns="0" formatRows="0" objects="1" scenarios="1" spinCount="100000" saltValue="QO+MS8TUn/+S8ZYZbkbtBcW3HOV8dqlQc4FwcNZM4Pxd3RHmbptvcWrg4V3N/8hFKyeVbNI+m53LRmKynMI8nQ==" hashValue="eAeJ5m4S3f+hpNdKS+9WDiYTjohLnJPMguurfo7cb8n7d8/tVKSlW15Xh0CKJsAGbSaNTfJyB7BtIWZE6fS31Q==" algorithmName="SHA-512" password="CC35"/>
  <autoFilter ref="C128:K284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Roman</dc:creator>
  <cp:lastModifiedBy>Roman</cp:lastModifiedBy>
  <dcterms:created xsi:type="dcterms:W3CDTF">2025-12-01T14:38:03Z</dcterms:created>
  <dcterms:modified xsi:type="dcterms:W3CDTF">2025-12-01T14:38:05Z</dcterms:modified>
</cp:coreProperties>
</file>