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enka\Desktop\"/>
    </mc:Choice>
  </mc:AlternateContent>
  <bookViews>
    <workbookView xWindow="0" yWindow="0" windowWidth="0" windowHeight="0"/>
  </bookViews>
  <sheets>
    <sheet name="Rekapitulace stavby" sheetId="1" r:id="rId1"/>
    <sheet name="000 - Vedlejší a ostatní ..." sheetId="2" r:id="rId2"/>
    <sheet name="001 - Soupis prací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'000 - Vedlejší a ostatní ...'!$C$119:$K$129</definedName>
    <definedName name="_xlnm.Print_Area" localSheetId="1">'000 - Vedlejší a ostatní ...'!$C$4:$J$76,'000 - Vedlejší a ostatní ...'!$C$82:$J$101,'000 - Vedlejší a ostatní ...'!$C$107:$K$129</definedName>
    <definedName name="_xlnm.Print_Titles" localSheetId="1">'000 - Vedlejší a ostatní ...'!$119:$119</definedName>
    <definedName name="_xlnm._FilterDatabase" localSheetId="2" hidden="1">'001 - Soupis prací'!$C$128:$K$465</definedName>
    <definedName name="_xlnm.Print_Area" localSheetId="2">'001 - Soupis prací'!$C$4:$J$76,'001 - Soupis prací'!$C$82:$J$110,'001 - Soupis prací'!$C$116:$K$465</definedName>
    <definedName name="_xlnm.Print_Titles" localSheetId="2">'001 - Soupis prací'!$128:$128</definedName>
    <definedName name="_xlnm.Print_Area" localSheetId="3">'Seznam figur'!$C$4:$G$247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465"/>
  <c r="BH465"/>
  <c r="BG465"/>
  <c r="BF465"/>
  <c r="T465"/>
  <c r="R465"/>
  <c r="P465"/>
  <c r="BI463"/>
  <c r="BH463"/>
  <c r="BG463"/>
  <c r="BF463"/>
  <c r="T463"/>
  <c r="R463"/>
  <c r="P463"/>
  <c r="BI460"/>
  <c r="BH460"/>
  <c r="BG460"/>
  <c r="BF460"/>
  <c r="T460"/>
  <c r="R460"/>
  <c r="P460"/>
  <c r="BI446"/>
  <c r="BH446"/>
  <c r="BG446"/>
  <c r="BF446"/>
  <c r="T446"/>
  <c r="R446"/>
  <c r="P446"/>
  <c r="BI444"/>
  <c r="BH444"/>
  <c r="BG444"/>
  <c r="BF444"/>
  <c r="T444"/>
  <c r="R444"/>
  <c r="P444"/>
  <c r="BI442"/>
  <c r="BH442"/>
  <c r="BG442"/>
  <c r="BF442"/>
  <c r="T442"/>
  <c r="R442"/>
  <c r="P442"/>
  <c r="BI440"/>
  <c r="BH440"/>
  <c r="BG440"/>
  <c r="BF440"/>
  <c r="T440"/>
  <c r="R440"/>
  <c r="P440"/>
  <c r="BI438"/>
  <c r="BH438"/>
  <c r="BG438"/>
  <c r="BF438"/>
  <c r="T438"/>
  <c r="R438"/>
  <c r="P438"/>
  <c r="BI437"/>
  <c r="BH437"/>
  <c r="BG437"/>
  <c r="BF437"/>
  <c r="T437"/>
  <c r="R437"/>
  <c r="P437"/>
  <c r="BI436"/>
  <c r="BH436"/>
  <c r="BG436"/>
  <c r="BF436"/>
  <c r="T436"/>
  <c r="R436"/>
  <c r="P436"/>
  <c r="BI434"/>
  <c r="BH434"/>
  <c r="BG434"/>
  <c r="BF434"/>
  <c r="T434"/>
  <c r="R434"/>
  <c r="P434"/>
  <c r="BI432"/>
  <c r="BH432"/>
  <c r="BG432"/>
  <c r="BF432"/>
  <c r="T432"/>
  <c r="R432"/>
  <c r="P432"/>
  <c r="BI430"/>
  <c r="BH430"/>
  <c r="BG430"/>
  <c r="BF430"/>
  <c r="T430"/>
  <c r="R430"/>
  <c r="P430"/>
  <c r="BI428"/>
  <c r="BH428"/>
  <c r="BG428"/>
  <c r="BF428"/>
  <c r="T428"/>
  <c r="R428"/>
  <c r="P428"/>
  <c r="BI425"/>
  <c r="BH425"/>
  <c r="BG425"/>
  <c r="BF425"/>
  <c r="T425"/>
  <c r="R425"/>
  <c r="P425"/>
  <c r="BI424"/>
  <c r="BH424"/>
  <c r="BG424"/>
  <c r="BF424"/>
  <c r="T424"/>
  <c r="R424"/>
  <c r="P424"/>
  <c r="BI423"/>
  <c r="BH423"/>
  <c r="BG423"/>
  <c r="BF423"/>
  <c r="T423"/>
  <c r="R423"/>
  <c r="P423"/>
  <c r="BI422"/>
  <c r="BH422"/>
  <c r="BG422"/>
  <c r="BF422"/>
  <c r="T422"/>
  <c r="R422"/>
  <c r="P422"/>
  <c r="BI420"/>
  <c r="BH420"/>
  <c r="BG420"/>
  <c r="BF420"/>
  <c r="T420"/>
  <c r="R420"/>
  <c r="P420"/>
  <c r="BI415"/>
  <c r="BH415"/>
  <c r="BG415"/>
  <c r="BF415"/>
  <c r="T415"/>
  <c r="R415"/>
  <c r="P415"/>
  <c r="BI411"/>
  <c r="BH411"/>
  <c r="BG411"/>
  <c r="BF411"/>
  <c r="T411"/>
  <c r="R411"/>
  <c r="P411"/>
  <c r="BI408"/>
  <c r="BH408"/>
  <c r="BG408"/>
  <c r="BF408"/>
  <c r="T408"/>
  <c r="R408"/>
  <c r="P408"/>
  <c r="BI405"/>
  <c r="BH405"/>
  <c r="BG405"/>
  <c r="BF405"/>
  <c r="T405"/>
  <c r="R405"/>
  <c r="P405"/>
  <c r="BI403"/>
  <c r="BH403"/>
  <c r="BG403"/>
  <c r="BF403"/>
  <c r="T403"/>
  <c r="R403"/>
  <c r="P403"/>
  <c r="BI401"/>
  <c r="BH401"/>
  <c r="BG401"/>
  <c r="BF401"/>
  <c r="T401"/>
  <c r="R401"/>
  <c r="P401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4"/>
  <c r="BH384"/>
  <c r="BG384"/>
  <c r="BF384"/>
  <c r="T384"/>
  <c r="R384"/>
  <c r="P384"/>
  <c r="BI380"/>
  <c r="BH380"/>
  <c r="BG380"/>
  <c r="BF380"/>
  <c r="T380"/>
  <c r="R380"/>
  <c r="P380"/>
  <c r="BI374"/>
  <c r="BH374"/>
  <c r="BG374"/>
  <c r="BF374"/>
  <c r="T374"/>
  <c r="R374"/>
  <c r="P374"/>
  <c r="BI371"/>
  <c r="BH371"/>
  <c r="BG371"/>
  <c r="BF371"/>
  <c r="T371"/>
  <c r="R371"/>
  <c r="P371"/>
  <c r="BI370"/>
  <c r="BH370"/>
  <c r="BG370"/>
  <c r="BF370"/>
  <c r="T370"/>
  <c r="R370"/>
  <c r="P370"/>
  <c r="BI369"/>
  <c r="BH369"/>
  <c r="BG369"/>
  <c r="BF369"/>
  <c r="T369"/>
  <c r="R369"/>
  <c r="P369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5"/>
  <c r="BH355"/>
  <c r="BG355"/>
  <c r="BF355"/>
  <c r="T355"/>
  <c r="R355"/>
  <c r="P355"/>
  <c r="BI349"/>
  <c r="BH349"/>
  <c r="BG349"/>
  <c r="BF349"/>
  <c r="T349"/>
  <c r="R349"/>
  <c r="P349"/>
  <c r="BI346"/>
  <c r="BH346"/>
  <c r="BG346"/>
  <c r="BF346"/>
  <c r="T346"/>
  <c r="R346"/>
  <c r="P346"/>
  <c r="BI343"/>
  <c r="BH343"/>
  <c r="BG343"/>
  <c r="BF343"/>
  <c r="T343"/>
  <c r="R343"/>
  <c r="P343"/>
  <c r="BI341"/>
  <c r="BH341"/>
  <c r="BG341"/>
  <c r="BF341"/>
  <c r="T341"/>
  <c r="R341"/>
  <c r="P341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8"/>
  <c r="BH318"/>
  <c r="BG318"/>
  <c r="BF318"/>
  <c r="T318"/>
  <c r="R318"/>
  <c r="P318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3"/>
  <c r="BH303"/>
  <c r="BG303"/>
  <c r="BF303"/>
  <c r="T303"/>
  <c r="R303"/>
  <c r="P303"/>
  <c r="BI298"/>
  <c r="BH298"/>
  <c r="BG298"/>
  <c r="BF298"/>
  <c r="T298"/>
  <c r="R298"/>
  <c r="P298"/>
  <c r="BI297"/>
  <c r="BH297"/>
  <c r="BG297"/>
  <c r="BF297"/>
  <c r="T297"/>
  <c r="R297"/>
  <c r="P297"/>
  <c r="BI292"/>
  <c r="BH292"/>
  <c r="BG292"/>
  <c r="BF292"/>
  <c r="T292"/>
  <c r="R292"/>
  <c r="P292"/>
  <c r="BI288"/>
  <c r="BH288"/>
  <c r="BG288"/>
  <c r="BF288"/>
  <c r="T288"/>
  <c r="R288"/>
  <c r="P288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3"/>
  <c r="BH253"/>
  <c r="BG253"/>
  <c r="BF253"/>
  <c r="T253"/>
  <c r="R253"/>
  <c r="P253"/>
  <c r="BI248"/>
  <c r="BH248"/>
  <c r="BG248"/>
  <c r="BF248"/>
  <c r="T248"/>
  <c r="R248"/>
  <c r="P248"/>
  <c r="BI246"/>
  <c r="BH246"/>
  <c r="BG246"/>
  <c r="BF246"/>
  <c r="T246"/>
  <c r="R246"/>
  <c r="P246"/>
  <c r="BI239"/>
  <c r="BH239"/>
  <c r="BG239"/>
  <c r="BF239"/>
  <c r="T239"/>
  <c r="R239"/>
  <c r="P239"/>
  <c r="BI235"/>
  <c r="BH235"/>
  <c r="BG235"/>
  <c r="BF235"/>
  <c r="T235"/>
  <c r="R235"/>
  <c r="P235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92"/>
  <c r="J17"/>
  <c r="J12"/>
  <c r="J123"/>
  <c r="E7"/>
  <c r="E85"/>
  <c i="2" r="J37"/>
  <c r="J36"/>
  <c i="1" r="AY95"/>
  <c i="2" r="J35"/>
  <c i="1" r="AX95"/>
  <c i="2" r="BI128"/>
  <c r="BH128"/>
  <c r="BG128"/>
  <c r="BF128"/>
  <c r="T128"/>
  <c r="T127"/>
  <c r="R128"/>
  <c r="R127"/>
  <c r="P128"/>
  <c r="P127"/>
  <c r="BI125"/>
  <c r="BH125"/>
  <c r="BG125"/>
  <c r="BF125"/>
  <c r="T125"/>
  <c r="T124"/>
  <c r="R125"/>
  <c r="R124"/>
  <c r="P125"/>
  <c r="P124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95"/>
  <c i="2"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1" r="L90"/>
  <c r="AM90"/>
  <c r="AM89"/>
  <c r="L89"/>
  <c r="AM87"/>
  <c r="L87"/>
  <c r="L85"/>
  <c r="L84"/>
  <c i="2" r="F36"/>
  <c i="3" r="J428"/>
  <c r="BK393"/>
  <c r="BK366"/>
  <c r="BK346"/>
  <c r="BK330"/>
  <c r="BK297"/>
  <c r="J281"/>
  <c r="BK267"/>
  <c r="J225"/>
  <c r="J221"/>
  <c r="J214"/>
  <c r="J201"/>
  <c r="J184"/>
  <c r="J174"/>
  <c r="J160"/>
  <c r="BK147"/>
  <c r="J132"/>
  <c r="J463"/>
  <c r="J438"/>
  <c r="BK436"/>
  <c r="J425"/>
  <c r="J420"/>
  <c r="BK391"/>
  <c r="J369"/>
  <c r="BK359"/>
  <c r="BK335"/>
  <c r="BK310"/>
  <c r="J275"/>
  <c r="BK261"/>
  <c r="J217"/>
  <c r="BK199"/>
  <c r="J177"/>
  <c r="BK160"/>
  <c r="BK444"/>
  <c r="BK434"/>
  <c r="BK420"/>
  <c r="J403"/>
  <c r="BK374"/>
  <c r="J362"/>
  <c r="J327"/>
  <c r="BK312"/>
  <c r="J288"/>
  <c r="J267"/>
  <c r="BK225"/>
  <c r="BK214"/>
  <c r="J196"/>
  <c r="J181"/>
  <c r="BK176"/>
  <c r="BK166"/>
  <c r="BK134"/>
  <c r="J436"/>
  <c r="BK403"/>
  <c r="BK380"/>
  <c r="BK355"/>
  <c r="J330"/>
  <c r="J314"/>
  <c r="BK292"/>
  <c r="J277"/>
  <c r="J261"/>
  <c r="BK248"/>
  <c r="BK194"/>
  <c r="BK183"/>
  <c r="BK149"/>
  <c i="2" r="BK128"/>
  <c r="J125"/>
  <c i="1" r="AS94"/>
  <c i="3" r="J430"/>
  <c r="BK411"/>
  <c r="J391"/>
  <c r="J356"/>
  <c r="J335"/>
  <c r="BK303"/>
  <c r="BK285"/>
  <c r="BK279"/>
  <c r="BK271"/>
  <c r="BK253"/>
  <c r="BK217"/>
  <c r="J203"/>
  <c r="J187"/>
  <c r="BK181"/>
  <c r="J166"/>
  <c r="BK156"/>
  <c r="BK137"/>
  <c r="BK463"/>
  <c r="BK437"/>
  <c r="BK430"/>
  <c r="BK422"/>
  <c r="J401"/>
  <c r="J374"/>
  <c r="BK362"/>
  <c r="J324"/>
  <c r="J298"/>
  <c r="J271"/>
  <c r="J265"/>
  <c r="J258"/>
  <c r="J211"/>
  <c r="BK196"/>
  <c r="J173"/>
  <c r="J134"/>
  <c r="BK440"/>
  <c r="BK415"/>
  <c r="BK397"/>
  <c r="J384"/>
  <c r="BK365"/>
  <c r="J341"/>
  <c r="BK318"/>
  <c r="BK298"/>
  <c r="J279"/>
  <c r="J239"/>
  <c r="J219"/>
  <c r="BK201"/>
  <c r="BK187"/>
  <c r="BK179"/>
  <c r="BK173"/>
  <c r="J156"/>
  <c r="J444"/>
  <c r="BK408"/>
  <c r="J397"/>
  <c r="BK370"/>
  <c r="J346"/>
  <c r="J322"/>
  <c r="BK308"/>
  <c r="J283"/>
  <c r="J273"/>
  <c r="BK258"/>
  <c r="J235"/>
  <c r="BK192"/>
  <c r="J178"/>
  <c r="BK132"/>
  <c i="2" r="BK123"/>
  <c r="J123"/>
  <c i="3" r="BK446"/>
  <c r="BK438"/>
  <c r="BK425"/>
  <c r="BK395"/>
  <c r="BK369"/>
  <c r="J355"/>
  <c r="BK333"/>
  <c r="BK287"/>
  <c r="BK277"/>
  <c r="BK255"/>
  <c r="BK223"/>
  <c r="BK207"/>
  <c r="J190"/>
  <c r="J176"/>
  <c r="J164"/>
  <c r="J149"/>
  <c r="BK465"/>
  <c r="BK460"/>
  <c r="J434"/>
  <c r="J424"/>
  <c r="J408"/>
  <c r="BK371"/>
  <c r="BK356"/>
  <c r="J333"/>
  <c r="J292"/>
  <c r="J269"/>
  <c r="BK239"/>
  <c r="BK203"/>
  <c r="J194"/>
  <c r="BK170"/>
  <c r="J446"/>
  <c r="BK428"/>
  <c r="J423"/>
  <c r="J405"/>
  <c r="J393"/>
  <c r="J366"/>
  <c r="BK343"/>
  <c r="BK314"/>
  <c r="J297"/>
  <c r="BK273"/>
  <c r="J246"/>
  <c r="BK221"/>
  <c r="BK211"/>
  <c r="J192"/>
  <c r="BK177"/>
  <c r="J168"/>
  <c r="J144"/>
  <c r="J437"/>
  <c r="BK405"/>
  <c r="BK384"/>
  <c r="J349"/>
  <c r="BK327"/>
  <c r="J312"/>
  <c r="J285"/>
  <c r="BK269"/>
  <c r="J263"/>
  <c r="J253"/>
  <c r="BK209"/>
  <c r="J179"/>
  <c r="J137"/>
  <c i="2" r="BK125"/>
  <c r="J128"/>
  <c i="3" r="BK442"/>
  <c r="J432"/>
  <c r="J422"/>
  <c r="J370"/>
  <c r="J365"/>
  <c r="BK341"/>
  <c r="J308"/>
  <c r="BK283"/>
  <c r="BK275"/>
  <c r="BK235"/>
  <c r="BK219"/>
  <c r="BK205"/>
  <c r="J199"/>
  <c r="J183"/>
  <c r="BK168"/>
  <c r="BK158"/>
  <c r="BK144"/>
  <c r="J465"/>
  <c r="J460"/>
  <c r="BK432"/>
  <c r="BK423"/>
  <c r="J411"/>
  <c r="J380"/>
  <c r="BK367"/>
  <c r="BK349"/>
  <c r="BK322"/>
  <c r="BK288"/>
  <c r="BK263"/>
  <c r="BK246"/>
  <c r="J205"/>
  <c r="BK174"/>
  <c r="J158"/>
  <c r="J442"/>
  <c r="BK424"/>
  <c r="J395"/>
  <c r="J367"/>
  <c r="J359"/>
  <c r="BK324"/>
  <c r="J310"/>
  <c r="J287"/>
  <c r="J248"/>
  <c r="J223"/>
  <c r="J209"/>
  <c r="BK190"/>
  <c r="BK178"/>
  <c r="J170"/>
  <c r="J147"/>
  <c r="J440"/>
  <c r="J415"/>
  <c r="BK401"/>
  <c r="J371"/>
  <c r="J343"/>
  <c r="J318"/>
  <c r="J303"/>
  <c r="BK281"/>
  <c r="BK265"/>
  <c r="J255"/>
  <c r="J207"/>
  <c r="BK184"/>
  <c r="BK164"/>
  <c l="1" r="R131"/>
  <c r="P136"/>
  <c r="BK186"/>
  <c r="J186"/>
  <c r="J102"/>
  <c r="P274"/>
  <c r="P392"/>
  <c r="P421"/>
  <c r="P439"/>
  <c r="P131"/>
  <c r="R136"/>
  <c r="P175"/>
  <c r="BK218"/>
  <c r="J218"/>
  <c r="J103"/>
  <c r="BK274"/>
  <c r="J274"/>
  <c r="J105"/>
  <c r="BK392"/>
  <c r="J392"/>
  <c r="J106"/>
  <c r="BK421"/>
  <c r="J421"/>
  <c r="J107"/>
  <c r="BK439"/>
  <c r="J439"/>
  <c r="J108"/>
  <c r="R462"/>
  <c r="BK136"/>
  <c r="J136"/>
  <c r="J99"/>
  <c r="BK175"/>
  <c r="J175"/>
  <c r="J100"/>
  <c r="R175"/>
  <c r="P186"/>
  <c r="T186"/>
  <c r="R218"/>
  <c r="BK264"/>
  <c r="J264"/>
  <c r="J104"/>
  <c r="R264"/>
  <c r="T274"/>
  <c r="T392"/>
  <c r="R421"/>
  <c r="R439"/>
  <c r="BK462"/>
  <c r="J462"/>
  <c r="J109"/>
  <c r="T462"/>
  <c r="BK131"/>
  <c r="BK130"/>
  <c r="T131"/>
  <c r="T136"/>
  <c r="T175"/>
  <c r="R186"/>
  <c r="P218"/>
  <c r="T218"/>
  <c r="P264"/>
  <c r="T264"/>
  <c r="R274"/>
  <c r="R392"/>
  <c r="T421"/>
  <c r="T439"/>
  <c r="P462"/>
  <c i="2" r="BK124"/>
  <c r="J124"/>
  <c r="J99"/>
  <c r="BK127"/>
  <c r="J127"/>
  <c r="J100"/>
  <c r="BK122"/>
  <c r="J122"/>
  <c r="J98"/>
  <c i="3" r="E119"/>
  <c r="BE144"/>
  <c r="BE156"/>
  <c r="BE158"/>
  <c r="BE168"/>
  <c r="BE170"/>
  <c r="BE173"/>
  <c r="BE174"/>
  <c r="BE176"/>
  <c r="BE196"/>
  <c r="BE199"/>
  <c r="BE201"/>
  <c r="BE203"/>
  <c r="BE205"/>
  <c r="BE211"/>
  <c r="BE214"/>
  <c r="BE217"/>
  <c r="BE223"/>
  <c r="BE273"/>
  <c r="BE281"/>
  <c r="BE287"/>
  <c r="BE297"/>
  <c r="BE333"/>
  <c r="BE335"/>
  <c r="BE356"/>
  <c r="BE362"/>
  <c r="BE366"/>
  <c r="BE367"/>
  <c r="BE391"/>
  <c r="BE411"/>
  <c r="BE420"/>
  <c r="BE422"/>
  <c r="BE423"/>
  <c r="BE428"/>
  <c r="BE430"/>
  <c r="BE432"/>
  <c r="BE437"/>
  <c r="BE440"/>
  <c r="F126"/>
  <c r="BE132"/>
  <c r="BE147"/>
  <c r="BE160"/>
  <c r="BE183"/>
  <c r="BE194"/>
  <c r="BE248"/>
  <c r="BE255"/>
  <c r="BE261"/>
  <c r="BE267"/>
  <c r="BE275"/>
  <c r="BE277"/>
  <c r="BE279"/>
  <c r="BE283"/>
  <c r="BE298"/>
  <c r="BE303"/>
  <c r="BE308"/>
  <c r="BE327"/>
  <c r="BE330"/>
  <c r="BE346"/>
  <c r="BE349"/>
  <c r="BE370"/>
  <c r="BE380"/>
  <c r="BE384"/>
  <c r="BE408"/>
  <c r="BE436"/>
  <c r="J89"/>
  <c r="BE137"/>
  <c r="BE164"/>
  <c r="BE166"/>
  <c r="BE179"/>
  <c r="BE181"/>
  <c r="BE184"/>
  <c r="BE187"/>
  <c r="BE190"/>
  <c r="BE207"/>
  <c r="BE219"/>
  <c r="BE221"/>
  <c r="BE225"/>
  <c r="BE253"/>
  <c r="BE269"/>
  <c r="BE271"/>
  <c r="BE285"/>
  <c r="BE292"/>
  <c r="BE314"/>
  <c r="BE341"/>
  <c r="BE343"/>
  <c r="BE365"/>
  <c r="BE369"/>
  <c r="BE393"/>
  <c r="BE395"/>
  <c r="BE401"/>
  <c r="BE425"/>
  <c r="BE438"/>
  <c r="BE442"/>
  <c r="BE446"/>
  <c r="BE460"/>
  <c r="BE463"/>
  <c r="BE465"/>
  <c r="BE134"/>
  <c r="BE149"/>
  <c r="BE177"/>
  <c r="BE178"/>
  <c r="BE192"/>
  <c r="BE209"/>
  <c r="BE235"/>
  <c r="BE239"/>
  <c r="BE246"/>
  <c r="BE258"/>
  <c r="BE263"/>
  <c r="BE265"/>
  <c r="BE288"/>
  <c r="BE310"/>
  <c r="BE312"/>
  <c r="BE318"/>
  <c r="BE322"/>
  <c r="BE324"/>
  <c r="BE355"/>
  <c r="BE359"/>
  <c r="BE371"/>
  <c r="BE374"/>
  <c r="BE397"/>
  <c r="BE403"/>
  <c r="BE405"/>
  <c r="BE415"/>
  <c r="BE424"/>
  <c r="BE434"/>
  <c r="BE444"/>
  <c i="2" r="E85"/>
  <c r="F92"/>
  <c r="BE125"/>
  <c r="J89"/>
  <c r="BE128"/>
  <c r="BE123"/>
  <c i="1" r="BC95"/>
  <c i="2" r="F34"/>
  <c i="1" r="BA95"/>
  <c i="3" r="J34"/>
  <c i="1" r="AW96"/>
  <c i="2" r="J34"/>
  <c i="1" r="AW95"/>
  <c i="3" r="F34"/>
  <c i="1" r="BA96"/>
  <c i="2" r="F37"/>
  <c i="1" r="BD95"/>
  <c i="3" r="F37"/>
  <c i="1" r="BD96"/>
  <c i="2" r="F35"/>
  <c i="1" r="BB95"/>
  <c i="3" r="F35"/>
  <c i="1" r="BB96"/>
  <c i="3" r="F36"/>
  <c i="1" r="BC96"/>
  <c r="BC94"/>
  <c r="W32"/>
  <c i="3" l="1" r="T185"/>
  <c r="P185"/>
  <c r="P130"/>
  <c r="P129"/>
  <c i="1" r="AU96"/>
  <c i="3" r="R185"/>
  <c r="T130"/>
  <c r="T129"/>
  <c r="R130"/>
  <c r="R129"/>
  <c r="J131"/>
  <c r="J98"/>
  <c r="J130"/>
  <c r="J97"/>
  <c r="BK185"/>
  <c r="J185"/>
  <c r="J101"/>
  <c i="2" r="BK121"/>
  <c r="J121"/>
  <c r="J97"/>
  <c i="1" r="AU94"/>
  <c r="BB94"/>
  <c r="AX94"/>
  <c r="BD94"/>
  <c r="W33"/>
  <c i="3" r="F33"/>
  <c i="1" r="AZ96"/>
  <c i="2" r="J33"/>
  <c i="1" r="AV95"/>
  <c r="AT95"/>
  <c r="BA94"/>
  <c r="W30"/>
  <c r="AY94"/>
  <c i="2" r="F33"/>
  <c i="1" r="AZ95"/>
  <c i="3" r="J33"/>
  <c i="1" r="AV96"/>
  <c r="AT96"/>
  <c i="3" l="1" r="BK129"/>
  <c r="J129"/>
  <c r="J96"/>
  <c i="2" r="BK120"/>
  <c r="J120"/>
  <c r="J96"/>
  <c i="1" r="AZ94"/>
  <c r="W29"/>
  <c r="W31"/>
  <c r="AW94"/>
  <c r="AK30"/>
  <c i="3" l="1" r="J30"/>
  <c i="1" r="AG96"/>
  <c i="2" r="J30"/>
  <c i="1" r="AG95"/>
  <c r="AG94"/>
  <c r="AK26"/>
  <c r="AV94"/>
  <c r="AK29"/>
  <c r="AK35"/>
  <c i="3" l="1" r="J39"/>
  <c i="2" r="J39"/>
  <c i="1" r="AN95"/>
  <c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<sst xmlns="http://schemas.openxmlformats.org/spreadsheetml/2006/main">
  <si>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</si>
  <si>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</si>
  <si>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</si>
  <si>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</si>
  <si>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</si>
  <si>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{327ee464-56f5-458e-84c9-d70ca87bc429}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</si>
  <si>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</si>
  <si>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</si>
  <si>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</si>
  <si>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</si>
  <si>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</si>
  <si>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</si>
  <si>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</si>
  <si>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</si>
  <si>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2326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</si>
  <si>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</si>
  <si>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</si>
  <si>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střešní krytiny MŠ Dělnická 74, Vrchlabí</t>
  </si>
  <si>
    <t>KSO:</t>
  </si>
  <si>
    <t>CC-CZ:</t>
  </si>
  <si>
    <t>Místo:</t>
  </si>
  <si>
    <t>Vrchlabí</t>
  </si>
  <si>
    <t>Datum:</t>
  </si>
  <si>
    <t>26. 4. 2024</t>
  </si>
  <si>
    <t>Zadavatel:</t>
  </si>
  <si>
    <t>IČ:</t>
  </si>
  <si>
    <t>Město Vrchlabí</t>
  </si>
  <si>
    <t>DIČ:</t>
  </si>
  <si>
    <t>Uchazeč:</t>
  </si>
  <si>
    <t>Vyplň údaj</t>
  </si>
  <si>
    <t>Projektant:</t>
  </si>
  <si>
    <t>Ing. Pavel Starý</t>
  </si>
  <si>
    <t>True</t>
  </si>
  <si>
    <t>Zpracovatel:</t>
  </si>
  <si>
    <t>Ing. Lenka Kasperová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</si>
  <si>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</si>
  <si>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</si>
  <si>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</si>
  <si>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</si>
  <si>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</si>
  <si>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</si>
  <si>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</si>
  <si>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</si>
  <si>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</si>
  <si>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</si>
  <si>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</si>
  <si>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</si>
  <si>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</si>
  <si>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</si>
  <si>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</si>
  <si>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</si>
  <si>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</si>
  <si>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</si>
  <si>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</si>
  <si>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</si>
  <si>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</si>
  <si>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</si>
  <si>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</si>
  <si>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</si>
  <si>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</si>
  <si>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</si>
  <si>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</si>
  <si>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</si>
  <si>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</si>
  <si>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</si>
  <si>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</si>
  <si>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</si>
  <si>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</si>
  <si>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</si>
  <si>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</si>
  <si>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</si>
  <si>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</si>
  <si>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</si>
  <si>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</si>
  <si>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</si>
  <si>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</si>
  <si>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</si>
  <si>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</si>
  <si>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</si>
  <si>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</si>
  <si>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</si>
  <si>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</si>
  <si>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Vedlejší a ostatní náklady</t>
  </si>
  <si>
    <t>VON</t>
  </si>
  <si>
    <t>1</t>
  </si>
  <si>
    <t>{15d5376c-cfb1-43a0-bbb3-4e3d66bd2b5d}</t>
  </si>
  <si>
    <t>2</t>
  </si>
  <si>
    <t>001</t>
  </si>
  <si>
    <t>Soupis prací</t>
  </si>
  <si>
    <t>STA</t>
  </si>
  <si>
    <t>{1515ab50-a86b-4cab-9801-7bac6c317e30}</t>
  </si>
  <si>
    <t>KRYCÍ LIST SOUPISU PRACÍ</t>
  </si>
  <si>
    <t>Objekt:</t>
  </si>
  <si>
    <t>000 - Vedlejší a ostatní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</si>
  <si>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</si>
  <si>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</si>
  <si>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</si>
  <si>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</si>
  <si>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</si>
  <si>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</si>
  <si>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</si>
  <si>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</si>
  <si>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</si>
  <si>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</si>
  <si>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</si>
  <si>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</si>
  <si>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</si>
  <si>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</si>
  <si>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</si>
  <si>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</si>
  <si>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</si>
  <si>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</si>
  <si>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</si>
  <si>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</si>
  <si>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</si>
  <si>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</si>
  <si>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</si>
  <si>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</si>
  <si>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</si>
  <si>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</si>
  <si>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VRN3</t>
  </si>
  <si>
    <t>Zařízení staveniště</t>
  </si>
  <si>
    <t>K</t>
  </si>
  <si>
    <t>030001000</t>
  </si>
  <si>
    <t>kpl</t>
  </si>
  <si>
    <t>CS ÚRS 2024 01</t>
  </si>
  <si>
    <t>1024</t>
  </si>
  <si>
    <t>999695765</t>
  </si>
  <si>
    <t>VRN7</t>
  </si>
  <si>
    <t>Provozní vlivy</t>
  </si>
  <si>
    <t>070001000</t>
  </si>
  <si>
    <t>-2105844012</t>
  </si>
  <si>
    <t>P</t>
  </si>
  <si>
    <t>Poznámka k položce:_x000d_
provoz školky nebude po dobu oprav přerušen</t>
  </si>
  <si>
    <t>VRN9</t>
  </si>
  <si>
    <t>Ostatní náklady</t>
  </si>
  <si>
    <t>3</t>
  </si>
  <si>
    <t>090001000</t>
  </si>
  <si>
    <t>Ostatní náklady - práce s nebezpečným odpadem - azbest</t>
  </si>
  <si>
    <t>485825872</t>
  </si>
  <si>
    <t>Poznámka k položce:_x000d_
provádění v souladu s příslušnými předpisy - viz popis technická zpráva</t>
  </si>
  <si>
    <t>S01</t>
  </si>
  <si>
    <t xml:space="preserve">sedlové, valbová střecha, šablony </t>
  </si>
  <si>
    <t>m2</t>
  </si>
  <si>
    <t>251,43</t>
  </si>
  <si>
    <t>S02</t>
  </si>
  <si>
    <t>pultová střecha na severní straně, falcovaný plech</t>
  </si>
  <si>
    <t>33,25</t>
  </si>
  <si>
    <t>S02a</t>
  </si>
  <si>
    <t>pultová střecha na západní straně, falcovaný plech</t>
  </si>
  <si>
    <t>17,92</t>
  </si>
  <si>
    <t>S03</t>
  </si>
  <si>
    <t>pultová střecha velkého vikýře na vých. straně, falcovaný plech</t>
  </si>
  <si>
    <t>17,1</t>
  </si>
  <si>
    <t>S03a</t>
  </si>
  <si>
    <t>plochá střešní konstrukce ve středu hlavní střechy, falcovaný plech</t>
  </si>
  <si>
    <t>9,7</t>
  </si>
  <si>
    <t>S04</t>
  </si>
  <si>
    <t>pultová střecha zastřešení hl. vstupu a přístavby západní strana, falcovaný plech</t>
  </si>
  <si>
    <t>34,05</t>
  </si>
  <si>
    <t>S05</t>
  </si>
  <si>
    <t>střecha akrýřů, falcovaný plech</t>
  </si>
  <si>
    <t>8,39</t>
  </si>
  <si>
    <t>001 - Soupis prací</t>
  </si>
  <si>
    <t>S06</t>
  </si>
  <si>
    <t>dřevěná zateplená obv. stěna boků vikýřů</t>
  </si>
  <si>
    <t>5,75</t>
  </si>
  <si>
    <t>bedněnínové</t>
  </si>
  <si>
    <t>344,85</t>
  </si>
  <si>
    <t>kontralatě</t>
  </si>
  <si>
    <t>886,375</t>
  </si>
  <si>
    <t>bedněníoprava</t>
  </si>
  <si>
    <t>73,578</t>
  </si>
  <si>
    <t>Z01</t>
  </si>
  <si>
    <t>zateplená podlaha na půdě</t>
  </si>
  <si>
    <t>49,5</t>
  </si>
  <si>
    <t>P01</t>
  </si>
  <si>
    <t>zateplení šikmé střechy</t>
  </si>
  <si>
    <t>36</t>
  </si>
  <si>
    <t>nátěroprava</t>
  </si>
  <si>
    <t>60,3</t>
  </si>
  <si>
    <t>nátěrnový</t>
  </si>
  <si>
    <t>2,56</t>
  </si>
  <si>
    <t>lešení</t>
  </si>
  <si>
    <t>1016</t>
  </si>
  <si>
    <t>stříška</t>
  </si>
  <si>
    <t>2,5</t>
  </si>
  <si>
    <t>plachta</t>
  </si>
  <si>
    <t>280</t>
  </si>
  <si>
    <t>Plochy střech dle jednotlivých skladeb jsou vykázány v seznamu figur. Skladby S02´a S03´ jsou označené písmenem "a" tedy S02a a S03a</t>
  </si>
  <si>
    <t>HSV - Práce a dodávky HSV</t>
  </si>
  <si>
    <t xml:space="preserve">    3 - Svislé a kompletní konstrukce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</si>
  <si>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</si>
  <si>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</si>
  <si>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</si>
  <si>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</si>
  <si>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</si>
  <si>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</si>
  <si>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</si>
  <si>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</si>
  <si>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</si>
  <si>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783 - Dokončovací práce - nátěry</t>
  </si>
  <si>
    <t>OST - Ostatní</t>
  </si>
  <si>
    <t>HSV</t>
  </si>
  <si>
    <t>Práce a dodávky HSV</t>
  </si>
  <si>
    <t>Svislé a kompletní konstrukce</t>
  </si>
  <si>
    <t>311232014R</t>
  </si>
  <si>
    <t>Zdivo nosné z cihel plných lícových - komín</t>
  </si>
  <si>
    <t>m3</t>
  </si>
  <si>
    <t>4</t>
  </si>
  <si>
    <t>1726681715</t>
  </si>
  <si>
    <t>VV</t>
  </si>
  <si>
    <t>1,4*0,5*3,5</t>
  </si>
  <si>
    <t>316381116</t>
  </si>
  <si>
    <t>Komínové krycí desky tl přes 80 do 100 mm z betonu tř. C 12/15 až C 16/20 s přesahy do 70 mm</t>
  </si>
  <si>
    <t>-698102082</t>
  </si>
  <si>
    <t>1,4*0,5</t>
  </si>
  <si>
    <t>9</t>
  </si>
  <si>
    <t>Ostatní konstrukce a práce, bourání</t>
  </si>
  <si>
    <t>941111132</t>
  </si>
  <si>
    <t>Montáž lešení řadového trubkového lehkého s podlahami zatížení do 200 kg/m2 š od 1,2 do 1,5 m v přes 10 do 25 m</t>
  </si>
  <si>
    <t>-1337141332</t>
  </si>
  <si>
    <t xml:space="preserve">"jih"  (15+2*1,5)*13</t>
  </si>
  <si>
    <t>(2,5+1,5)*4,5</t>
  </si>
  <si>
    <t xml:space="preserve">"západ"  (14+2*1,5)*13</t>
  </si>
  <si>
    <t xml:space="preserve">"sever"  (15+2*1,5)*16</t>
  </si>
  <si>
    <t xml:space="preserve">"východ"  (14+2*1,5)*15</t>
  </si>
  <si>
    <t>Součet</t>
  </si>
  <si>
    <t>941111232</t>
  </si>
  <si>
    <t>Příplatek k lešení řadovému trubkovému lehkému s podlahami do 200 kg/m2 š od 1,2 do 1,5 m v přes 10 do 25 m za každý den použití</t>
  </si>
  <si>
    <t>415480396</t>
  </si>
  <si>
    <t>"nájem 4 měsíce"</t>
  </si>
  <si>
    <t>lešení*120</t>
  </si>
  <si>
    <t>941111832</t>
  </si>
  <si>
    <t>Demontáž lešení řadového trubkového lehkého s podlahami zatížení do 200 kg/m2 š od 1,2 do 1,5 m v přes 10 do 25 m</t>
  </si>
  <si>
    <t>-1872693157</t>
  </si>
  <si>
    <t>6</t>
  </si>
  <si>
    <t>944611111</t>
  </si>
  <si>
    <t>Montáž ochranné plachty z textilie z umělých vláken</t>
  </si>
  <si>
    <t>896172906</t>
  </si>
  <si>
    <t>"pouze v horní části"</t>
  </si>
  <si>
    <t xml:space="preserve">"jih"  (15+2*1,5)*4</t>
  </si>
  <si>
    <t xml:space="preserve">"západ"  (14+2*1,5)*4</t>
  </si>
  <si>
    <t xml:space="preserve">"sever"  (15+2*1,5)*4</t>
  </si>
  <si>
    <t xml:space="preserve">"východ"  (14+2*1,5)*4</t>
  </si>
  <si>
    <t>7</t>
  </si>
  <si>
    <t>944611211</t>
  </si>
  <si>
    <t>Příplatek k ochranné plachtě za každý den použití</t>
  </si>
  <si>
    <t>-2067104324</t>
  </si>
  <si>
    <t>plachta*120</t>
  </si>
  <si>
    <t>8</t>
  </si>
  <si>
    <t>944611811</t>
  </si>
  <si>
    <t>Demontáž ochranné plachty z textilie z umělých vláken</t>
  </si>
  <si>
    <t>-1599349412</t>
  </si>
  <si>
    <t>944711112</t>
  </si>
  <si>
    <t>Montáž záchytné stříšky š přes 1,5 do 2 m</t>
  </si>
  <si>
    <t>m</t>
  </si>
  <si>
    <t>-816947945</t>
  </si>
  <si>
    <t>"nad vstupem"</t>
  </si>
  <si>
    <t>10</t>
  </si>
  <si>
    <t>944711212</t>
  </si>
  <si>
    <t>Příplatek k záchytné stříšce š do přes 1,5 do 2 m za každý den použití</t>
  </si>
  <si>
    <t>18175324</t>
  </si>
  <si>
    <t>stříška*120</t>
  </si>
  <si>
    <t>11</t>
  </si>
  <si>
    <t>944711812</t>
  </si>
  <si>
    <t>Demontáž záchytné stříšky š přes 1,5 do 2 m</t>
  </si>
  <si>
    <t>93967658</t>
  </si>
  <si>
    <t>944719001</t>
  </si>
  <si>
    <t>Příplatek za lešení na střešní konstrukci</t>
  </si>
  <si>
    <t>1613345795</t>
  </si>
  <si>
    <t>Poznámka k položce:_x000d_
dle popisu v technické zprávě (roznášecí hranoly, prověření umístění stojek apod.)</t>
  </si>
  <si>
    <t>13</t>
  </si>
  <si>
    <t>977151125</t>
  </si>
  <si>
    <t>Jádrové vrty diamantovými korunkami do stavebních materiálů D přes 180 do 200 mm</t>
  </si>
  <si>
    <t>-2145957741</t>
  </si>
  <si>
    <t>"štítová zeď - otvory pro odvětrání"</t>
  </si>
  <si>
    <t>2*0,3</t>
  </si>
  <si>
    <t>14</t>
  </si>
  <si>
    <t>99001</t>
  </si>
  <si>
    <t>Demontáž, oprava, nátěr a zpětná montáž ocelový žebřík ke komínu</t>
  </si>
  <si>
    <t>-1126831908</t>
  </si>
  <si>
    <t>15</t>
  </si>
  <si>
    <t>99002</t>
  </si>
  <si>
    <t>Kompl. dod. + mtž. nový anténní držák</t>
  </si>
  <si>
    <t>-1710668013</t>
  </si>
  <si>
    <t>997</t>
  </si>
  <si>
    <t>Přesun sutě</t>
  </si>
  <si>
    <t>16</t>
  </si>
  <si>
    <t>997006004</t>
  </si>
  <si>
    <t>Pytlování nebezpečného odpadu ze střešních šablon s obsahem azbestu</t>
  </si>
  <si>
    <t>t</t>
  </si>
  <si>
    <t>509700401</t>
  </si>
  <si>
    <t>17</t>
  </si>
  <si>
    <t>997013113</t>
  </si>
  <si>
    <t>Vnitrostaveništní doprava suti a vybouraných hmot pro budovy v přes 9 do 12 m</t>
  </si>
  <si>
    <t>672337777</t>
  </si>
  <si>
    <t>18</t>
  </si>
  <si>
    <t>997013501</t>
  </si>
  <si>
    <t>Odvoz suti a vybouraných hmot na skládku nebo meziskládku do 1 km se složením</t>
  </si>
  <si>
    <t>-197688918</t>
  </si>
  <si>
    <t>19</t>
  </si>
  <si>
    <t>997013509</t>
  </si>
  <si>
    <t>Příplatek k odvozu suti a vybouraných hmot na skládku ZKD 1 km přes 1 km</t>
  </si>
  <si>
    <t>107261230</t>
  </si>
  <si>
    <t>10,055*5 'Přepočtené koeficientem množství</t>
  </si>
  <si>
    <t>20</t>
  </si>
  <si>
    <t>997013631</t>
  </si>
  <si>
    <t>Poplatek za uložení na skládce (skládkovné) stavebního odpadu směsného kód odpadu 17 09 04</t>
  </si>
  <si>
    <t>-484425770</t>
  </si>
  <si>
    <t>4,879-1,961</t>
  </si>
  <si>
    <t>997013809R</t>
  </si>
  <si>
    <t>Uložení plechového odpadu (bez poplatku)</t>
  </si>
  <si>
    <t>-1673065506</t>
  </si>
  <si>
    <t>22</t>
  </si>
  <si>
    <t>997013821</t>
  </si>
  <si>
    <t>Poplatek za uložení na skládce (skládkovné) stavebního odpadu s obsahem azbestu kód odpadu 17 06 05</t>
  </si>
  <si>
    <t>-1330155505</t>
  </si>
  <si>
    <t>PSV</t>
  </si>
  <si>
    <t>Práce a dodávky PSV</t>
  </si>
  <si>
    <t>713</t>
  </si>
  <si>
    <t>Izolace tepelné</t>
  </si>
  <si>
    <t>23</t>
  </si>
  <si>
    <t>713111131</t>
  </si>
  <si>
    <t>Montáž izolace tepelné spodem stropů žebrových s úpravou drátem rohoží, pásů, dílců, desek</t>
  </si>
  <si>
    <t>109468531</t>
  </si>
  <si>
    <t>"zateplení šikmé střechy dle skladby P01"</t>
  </si>
  <si>
    <t xml:space="preserve">"dvě vrstvy"  2*P01</t>
  </si>
  <si>
    <t>24</t>
  </si>
  <si>
    <t>M</t>
  </si>
  <si>
    <t>63152135</t>
  </si>
  <si>
    <t>pás tepelně izolační univerzální λ=0,034-0,035 tl 140mm</t>
  </si>
  <si>
    <t>32</t>
  </si>
  <si>
    <t>109536018</t>
  </si>
  <si>
    <t>P01*1,05</t>
  </si>
  <si>
    <t>25</t>
  </si>
  <si>
    <t>631521301</t>
  </si>
  <si>
    <t>pás tepelně izolační univerzální λ=0,034-0,035 tl 40mm</t>
  </si>
  <si>
    <t>524033964</t>
  </si>
  <si>
    <t>26</t>
  </si>
  <si>
    <t>713120813</t>
  </si>
  <si>
    <t>Odstranění tepelné izolace podlah volně kladené z vláknitých materiálů suchých tl přes 100 mm</t>
  </si>
  <si>
    <t>-634049089</t>
  </si>
  <si>
    <t>27</t>
  </si>
  <si>
    <t>713111111</t>
  </si>
  <si>
    <t>Montáž izolace tepelné vrchem stropů volně kladenými rohožemi, pásy, dílci, deskami</t>
  </si>
  <si>
    <t>2061811970</t>
  </si>
  <si>
    <t>"dvě vrstvy dle skladby Z01"</t>
  </si>
  <si>
    <t>2*Z01</t>
  </si>
  <si>
    <t>28</t>
  </si>
  <si>
    <t>63152131</t>
  </si>
  <si>
    <t>pás tepelně izolační univerzální λ=0,034-0,035 tl 60mm</t>
  </si>
  <si>
    <t>-1766011994</t>
  </si>
  <si>
    <t>Z01*1,05</t>
  </si>
  <si>
    <t>29</t>
  </si>
  <si>
    <t>63152136</t>
  </si>
  <si>
    <t>pás tepelně izolační univerzální λ=0,034-0,035 tl 160mm</t>
  </si>
  <si>
    <t>-575426873</t>
  </si>
  <si>
    <t>30</t>
  </si>
  <si>
    <t>713111131R</t>
  </si>
  <si>
    <t xml:space="preserve">Montáž izolace tepelné  stropů uchycená mezi trámy</t>
  </si>
  <si>
    <t>-1246027815</t>
  </si>
  <si>
    <t>31</t>
  </si>
  <si>
    <t>631420201</t>
  </si>
  <si>
    <t xml:space="preserve">deska tepelně izolační minerální  podélné vlákno λ=0,035-0,036 tl 20mm</t>
  </si>
  <si>
    <t>1270144647</t>
  </si>
  <si>
    <t>713191116R</t>
  </si>
  <si>
    <t xml:space="preserve">Montáž  parobrzda</t>
  </si>
  <si>
    <t>109465381</t>
  </si>
  <si>
    <t>33</t>
  </si>
  <si>
    <t>DRK.022030991</t>
  </si>
  <si>
    <t>Parobrzda s pohyblivou hodnotou Sd (rozměr 50x1,50m; role/ 75m2)</t>
  </si>
  <si>
    <t>-1910854166</t>
  </si>
  <si>
    <t>Z01*1,15</t>
  </si>
  <si>
    <t>34</t>
  </si>
  <si>
    <t>7139001</t>
  </si>
  <si>
    <t>Kompl. dod. + mtž. dřevěný rošt z latí 60/60 nad stropní trámy pro zateplení podlahy na půdě</t>
  </si>
  <si>
    <t>-795747630</t>
  </si>
  <si>
    <t>Poznámka k položce:_x000d_
kompletní provedení vč. dodávky potřebného materiálu</t>
  </si>
  <si>
    <t>35</t>
  </si>
  <si>
    <t>7139002</t>
  </si>
  <si>
    <t>Kompl. dod. + mtž. dřevěný rošt z latí 40/60 pod krokve pro zateplení šikmé střechy</t>
  </si>
  <si>
    <t>-1078219860</t>
  </si>
  <si>
    <t>998713202</t>
  </si>
  <si>
    <t>Přesun hmot procentní pro izolace tepelné v objektech v přes 6 do 12 m</t>
  </si>
  <si>
    <t>%</t>
  </si>
  <si>
    <t>1741029966</t>
  </si>
  <si>
    <t>762</t>
  </si>
  <si>
    <t>Konstrukce tesařské</t>
  </si>
  <si>
    <t>37</t>
  </si>
  <si>
    <t>762001</t>
  </si>
  <si>
    <t>Kompl. dod.+ mtž. příložky ke stávajcím trámům pro vytvoření spádu - skladby S03´</t>
  </si>
  <si>
    <t>1572475657</t>
  </si>
  <si>
    <t>38</t>
  </si>
  <si>
    <t>762002</t>
  </si>
  <si>
    <t xml:space="preserve">Ostatní potřebné opravy střešních trámů a krokví </t>
  </si>
  <si>
    <t>536184117</t>
  </si>
  <si>
    <t>Poznámka k položce:_x000d_
bude upřesnněo po odkrytí konstrukcí</t>
  </si>
  <si>
    <t>39</t>
  </si>
  <si>
    <t>762341811</t>
  </si>
  <si>
    <t>Demontáž bednění střech z prken</t>
  </si>
  <si>
    <t>1284426155</t>
  </si>
  <si>
    <t>40</t>
  </si>
  <si>
    <t>762341210</t>
  </si>
  <si>
    <t>Montáž bednění střech rovných a šikmých sklonu do 60° z hrubých prken na sraz tl do 32 mm</t>
  </si>
  <si>
    <t>1453894541</t>
  </si>
  <si>
    <t>"oprava bednění předpoklad 20%"</t>
  </si>
  <si>
    <t>(S01+S02+S02a+S03+S04+S05+S06)*0,2</t>
  </si>
  <si>
    <t>Mezisoučet</t>
  </si>
  <si>
    <t>"nové bednění"</t>
  </si>
  <si>
    <t>S01+S02+S02a+S03</t>
  </si>
  <si>
    <t>S03a*2</t>
  </si>
  <si>
    <t>41</t>
  </si>
  <si>
    <t>60515111</t>
  </si>
  <si>
    <t>řezivo jehličnaté boční prkno 20-30mm</t>
  </si>
  <si>
    <t>-764410933</t>
  </si>
  <si>
    <t>bedněnínové*0,024*1,1</t>
  </si>
  <si>
    <t>bedněníoprava*0,024*1,1</t>
  </si>
  <si>
    <t>42</t>
  </si>
  <si>
    <t>762342511</t>
  </si>
  <si>
    <t>Montáž kontralatí na podklad bez tepelné izolace</t>
  </si>
  <si>
    <t>-1333031269</t>
  </si>
  <si>
    <t>(S01+S02+S02a+S03)*2,5</t>
  </si>
  <si>
    <t>S03a*3*2,5</t>
  </si>
  <si>
    <t>S06*2,5</t>
  </si>
  <si>
    <t>43</t>
  </si>
  <si>
    <t>60514114</t>
  </si>
  <si>
    <t>řezivo jehličnaté lať impregnovaná dl 4 m</t>
  </si>
  <si>
    <t>509806395</t>
  </si>
  <si>
    <t>kontralatě*0,06*0,04*1,1</t>
  </si>
  <si>
    <t>44</t>
  </si>
  <si>
    <t>762395000</t>
  </si>
  <si>
    <t>Spojovací prostředky krovů, bednění, laťování, nadstřešních konstrukcí</t>
  </si>
  <si>
    <t>870334914</t>
  </si>
  <si>
    <t>bedněnínové*0,024</t>
  </si>
  <si>
    <t>bedněníoprava*0,024</t>
  </si>
  <si>
    <t>kontralatě*0,06*0,04</t>
  </si>
  <si>
    <t>45</t>
  </si>
  <si>
    <t>762527811</t>
  </si>
  <si>
    <t>Demontáž podlah k dalšímu použití bez polštářů z prken tloušťky do 32 mm</t>
  </si>
  <si>
    <t>-1722575555</t>
  </si>
  <si>
    <t>46</t>
  </si>
  <si>
    <t>762521104</t>
  </si>
  <si>
    <t>Položení podlahy z hrubých prken na sraz</t>
  </si>
  <si>
    <t>1573933134</t>
  </si>
  <si>
    <t>"zpětné použití rozebrané podlahy"</t>
  </si>
  <si>
    <t>47</t>
  </si>
  <si>
    <t>200702011</t>
  </si>
  <si>
    <t>"doplnění prken - předpoklad 10%"</t>
  </si>
  <si>
    <t>Z01*0,1*0,024*1,1</t>
  </si>
  <si>
    <t>48</t>
  </si>
  <si>
    <t>762595001</t>
  </si>
  <si>
    <t>Spojovací prostředky pro položení dřevěných podlah a zakrytí kanálů</t>
  </si>
  <si>
    <t>1253134070</t>
  </si>
  <si>
    <t>Z01*0,024</t>
  </si>
  <si>
    <t>49</t>
  </si>
  <si>
    <t>998762202</t>
  </si>
  <si>
    <t>Přesun hmot procentní pro kce tesařské v objektech v přes 6 do 12 m</t>
  </si>
  <si>
    <t>975894503</t>
  </si>
  <si>
    <t>763</t>
  </si>
  <si>
    <t>Konstrukce suché výstavby</t>
  </si>
  <si>
    <t>50</t>
  </si>
  <si>
    <t>763131714</t>
  </si>
  <si>
    <t>SDK podhled základní penetrační nátěr</t>
  </si>
  <si>
    <t>2039101477</t>
  </si>
  <si>
    <t>51</t>
  </si>
  <si>
    <t>763131751</t>
  </si>
  <si>
    <t>Montáž parotěsné zábrany do SDK podhledu</t>
  </si>
  <si>
    <t>739890212</t>
  </si>
  <si>
    <t>52</t>
  </si>
  <si>
    <t>DRK.022004081</t>
  </si>
  <si>
    <t>Parozábrana s integrovaným samolepícím okrajem rd=150 m 180g/m2</t>
  </si>
  <si>
    <t>1840539346</t>
  </si>
  <si>
    <t>P01*1,15</t>
  </si>
  <si>
    <t>53</t>
  </si>
  <si>
    <t>763161521R</t>
  </si>
  <si>
    <t>SDK podkroví deska 1xDF 12,5 TI 40 mm 15 kg/m3 REI 15 DP3 dvouvrstvá spodní kce profil CD+UD na krokvových nástavcích</t>
  </si>
  <si>
    <t>-1251987765</t>
  </si>
  <si>
    <t>54</t>
  </si>
  <si>
    <t>998763402</t>
  </si>
  <si>
    <t>Přesun hmot procentní pro konstrukce montované z desek v objektech v přes 6 do 12 m</t>
  </si>
  <si>
    <t>-2026935603</t>
  </si>
  <si>
    <t>764</t>
  </si>
  <si>
    <t>Konstrukce klempířské</t>
  </si>
  <si>
    <t>55</t>
  </si>
  <si>
    <t>764001821</t>
  </si>
  <si>
    <t>Demontáž krytiny ze svitků nebo tabulí do suti</t>
  </si>
  <si>
    <t>1920517685</t>
  </si>
  <si>
    <t>S02a+S03+S03a+S04+S05</t>
  </si>
  <si>
    <t>56</t>
  </si>
  <si>
    <t>764001861</t>
  </si>
  <si>
    <t>Demontáž hřebene z hřebenáčů do suti</t>
  </si>
  <si>
    <t>-617346577</t>
  </si>
  <si>
    <t>5,3+5,5+5,2</t>
  </si>
  <si>
    <t>57</t>
  </si>
  <si>
    <t>764001881</t>
  </si>
  <si>
    <t>Demontáž nároží z hřebenáčů do suti</t>
  </si>
  <si>
    <t>-1862995198</t>
  </si>
  <si>
    <t>8,4*2+2,8</t>
  </si>
  <si>
    <t>58</t>
  </si>
  <si>
    <t>764001891</t>
  </si>
  <si>
    <t>Demontáž úžlabí do suti</t>
  </si>
  <si>
    <t>1866640847</t>
  </si>
  <si>
    <t>8,4+4,9+6,7+5,3</t>
  </si>
  <si>
    <t>59</t>
  </si>
  <si>
    <t>764002801</t>
  </si>
  <si>
    <t>Demontáž závětrné lišty do suti</t>
  </si>
  <si>
    <t>-186568394</t>
  </si>
  <si>
    <t>2*6,8+2*4,4+2*4,2</t>
  </si>
  <si>
    <t>60</t>
  </si>
  <si>
    <t>764002812</t>
  </si>
  <si>
    <t>Demontáž okapového plechu do suti v krytině skládané</t>
  </si>
  <si>
    <t>365015129</t>
  </si>
  <si>
    <t>6,1+4,2+3+3+5,2+3+4+2+6</t>
  </si>
  <si>
    <t>61</t>
  </si>
  <si>
    <t>764002821</t>
  </si>
  <si>
    <t>Demontáž střešního výlezu do suti</t>
  </si>
  <si>
    <t>kus</t>
  </si>
  <si>
    <t>-427526180</t>
  </si>
  <si>
    <t>62</t>
  </si>
  <si>
    <t>764002871</t>
  </si>
  <si>
    <t>Demontáž lemování zdí do suti</t>
  </si>
  <si>
    <t>-1901421774</t>
  </si>
  <si>
    <t>2,5+3+3*1,2+2*2+0,5</t>
  </si>
  <si>
    <t>2+1,5+3</t>
  </si>
  <si>
    <t>63</t>
  </si>
  <si>
    <t>764004801</t>
  </si>
  <si>
    <t>Demontáž podokapního žlabu do suti</t>
  </si>
  <si>
    <t>1267830737</t>
  </si>
  <si>
    <t>4,3+11,2+2,4+5,2+2,2+1,5</t>
  </si>
  <si>
    <t>4+4,3+1,8+4,1+2+5,5+5,5+1,5</t>
  </si>
  <si>
    <t>2*1+3,2+3*1,5</t>
  </si>
  <si>
    <t>64</t>
  </si>
  <si>
    <t>764004841</t>
  </si>
  <si>
    <t>Demontáž háku do suti</t>
  </si>
  <si>
    <t>-58014584</t>
  </si>
  <si>
    <t>65</t>
  </si>
  <si>
    <t>764004861</t>
  </si>
  <si>
    <t>Demontáž svodu do suti</t>
  </si>
  <si>
    <t>-593566104</t>
  </si>
  <si>
    <t>10+12+12+9,5</t>
  </si>
  <si>
    <t>3+12+9</t>
  </si>
  <si>
    <t>1,5+1,5+4</t>
  </si>
  <si>
    <t>66</t>
  </si>
  <si>
    <t>764021447</t>
  </si>
  <si>
    <t>Podkladní plech z Al plechu pod falcované tašky</t>
  </si>
  <si>
    <t>-520758694</t>
  </si>
  <si>
    <t>"ozn. 37"</t>
  </si>
  <si>
    <t>6,1+4,2+3+3+5,2</t>
  </si>
  <si>
    <t>3+4+2+6</t>
  </si>
  <si>
    <t>67</t>
  </si>
  <si>
    <t>764121403</t>
  </si>
  <si>
    <t>Krytina střechy rovné drážkováním ze svitků z Al plechu rš 500 mm sklonu přes 30 do 60°</t>
  </si>
  <si>
    <t>1321846010</t>
  </si>
  <si>
    <t>S02+S02a+S03+S03a++S04+S05</t>
  </si>
  <si>
    <t>68</t>
  </si>
  <si>
    <t>764121405</t>
  </si>
  <si>
    <t>Krytina střechy rovné drážkováním ze svitků z Al plechu rš 500 mm sklonu přes 60°</t>
  </si>
  <si>
    <t>278515980</t>
  </si>
  <si>
    <t>69</t>
  </si>
  <si>
    <t>764121463</t>
  </si>
  <si>
    <t>Krytina střechy rovné ze šablon z Al plechu přes 10 ks/m2 sklonu přes 30 do 60°</t>
  </si>
  <si>
    <t>-517778326</t>
  </si>
  <si>
    <t>70</t>
  </si>
  <si>
    <t>764121463R</t>
  </si>
  <si>
    <t>Příplatek za startovací šablonu</t>
  </si>
  <si>
    <t>-1644545772</t>
  </si>
  <si>
    <t>71</t>
  </si>
  <si>
    <t>764121463R1</t>
  </si>
  <si>
    <t>Příplatek za ukončovací šablonu</t>
  </si>
  <si>
    <t>-1718406057</t>
  </si>
  <si>
    <t>2*(5,3+5,5+5,2)</t>
  </si>
  <si>
    <t>(4,4+2)*2</t>
  </si>
  <si>
    <t>72</t>
  </si>
  <si>
    <t>764121491</t>
  </si>
  <si>
    <t>Příplatek k cenám krytiny z Al plechu za těsnění drážek sklonu do 10°</t>
  </si>
  <si>
    <t>728162804</t>
  </si>
  <si>
    <t>S03a+S04</t>
  </si>
  <si>
    <t>73</t>
  </si>
  <si>
    <t>764221408</t>
  </si>
  <si>
    <t>Oplechování větraného hřebene z Al plechu z hřebenáčů</t>
  </si>
  <si>
    <t>485165897</t>
  </si>
  <si>
    <t>"ozn. 22"</t>
  </si>
  <si>
    <t>74</t>
  </si>
  <si>
    <t>764221447</t>
  </si>
  <si>
    <t>Oplechování nevětraného nároží z Al plechu z hřebenáčů</t>
  </si>
  <si>
    <t>-714449442</t>
  </si>
  <si>
    <t>"ozn. 21"</t>
  </si>
  <si>
    <t>75</t>
  </si>
  <si>
    <t>764201172</t>
  </si>
  <si>
    <t>Montáž oplechování úžlabí rš přes 700 do 1000 mm</t>
  </si>
  <si>
    <t>-1801344495</t>
  </si>
  <si>
    <t>"ozn. 36"</t>
  </si>
  <si>
    <t>76</t>
  </si>
  <si>
    <t>55351094</t>
  </si>
  <si>
    <t>úžlabí bezpečnostní Al s barevným povrchem pro skládané krytiny</t>
  </si>
  <si>
    <t>677202042</t>
  </si>
  <si>
    <t>25,3*1,05</t>
  </si>
  <si>
    <t>77</t>
  </si>
  <si>
    <t>764222406R</t>
  </si>
  <si>
    <t>Štítové lemování z Al plechu zatahovací pás tl. 1.0 mm rš 250 mm + závětrná lišta tl. 0,7 mm rš. 250 mm</t>
  </si>
  <si>
    <t>-1912845885</t>
  </si>
  <si>
    <t>"ozn. 14"</t>
  </si>
  <si>
    <t>"ozn. 17"</t>
  </si>
  <si>
    <t>2*3+3,2+2,3+2,5+5,5</t>
  </si>
  <si>
    <t>78</t>
  </si>
  <si>
    <t>764223451R</t>
  </si>
  <si>
    <t>Střešní výlez z Al plechu</t>
  </si>
  <si>
    <t>893572060</t>
  </si>
  <si>
    <t xml:space="preserve">"ozn.20"  1</t>
  </si>
  <si>
    <t>79</t>
  </si>
  <si>
    <t>764223455</t>
  </si>
  <si>
    <t>Sněhový zachytávač krytiny z Al plechu průběžný jednotrubkový</t>
  </si>
  <si>
    <t>458954534</t>
  </si>
  <si>
    <t>"OZN. 15"</t>
  </si>
  <si>
    <t>5,2+4+4,5+3,5+4,6</t>
  </si>
  <si>
    <t>80</t>
  </si>
  <si>
    <t>764223456</t>
  </si>
  <si>
    <t>Sněhový zachytávač krytiny z Al plechu průběžný dvoutrubkový</t>
  </si>
  <si>
    <t>1508097393</t>
  </si>
  <si>
    <t>"ozn.16"</t>
  </si>
  <si>
    <t>3,5</t>
  </si>
  <si>
    <t>81</t>
  </si>
  <si>
    <t>764321413R</t>
  </si>
  <si>
    <t>Lemování svislé stěny dilatační lištou tl. 0,7 mm z Al plechu rš 100 mm</t>
  </si>
  <si>
    <t>-962945302</t>
  </si>
  <si>
    <t>"ozn. 18"</t>
  </si>
  <si>
    <t>(1,4+0,5)*2</t>
  </si>
  <si>
    <t>82</t>
  </si>
  <si>
    <t>764326423R</t>
  </si>
  <si>
    <t>Odvětrávací komínek vč. lemování</t>
  </si>
  <si>
    <t>-1698563211</t>
  </si>
  <si>
    <t>83</t>
  </si>
  <si>
    <t>764521403</t>
  </si>
  <si>
    <t>Žlab podokapní půlkruhový z Al plechu rš 250 mm</t>
  </si>
  <si>
    <t>458671293</t>
  </si>
  <si>
    <t>"ozn. 08´"</t>
  </si>
  <si>
    <t>2,2+1,5+4,3+1,8+5,5</t>
  </si>
  <si>
    <t>84</t>
  </si>
  <si>
    <t>764521403R</t>
  </si>
  <si>
    <t>Žlab podokapní půlkruhový z Al plechu rš 200 mm</t>
  </si>
  <si>
    <t>-247425510</t>
  </si>
  <si>
    <t xml:space="preserve">"ozn. 10"  </t>
  </si>
  <si>
    <t>85</t>
  </si>
  <si>
    <t>764521404R</t>
  </si>
  <si>
    <t>Žlab podokapní půlkruhový z Al plechu rš 280 mm</t>
  </si>
  <si>
    <t>-851419583</t>
  </si>
  <si>
    <t>"ozn. 08"</t>
  </si>
  <si>
    <t>5,2+4+5,5</t>
  </si>
  <si>
    <t>86</t>
  </si>
  <si>
    <t>764521443</t>
  </si>
  <si>
    <t>Kotlík oválný (trychtýřový) pro podokapní žlaby z Al plechu 250/80 mm</t>
  </si>
  <si>
    <t>1478115469</t>
  </si>
  <si>
    <t>87</t>
  </si>
  <si>
    <t>764521444R</t>
  </si>
  <si>
    <t>Kotlík oválný (trychtýřový) pro podokapní žlaby z Al plechu 280/100 mm</t>
  </si>
  <si>
    <t>-1045818644</t>
  </si>
  <si>
    <t>88</t>
  </si>
  <si>
    <t>764523412R</t>
  </si>
  <si>
    <t xml:space="preserve">Žlaby nástřešní  oblého tvaru včetně háků, čel a hrdel z Al plechu tl. 1,0 mm rš 700 mm</t>
  </si>
  <si>
    <t>622742673</t>
  </si>
  <si>
    <t>4,3+11,2+2,4+4,1+2+1,5</t>
  </si>
  <si>
    <t>89</t>
  </si>
  <si>
    <t>764222430R</t>
  </si>
  <si>
    <t xml:space="preserve">Zatahovací pás k nástřešnímu žlabu  z Al plechu tl. 0,7 mm rš 50 mm</t>
  </si>
  <si>
    <t>-1365287613</t>
  </si>
  <si>
    <t>90</t>
  </si>
  <si>
    <t>764222437R</t>
  </si>
  <si>
    <t>Spodní oplechování k nástřešnímu žlabu z Al plechu tl. 0,7 mm rš 650 mm</t>
  </si>
  <si>
    <t>-941208674</t>
  </si>
  <si>
    <t>91</t>
  </si>
  <si>
    <t>764528421</t>
  </si>
  <si>
    <t>Svody kruhové včetně objímek, kolen, odskoků z Al plechu průměru 80 mm</t>
  </si>
  <si>
    <t>1072629813</t>
  </si>
  <si>
    <t>"ozn. 13´"</t>
  </si>
  <si>
    <t>92</t>
  </si>
  <si>
    <t>764528422</t>
  </si>
  <si>
    <t>Svody kruhové včetně objímek, kolen, odskoků z Al plechu průměru 100 mm</t>
  </si>
  <si>
    <t>-328702959</t>
  </si>
  <si>
    <t>"ozn. 12"</t>
  </si>
  <si>
    <t>"ozn. 13"</t>
  </si>
  <si>
    <t>93</t>
  </si>
  <si>
    <t>7649001</t>
  </si>
  <si>
    <t>Kompl. dod. + mtž. nové odvětrání po obvodu ploché střechy</t>
  </si>
  <si>
    <t>63252059</t>
  </si>
  <si>
    <t>Poznámka k položce:_x000d_
cena zahrnuje kompletní provedení dle detailu v PD vč. dodávky potřebného materiálu - úprava bednění, oplechování Al plechem</t>
  </si>
  <si>
    <t>"ozn. 23"</t>
  </si>
  <si>
    <t>94</t>
  </si>
  <si>
    <t>7649002</t>
  </si>
  <si>
    <t>Kompl. dod. + mtž. úprava střešní římsy pro odvětrání dvouplášťové střechy</t>
  </si>
  <si>
    <t>-991224048</t>
  </si>
  <si>
    <t xml:space="preserve">Poznámka k položce:_x000d_
cena zahrnuje kompletní provedení dle popisuu v PD vč. dodávky potřebného materiálu - úprava obložení římsy+větrací mřížka_x000d_
</t>
  </si>
  <si>
    <t>"ozn. 11"</t>
  </si>
  <si>
    <t>"ozn. 24"</t>
  </si>
  <si>
    <t>95</t>
  </si>
  <si>
    <t>998764202</t>
  </si>
  <si>
    <t>Přesun hmot procentní pro konstrukce klempířské v objektech v přes 6 do 12 m</t>
  </si>
  <si>
    <t>454157256</t>
  </si>
  <si>
    <t>765</t>
  </si>
  <si>
    <t>Krytina skládaná</t>
  </si>
  <si>
    <t>96</t>
  </si>
  <si>
    <t>765131803</t>
  </si>
  <si>
    <t>Demontáž azbestocementové skládané krytiny sklonu do 30° do suti</t>
  </si>
  <si>
    <t>-138059826</t>
  </si>
  <si>
    <t>S01+S02</t>
  </si>
  <si>
    <t>97</t>
  </si>
  <si>
    <t>765131843</t>
  </si>
  <si>
    <t>Příplatek k cenám demontáže skládané azbestocementové krytiny za sklon přes 30°</t>
  </si>
  <si>
    <t>-679825581</t>
  </si>
  <si>
    <t>98</t>
  </si>
  <si>
    <t>765191911R</t>
  </si>
  <si>
    <t>Demontáž nepískované lepenky</t>
  </si>
  <si>
    <t>-1769818747</t>
  </si>
  <si>
    <t>S01+S02+S06</t>
  </si>
  <si>
    <t>99</t>
  </si>
  <si>
    <t>765231851</t>
  </si>
  <si>
    <t>Demontáž obkladu stěn azbestocementovou krytinou skládanou do suti</t>
  </si>
  <si>
    <t>2051498089</t>
  </si>
  <si>
    <t>100</t>
  </si>
  <si>
    <t>765191023</t>
  </si>
  <si>
    <t>Montáž pojistné hydroizolační nebo parotěsné kladené ve sklonu přes 20° s lepenými spoji na bednění</t>
  </si>
  <si>
    <t>1748385096</t>
  </si>
  <si>
    <t>S01+S02+S02a+S03+S03a+S06</t>
  </si>
  <si>
    <t>101</t>
  </si>
  <si>
    <t>283290361</t>
  </si>
  <si>
    <t xml:space="preserve">fólie kontaktní difuzně propustná  190g/m2 s integrovanou samolepící páskou Sd=0,15m</t>
  </si>
  <si>
    <t>-110456654</t>
  </si>
  <si>
    <t>S01+S02+S02a+S03+S06</t>
  </si>
  <si>
    <t>325,45*1,1 'Přepočtené koeficientem množství</t>
  </si>
  <si>
    <t>102</t>
  </si>
  <si>
    <t>283290362</t>
  </si>
  <si>
    <t xml:space="preserve">fólie kontaktní difuzně propustná  350g/m2 se zvýšenou odolností vůči dešti Sd=0,30m vč. pásu na překrytí kontralatí</t>
  </si>
  <si>
    <t>1782757232</t>
  </si>
  <si>
    <t>9,7*1,1 'Přepočtené koeficientem množství</t>
  </si>
  <si>
    <t>103</t>
  </si>
  <si>
    <t>765193001R</t>
  </si>
  <si>
    <t>Montáž podkladního vyrovnávacího pásu se samolepícími okraji</t>
  </si>
  <si>
    <t>-565362911</t>
  </si>
  <si>
    <t>S01+S02+S02a+S03+S03a</t>
  </si>
  <si>
    <t>S04+S05+S06</t>
  </si>
  <si>
    <t>104</t>
  </si>
  <si>
    <t>553510861</t>
  </si>
  <si>
    <t>nedifúzní asf. pás se samolepícími okraji, 1400g/m2</t>
  </si>
  <si>
    <t>-1595927780</t>
  </si>
  <si>
    <t>377,59*1,1 'Přepočtené koeficientem množství</t>
  </si>
  <si>
    <t>105</t>
  </si>
  <si>
    <t>998765202</t>
  </si>
  <si>
    <t>Přesun hmot procentní pro krytiny skládané v objektech v přes 6 do 12 m</t>
  </si>
  <si>
    <t>-1932214362</t>
  </si>
  <si>
    <t>766</t>
  </si>
  <si>
    <t>Konstrukce truhlářské</t>
  </si>
  <si>
    <t>106</t>
  </si>
  <si>
    <t>766231113</t>
  </si>
  <si>
    <t>Montáž sklápěcích půdních schodů</t>
  </si>
  <si>
    <t>2076939466</t>
  </si>
  <si>
    <t>107</t>
  </si>
  <si>
    <t>612331681</t>
  </si>
  <si>
    <t xml:space="preserve">schody půdní skládací protipožární  El 30 s zatepleným poklopem</t>
  </si>
  <si>
    <t>-1444116040</t>
  </si>
  <si>
    <t>108</t>
  </si>
  <si>
    <t>766674811</t>
  </si>
  <si>
    <t>Demontáž střešního okna hladká krytina přes 30 do 45°</t>
  </si>
  <si>
    <t>-1839543086</t>
  </si>
  <si>
    <t>109</t>
  </si>
  <si>
    <t>766423114</t>
  </si>
  <si>
    <t>Montáž obložení podhledů členitých palubkami z měkkého dřeva š přes 100 mm</t>
  </si>
  <si>
    <t>-307560714</t>
  </si>
  <si>
    <t>"nové obložení římsy ozn. 30"</t>
  </si>
  <si>
    <t>3,2*1</t>
  </si>
  <si>
    <t>110</t>
  </si>
  <si>
    <t>61191176</t>
  </si>
  <si>
    <t>palubky obkladové smrk profil klasický 14x121mm jakost A/B</t>
  </si>
  <si>
    <t>1716474877</t>
  </si>
  <si>
    <t>3,2*1,1</t>
  </si>
  <si>
    <t>111</t>
  </si>
  <si>
    <t>766427112</t>
  </si>
  <si>
    <t>Montáž podkladového roštu pro obložení podhledů</t>
  </si>
  <si>
    <t>1973304812</t>
  </si>
  <si>
    <t>3,200*2,5</t>
  </si>
  <si>
    <t>112</t>
  </si>
  <si>
    <t>-1711671697</t>
  </si>
  <si>
    <t>8*0,05*0,05*1,1</t>
  </si>
  <si>
    <t>113</t>
  </si>
  <si>
    <t>766671007R</t>
  </si>
  <si>
    <t xml:space="preserve">Montáž střešního okna do krytiny ploché </t>
  </si>
  <si>
    <t>1394586556</t>
  </si>
  <si>
    <t xml:space="preserve">"ozn. 19"  1</t>
  </si>
  <si>
    <t>114</t>
  </si>
  <si>
    <t>611245211</t>
  </si>
  <si>
    <t xml:space="preserve">okno střešní  vel. 850/1050</t>
  </si>
  <si>
    <t>-111873014</t>
  </si>
  <si>
    <t>115</t>
  </si>
  <si>
    <t>611241661</t>
  </si>
  <si>
    <t xml:space="preserve">lemování střešních oken </t>
  </si>
  <si>
    <t>-1159900140</t>
  </si>
  <si>
    <t>116</t>
  </si>
  <si>
    <t>998766202</t>
  </si>
  <si>
    <t>Přesun hmot procentní pro kce truhlářské v objektech v přes 6 do 12 m</t>
  </si>
  <si>
    <t>587424761</t>
  </si>
  <si>
    <t>783</t>
  </si>
  <si>
    <t>Dokončovací práce - nátěry</t>
  </si>
  <si>
    <t>117</t>
  </si>
  <si>
    <t>783101403</t>
  </si>
  <si>
    <t>Oprášení podkladu truhlářských konstrukcí před provedením nátěru</t>
  </si>
  <si>
    <t>374384622</t>
  </si>
  <si>
    <t>118</t>
  </si>
  <si>
    <t>783106801</t>
  </si>
  <si>
    <t>Odstranění nátěrů z truhlářských konstrukcí obroušením</t>
  </si>
  <si>
    <t>565618870</t>
  </si>
  <si>
    <t>119</t>
  </si>
  <si>
    <t>783114101</t>
  </si>
  <si>
    <t>Základní jednonásobný syntetický nátěr truhlářských konstrukcí</t>
  </si>
  <si>
    <t>-475764840</t>
  </si>
  <si>
    <t>nátěroprava+nátěrnový</t>
  </si>
  <si>
    <t>120</t>
  </si>
  <si>
    <t>783117101</t>
  </si>
  <si>
    <t>Krycí jednonásobný syntetický nátěr truhlářských konstrukcí</t>
  </si>
  <si>
    <t>2020194846</t>
  </si>
  <si>
    <t>"upravená římsa ozn. 11"</t>
  </si>
  <si>
    <t>(4,3+11,2+2,4+4,1+2+1,5)*1</t>
  </si>
  <si>
    <t xml:space="preserve">"upravená římsa  ozn. 24"</t>
  </si>
  <si>
    <t>5*1</t>
  </si>
  <si>
    <t xml:space="preserve">"obložení římsy pultová střechy ozn. 32"  </t>
  </si>
  <si>
    <t>(4,5+1,8+10)*1</t>
  </si>
  <si>
    <t>"krokve a bednění ozn. 31"</t>
  </si>
  <si>
    <t>8+5,5*1</t>
  </si>
  <si>
    <t>3,2*0,8</t>
  </si>
  <si>
    <t>121</t>
  </si>
  <si>
    <t>783213011</t>
  </si>
  <si>
    <t>Napouštěcí jednonásobný syntetický biocidní nátěr tesařských prvků nezabudovaných do konstrukce</t>
  </si>
  <si>
    <t>1286586996</t>
  </si>
  <si>
    <t>2*(bedněnínové+bedněníoprava)</t>
  </si>
  <si>
    <t>OST</t>
  </si>
  <si>
    <t>Ostatní</t>
  </si>
  <si>
    <t>122</t>
  </si>
  <si>
    <t>Hromosvod</t>
  </si>
  <si>
    <t>512</t>
  </si>
  <si>
    <t>-1359304350</t>
  </si>
  <si>
    <t>Poznámka k položce:_x000d_
demontáž, úprava a zpětná montáž vč. revize</t>
  </si>
  <si>
    <t>123</t>
  </si>
  <si>
    <t>002</t>
  </si>
  <si>
    <t>Demontáž a zpětná montáž antény</t>
  </si>
  <si>
    <t>1003347435</t>
  </si>
  <si>
    <t>SEZNAM FIGUR</t>
  </si>
  <si>
    <t>Výměra</t>
  </si>
  <si>
    <t xml:space="preserve"> 001</t>
  </si>
  <si>
    <t>Použití figury:</t>
  </si>
  <si>
    <t>"zateplení šikmé střechy"</t>
  </si>
  <si>
    <t>6*6</t>
  </si>
  <si>
    <t>5,3*6,8*0,5</t>
  </si>
  <si>
    <t>7,1*6,8+6,8*2,2*0,5</t>
  </si>
  <si>
    <t>4,2*8,4</t>
  </si>
  <si>
    <t>(11,2+2)*6,8*0,5-5,2*3,3</t>
  </si>
  <si>
    <t>2*(3+5,4)*4,4*0,5</t>
  </si>
  <si>
    <t>1,7*2,5</t>
  </si>
  <si>
    <t>(2,2+5,3)*4,5*0,5</t>
  </si>
  <si>
    <t>5,3*4,5*0,5</t>
  </si>
  <si>
    <t>5,3*2,8</t>
  </si>
  <si>
    <t>2,5*2,8</t>
  </si>
  <si>
    <t>22,8</t>
  </si>
  <si>
    <t>5,5*5,5</t>
  </si>
  <si>
    <t>3,2*5,1</t>
  </si>
  <si>
    <t>1,6</t>
  </si>
  <si>
    <t>5,2*3</t>
  </si>
  <si>
    <t>1,5</t>
  </si>
  <si>
    <t>4,4*2</t>
  </si>
  <si>
    <t>0,9</t>
  </si>
  <si>
    <t>5,4*3</t>
  </si>
  <si>
    <t>4,5*2,5</t>
  </si>
  <si>
    <t>2*2*0,5+1,5*2*0,5</t>
  </si>
  <si>
    <t>3,1</t>
  </si>
  <si>
    <t>3,2*1*1,2</t>
  </si>
  <si>
    <t>(3,5+1,5)*1,5*0,5</t>
  </si>
  <si>
    <t>0,8</t>
  </si>
  <si>
    <t>3,5*1,5*0,5*2</t>
  </si>
  <si>
    <t>0,5</t>
  </si>
  <si>
    <t>"zateplená podlaha na půdě"</t>
  </si>
  <si>
    <t>7,8*5+3,5*3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</si>
</sst>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7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2326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Výměna střešní krytiny MŠ Dělnická 74, Vrchlabí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Vrchlabí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26. 4. 2024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Vrchlabí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Pavel Starý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Ing. Lenka Kasperová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'000 - Vedlejší a ostatní 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'000 - Vedlejší a ostatní ...'!P120</f>
        <v>0</v>
      </c>
      <c r="AV95" s="129">
        <f>'000 - Vedlejší a ostatní ...'!J33</f>
        <v>0</v>
      </c>
      <c r="AW95" s="129">
        <f>'000 - Vedlejší a ostatní ...'!J34</f>
        <v>0</v>
      </c>
      <c r="AX95" s="129">
        <f>'000 - Vedlejší a ostatní ...'!J35</f>
        <v>0</v>
      </c>
      <c r="AY95" s="129">
        <f>'000 - Vedlejší a ostatní ...'!J36</f>
        <v>0</v>
      </c>
      <c r="AZ95" s="129">
        <f>'000 - Vedlejší a ostatní ...'!F33</f>
        <v>0</v>
      </c>
      <c r="BA95" s="129">
        <f>'000 - Vedlejší a ostatní ...'!F34</f>
        <v>0</v>
      </c>
      <c r="BB95" s="129">
        <f>'000 - Vedlejší a ostatní ...'!F35</f>
        <v>0</v>
      </c>
      <c r="BC95" s="129">
        <f>'000 - Vedlejší a ostatní ...'!F36</f>
        <v>0</v>
      </c>
      <c r="BD95" s="131">
        <f>'000 - Vedlejší a ostatní ...'!F37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'001 - Soupis prací'!J30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89</v>
      </c>
      <c r="AR96" s="127"/>
      <c r="AS96" s="133">
        <v>0</v>
      </c>
      <c r="AT96" s="134">
        <f>ROUND(SUM(AV96:AW96),2)</f>
        <v>0</v>
      </c>
      <c r="AU96" s="135">
        <f>'001 - Soupis prací'!P129</f>
        <v>0</v>
      </c>
      <c r="AV96" s="134">
        <f>'001 - Soupis prací'!J33</f>
        <v>0</v>
      </c>
      <c r="AW96" s="134">
        <f>'001 - Soupis prací'!J34</f>
        <v>0</v>
      </c>
      <c r="AX96" s="134">
        <f>'001 - Soupis prací'!J35</f>
        <v>0</v>
      </c>
      <c r="AY96" s="134">
        <f>'001 - Soupis prací'!J36</f>
        <v>0</v>
      </c>
      <c r="AZ96" s="134">
        <f>'001 - Soupis prací'!F33</f>
        <v>0</v>
      </c>
      <c r="BA96" s="134">
        <f>'001 - Soupis prací'!F34</f>
        <v>0</v>
      </c>
      <c r="BB96" s="134">
        <f>'001 - Soupis prací'!F35</f>
        <v>0</v>
      </c>
      <c r="BC96" s="134">
        <f>'001 - Soupis prací'!F36</f>
        <v>0</v>
      </c>
      <c r="BD96" s="136">
        <f>'001 - Soupis prací'!F37</f>
        <v>0</v>
      </c>
      <c r="BE96" s="7"/>
      <c r="BT96" s="132" t="s">
        <v>84</v>
      </c>
      <c r="BV96" s="132" t="s">
        <v>78</v>
      </c>
      <c r="BW96" s="132" t="s">
        <v>90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o2WQfbjX2viZm/LyBYi39eSkZzn60vd0B7/hudre2bihXcoxf6vxkbpXI///eRiRtsnhlhBa/iuq7/LSv4174A==" hashValue="e09muc9GaE1of3lmcmmP3vBOd/RX4uWHBp1fBFtPwUwFsbUIgarsZirSVfCYvvee3kI3CKupt+3ILb3XqkWcg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00 - Vedlejší a ostatní ...'!C2" display="/"/>
    <hyperlink ref="A96" location="'001 - Soupis prac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91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Výměna střešní krytiny MŠ Dělnická 74, Vrchlabí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92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26. 4. 2024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ROUND((SUM(BE120:BE129)),  2)</f>
        <v>0</v>
      </c>
      <c r="G33" s="39"/>
      <c r="H33" s="39"/>
      <c r="I33" s="156">
        <v>0.20999999999999999</v>
      </c>
      <c r="J33" s="155">
        <f>ROUND(((SUM(BE120:BE129))*I33),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ROUND((SUM(BF120:BF129)),  2)</f>
        <v>0</v>
      </c>
      <c r="G34" s="39"/>
      <c r="H34" s="39"/>
      <c r="I34" s="156">
        <v>0.12</v>
      </c>
      <c r="J34" s="155">
        <f>ROUND(((SUM(BF120:BF129))*I34),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ROUND((SUM(BG120:BG129)),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ROUND((SUM(BH120:BH129)),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ROUND((SUM(BI120:BI129)),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Výměna střešní krytiny MŠ Dělnická 74, Vrchlabí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92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000 - Vedlejší a ostatní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Vrchlabí</v>
      </c>
      <c r="G89" s="41"/>
      <c r="H89" s="41"/>
      <c r="I89" s="33" t="s">
        <v>22</v>
      </c>
      <c r="J89" s="80" t="str">
        <f>IF(J12="","",J12)</f>
        <v>26. 4. 2024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Vrchlabí</v>
      </c>
      <c r="G91" s="41"/>
      <c r="H91" s="41"/>
      <c r="I91" s="33" t="s">
        <v>30</v>
      </c>
      <c r="J91" s="37" t="str">
        <f>E21</f>
        <v>Ing. Pavel Starý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95</v>
      </c>
      <c r="D94" s="177"/>
      <c r="E94" s="177"/>
      <c r="F94" s="177"/>
      <c r="G94" s="177"/>
      <c r="H94" s="177"/>
      <c r="I94" s="177"/>
      <c r="J94" s="178" t="s">
        <v>96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97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98</v>
      </c>
    </row>
    <row r="97" s="9" customFormat="1" ht="24.96" customHeight="1">
      <c r="A97" s="9"/>
      <c r="B97" s="180"/>
      <c r="C97" s="181"/>
      <c r="D97" s="182" t="s">
        <v>99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100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101</v>
      </c>
      <c r="E99" s="189"/>
      <c r="F99" s="189"/>
      <c r="G99" s="189"/>
      <c r="H99" s="189"/>
      <c r="I99" s="189"/>
      <c r="J99" s="190">
        <f>J124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102</v>
      </c>
      <c r="E100" s="189"/>
      <c r="F100" s="189"/>
      <c r="G100" s="189"/>
      <c r="H100" s="189"/>
      <c r="I100" s="189"/>
      <c r="J100" s="190">
        <f>J127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103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5" t="str">
        <f>E7</f>
        <v>Výměna střešní krytiny MŠ Dělnická 74, Vrchlabí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92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>000 - Vedlejší a ostatní náklady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Vrchlabí</v>
      </c>
      <c r="G114" s="41"/>
      <c r="H114" s="41"/>
      <c r="I114" s="33" t="s">
        <v>22</v>
      </c>
      <c r="J114" s="80" t="str">
        <f>IF(J12="","",J12)</f>
        <v>26. 4. 2024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>Město Vrchlabí</v>
      </c>
      <c r="G116" s="41"/>
      <c r="H116" s="41"/>
      <c r="I116" s="33" t="s">
        <v>30</v>
      </c>
      <c r="J116" s="37" t="str">
        <f>E21</f>
        <v>Ing. Pavel Starý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Ing. Lenka Kasperová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2"/>
      <c r="B119" s="193"/>
      <c r="C119" s="194" t="s">
        <v>104</v>
      </c>
      <c r="D119" s="195" t="s">
        <v>61</v>
      </c>
      <c r="E119" s="195" t="s">
        <v>57</v>
      </c>
      <c r="F119" s="195" t="s">
        <v>58</v>
      </c>
      <c r="G119" s="195" t="s">
        <v>105</v>
      </c>
      <c r="H119" s="195" t="s">
        <v>106</v>
      </c>
      <c r="I119" s="195" t="s">
        <v>107</v>
      </c>
      <c r="J119" s="195" t="s">
        <v>96</v>
      </c>
      <c r="K119" s="196" t="s">
        <v>108</v>
      </c>
      <c r="L119" s="197"/>
      <c r="M119" s="101" t="s">
        <v>1</v>
      </c>
      <c r="N119" s="102" t="s">
        <v>40</v>
      </c>
      <c r="O119" s="102" t="s">
        <v>109</v>
      </c>
      <c r="P119" s="102" t="s">
        <v>110</v>
      </c>
      <c r="Q119" s="102" t="s">
        <v>111</v>
      </c>
      <c r="R119" s="102" t="s">
        <v>112</v>
      </c>
      <c r="S119" s="102" t="s">
        <v>113</v>
      </c>
      <c r="T119" s="103" t="s">
        <v>114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9"/>
      <c r="B120" s="40"/>
      <c r="C120" s="108" t="s">
        <v>115</v>
      </c>
      <c r="D120" s="41"/>
      <c r="E120" s="41"/>
      <c r="F120" s="41"/>
      <c r="G120" s="41"/>
      <c r="H120" s="41"/>
      <c r="I120" s="41"/>
      <c r="J120" s="198">
        <f>BK120</f>
        <v>0</v>
      </c>
      <c r="K120" s="41"/>
      <c r="L120" s="45"/>
      <c r="M120" s="104"/>
      <c r="N120" s="199"/>
      <c r="O120" s="105"/>
      <c r="P120" s="200">
        <f>P121</f>
        <v>0</v>
      </c>
      <c r="Q120" s="105"/>
      <c r="R120" s="200">
        <f>R121</f>
        <v>0</v>
      </c>
      <c r="S120" s="105"/>
      <c r="T120" s="201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98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116</v>
      </c>
      <c r="F121" s="206" t="s">
        <v>117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P122+P124+P127</f>
        <v>0</v>
      </c>
      <c r="Q121" s="211"/>
      <c r="R121" s="212">
        <f>R122+R124+R127</f>
        <v>0</v>
      </c>
      <c r="S121" s="211"/>
      <c r="T121" s="213">
        <f>T122+T124+T127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118</v>
      </c>
      <c r="AT121" s="215" t="s">
        <v>75</v>
      </c>
      <c r="AU121" s="215" t="s">
        <v>76</v>
      </c>
      <c r="AY121" s="214" t="s">
        <v>119</v>
      </c>
      <c r="BK121" s="216">
        <f>BK122+BK124+BK127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120</v>
      </c>
      <c r="F122" s="217" t="s">
        <v>121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P123</f>
        <v>0</v>
      </c>
      <c r="Q122" s="211"/>
      <c r="R122" s="212">
        <f>R123</f>
        <v>0</v>
      </c>
      <c r="S122" s="211"/>
      <c r="T122" s="213">
        <f>T123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118</v>
      </c>
      <c r="AT122" s="215" t="s">
        <v>75</v>
      </c>
      <c r="AU122" s="215" t="s">
        <v>84</v>
      </c>
      <c r="AY122" s="214" t="s">
        <v>119</v>
      </c>
      <c r="BK122" s="216">
        <f>BK123</f>
        <v>0</v>
      </c>
    </row>
    <row r="123" s="2" customFormat="1" ht="16.5" customHeight="1">
      <c r="A123" s="39"/>
      <c r="B123" s="40"/>
      <c r="C123" s="219" t="s">
        <v>84</v>
      </c>
      <c r="D123" s="219" t="s">
        <v>122</v>
      </c>
      <c r="E123" s="220" t="s">
        <v>123</v>
      </c>
      <c r="F123" s="221" t="s">
        <v>121</v>
      </c>
      <c r="G123" s="222" t="s">
        <v>124</v>
      </c>
      <c r="H123" s="223">
        <v>1</v>
      </c>
      <c r="I123" s="224"/>
      <c r="J123" s="225">
        <f>ROUND(I123*H123,2)</f>
        <v>0</v>
      </c>
      <c r="K123" s="221" t="s">
        <v>125</v>
      </c>
      <c r="L123" s="45"/>
      <c r="M123" s="226" t="s">
        <v>1</v>
      </c>
      <c r="N123" s="227" t="s">
        <v>41</v>
      </c>
      <c r="O123" s="92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0" t="s">
        <v>126</v>
      </c>
      <c r="AT123" s="230" t="s">
        <v>122</v>
      </c>
      <c r="AU123" s="230" t="s">
        <v>86</v>
      </c>
      <c r="AY123" s="18" t="s">
        <v>119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8" t="s">
        <v>84</v>
      </c>
      <c r="BK123" s="231">
        <f>ROUND(I123*H123,2)</f>
        <v>0</v>
      </c>
      <c r="BL123" s="18" t="s">
        <v>126</v>
      </c>
      <c r="BM123" s="230" t="s">
        <v>127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128</v>
      </c>
      <c r="F124" s="217" t="s">
        <v>129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SUM(P125:P126)</f>
        <v>0</v>
      </c>
      <c r="Q124" s="211"/>
      <c r="R124" s="212">
        <f>SUM(R125:R126)</f>
        <v>0</v>
      </c>
      <c r="S124" s="211"/>
      <c r="T124" s="213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118</v>
      </c>
      <c r="AT124" s="215" t="s">
        <v>75</v>
      </c>
      <c r="AU124" s="215" t="s">
        <v>84</v>
      </c>
      <c r="AY124" s="214" t="s">
        <v>119</v>
      </c>
      <c r="BK124" s="216">
        <f>SUM(BK125:BK126)</f>
        <v>0</v>
      </c>
    </row>
    <row r="125" s="2" customFormat="1" ht="16.5" customHeight="1">
      <c r="A125" s="39"/>
      <c r="B125" s="40"/>
      <c r="C125" s="219" t="s">
        <v>86</v>
      </c>
      <c r="D125" s="219" t="s">
        <v>122</v>
      </c>
      <c r="E125" s="220" t="s">
        <v>130</v>
      </c>
      <c r="F125" s="221" t="s">
        <v>129</v>
      </c>
      <c r="G125" s="222" t="s">
        <v>124</v>
      </c>
      <c r="H125" s="223">
        <v>1</v>
      </c>
      <c r="I125" s="224"/>
      <c r="J125" s="225">
        <f>ROUND(I125*H125,2)</f>
        <v>0</v>
      </c>
      <c r="K125" s="221" t="s">
        <v>125</v>
      </c>
      <c r="L125" s="45"/>
      <c r="M125" s="226" t="s">
        <v>1</v>
      </c>
      <c r="N125" s="227" t="s">
        <v>41</v>
      </c>
      <c r="O125" s="9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0" t="s">
        <v>126</v>
      </c>
      <c r="AT125" s="230" t="s">
        <v>122</v>
      </c>
      <c r="AU125" s="230" t="s">
        <v>86</v>
      </c>
      <c r="AY125" s="18" t="s">
        <v>119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8" t="s">
        <v>84</v>
      </c>
      <c r="BK125" s="231">
        <f>ROUND(I125*H125,2)</f>
        <v>0</v>
      </c>
      <c r="BL125" s="18" t="s">
        <v>126</v>
      </c>
      <c r="BM125" s="230" t="s">
        <v>131</v>
      </c>
    </row>
    <row r="126" s="2" customFormat="1">
      <c r="A126" s="39"/>
      <c r="B126" s="40"/>
      <c r="C126" s="41"/>
      <c r="D126" s="232" t="s">
        <v>132</v>
      </c>
      <c r="E126" s="41"/>
      <c r="F126" s="233" t="s">
        <v>133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132</v>
      </c>
      <c r="AU126" s="18" t="s">
        <v>86</v>
      </c>
    </row>
    <row r="127" s="12" customFormat="1" ht="22.8" customHeight="1">
      <c r="A127" s="12"/>
      <c r="B127" s="203"/>
      <c r="C127" s="204"/>
      <c r="D127" s="205" t="s">
        <v>75</v>
      </c>
      <c r="E127" s="217" t="s">
        <v>134</v>
      </c>
      <c r="F127" s="217" t="s">
        <v>135</v>
      </c>
      <c r="G127" s="204"/>
      <c r="H127" s="204"/>
      <c r="I127" s="207"/>
      <c r="J127" s="218">
        <f>BK127</f>
        <v>0</v>
      </c>
      <c r="K127" s="204"/>
      <c r="L127" s="209"/>
      <c r="M127" s="210"/>
      <c r="N127" s="211"/>
      <c r="O127" s="211"/>
      <c r="P127" s="212">
        <f>SUM(P128:P129)</f>
        <v>0</v>
      </c>
      <c r="Q127" s="211"/>
      <c r="R127" s="212">
        <f>SUM(R128:R129)</f>
        <v>0</v>
      </c>
      <c r="S127" s="211"/>
      <c r="T127" s="213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118</v>
      </c>
      <c r="AT127" s="215" t="s">
        <v>75</v>
      </c>
      <c r="AU127" s="215" t="s">
        <v>84</v>
      </c>
      <c r="AY127" s="214" t="s">
        <v>119</v>
      </c>
      <c r="BK127" s="216">
        <f>SUM(BK128:BK129)</f>
        <v>0</v>
      </c>
    </row>
    <row r="128" s="2" customFormat="1" ht="24.15" customHeight="1">
      <c r="A128" s="39"/>
      <c r="B128" s="40"/>
      <c r="C128" s="219" t="s">
        <v>136</v>
      </c>
      <c r="D128" s="219" t="s">
        <v>122</v>
      </c>
      <c r="E128" s="220" t="s">
        <v>137</v>
      </c>
      <c r="F128" s="221" t="s">
        <v>138</v>
      </c>
      <c r="G128" s="222" t="s">
        <v>124</v>
      </c>
      <c r="H128" s="223">
        <v>1</v>
      </c>
      <c r="I128" s="224"/>
      <c r="J128" s="225">
        <f>ROUND(I128*H128,2)</f>
        <v>0</v>
      </c>
      <c r="K128" s="221" t="s">
        <v>125</v>
      </c>
      <c r="L128" s="45"/>
      <c r="M128" s="226" t="s">
        <v>1</v>
      </c>
      <c r="N128" s="227" t="s">
        <v>41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126</v>
      </c>
      <c r="AT128" s="230" t="s">
        <v>122</v>
      </c>
      <c r="AU128" s="230" t="s">
        <v>86</v>
      </c>
      <c r="AY128" s="18" t="s">
        <v>119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84</v>
      </c>
      <c r="BK128" s="231">
        <f>ROUND(I128*H128,2)</f>
        <v>0</v>
      </c>
      <c r="BL128" s="18" t="s">
        <v>126</v>
      </c>
      <c r="BM128" s="230" t="s">
        <v>139</v>
      </c>
    </row>
    <row r="129" s="2" customFormat="1">
      <c r="A129" s="39"/>
      <c r="B129" s="40"/>
      <c r="C129" s="41"/>
      <c r="D129" s="232" t="s">
        <v>132</v>
      </c>
      <c r="E129" s="41"/>
      <c r="F129" s="233" t="s">
        <v>140</v>
      </c>
      <c r="G129" s="41"/>
      <c r="H129" s="41"/>
      <c r="I129" s="234"/>
      <c r="J129" s="41"/>
      <c r="K129" s="41"/>
      <c r="L129" s="45"/>
      <c r="M129" s="237"/>
      <c r="N129" s="238"/>
      <c r="O129" s="239"/>
      <c r="P129" s="239"/>
      <c r="Q129" s="239"/>
      <c r="R129" s="239"/>
      <c r="S129" s="239"/>
      <c r="T129" s="240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132</v>
      </c>
      <c r="AU129" s="18" t="s">
        <v>86</v>
      </c>
    </row>
    <row r="130" s="2" customFormat="1" ht="6.96" customHeight="1">
      <c r="A130" s="39"/>
      <c r="B130" s="67"/>
      <c r="C130" s="68"/>
      <c r="D130" s="68"/>
      <c r="E130" s="68"/>
      <c r="F130" s="68"/>
      <c r="G130" s="68"/>
      <c r="H130" s="68"/>
      <c r="I130" s="68"/>
      <c r="J130" s="68"/>
      <c r="K130" s="68"/>
      <c r="L130" s="45"/>
      <c r="M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</row>
  </sheetData>
  <sheetProtection sheet="1" autoFilter="0" formatColumns="0" formatRows="0" objects="1" scenarios="1" spinCount="100000" saltValue="PlLXc16xBVZAVHb7GGOX5r8/xO39OR/bc6d+SeMLavNtaFuG9e7AYWjwtt+7w6JLQJ2AMUeDPOjx99ktjQEKzQ==" hashValue="W0sWYF2Ij2lLIqYj4F0WkdroHCrNFYZPSD+Sv4pLLu/5nJGdvWOvQBxOuBoUQIVXg1o+sqSaQumNuRR1haIIEQ==" algorithmName="SHA-512" password="CC35"/>
  <autoFilter ref="C119:K129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  <c r="AZ2" s="241" t="s">
        <v>141</v>
      </c>
      <c r="BA2" s="241" t="s">
        <v>142</v>
      </c>
      <c r="BB2" s="241" t="s">
        <v>143</v>
      </c>
      <c r="BC2" s="241" t="s">
        <v>144</v>
      </c>
      <c r="BD2" s="241" t="s">
        <v>136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  <c r="AZ3" s="241" t="s">
        <v>145</v>
      </c>
      <c r="BA3" s="241" t="s">
        <v>146</v>
      </c>
      <c r="BB3" s="241" t="s">
        <v>143</v>
      </c>
      <c r="BC3" s="241" t="s">
        <v>147</v>
      </c>
      <c r="BD3" s="241" t="s">
        <v>136</v>
      </c>
    </row>
    <row r="4" s="1" customFormat="1" ht="24.96" customHeight="1">
      <c r="B4" s="21"/>
      <c r="D4" s="139" t="s">
        <v>91</v>
      </c>
      <c r="L4" s="21"/>
      <c r="M4" s="140" t="s">
        <v>10</v>
      </c>
      <c r="AT4" s="18" t="s">
        <v>4</v>
      </c>
      <c r="AZ4" s="241" t="s">
        <v>148</v>
      </c>
      <c r="BA4" s="241" t="s">
        <v>149</v>
      </c>
      <c r="BB4" s="241" t="s">
        <v>143</v>
      </c>
      <c r="BC4" s="241" t="s">
        <v>150</v>
      </c>
      <c r="BD4" s="241" t="s">
        <v>136</v>
      </c>
    </row>
    <row r="5" s="1" customFormat="1" ht="6.96" customHeight="1">
      <c r="B5" s="21"/>
      <c r="L5" s="21"/>
      <c r="AZ5" s="241" t="s">
        <v>151</v>
      </c>
      <c r="BA5" s="241" t="s">
        <v>152</v>
      </c>
      <c r="BB5" s="241" t="s">
        <v>143</v>
      </c>
      <c r="BC5" s="241" t="s">
        <v>153</v>
      </c>
      <c r="BD5" s="241" t="s">
        <v>136</v>
      </c>
    </row>
    <row r="6" s="1" customFormat="1" ht="12" customHeight="1">
      <c r="B6" s="21"/>
      <c r="D6" s="141" t="s">
        <v>16</v>
      </c>
      <c r="L6" s="21"/>
      <c r="AZ6" s="241" t="s">
        <v>154</v>
      </c>
      <c r="BA6" s="241" t="s">
        <v>155</v>
      </c>
      <c r="BB6" s="241" t="s">
        <v>143</v>
      </c>
      <c r="BC6" s="241" t="s">
        <v>156</v>
      </c>
      <c r="BD6" s="241" t="s">
        <v>136</v>
      </c>
    </row>
    <row r="7" s="1" customFormat="1" ht="16.5" customHeight="1">
      <c r="B7" s="21"/>
      <c r="E7" s="142" t="str">
        <f>'Rekapitulace stavby'!K6</f>
        <v>Výměna střešní krytiny MŠ Dělnická 74, Vrchlabí</v>
      </c>
      <c r="F7" s="141"/>
      <c r="G7" s="141"/>
      <c r="H7" s="141"/>
      <c r="L7" s="21"/>
      <c r="AZ7" s="241" t="s">
        <v>157</v>
      </c>
      <c r="BA7" s="241" t="s">
        <v>158</v>
      </c>
      <c r="BB7" s="241" t="s">
        <v>143</v>
      </c>
      <c r="BC7" s="241" t="s">
        <v>159</v>
      </c>
      <c r="BD7" s="241" t="s">
        <v>136</v>
      </c>
    </row>
    <row r="8" s="2" customFormat="1" ht="12" customHeight="1">
      <c r="A8" s="39"/>
      <c r="B8" s="45"/>
      <c r="C8" s="39"/>
      <c r="D8" s="141" t="s">
        <v>92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241" t="s">
        <v>160</v>
      </c>
      <c r="BA8" s="241" t="s">
        <v>161</v>
      </c>
      <c r="BB8" s="241" t="s">
        <v>143</v>
      </c>
      <c r="BC8" s="241" t="s">
        <v>162</v>
      </c>
      <c r="BD8" s="241" t="s">
        <v>136</v>
      </c>
    </row>
    <row r="9" s="2" customFormat="1" ht="16.5" customHeight="1">
      <c r="A9" s="39"/>
      <c r="B9" s="45"/>
      <c r="C9" s="39"/>
      <c r="D9" s="39"/>
      <c r="E9" s="143" t="s">
        <v>163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241" t="s">
        <v>164</v>
      </c>
      <c r="BA9" s="241" t="s">
        <v>165</v>
      </c>
      <c r="BB9" s="241" t="s">
        <v>143</v>
      </c>
      <c r="BC9" s="241" t="s">
        <v>166</v>
      </c>
      <c r="BD9" s="241" t="s">
        <v>136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241" t="s">
        <v>167</v>
      </c>
      <c r="BA10" s="241" t="s">
        <v>1</v>
      </c>
      <c r="BB10" s="241" t="s">
        <v>1</v>
      </c>
      <c r="BC10" s="241" t="s">
        <v>168</v>
      </c>
      <c r="BD10" s="241" t="s">
        <v>86</v>
      </c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241" t="s">
        <v>169</v>
      </c>
      <c r="BA11" s="241" t="s">
        <v>1</v>
      </c>
      <c r="BB11" s="241" t="s">
        <v>1</v>
      </c>
      <c r="BC11" s="241" t="s">
        <v>170</v>
      </c>
      <c r="BD11" s="241" t="s">
        <v>86</v>
      </c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26. 4. 2024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241" t="s">
        <v>171</v>
      </c>
      <c r="BA12" s="241" t="s">
        <v>1</v>
      </c>
      <c r="BB12" s="241" t="s">
        <v>1</v>
      </c>
      <c r="BC12" s="241" t="s">
        <v>172</v>
      </c>
      <c r="BD12" s="241" t="s">
        <v>86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241" t="s">
        <v>173</v>
      </c>
      <c r="BA13" s="241" t="s">
        <v>174</v>
      </c>
      <c r="BB13" s="241" t="s">
        <v>143</v>
      </c>
      <c r="BC13" s="241" t="s">
        <v>175</v>
      </c>
      <c r="BD13" s="241" t="s">
        <v>136</v>
      </c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241" t="s">
        <v>176</v>
      </c>
      <c r="BA14" s="241" t="s">
        <v>177</v>
      </c>
      <c r="BB14" s="241" t="s">
        <v>1</v>
      </c>
      <c r="BC14" s="241" t="s">
        <v>178</v>
      </c>
      <c r="BD14" s="241" t="s">
        <v>136</v>
      </c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241" t="s">
        <v>179</v>
      </c>
      <c r="BA15" s="241" t="s">
        <v>1</v>
      </c>
      <c r="BB15" s="241" t="s">
        <v>1</v>
      </c>
      <c r="BC15" s="241" t="s">
        <v>180</v>
      </c>
      <c r="BD15" s="241" t="s">
        <v>86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241" t="s">
        <v>181</v>
      </c>
      <c r="BA16" s="241" t="s">
        <v>1</v>
      </c>
      <c r="BB16" s="241" t="s">
        <v>1</v>
      </c>
      <c r="BC16" s="241" t="s">
        <v>182</v>
      </c>
      <c r="BD16" s="241" t="s">
        <v>86</v>
      </c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Z17" s="241" t="s">
        <v>183</v>
      </c>
      <c r="BA17" s="241" t="s">
        <v>1</v>
      </c>
      <c r="BB17" s="241" t="s">
        <v>1</v>
      </c>
      <c r="BC17" s="241" t="s">
        <v>184</v>
      </c>
      <c r="BD17" s="241" t="s">
        <v>86</v>
      </c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Z18" s="241" t="s">
        <v>185</v>
      </c>
      <c r="BA18" s="241" t="s">
        <v>1</v>
      </c>
      <c r="BB18" s="241" t="s">
        <v>1</v>
      </c>
      <c r="BC18" s="241" t="s">
        <v>186</v>
      </c>
      <c r="BD18" s="241" t="s">
        <v>86</v>
      </c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Z19" s="241" t="s">
        <v>187</v>
      </c>
      <c r="BA19" s="241" t="s">
        <v>1</v>
      </c>
      <c r="BB19" s="241" t="s">
        <v>1</v>
      </c>
      <c r="BC19" s="241" t="s">
        <v>188</v>
      </c>
      <c r="BD19" s="241" t="s">
        <v>86</v>
      </c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34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23.25" customHeight="1">
      <c r="A27" s="146"/>
      <c r="B27" s="147"/>
      <c r="C27" s="146"/>
      <c r="D27" s="146"/>
      <c r="E27" s="148" t="s">
        <v>189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ROUND(J129,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ROUND((SUM(BE129:BE465)),  2)</f>
        <v>0</v>
      </c>
      <c r="G33" s="39"/>
      <c r="H33" s="39"/>
      <c r="I33" s="156">
        <v>0.20999999999999999</v>
      </c>
      <c r="J33" s="155">
        <f>ROUND(((SUM(BE129:BE465))*I33),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ROUND((SUM(BF129:BF465)),  2)</f>
        <v>0</v>
      </c>
      <c r="G34" s="39"/>
      <c r="H34" s="39"/>
      <c r="I34" s="156">
        <v>0.12</v>
      </c>
      <c r="J34" s="155">
        <f>ROUND(((SUM(BF129:BF465))*I34),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ROUND((SUM(BG129:BG465)),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ROUND((SUM(BH129:BH465)),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ROUND((SUM(BI129:BI465)),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Výměna střešní krytiny MŠ Dělnická 74, Vrchlabí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92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001 - Soupis prací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Vrchlabí</v>
      </c>
      <c r="G89" s="41"/>
      <c r="H89" s="41"/>
      <c r="I89" s="33" t="s">
        <v>22</v>
      </c>
      <c r="J89" s="80" t="str">
        <f>IF(J12="","",J12)</f>
        <v>26. 4. 2024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Město Vrchlabí</v>
      </c>
      <c r="G91" s="41"/>
      <c r="H91" s="41"/>
      <c r="I91" s="33" t="s">
        <v>30</v>
      </c>
      <c r="J91" s="37" t="str">
        <f>E21</f>
        <v>Ing. Pavel Starý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Ing. Lenka Kasperová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95</v>
      </c>
      <c r="D94" s="177"/>
      <c r="E94" s="177"/>
      <c r="F94" s="177"/>
      <c r="G94" s="177"/>
      <c r="H94" s="177"/>
      <c r="I94" s="177"/>
      <c r="J94" s="178" t="s">
        <v>96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97</v>
      </c>
      <c r="D96" s="41"/>
      <c r="E96" s="41"/>
      <c r="F96" s="41"/>
      <c r="G96" s="41"/>
      <c r="H96" s="41"/>
      <c r="I96" s="41"/>
      <c r="J96" s="111">
        <f>J129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98</v>
      </c>
    </row>
    <row r="97" s="9" customFormat="1" ht="24.96" customHeight="1">
      <c r="A97" s="9"/>
      <c r="B97" s="180"/>
      <c r="C97" s="181"/>
      <c r="D97" s="182" t="s">
        <v>190</v>
      </c>
      <c r="E97" s="183"/>
      <c r="F97" s="183"/>
      <c r="G97" s="183"/>
      <c r="H97" s="183"/>
      <c r="I97" s="183"/>
      <c r="J97" s="184">
        <f>J130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191</v>
      </c>
      <c r="E98" s="189"/>
      <c r="F98" s="189"/>
      <c r="G98" s="189"/>
      <c r="H98" s="189"/>
      <c r="I98" s="189"/>
      <c r="J98" s="190">
        <f>J131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192</v>
      </c>
      <c r="E99" s="189"/>
      <c r="F99" s="189"/>
      <c r="G99" s="189"/>
      <c r="H99" s="189"/>
      <c r="I99" s="189"/>
      <c r="J99" s="190">
        <f>J136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193</v>
      </c>
      <c r="E100" s="189"/>
      <c r="F100" s="189"/>
      <c r="G100" s="189"/>
      <c r="H100" s="189"/>
      <c r="I100" s="189"/>
      <c r="J100" s="190">
        <f>J175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0"/>
      <c r="C101" s="181"/>
      <c r="D101" s="182" t="s">
        <v>194</v>
      </c>
      <c r="E101" s="183"/>
      <c r="F101" s="183"/>
      <c r="G101" s="183"/>
      <c r="H101" s="183"/>
      <c r="I101" s="183"/>
      <c r="J101" s="184">
        <f>J185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6"/>
      <c r="C102" s="187"/>
      <c r="D102" s="188" t="s">
        <v>195</v>
      </c>
      <c r="E102" s="189"/>
      <c r="F102" s="189"/>
      <c r="G102" s="189"/>
      <c r="H102" s="189"/>
      <c r="I102" s="189"/>
      <c r="J102" s="190">
        <f>J186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196</v>
      </c>
      <c r="E103" s="189"/>
      <c r="F103" s="189"/>
      <c r="G103" s="189"/>
      <c r="H103" s="189"/>
      <c r="I103" s="189"/>
      <c r="J103" s="190">
        <f>J218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197</v>
      </c>
      <c r="E104" s="189"/>
      <c r="F104" s="189"/>
      <c r="G104" s="189"/>
      <c r="H104" s="189"/>
      <c r="I104" s="189"/>
      <c r="J104" s="190">
        <f>J264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198</v>
      </c>
      <c r="E105" s="189"/>
      <c r="F105" s="189"/>
      <c r="G105" s="189"/>
      <c r="H105" s="189"/>
      <c r="I105" s="189"/>
      <c r="J105" s="190">
        <f>J274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199</v>
      </c>
      <c r="E106" s="189"/>
      <c r="F106" s="189"/>
      <c r="G106" s="189"/>
      <c r="H106" s="189"/>
      <c r="I106" s="189"/>
      <c r="J106" s="190">
        <f>J392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200</v>
      </c>
      <c r="E107" s="189"/>
      <c r="F107" s="189"/>
      <c r="G107" s="189"/>
      <c r="H107" s="189"/>
      <c r="I107" s="189"/>
      <c r="J107" s="190">
        <f>J421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6"/>
      <c r="C108" s="187"/>
      <c r="D108" s="188" t="s">
        <v>201</v>
      </c>
      <c r="E108" s="189"/>
      <c r="F108" s="189"/>
      <c r="G108" s="189"/>
      <c r="H108" s="189"/>
      <c r="I108" s="189"/>
      <c r="J108" s="190">
        <f>J439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0"/>
      <c r="C109" s="181"/>
      <c r="D109" s="182" t="s">
        <v>202</v>
      </c>
      <c r="E109" s="183"/>
      <c r="F109" s="183"/>
      <c r="G109" s="183"/>
      <c r="H109" s="183"/>
      <c r="I109" s="183"/>
      <c r="J109" s="184">
        <f>J462</f>
        <v>0</v>
      </c>
      <c r="K109" s="181"/>
      <c r="L109" s="185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2" customFormat="1" ht="21.84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5" s="2" customFormat="1" ht="6.96" customHeight="1">
      <c r="A115" s="39"/>
      <c r="B115" s="69"/>
      <c r="C115" s="70"/>
      <c r="D115" s="70"/>
      <c r="E115" s="70"/>
      <c r="F115" s="70"/>
      <c r="G115" s="70"/>
      <c r="H115" s="70"/>
      <c r="I115" s="70"/>
      <c r="J115" s="70"/>
      <c r="K115" s="70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24.96" customHeight="1">
      <c r="A116" s="39"/>
      <c r="B116" s="40"/>
      <c r="C116" s="24" t="s">
        <v>103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16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175" t="str">
        <f>E7</f>
        <v>Výměna střešní krytiny MŠ Dělnická 74, Vrchlabí</v>
      </c>
      <c r="F119" s="33"/>
      <c r="G119" s="33"/>
      <c r="H119" s="33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92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E9</f>
        <v>001 - Soupis prací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F12</f>
        <v>Vrchlabí</v>
      </c>
      <c r="G123" s="41"/>
      <c r="H123" s="41"/>
      <c r="I123" s="33" t="s">
        <v>22</v>
      </c>
      <c r="J123" s="80" t="str">
        <f>IF(J12="","",J12)</f>
        <v>26. 4. 2024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24</v>
      </c>
      <c r="D125" s="41"/>
      <c r="E125" s="41"/>
      <c r="F125" s="28" t="str">
        <f>E15</f>
        <v>Město Vrchlabí</v>
      </c>
      <c r="G125" s="41"/>
      <c r="H125" s="41"/>
      <c r="I125" s="33" t="s">
        <v>30</v>
      </c>
      <c r="J125" s="37" t="str">
        <f>E21</f>
        <v>Ing. Pavel Starý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28</v>
      </c>
      <c r="D126" s="41"/>
      <c r="E126" s="41"/>
      <c r="F126" s="28" t="str">
        <f>IF(E18="","",E18)</f>
        <v>Vyplň údaj</v>
      </c>
      <c r="G126" s="41"/>
      <c r="H126" s="41"/>
      <c r="I126" s="33" t="s">
        <v>33</v>
      </c>
      <c r="J126" s="37" t="str">
        <f>E24</f>
        <v>Ing. Lenka Kasperová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192"/>
      <c r="B128" s="193"/>
      <c r="C128" s="194" t="s">
        <v>104</v>
      </c>
      <c r="D128" s="195" t="s">
        <v>61</v>
      </c>
      <c r="E128" s="195" t="s">
        <v>57</v>
      </c>
      <c r="F128" s="195" t="s">
        <v>58</v>
      </c>
      <c r="G128" s="195" t="s">
        <v>105</v>
      </c>
      <c r="H128" s="195" t="s">
        <v>106</v>
      </c>
      <c r="I128" s="195" t="s">
        <v>107</v>
      </c>
      <c r="J128" s="195" t="s">
        <v>96</v>
      </c>
      <c r="K128" s="196" t="s">
        <v>108</v>
      </c>
      <c r="L128" s="197"/>
      <c r="M128" s="101" t="s">
        <v>1</v>
      </c>
      <c r="N128" s="102" t="s">
        <v>40</v>
      </c>
      <c r="O128" s="102" t="s">
        <v>109</v>
      </c>
      <c r="P128" s="102" t="s">
        <v>110</v>
      </c>
      <c r="Q128" s="102" t="s">
        <v>111</v>
      </c>
      <c r="R128" s="102" t="s">
        <v>112</v>
      </c>
      <c r="S128" s="102" t="s">
        <v>113</v>
      </c>
      <c r="T128" s="103" t="s">
        <v>114</v>
      </c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</row>
    <row r="129" s="2" customFormat="1" ht="22.8" customHeight="1">
      <c r="A129" s="39"/>
      <c r="B129" s="40"/>
      <c r="C129" s="108" t="s">
        <v>115</v>
      </c>
      <c r="D129" s="41"/>
      <c r="E129" s="41"/>
      <c r="F129" s="41"/>
      <c r="G129" s="41"/>
      <c r="H129" s="41"/>
      <c r="I129" s="41"/>
      <c r="J129" s="198">
        <f>BK129</f>
        <v>0</v>
      </c>
      <c r="K129" s="41"/>
      <c r="L129" s="45"/>
      <c r="M129" s="104"/>
      <c r="N129" s="199"/>
      <c r="O129" s="105"/>
      <c r="P129" s="200">
        <f>P130+P185+P462</f>
        <v>0</v>
      </c>
      <c r="Q129" s="105"/>
      <c r="R129" s="200">
        <f>R130+R185+R462</f>
        <v>16.809729060000002</v>
      </c>
      <c r="S129" s="105"/>
      <c r="T129" s="201">
        <f>T130+T185+T462</f>
        <v>10.0554285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75</v>
      </c>
      <c r="AU129" s="18" t="s">
        <v>98</v>
      </c>
      <c r="BK129" s="202">
        <f>BK130+BK185+BK462</f>
        <v>0</v>
      </c>
    </row>
    <row r="130" s="12" customFormat="1" ht="25.92" customHeight="1">
      <c r="A130" s="12"/>
      <c r="B130" s="203"/>
      <c r="C130" s="204"/>
      <c r="D130" s="205" t="s">
        <v>75</v>
      </c>
      <c r="E130" s="206" t="s">
        <v>203</v>
      </c>
      <c r="F130" s="206" t="s">
        <v>204</v>
      </c>
      <c r="G130" s="204"/>
      <c r="H130" s="204"/>
      <c r="I130" s="207"/>
      <c r="J130" s="208">
        <f>BK130</f>
        <v>0</v>
      </c>
      <c r="K130" s="204"/>
      <c r="L130" s="209"/>
      <c r="M130" s="210"/>
      <c r="N130" s="211"/>
      <c r="O130" s="211"/>
      <c r="P130" s="212">
        <f>P131+P136+P175</f>
        <v>0</v>
      </c>
      <c r="Q130" s="211"/>
      <c r="R130" s="212">
        <f>R131+R136+R175</f>
        <v>5.4147290000000003</v>
      </c>
      <c r="S130" s="211"/>
      <c r="T130" s="213">
        <f>T131+T136+T175</f>
        <v>0.041399999999999999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4" t="s">
        <v>84</v>
      </c>
      <c r="AT130" s="215" t="s">
        <v>75</v>
      </c>
      <c r="AU130" s="215" t="s">
        <v>76</v>
      </c>
      <c r="AY130" s="214" t="s">
        <v>119</v>
      </c>
      <c r="BK130" s="216">
        <f>BK131+BK136+BK175</f>
        <v>0</v>
      </c>
    </row>
    <row r="131" s="12" customFormat="1" ht="22.8" customHeight="1">
      <c r="A131" s="12"/>
      <c r="B131" s="203"/>
      <c r="C131" s="204"/>
      <c r="D131" s="205" t="s">
        <v>75</v>
      </c>
      <c r="E131" s="217" t="s">
        <v>136</v>
      </c>
      <c r="F131" s="217" t="s">
        <v>205</v>
      </c>
      <c r="G131" s="204"/>
      <c r="H131" s="204"/>
      <c r="I131" s="207"/>
      <c r="J131" s="218">
        <f>BK131</f>
        <v>0</v>
      </c>
      <c r="K131" s="204"/>
      <c r="L131" s="209"/>
      <c r="M131" s="210"/>
      <c r="N131" s="211"/>
      <c r="O131" s="211"/>
      <c r="P131" s="212">
        <f>SUM(P132:P135)</f>
        <v>0</v>
      </c>
      <c r="Q131" s="211"/>
      <c r="R131" s="212">
        <f>SUM(R132:R135)</f>
        <v>5.3843649999999998</v>
      </c>
      <c r="S131" s="211"/>
      <c r="T131" s="213">
        <f>SUM(T132:T135)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4" t="s">
        <v>84</v>
      </c>
      <c r="AT131" s="215" t="s">
        <v>75</v>
      </c>
      <c r="AU131" s="215" t="s">
        <v>84</v>
      </c>
      <c r="AY131" s="214" t="s">
        <v>119</v>
      </c>
      <c r="BK131" s="216">
        <f>SUM(BK132:BK135)</f>
        <v>0</v>
      </c>
    </row>
    <row r="132" s="2" customFormat="1" ht="16.5" customHeight="1">
      <c r="A132" s="39"/>
      <c r="B132" s="40"/>
      <c r="C132" s="219" t="s">
        <v>84</v>
      </c>
      <c r="D132" s="219" t="s">
        <v>122</v>
      </c>
      <c r="E132" s="220" t="s">
        <v>206</v>
      </c>
      <c r="F132" s="221" t="s">
        <v>207</v>
      </c>
      <c r="G132" s="222" t="s">
        <v>208</v>
      </c>
      <c r="H132" s="223">
        <v>2.4500000000000002</v>
      </c>
      <c r="I132" s="224"/>
      <c r="J132" s="225">
        <f>ROUND(I132*H132,2)</f>
        <v>0</v>
      </c>
      <c r="K132" s="221" t="s">
        <v>1</v>
      </c>
      <c r="L132" s="45"/>
      <c r="M132" s="226" t="s">
        <v>1</v>
      </c>
      <c r="N132" s="227" t="s">
        <v>41</v>
      </c>
      <c r="O132" s="92"/>
      <c r="P132" s="228">
        <f>O132*H132</f>
        <v>0</v>
      </c>
      <c r="Q132" s="228">
        <v>2.1240000000000001</v>
      </c>
      <c r="R132" s="228">
        <f>Q132*H132</f>
        <v>5.2038000000000002</v>
      </c>
      <c r="S132" s="228">
        <v>0</v>
      </c>
      <c r="T132" s="229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0" t="s">
        <v>209</v>
      </c>
      <c r="AT132" s="230" t="s">
        <v>122</v>
      </c>
      <c r="AU132" s="230" t="s">
        <v>86</v>
      </c>
      <c r="AY132" s="18" t="s">
        <v>119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8" t="s">
        <v>84</v>
      </c>
      <c r="BK132" s="231">
        <f>ROUND(I132*H132,2)</f>
        <v>0</v>
      </c>
      <c r="BL132" s="18" t="s">
        <v>209</v>
      </c>
      <c r="BM132" s="230" t="s">
        <v>210</v>
      </c>
    </row>
    <row r="133" s="13" customFormat="1">
      <c r="A133" s="13"/>
      <c r="B133" s="242"/>
      <c r="C133" s="243"/>
      <c r="D133" s="232" t="s">
        <v>211</v>
      </c>
      <c r="E133" s="244" t="s">
        <v>1</v>
      </c>
      <c r="F133" s="245" t="s">
        <v>212</v>
      </c>
      <c r="G133" s="243"/>
      <c r="H133" s="246">
        <v>2.4500000000000002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2" t="s">
        <v>211</v>
      </c>
      <c r="AU133" s="252" t="s">
        <v>86</v>
      </c>
      <c r="AV133" s="13" t="s">
        <v>86</v>
      </c>
      <c r="AW133" s="13" t="s">
        <v>32</v>
      </c>
      <c r="AX133" s="13" t="s">
        <v>84</v>
      </c>
      <c r="AY133" s="252" t="s">
        <v>119</v>
      </c>
    </row>
    <row r="134" s="2" customFormat="1" ht="33" customHeight="1">
      <c r="A134" s="39"/>
      <c r="B134" s="40"/>
      <c r="C134" s="219" t="s">
        <v>86</v>
      </c>
      <c r="D134" s="219" t="s">
        <v>122</v>
      </c>
      <c r="E134" s="220" t="s">
        <v>213</v>
      </c>
      <c r="F134" s="221" t="s">
        <v>214</v>
      </c>
      <c r="G134" s="222" t="s">
        <v>143</v>
      </c>
      <c r="H134" s="223">
        <v>0.69999999999999996</v>
      </c>
      <c r="I134" s="224"/>
      <c r="J134" s="225">
        <f>ROUND(I134*H134,2)</f>
        <v>0</v>
      </c>
      <c r="K134" s="221" t="s">
        <v>125</v>
      </c>
      <c r="L134" s="45"/>
      <c r="M134" s="226" t="s">
        <v>1</v>
      </c>
      <c r="N134" s="227" t="s">
        <v>41</v>
      </c>
      <c r="O134" s="92"/>
      <c r="P134" s="228">
        <f>O134*H134</f>
        <v>0</v>
      </c>
      <c r="Q134" s="228">
        <v>0.25795000000000001</v>
      </c>
      <c r="R134" s="228">
        <f>Q134*H134</f>
        <v>0.180565</v>
      </c>
      <c r="S134" s="228">
        <v>0</v>
      </c>
      <c r="T134" s="229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0" t="s">
        <v>209</v>
      </c>
      <c r="AT134" s="230" t="s">
        <v>122</v>
      </c>
      <c r="AU134" s="230" t="s">
        <v>86</v>
      </c>
      <c r="AY134" s="18" t="s">
        <v>119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8" t="s">
        <v>84</v>
      </c>
      <c r="BK134" s="231">
        <f>ROUND(I134*H134,2)</f>
        <v>0</v>
      </c>
      <c r="BL134" s="18" t="s">
        <v>209</v>
      </c>
      <c r="BM134" s="230" t="s">
        <v>215</v>
      </c>
    </row>
    <row r="135" s="13" customFormat="1">
      <c r="A135" s="13"/>
      <c r="B135" s="242"/>
      <c r="C135" s="243"/>
      <c r="D135" s="232" t="s">
        <v>211</v>
      </c>
      <c r="E135" s="244" t="s">
        <v>1</v>
      </c>
      <c r="F135" s="245" t="s">
        <v>216</v>
      </c>
      <c r="G135" s="243"/>
      <c r="H135" s="246">
        <v>0.69999999999999996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2" t="s">
        <v>211</v>
      </c>
      <c r="AU135" s="252" t="s">
        <v>86</v>
      </c>
      <c r="AV135" s="13" t="s">
        <v>86</v>
      </c>
      <c r="AW135" s="13" t="s">
        <v>32</v>
      </c>
      <c r="AX135" s="13" t="s">
        <v>84</v>
      </c>
      <c r="AY135" s="252" t="s">
        <v>119</v>
      </c>
    </row>
    <row r="136" s="12" customFormat="1" ht="22.8" customHeight="1">
      <c r="A136" s="12"/>
      <c r="B136" s="203"/>
      <c r="C136" s="204"/>
      <c r="D136" s="205" t="s">
        <v>75</v>
      </c>
      <c r="E136" s="217" t="s">
        <v>217</v>
      </c>
      <c r="F136" s="217" t="s">
        <v>218</v>
      </c>
      <c r="G136" s="204"/>
      <c r="H136" s="204"/>
      <c r="I136" s="207"/>
      <c r="J136" s="218">
        <f>BK136</f>
        <v>0</v>
      </c>
      <c r="K136" s="204"/>
      <c r="L136" s="209"/>
      <c r="M136" s="210"/>
      <c r="N136" s="211"/>
      <c r="O136" s="211"/>
      <c r="P136" s="212">
        <f>SUM(P137:P174)</f>
        <v>0</v>
      </c>
      <c r="Q136" s="211"/>
      <c r="R136" s="212">
        <f>SUM(R137:R174)</f>
        <v>0.0018959999999999999</v>
      </c>
      <c r="S136" s="211"/>
      <c r="T136" s="213">
        <f>SUM(T137:T174)</f>
        <v>0.041399999999999999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84</v>
      </c>
      <c r="AT136" s="215" t="s">
        <v>75</v>
      </c>
      <c r="AU136" s="215" t="s">
        <v>84</v>
      </c>
      <c r="AY136" s="214" t="s">
        <v>119</v>
      </c>
      <c r="BK136" s="216">
        <f>SUM(BK137:BK174)</f>
        <v>0</v>
      </c>
    </row>
    <row r="137" s="2" customFormat="1" ht="37.8" customHeight="1">
      <c r="A137" s="39"/>
      <c r="B137" s="40"/>
      <c r="C137" s="219" t="s">
        <v>136</v>
      </c>
      <c r="D137" s="219" t="s">
        <v>122</v>
      </c>
      <c r="E137" s="220" t="s">
        <v>219</v>
      </c>
      <c r="F137" s="221" t="s">
        <v>220</v>
      </c>
      <c r="G137" s="222" t="s">
        <v>143</v>
      </c>
      <c r="H137" s="223">
        <v>1016</v>
      </c>
      <c r="I137" s="224"/>
      <c r="J137" s="225">
        <f>ROUND(I137*H137,2)</f>
        <v>0</v>
      </c>
      <c r="K137" s="221" t="s">
        <v>125</v>
      </c>
      <c r="L137" s="45"/>
      <c r="M137" s="226" t="s">
        <v>1</v>
      </c>
      <c r="N137" s="227" t="s">
        <v>41</v>
      </c>
      <c r="O137" s="92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0" t="s">
        <v>209</v>
      </c>
      <c r="AT137" s="230" t="s">
        <v>122</v>
      </c>
      <c r="AU137" s="230" t="s">
        <v>86</v>
      </c>
      <c r="AY137" s="18" t="s">
        <v>119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8" t="s">
        <v>84</v>
      </c>
      <c r="BK137" s="231">
        <f>ROUND(I137*H137,2)</f>
        <v>0</v>
      </c>
      <c r="BL137" s="18" t="s">
        <v>209</v>
      </c>
      <c r="BM137" s="230" t="s">
        <v>221</v>
      </c>
    </row>
    <row r="138" s="13" customFormat="1">
      <c r="A138" s="13"/>
      <c r="B138" s="242"/>
      <c r="C138" s="243"/>
      <c r="D138" s="232" t="s">
        <v>211</v>
      </c>
      <c r="E138" s="244" t="s">
        <v>1</v>
      </c>
      <c r="F138" s="245" t="s">
        <v>222</v>
      </c>
      <c r="G138" s="243"/>
      <c r="H138" s="246">
        <v>234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2" t="s">
        <v>211</v>
      </c>
      <c r="AU138" s="252" t="s">
        <v>86</v>
      </c>
      <c r="AV138" s="13" t="s">
        <v>86</v>
      </c>
      <c r="AW138" s="13" t="s">
        <v>32</v>
      </c>
      <c r="AX138" s="13" t="s">
        <v>76</v>
      </c>
      <c r="AY138" s="252" t="s">
        <v>119</v>
      </c>
    </row>
    <row r="139" s="13" customFormat="1">
      <c r="A139" s="13"/>
      <c r="B139" s="242"/>
      <c r="C139" s="243"/>
      <c r="D139" s="232" t="s">
        <v>211</v>
      </c>
      <c r="E139" s="244" t="s">
        <v>1</v>
      </c>
      <c r="F139" s="245" t="s">
        <v>223</v>
      </c>
      <c r="G139" s="243"/>
      <c r="H139" s="246">
        <v>18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2" t="s">
        <v>211</v>
      </c>
      <c r="AU139" s="252" t="s">
        <v>86</v>
      </c>
      <c r="AV139" s="13" t="s">
        <v>86</v>
      </c>
      <c r="AW139" s="13" t="s">
        <v>32</v>
      </c>
      <c r="AX139" s="13" t="s">
        <v>76</v>
      </c>
      <c r="AY139" s="252" t="s">
        <v>119</v>
      </c>
    </row>
    <row r="140" s="13" customFormat="1">
      <c r="A140" s="13"/>
      <c r="B140" s="242"/>
      <c r="C140" s="243"/>
      <c r="D140" s="232" t="s">
        <v>211</v>
      </c>
      <c r="E140" s="244" t="s">
        <v>1</v>
      </c>
      <c r="F140" s="245" t="s">
        <v>224</v>
      </c>
      <c r="G140" s="243"/>
      <c r="H140" s="246">
        <v>221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2" t="s">
        <v>211</v>
      </c>
      <c r="AU140" s="252" t="s">
        <v>86</v>
      </c>
      <c r="AV140" s="13" t="s">
        <v>86</v>
      </c>
      <c r="AW140" s="13" t="s">
        <v>32</v>
      </c>
      <c r="AX140" s="13" t="s">
        <v>76</v>
      </c>
      <c r="AY140" s="252" t="s">
        <v>119</v>
      </c>
    </row>
    <row r="141" s="13" customFormat="1">
      <c r="A141" s="13"/>
      <c r="B141" s="242"/>
      <c r="C141" s="243"/>
      <c r="D141" s="232" t="s">
        <v>211</v>
      </c>
      <c r="E141" s="244" t="s">
        <v>1</v>
      </c>
      <c r="F141" s="245" t="s">
        <v>225</v>
      </c>
      <c r="G141" s="243"/>
      <c r="H141" s="246">
        <v>288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2" t="s">
        <v>211</v>
      </c>
      <c r="AU141" s="252" t="s">
        <v>86</v>
      </c>
      <c r="AV141" s="13" t="s">
        <v>86</v>
      </c>
      <c r="AW141" s="13" t="s">
        <v>32</v>
      </c>
      <c r="AX141" s="13" t="s">
        <v>76</v>
      </c>
      <c r="AY141" s="252" t="s">
        <v>119</v>
      </c>
    </row>
    <row r="142" s="13" customFormat="1">
      <c r="A142" s="13"/>
      <c r="B142" s="242"/>
      <c r="C142" s="243"/>
      <c r="D142" s="232" t="s">
        <v>211</v>
      </c>
      <c r="E142" s="244" t="s">
        <v>1</v>
      </c>
      <c r="F142" s="245" t="s">
        <v>226</v>
      </c>
      <c r="G142" s="243"/>
      <c r="H142" s="246">
        <v>255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2" t="s">
        <v>211</v>
      </c>
      <c r="AU142" s="252" t="s">
        <v>86</v>
      </c>
      <c r="AV142" s="13" t="s">
        <v>86</v>
      </c>
      <c r="AW142" s="13" t="s">
        <v>32</v>
      </c>
      <c r="AX142" s="13" t="s">
        <v>76</v>
      </c>
      <c r="AY142" s="252" t="s">
        <v>119</v>
      </c>
    </row>
    <row r="143" s="14" customFormat="1">
      <c r="A143" s="14"/>
      <c r="B143" s="253"/>
      <c r="C143" s="254"/>
      <c r="D143" s="232" t="s">
        <v>211</v>
      </c>
      <c r="E143" s="255" t="s">
        <v>183</v>
      </c>
      <c r="F143" s="256" t="s">
        <v>227</v>
      </c>
      <c r="G143" s="254"/>
      <c r="H143" s="257">
        <v>1016</v>
      </c>
      <c r="I143" s="258"/>
      <c r="J143" s="254"/>
      <c r="K143" s="254"/>
      <c r="L143" s="259"/>
      <c r="M143" s="260"/>
      <c r="N143" s="261"/>
      <c r="O143" s="261"/>
      <c r="P143" s="261"/>
      <c r="Q143" s="261"/>
      <c r="R143" s="261"/>
      <c r="S143" s="261"/>
      <c r="T143" s="26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3" t="s">
        <v>211</v>
      </c>
      <c r="AU143" s="263" t="s">
        <v>86</v>
      </c>
      <c r="AV143" s="14" t="s">
        <v>209</v>
      </c>
      <c r="AW143" s="14" t="s">
        <v>32</v>
      </c>
      <c r="AX143" s="14" t="s">
        <v>84</v>
      </c>
      <c r="AY143" s="263" t="s">
        <v>119</v>
      </c>
    </row>
    <row r="144" s="2" customFormat="1" ht="37.8" customHeight="1">
      <c r="A144" s="39"/>
      <c r="B144" s="40"/>
      <c r="C144" s="219" t="s">
        <v>209</v>
      </c>
      <c r="D144" s="219" t="s">
        <v>122</v>
      </c>
      <c r="E144" s="220" t="s">
        <v>228</v>
      </c>
      <c r="F144" s="221" t="s">
        <v>229</v>
      </c>
      <c r="G144" s="222" t="s">
        <v>143</v>
      </c>
      <c r="H144" s="223">
        <v>121920</v>
      </c>
      <c r="I144" s="224"/>
      <c r="J144" s="225">
        <f>ROUND(I144*H144,2)</f>
        <v>0</v>
      </c>
      <c r="K144" s="221" t="s">
        <v>125</v>
      </c>
      <c r="L144" s="45"/>
      <c r="M144" s="226" t="s">
        <v>1</v>
      </c>
      <c r="N144" s="227" t="s">
        <v>41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209</v>
      </c>
      <c r="AT144" s="230" t="s">
        <v>122</v>
      </c>
      <c r="AU144" s="230" t="s">
        <v>86</v>
      </c>
      <c r="AY144" s="18" t="s">
        <v>119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84</v>
      </c>
      <c r="BK144" s="231">
        <f>ROUND(I144*H144,2)</f>
        <v>0</v>
      </c>
      <c r="BL144" s="18" t="s">
        <v>209</v>
      </c>
      <c r="BM144" s="230" t="s">
        <v>230</v>
      </c>
    </row>
    <row r="145" s="15" customFormat="1">
      <c r="A145" s="15"/>
      <c r="B145" s="264"/>
      <c r="C145" s="265"/>
      <c r="D145" s="232" t="s">
        <v>211</v>
      </c>
      <c r="E145" s="266" t="s">
        <v>1</v>
      </c>
      <c r="F145" s="267" t="s">
        <v>231</v>
      </c>
      <c r="G145" s="265"/>
      <c r="H145" s="266" t="s">
        <v>1</v>
      </c>
      <c r="I145" s="268"/>
      <c r="J145" s="265"/>
      <c r="K145" s="265"/>
      <c r="L145" s="269"/>
      <c r="M145" s="270"/>
      <c r="N145" s="271"/>
      <c r="O145" s="271"/>
      <c r="P145" s="271"/>
      <c r="Q145" s="271"/>
      <c r="R145" s="271"/>
      <c r="S145" s="271"/>
      <c r="T145" s="272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73" t="s">
        <v>211</v>
      </c>
      <c r="AU145" s="273" t="s">
        <v>86</v>
      </c>
      <c r="AV145" s="15" t="s">
        <v>84</v>
      </c>
      <c r="AW145" s="15" t="s">
        <v>32</v>
      </c>
      <c r="AX145" s="15" t="s">
        <v>76</v>
      </c>
      <c r="AY145" s="273" t="s">
        <v>119</v>
      </c>
    </row>
    <row r="146" s="13" customFormat="1">
      <c r="A146" s="13"/>
      <c r="B146" s="242"/>
      <c r="C146" s="243"/>
      <c r="D146" s="232" t="s">
        <v>211</v>
      </c>
      <c r="E146" s="244" t="s">
        <v>1</v>
      </c>
      <c r="F146" s="245" t="s">
        <v>232</v>
      </c>
      <c r="G146" s="243"/>
      <c r="H146" s="246">
        <v>121920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2" t="s">
        <v>211</v>
      </c>
      <c r="AU146" s="252" t="s">
        <v>86</v>
      </c>
      <c r="AV146" s="13" t="s">
        <v>86</v>
      </c>
      <c r="AW146" s="13" t="s">
        <v>32</v>
      </c>
      <c r="AX146" s="13" t="s">
        <v>84</v>
      </c>
      <c r="AY146" s="252" t="s">
        <v>119</v>
      </c>
    </row>
    <row r="147" s="2" customFormat="1" ht="37.8" customHeight="1">
      <c r="A147" s="39"/>
      <c r="B147" s="40"/>
      <c r="C147" s="219" t="s">
        <v>118</v>
      </c>
      <c r="D147" s="219" t="s">
        <v>122</v>
      </c>
      <c r="E147" s="220" t="s">
        <v>233</v>
      </c>
      <c r="F147" s="221" t="s">
        <v>234</v>
      </c>
      <c r="G147" s="222" t="s">
        <v>143</v>
      </c>
      <c r="H147" s="223">
        <v>1016</v>
      </c>
      <c r="I147" s="224"/>
      <c r="J147" s="225">
        <f>ROUND(I147*H147,2)</f>
        <v>0</v>
      </c>
      <c r="K147" s="221" t="s">
        <v>125</v>
      </c>
      <c r="L147" s="45"/>
      <c r="M147" s="226" t="s">
        <v>1</v>
      </c>
      <c r="N147" s="227" t="s">
        <v>41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209</v>
      </c>
      <c r="AT147" s="230" t="s">
        <v>122</v>
      </c>
      <c r="AU147" s="230" t="s">
        <v>86</v>
      </c>
      <c r="AY147" s="18" t="s">
        <v>119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84</v>
      </c>
      <c r="BK147" s="231">
        <f>ROUND(I147*H147,2)</f>
        <v>0</v>
      </c>
      <c r="BL147" s="18" t="s">
        <v>209</v>
      </c>
      <c r="BM147" s="230" t="s">
        <v>235</v>
      </c>
    </row>
    <row r="148" s="13" customFormat="1">
      <c r="A148" s="13"/>
      <c r="B148" s="242"/>
      <c r="C148" s="243"/>
      <c r="D148" s="232" t="s">
        <v>211</v>
      </c>
      <c r="E148" s="244" t="s">
        <v>1</v>
      </c>
      <c r="F148" s="245" t="s">
        <v>183</v>
      </c>
      <c r="G148" s="243"/>
      <c r="H148" s="246">
        <v>1016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2" t="s">
        <v>211</v>
      </c>
      <c r="AU148" s="252" t="s">
        <v>86</v>
      </c>
      <c r="AV148" s="13" t="s">
        <v>86</v>
      </c>
      <c r="AW148" s="13" t="s">
        <v>32</v>
      </c>
      <c r="AX148" s="13" t="s">
        <v>84</v>
      </c>
      <c r="AY148" s="252" t="s">
        <v>119</v>
      </c>
    </row>
    <row r="149" s="2" customFormat="1" ht="21.75" customHeight="1">
      <c r="A149" s="39"/>
      <c r="B149" s="40"/>
      <c r="C149" s="219" t="s">
        <v>236</v>
      </c>
      <c r="D149" s="219" t="s">
        <v>122</v>
      </c>
      <c r="E149" s="220" t="s">
        <v>237</v>
      </c>
      <c r="F149" s="221" t="s">
        <v>238</v>
      </c>
      <c r="G149" s="222" t="s">
        <v>143</v>
      </c>
      <c r="H149" s="223">
        <v>280</v>
      </c>
      <c r="I149" s="224"/>
      <c r="J149" s="225">
        <f>ROUND(I149*H149,2)</f>
        <v>0</v>
      </c>
      <c r="K149" s="221" t="s">
        <v>125</v>
      </c>
      <c r="L149" s="45"/>
      <c r="M149" s="226" t="s">
        <v>1</v>
      </c>
      <c r="N149" s="227" t="s">
        <v>41</v>
      </c>
      <c r="O149" s="92"/>
      <c r="P149" s="228">
        <f>O149*H149</f>
        <v>0</v>
      </c>
      <c r="Q149" s="228">
        <v>0</v>
      </c>
      <c r="R149" s="228">
        <f>Q149*H149</f>
        <v>0</v>
      </c>
      <c r="S149" s="228">
        <v>0</v>
      </c>
      <c r="T149" s="22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0" t="s">
        <v>209</v>
      </c>
      <c r="AT149" s="230" t="s">
        <v>122</v>
      </c>
      <c r="AU149" s="230" t="s">
        <v>86</v>
      </c>
      <c r="AY149" s="18" t="s">
        <v>119</v>
      </c>
      <c r="BE149" s="231">
        <f>IF(N149="základní",J149,0)</f>
        <v>0</v>
      </c>
      <c r="BF149" s="231">
        <f>IF(N149="snížená",J149,0)</f>
        <v>0</v>
      </c>
      <c r="BG149" s="231">
        <f>IF(N149="zákl. přenesená",J149,0)</f>
        <v>0</v>
      </c>
      <c r="BH149" s="231">
        <f>IF(N149="sníž. přenesená",J149,0)</f>
        <v>0</v>
      </c>
      <c r="BI149" s="231">
        <f>IF(N149="nulová",J149,0)</f>
        <v>0</v>
      </c>
      <c r="BJ149" s="18" t="s">
        <v>84</v>
      </c>
      <c r="BK149" s="231">
        <f>ROUND(I149*H149,2)</f>
        <v>0</v>
      </c>
      <c r="BL149" s="18" t="s">
        <v>209</v>
      </c>
      <c r="BM149" s="230" t="s">
        <v>239</v>
      </c>
    </row>
    <row r="150" s="15" customFormat="1">
      <c r="A150" s="15"/>
      <c r="B150" s="264"/>
      <c r="C150" s="265"/>
      <c r="D150" s="232" t="s">
        <v>211</v>
      </c>
      <c r="E150" s="266" t="s">
        <v>1</v>
      </c>
      <c r="F150" s="267" t="s">
        <v>240</v>
      </c>
      <c r="G150" s="265"/>
      <c r="H150" s="266" t="s">
        <v>1</v>
      </c>
      <c r="I150" s="268"/>
      <c r="J150" s="265"/>
      <c r="K150" s="265"/>
      <c r="L150" s="269"/>
      <c r="M150" s="270"/>
      <c r="N150" s="271"/>
      <c r="O150" s="271"/>
      <c r="P150" s="271"/>
      <c r="Q150" s="271"/>
      <c r="R150" s="271"/>
      <c r="S150" s="271"/>
      <c r="T150" s="27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73" t="s">
        <v>211</v>
      </c>
      <c r="AU150" s="273" t="s">
        <v>86</v>
      </c>
      <c r="AV150" s="15" t="s">
        <v>84</v>
      </c>
      <c r="AW150" s="15" t="s">
        <v>32</v>
      </c>
      <c r="AX150" s="15" t="s">
        <v>76</v>
      </c>
      <c r="AY150" s="273" t="s">
        <v>119</v>
      </c>
    </row>
    <row r="151" s="13" customFormat="1">
      <c r="A151" s="13"/>
      <c r="B151" s="242"/>
      <c r="C151" s="243"/>
      <c r="D151" s="232" t="s">
        <v>211</v>
      </c>
      <c r="E151" s="244" t="s">
        <v>1</v>
      </c>
      <c r="F151" s="245" t="s">
        <v>241</v>
      </c>
      <c r="G151" s="243"/>
      <c r="H151" s="246">
        <v>72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2" t="s">
        <v>211</v>
      </c>
      <c r="AU151" s="252" t="s">
        <v>86</v>
      </c>
      <c r="AV151" s="13" t="s">
        <v>86</v>
      </c>
      <c r="AW151" s="13" t="s">
        <v>32</v>
      </c>
      <c r="AX151" s="13" t="s">
        <v>76</v>
      </c>
      <c r="AY151" s="252" t="s">
        <v>119</v>
      </c>
    </row>
    <row r="152" s="13" customFormat="1">
      <c r="A152" s="13"/>
      <c r="B152" s="242"/>
      <c r="C152" s="243"/>
      <c r="D152" s="232" t="s">
        <v>211</v>
      </c>
      <c r="E152" s="244" t="s">
        <v>1</v>
      </c>
      <c r="F152" s="245" t="s">
        <v>242</v>
      </c>
      <c r="G152" s="243"/>
      <c r="H152" s="246">
        <v>68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2" t="s">
        <v>211</v>
      </c>
      <c r="AU152" s="252" t="s">
        <v>86</v>
      </c>
      <c r="AV152" s="13" t="s">
        <v>86</v>
      </c>
      <c r="AW152" s="13" t="s">
        <v>32</v>
      </c>
      <c r="AX152" s="13" t="s">
        <v>76</v>
      </c>
      <c r="AY152" s="252" t="s">
        <v>119</v>
      </c>
    </row>
    <row r="153" s="13" customFormat="1">
      <c r="A153" s="13"/>
      <c r="B153" s="242"/>
      <c r="C153" s="243"/>
      <c r="D153" s="232" t="s">
        <v>211</v>
      </c>
      <c r="E153" s="244" t="s">
        <v>1</v>
      </c>
      <c r="F153" s="245" t="s">
        <v>243</v>
      </c>
      <c r="G153" s="243"/>
      <c r="H153" s="246">
        <v>72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2" t="s">
        <v>211</v>
      </c>
      <c r="AU153" s="252" t="s">
        <v>86</v>
      </c>
      <c r="AV153" s="13" t="s">
        <v>86</v>
      </c>
      <c r="AW153" s="13" t="s">
        <v>32</v>
      </c>
      <c r="AX153" s="13" t="s">
        <v>76</v>
      </c>
      <c r="AY153" s="252" t="s">
        <v>119</v>
      </c>
    </row>
    <row r="154" s="13" customFormat="1">
      <c r="A154" s="13"/>
      <c r="B154" s="242"/>
      <c r="C154" s="243"/>
      <c r="D154" s="232" t="s">
        <v>211</v>
      </c>
      <c r="E154" s="244" t="s">
        <v>1</v>
      </c>
      <c r="F154" s="245" t="s">
        <v>244</v>
      </c>
      <c r="G154" s="243"/>
      <c r="H154" s="246">
        <v>68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2" t="s">
        <v>211</v>
      </c>
      <c r="AU154" s="252" t="s">
        <v>86</v>
      </c>
      <c r="AV154" s="13" t="s">
        <v>86</v>
      </c>
      <c r="AW154" s="13" t="s">
        <v>32</v>
      </c>
      <c r="AX154" s="13" t="s">
        <v>76</v>
      </c>
      <c r="AY154" s="252" t="s">
        <v>119</v>
      </c>
    </row>
    <row r="155" s="14" customFormat="1">
      <c r="A155" s="14"/>
      <c r="B155" s="253"/>
      <c r="C155" s="254"/>
      <c r="D155" s="232" t="s">
        <v>211</v>
      </c>
      <c r="E155" s="255" t="s">
        <v>187</v>
      </c>
      <c r="F155" s="256" t="s">
        <v>227</v>
      </c>
      <c r="G155" s="254"/>
      <c r="H155" s="257">
        <v>280</v>
      </c>
      <c r="I155" s="258"/>
      <c r="J155" s="254"/>
      <c r="K155" s="254"/>
      <c r="L155" s="259"/>
      <c r="M155" s="260"/>
      <c r="N155" s="261"/>
      <c r="O155" s="261"/>
      <c r="P155" s="261"/>
      <c r="Q155" s="261"/>
      <c r="R155" s="261"/>
      <c r="S155" s="261"/>
      <c r="T155" s="262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3" t="s">
        <v>211</v>
      </c>
      <c r="AU155" s="263" t="s">
        <v>86</v>
      </c>
      <c r="AV155" s="14" t="s">
        <v>209</v>
      </c>
      <c r="AW155" s="14" t="s">
        <v>32</v>
      </c>
      <c r="AX155" s="14" t="s">
        <v>84</v>
      </c>
      <c r="AY155" s="263" t="s">
        <v>119</v>
      </c>
    </row>
    <row r="156" s="2" customFormat="1" ht="21.75" customHeight="1">
      <c r="A156" s="39"/>
      <c r="B156" s="40"/>
      <c r="C156" s="219" t="s">
        <v>245</v>
      </c>
      <c r="D156" s="219" t="s">
        <v>122</v>
      </c>
      <c r="E156" s="220" t="s">
        <v>246</v>
      </c>
      <c r="F156" s="221" t="s">
        <v>247</v>
      </c>
      <c r="G156" s="222" t="s">
        <v>143</v>
      </c>
      <c r="H156" s="223">
        <v>33600</v>
      </c>
      <c r="I156" s="224"/>
      <c r="J156" s="225">
        <f>ROUND(I156*H156,2)</f>
        <v>0</v>
      </c>
      <c r="K156" s="221" t="s">
        <v>125</v>
      </c>
      <c r="L156" s="45"/>
      <c r="M156" s="226" t="s">
        <v>1</v>
      </c>
      <c r="N156" s="227" t="s">
        <v>41</v>
      </c>
      <c r="O156" s="9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0" t="s">
        <v>209</v>
      </c>
      <c r="AT156" s="230" t="s">
        <v>122</v>
      </c>
      <c r="AU156" s="230" t="s">
        <v>86</v>
      </c>
      <c r="AY156" s="18" t="s">
        <v>119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8" t="s">
        <v>84</v>
      </c>
      <c r="BK156" s="231">
        <f>ROUND(I156*H156,2)</f>
        <v>0</v>
      </c>
      <c r="BL156" s="18" t="s">
        <v>209</v>
      </c>
      <c r="BM156" s="230" t="s">
        <v>248</v>
      </c>
    </row>
    <row r="157" s="13" customFormat="1">
      <c r="A157" s="13"/>
      <c r="B157" s="242"/>
      <c r="C157" s="243"/>
      <c r="D157" s="232" t="s">
        <v>211</v>
      </c>
      <c r="E157" s="244" t="s">
        <v>1</v>
      </c>
      <c r="F157" s="245" t="s">
        <v>249</v>
      </c>
      <c r="G157" s="243"/>
      <c r="H157" s="246">
        <v>33600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2" t="s">
        <v>211</v>
      </c>
      <c r="AU157" s="252" t="s">
        <v>86</v>
      </c>
      <c r="AV157" s="13" t="s">
        <v>86</v>
      </c>
      <c r="AW157" s="13" t="s">
        <v>32</v>
      </c>
      <c r="AX157" s="13" t="s">
        <v>84</v>
      </c>
      <c r="AY157" s="252" t="s">
        <v>119</v>
      </c>
    </row>
    <row r="158" s="2" customFormat="1" ht="21.75" customHeight="1">
      <c r="A158" s="39"/>
      <c r="B158" s="40"/>
      <c r="C158" s="219" t="s">
        <v>250</v>
      </c>
      <c r="D158" s="219" t="s">
        <v>122</v>
      </c>
      <c r="E158" s="220" t="s">
        <v>251</v>
      </c>
      <c r="F158" s="221" t="s">
        <v>252</v>
      </c>
      <c r="G158" s="222" t="s">
        <v>143</v>
      </c>
      <c r="H158" s="223">
        <v>280</v>
      </c>
      <c r="I158" s="224"/>
      <c r="J158" s="225">
        <f>ROUND(I158*H158,2)</f>
        <v>0</v>
      </c>
      <c r="K158" s="221" t="s">
        <v>125</v>
      </c>
      <c r="L158" s="45"/>
      <c r="M158" s="226" t="s">
        <v>1</v>
      </c>
      <c r="N158" s="227" t="s">
        <v>41</v>
      </c>
      <c r="O158" s="92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0" t="s">
        <v>209</v>
      </c>
      <c r="AT158" s="230" t="s">
        <v>122</v>
      </c>
      <c r="AU158" s="230" t="s">
        <v>86</v>
      </c>
      <c r="AY158" s="18" t="s">
        <v>119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8" t="s">
        <v>84</v>
      </c>
      <c r="BK158" s="231">
        <f>ROUND(I158*H158,2)</f>
        <v>0</v>
      </c>
      <c r="BL158" s="18" t="s">
        <v>209</v>
      </c>
      <c r="BM158" s="230" t="s">
        <v>253</v>
      </c>
    </row>
    <row r="159" s="13" customFormat="1">
      <c r="A159" s="13"/>
      <c r="B159" s="242"/>
      <c r="C159" s="243"/>
      <c r="D159" s="232" t="s">
        <v>211</v>
      </c>
      <c r="E159" s="244" t="s">
        <v>1</v>
      </c>
      <c r="F159" s="245" t="s">
        <v>187</v>
      </c>
      <c r="G159" s="243"/>
      <c r="H159" s="246">
        <v>280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2" t="s">
        <v>211</v>
      </c>
      <c r="AU159" s="252" t="s">
        <v>86</v>
      </c>
      <c r="AV159" s="13" t="s">
        <v>86</v>
      </c>
      <c r="AW159" s="13" t="s">
        <v>32</v>
      </c>
      <c r="AX159" s="13" t="s">
        <v>84</v>
      </c>
      <c r="AY159" s="252" t="s">
        <v>119</v>
      </c>
    </row>
    <row r="160" s="2" customFormat="1" ht="16.5" customHeight="1">
      <c r="A160" s="39"/>
      <c r="B160" s="40"/>
      <c r="C160" s="219" t="s">
        <v>217</v>
      </c>
      <c r="D160" s="219" t="s">
        <v>122</v>
      </c>
      <c r="E160" s="220" t="s">
        <v>254</v>
      </c>
      <c r="F160" s="221" t="s">
        <v>255</v>
      </c>
      <c r="G160" s="222" t="s">
        <v>256</v>
      </c>
      <c r="H160" s="223">
        <v>2.5</v>
      </c>
      <c r="I160" s="224"/>
      <c r="J160" s="225">
        <f>ROUND(I160*H160,2)</f>
        <v>0</v>
      </c>
      <c r="K160" s="221" t="s">
        <v>125</v>
      </c>
      <c r="L160" s="45"/>
      <c r="M160" s="226" t="s">
        <v>1</v>
      </c>
      <c r="N160" s="227" t="s">
        <v>41</v>
      </c>
      <c r="O160" s="9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30" t="s">
        <v>209</v>
      </c>
      <c r="AT160" s="230" t="s">
        <v>122</v>
      </c>
      <c r="AU160" s="230" t="s">
        <v>86</v>
      </c>
      <c r="AY160" s="18" t="s">
        <v>119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8" t="s">
        <v>84</v>
      </c>
      <c r="BK160" s="231">
        <f>ROUND(I160*H160,2)</f>
        <v>0</v>
      </c>
      <c r="BL160" s="18" t="s">
        <v>209</v>
      </c>
      <c r="BM160" s="230" t="s">
        <v>257</v>
      </c>
    </row>
    <row r="161" s="15" customFormat="1">
      <c r="A161" s="15"/>
      <c r="B161" s="264"/>
      <c r="C161" s="265"/>
      <c r="D161" s="232" t="s">
        <v>211</v>
      </c>
      <c r="E161" s="266" t="s">
        <v>1</v>
      </c>
      <c r="F161" s="267" t="s">
        <v>258</v>
      </c>
      <c r="G161" s="265"/>
      <c r="H161" s="266" t="s">
        <v>1</v>
      </c>
      <c r="I161" s="268"/>
      <c r="J161" s="265"/>
      <c r="K161" s="265"/>
      <c r="L161" s="269"/>
      <c r="M161" s="270"/>
      <c r="N161" s="271"/>
      <c r="O161" s="271"/>
      <c r="P161" s="271"/>
      <c r="Q161" s="271"/>
      <c r="R161" s="271"/>
      <c r="S161" s="271"/>
      <c r="T161" s="272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73" t="s">
        <v>211</v>
      </c>
      <c r="AU161" s="273" t="s">
        <v>86</v>
      </c>
      <c r="AV161" s="15" t="s">
        <v>84</v>
      </c>
      <c r="AW161" s="15" t="s">
        <v>32</v>
      </c>
      <c r="AX161" s="15" t="s">
        <v>76</v>
      </c>
      <c r="AY161" s="273" t="s">
        <v>119</v>
      </c>
    </row>
    <row r="162" s="13" customFormat="1">
      <c r="A162" s="13"/>
      <c r="B162" s="242"/>
      <c r="C162" s="243"/>
      <c r="D162" s="232" t="s">
        <v>211</v>
      </c>
      <c r="E162" s="244" t="s">
        <v>1</v>
      </c>
      <c r="F162" s="245" t="s">
        <v>186</v>
      </c>
      <c r="G162" s="243"/>
      <c r="H162" s="246">
        <v>2.5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2" t="s">
        <v>211</v>
      </c>
      <c r="AU162" s="252" t="s">
        <v>86</v>
      </c>
      <c r="AV162" s="13" t="s">
        <v>86</v>
      </c>
      <c r="AW162" s="13" t="s">
        <v>32</v>
      </c>
      <c r="AX162" s="13" t="s">
        <v>76</v>
      </c>
      <c r="AY162" s="252" t="s">
        <v>119</v>
      </c>
    </row>
    <row r="163" s="14" customFormat="1">
      <c r="A163" s="14"/>
      <c r="B163" s="253"/>
      <c r="C163" s="254"/>
      <c r="D163" s="232" t="s">
        <v>211</v>
      </c>
      <c r="E163" s="255" t="s">
        <v>185</v>
      </c>
      <c r="F163" s="256" t="s">
        <v>227</v>
      </c>
      <c r="G163" s="254"/>
      <c r="H163" s="257">
        <v>2.5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3" t="s">
        <v>211</v>
      </c>
      <c r="AU163" s="263" t="s">
        <v>86</v>
      </c>
      <c r="AV163" s="14" t="s">
        <v>209</v>
      </c>
      <c r="AW163" s="14" t="s">
        <v>32</v>
      </c>
      <c r="AX163" s="14" t="s">
        <v>84</v>
      </c>
      <c r="AY163" s="263" t="s">
        <v>119</v>
      </c>
    </row>
    <row r="164" s="2" customFormat="1" ht="24.15" customHeight="1">
      <c r="A164" s="39"/>
      <c r="B164" s="40"/>
      <c r="C164" s="219" t="s">
        <v>259</v>
      </c>
      <c r="D164" s="219" t="s">
        <v>122</v>
      </c>
      <c r="E164" s="220" t="s">
        <v>260</v>
      </c>
      <c r="F164" s="221" t="s">
        <v>261</v>
      </c>
      <c r="G164" s="222" t="s">
        <v>256</v>
      </c>
      <c r="H164" s="223">
        <v>300</v>
      </c>
      <c r="I164" s="224"/>
      <c r="J164" s="225">
        <f>ROUND(I164*H164,2)</f>
        <v>0</v>
      </c>
      <c r="K164" s="221" t="s">
        <v>125</v>
      </c>
      <c r="L164" s="45"/>
      <c r="M164" s="226" t="s">
        <v>1</v>
      </c>
      <c r="N164" s="227" t="s">
        <v>41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209</v>
      </c>
      <c r="AT164" s="230" t="s">
        <v>122</v>
      </c>
      <c r="AU164" s="230" t="s">
        <v>86</v>
      </c>
      <c r="AY164" s="18" t="s">
        <v>119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84</v>
      </c>
      <c r="BK164" s="231">
        <f>ROUND(I164*H164,2)</f>
        <v>0</v>
      </c>
      <c r="BL164" s="18" t="s">
        <v>209</v>
      </c>
      <c r="BM164" s="230" t="s">
        <v>262</v>
      </c>
    </row>
    <row r="165" s="13" customFormat="1">
      <c r="A165" s="13"/>
      <c r="B165" s="242"/>
      <c r="C165" s="243"/>
      <c r="D165" s="232" t="s">
        <v>211</v>
      </c>
      <c r="E165" s="244" t="s">
        <v>1</v>
      </c>
      <c r="F165" s="245" t="s">
        <v>263</v>
      </c>
      <c r="G165" s="243"/>
      <c r="H165" s="246">
        <v>300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2" t="s">
        <v>211</v>
      </c>
      <c r="AU165" s="252" t="s">
        <v>86</v>
      </c>
      <c r="AV165" s="13" t="s">
        <v>86</v>
      </c>
      <c r="AW165" s="13" t="s">
        <v>32</v>
      </c>
      <c r="AX165" s="13" t="s">
        <v>84</v>
      </c>
      <c r="AY165" s="252" t="s">
        <v>119</v>
      </c>
    </row>
    <row r="166" s="2" customFormat="1" ht="16.5" customHeight="1">
      <c r="A166" s="39"/>
      <c r="B166" s="40"/>
      <c r="C166" s="219" t="s">
        <v>264</v>
      </c>
      <c r="D166" s="219" t="s">
        <v>122</v>
      </c>
      <c r="E166" s="220" t="s">
        <v>265</v>
      </c>
      <c r="F166" s="221" t="s">
        <v>266</v>
      </c>
      <c r="G166" s="222" t="s">
        <v>256</v>
      </c>
      <c r="H166" s="223">
        <v>2.5</v>
      </c>
      <c r="I166" s="224"/>
      <c r="J166" s="225">
        <f>ROUND(I166*H166,2)</f>
        <v>0</v>
      </c>
      <c r="K166" s="221" t="s">
        <v>125</v>
      </c>
      <c r="L166" s="45"/>
      <c r="M166" s="226" t="s">
        <v>1</v>
      </c>
      <c r="N166" s="227" t="s">
        <v>41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209</v>
      </c>
      <c r="AT166" s="230" t="s">
        <v>122</v>
      </c>
      <c r="AU166" s="230" t="s">
        <v>86</v>
      </c>
      <c r="AY166" s="18" t="s">
        <v>119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84</v>
      </c>
      <c r="BK166" s="231">
        <f>ROUND(I166*H166,2)</f>
        <v>0</v>
      </c>
      <c r="BL166" s="18" t="s">
        <v>209</v>
      </c>
      <c r="BM166" s="230" t="s">
        <v>267</v>
      </c>
    </row>
    <row r="167" s="13" customFormat="1">
      <c r="A167" s="13"/>
      <c r="B167" s="242"/>
      <c r="C167" s="243"/>
      <c r="D167" s="232" t="s">
        <v>211</v>
      </c>
      <c r="E167" s="244" t="s">
        <v>1</v>
      </c>
      <c r="F167" s="245" t="s">
        <v>185</v>
      </c>
      <c r="G167" s="243"/>
      <c r="H167" s="246">
        <v>2.5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2" t="s">
        <v>211</v>
      </c>
      <c r="AU167" s="252" t="s">
        <v>86</v>
      </c>
      <c r="AV167" s="13" t="s">
        <v>86</v>
      </c>
      <c r="AW167" s="13" t="s">
        <v>32</v>
      </c>
      <c r="AX167" s="13" t="s">
        <v>84</v>
      </c>
      <c r="AY167" s="252" t="s">
        <v>119</v>
      </c>
    </row>
    <row r="168" s="2" customFormat="1" ht="16.5" customHeight="1">
      <c r="A168" s="39"/>
      <c r="B168" s="40"/>
      <c r="C168" s="219" t="s">
        <v>8</v>
      </c>
      <c r="D168" s="219" t="s">
        <v>122</v>
      </c>
      <c r="E168" s="220" t="s">
        <v>268</v>
      </c>
      <c r="F168" s="221" t="s">
        <v>269</v>
      </c>
      <c r="G168" s="222" t="s">
        <v>124</v>
      </c>
      <c r="H168" s="223">
        <v>1</v>
      </c>
      <c r="I168" s="224"/>
      <c r="J168" s="225">
        <f>ROUND(I168*H168,2)</f>
        <v>0</v>
      </c>
      <c r="K168" s="221" t="s">
        <v>1</v>
      </c>
      <c r="L168" s="45"/>
      <c r="M168" s="226" t="s">
        <v>1</v>
      </c>
      <c r="N168" s="227" t="s">
        <v>41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209</v>
      </c>
      <c r="AT168" s="230" t="s">
        <v>122</v>
      </c>
      <c r="AU168" s="230" t="s">
        <v>86</v>
      </c>
      <c r="AY168" s="18" t="s">
        <v>119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84</v>
      </c>
      <c r="BK168" s="231">
        <f>ROUND(I168*H168,2)</f>
        <v>0</v>
      </c>
      <c r="BL168" s="18" t="s">
        <v>209</v>
      </c>
      <c r="BM168" s="230" t="s">
        <v>270</v>
      </c>
    </row>
    <row r="169" s="2" customFormat="1">
      <c r="A169" s="39"/>
      <c r="B169" s="40"/>
      <c r="C169" s="41"/>
      <c r="D169" s="232" t="s">
        <v>132</v>
      </c>
      <c r="E169" s="41"/>
      <c r="F169" s="233" t="s">
        <v>271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132</v>
      </c>
      <c r="AU169" s="18" t="s">
        <v>86</v>
      </c>
    </row>
    <row r="170" s="2" customFormat="1" ht="24.15" customHeight="1">
      <c r="A170" s="39"/>
      <c r="B170" s="40"/>
      <c r="C170" s="219" t="s">
        <v>272</v>
      </c>
      <c r="D170" s="219" t="s">
        <v>122</v>
      </c>
      <c r="E170" s="220" t="s">
        <v>273</v>
      </c>
      <c r="F170" s="221" t="s">
        <v>274</v>
      </c>
      <c r="G170" s="222" t="s">
        <v>256</v>
      </c>
      <c r="H170" s="223">
        <v>0.59999999999999998</v>
      </c>
      <c r="I170" s="224"/>
      <c r="J170" s="225">
        <f>ROUND(I170*H170,2)</f>
        <v>0</v>
      </c>
      <c r="K170" s="221" t="s">
        <v>125</v>
      </c>
      <c r="L170" s="45"/>
      <c r="M170" s="226" t="s">
        <v>1</v>
      </c>
      <c r="N170" s="227" t="s">
        <v>41</v>
      </c>
      <c r="O170" s="92"/>
      <c r="P170" s="228">
        <f>O170*H170</f>
        <v>0</v>
      </c>
      <c r="Q170" s="228">
        <v>0.00316</v>
      </c>
      <c r="R170" s="228">
        <f>Q170*H170</f>
        <v>0.0018959999999999999</v>
      </c>
      <c r="S170" s="228">
        <v>0.069000000000000006</v>
      </c>
      <c r="T170" s="229">
        <f>S170*H170</f>
        <v>0.041399999999999999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209</v>
      </c>
      <c r="AT170" s="230" t="s">
        <v>122</v>
      </c>
      <c r="AU170" s="230" t="s">
        <v>86</v>
      </c>
      <c r="AY170" s="18" t="s">
        <v>119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84</v>
      </c>
      <c r="BK170" s="231">
        <f>ROUND(I170*H170,2)</f>
        <v>0</v>
      </c>
      <c r="BL170" s="18" t="s">
        <v>209</v>
      </c>
      <c r="BM170" s="230" t="s">
        <v>275</v>
      </c>
    </row>
    <row r="171" s="15" customFormat="1">
      <c r="A171" s="15"/>
      <c r="B171" s="264"/>
      <c r="C171" s="265"/>
      <c r="D171" s="232" t="s">
        <v>211</v>
      </c>
      <c r="E171" s="266" t="s">
        <v>1</v>
      </c>
      <c r="F171" s="267" t="s">
        <v>276</v>
      </c>
      <c r="G171" s="265"/>
      <c r="H171" s="266" t="s">
        <v>1</v>
      </c>
      <c r="I171" s="268"/>
      <c r="J171" s="265"/>
      <c r="K171" s="265"/>
      <c r="L171" s="269"/>
      <c r="M171" s="270"/>
      <c r="N171" s="271"/>
      <c r="O171" s="271"/>
      <c r="P171" s="271"/>
      <c r="Q171" s="271"/>
      <c r="R171" s="271"/>
      <c r="S171" s="271"/>
      <c r="T171" s="272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73" t="s">
        <v>211</v>
      </c>
      <c r="AU171" s="273" t="s">
        <v>86</v>
      </c>
      <c r="AV171" s="15" t="s">
        <v>84</v>
      </c>
      <c r="AW171" s="15" t="s">
        <v>32</v>
      </c>
      <c r="AX171" s="15" t="s">
        <v>76</v>
      </c>
      <c r="AY171" s="273" t="s">
        <v>119</v>
      </c>
    </row>
    <row r="172" s="13" customFormat="1">
      <c r="A172" s="13"/>
      <c r="B172" s="242"/>
      <c r="C172" s="243"/>
      <c r="D172" s="232" t="s">
        <v>211</v>
      </c>
      <c r="E172" s="244" t="s">
        <v>1</v>
      </c>
      <c r="F172" s="245" t="s">
        <v>277</v>
      </c>
      <c r="G172" s="243"/>
      <c r="H172" s="246">
        <v>0.59999999999999998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2" t="s">
        <v>211</v>
      </c>
      <c r="AU172" s="252" t="s">
        <v>86</v>
      </c>
      <c r="AV172" s="13" t="s">
        <v>86</v>
      </c>
      <c r="AW172" s="13" t="s">
        <v>32</v>
      </c>
      <c r="AX172" s="13" t="s">
        <v>84</v>
      </c>
      <c r="AY172" s="252" t="s">
        <v>119</v>
      </c>
    </row>
    <row r="173" s="2" customFormat="1" ht="24.15" customHeight="1">
      <c r="A173" s="39"/>
      <c r="B173" s="40"/>
      <c r="C173" s="219" t="s">
        <v>278</v>
      </c>
      <c r="D173" s="219" t="s">
        <v>122</v>
      </c>
      <c r="E173" s="220" t="s">
        <v>279</v>
      </c>
      <c r="F173" s="221" t="s">
        <v>280</v>
      </c>
      <c r="G173" s="222" t="s">
        <v>124</v>
      </c>
      <c r="H173" s="223">
        <v>1</v>
      </c>
      <c r="I173" s="224"/>
      <c r="J173" s="225">
        <f>ROUND(I173*H173,2)</f>
        <v>0</v>
      </c>
      <c r="K173" s="221" t="s">
        <v>1</v>
      </c>
      <c r="L173" s="45"/>
      <c r="M173" s="226" t="s">
        <v>1</v>
      </c>
      <c r="N173" s="227" t="s">
        <v>41</v>
      </c>
      <c r="O173" s="92"/>
      <c r="P173" s="228">
        <f>O173*H173</f>
        <v>0</v>
      </c>
      <c r="Q173" s="228">
        <v>0</v>
      </c>
      <c r="R173" s="228">
        <f>Q173*H173</f>
        <v>0</v>
      </c>
      <c r="S173" s="228">
        <v>0</v>
      </c>
      <c r="T173" s="229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0" t="s">
        <v>209</v>
      </c>
      <c r="AT173" s="230" t="s">
        <v>122</v>
      </c>
      <c r="AU173" s="230" t="s">
        <v>86</v>
      </c>
      <c r="AY173" s="18" t="s">
        <v>119</v>
      </c>
      <c r="BE173" s="231">
        <f>IF(N173="základní",J173,0)</f>
        <v>0</v>
      </c>
      <c r="BF173" s="231">
        <f>IF(N173="snížená",J173,0)</f>
        <v>0</v>
      </c>
      <c r="BG173" s="231">
        <f>IF(N173="zákl. přenesená",J173,0)</f>
        <v>0</v>
      </c>
      <c r="BH173" s="231">
        <f>IF(N173="sníž. přenesená",J173,0)</f>
        <v>0</v>
      </c>
      <c r="BI173" s="231">
        <f>IF(N173="nulová",J173,0)</f>
        <v>0</v>
      </c>
      <c r="BJ173" s="18" t="s">
        <v>84</v>
      </c>
      <c r="BK173" s="231">
        <f>ROUND(I173*H173,2)</f>
        <v>0</v>
      </c>
      <c r="BL173" s="18" t="s">
        <v>209</v>
      </c>
      <c r="BM173" s="230" t="s">
        <v>281</v>
      </c>
    </row>
    <row r="174" s="2" customFormat="1" ht="16.5" customHeight="1">
      <c r="A174" s="39"/>
      <c r="B174" s="40"/>
      <c r="C174" s="219" t="s">
        <v>282</v>
      </c>
      <c r="D174" s="219" t="s">
        <v>122</v>
      </c>
      <c r="E174" s="220" t="s">
        <v>283</v>
      </c>
      <c r="F174" s="221" t="s">
        <v>284</v>
      </c>
      <c r="G174" s="222" t="s">
        <v>124</v>
      </c>
      <c r="H174" s="223">
        <v>1</v>
      </c>
      <c r="I174" s="224"/>
      <c r="J174" s="225">
        <f>ROUND(I174*H174,2)</f>
        <v>0</v>
      </c>
      <c r="K174" s="221" t="s">
        <v>1</v>
      </c>
      <c r="L174" s="45"/>
      <c r="M174" s="226" t="s">
        <v>1</v>
      </c>
      <c r="N174" s="227" t="s">
        <v>41</v>
      </c>
      <c r="O174" s="9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0" t="s">
        <v>209</v>
      </c>
      <c r="AT174" s="230" t="s">
        <v>122</v>
      </c>
      <c r="AU174" s="230" t="s">
        <v>86</v>
      </c>
      <c r="AY174" s="18" t="s">
        <v>119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8" t="s">
        <v>84</v>
      </c>
      <c r="BK174" s="231">
        <f>ROUND(I174*H174,2)</f>
        <v>0</v>
      </c>
      <c r="BL174" s="18" t="s">
        <v>209</v>
      </c>
      <c r="BM174" s="230" t="s">
        <v>285</v>
      </c>
    </row>
    <row r="175" s="12" customFormat="1" ht="22.8" customHeight="1">
      <c r="A175" s="12"/>
      <c r="B175" s="203"/>
      <c r="C175" s="204"/>
      <c r="D175" s="205" t="s">
        <v>75</v>
      </c>
      <c r="E175" s="217" t="s">
        <v>286</v>
      </c>
      <c r="F175" s="217" t="s">
        <v>287</v>
      </c>
      <c r="G175" s="204"/>
      <c r="H175" s="204"/>
      <c r="I175" s="207"/>
      <c r="J175" s="218">
        <f>BK175</f>
        <v>0</v>
      </c>
      <c r="K175" s="204"/>
      <c r="L175" s="209"/>
      <c r="M175" s="210"/>
      <c r="N175" s="211"/>
      <c r="O175" s="211"/>
      <c r="P175" s="212">
        <f>SUM(P176:P184)</f>
        <v>0</v>
      </c>
      <c r="Q175" s="211"/>
      <c r="R175" s="212">
        <f>SUM(R176:R184)</f>
        <v>0.028468</v>
      </c>
      <c r="S175" s="211"/>
      <c r="T175" s="213">
        <f>SUM(T176:T184)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4" t="s">
        <v>84</v>
      </c>
      <c r="AT175" s="215" t="s">
        <v>75</v>
      </c>
      <c r="AU175" s="215" t="s">
        <v>84</v>
      </c>
      <c r="AY175" s="214" t="s">
        <v>119</v>
      </c>
      <c r="BK175" s="216">
        <f>SUM(BK176:BK184)</f>
        <v>0</v>
      </c>
    </row>
    <row r="176" s="2" customFormat="1" ht="24.15" customHeight="1">
      <c r="A176" s="39"/>
      <c r="B176" s="40"/>
      <c r="C176" s="219" t="s">
        <v>288</v>
      </c>
      <c r="D176" s="219" t="s">
        <v>122</v>
      </c>
      <c r="E176" s="220" t="s">
        <v>289</v>
      </c>
      <c r="F176" s="221" t="s">
        <v>290</v>
      </c>
      <c r="G176" s="222" t="s">
        <v>291</v>
      </c>
      <c r="H176" s="223">
        <v>5.1760000000000002</v>
      </c>
      <c r="I176" s="224"/>
      <c r="J176" s="225">
        <f>ROUND(I176*H176,2)</f>
        <v>0</v>
      </c>
      <c r="K176" s="221" t="s">
        <v>125</v>
      </c>
      <c r="L176" s="45"/>
      <c r="M176" s="226" t="s">
        <v>1</v>
      </c>
      <c r="N176" s="227" t="s">
        <v>41</v>
      </c>
      <c r="O176" s="92"/>
      <c r="P176" s="228">
        <f>O176*H176</f>
        <v>0</v>
      </c>
      <c r="Q176" s="228">
        <v>0.0054999999999999997</v>
      </c>
      <c r="R176" s="228">
        <f>Q176*H176</f>
        <v>0.028468</v>
      </c>
      <c r="S176" s="228">
        <v>0</v>
      </c>
      <c r="T176" s="229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0" t="s">
        <v>209</v>
      </c>
      <c r="AT176" s="230" t="s">
        <v>122</v>
      </c>
      <c r="AU176" s="230" t="s">
        <v>86</v>
      </c>
      <c r="AY176" s="18" t="s">
        <v>119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8" t="s">
        <v>84</v>
      </c>
      <c r="BK176" s="231">
        <f>ROUND(I176*H176,2)</f>
        <v>0</v>
      </c>
      <c r="BL176" s="18" t="s">
        <v>209</v>
      </c>
      <c r="BM176" s="230" t="s">
        <v>292</v>
      </c>
    </row>
    <row r="177" s="2" customFormat="1" ht="24.15" customHeight="1">
      <c r="A177" s="39"/>
      <c r="B177" s="40"/>
      <c r="C177" s="219" t="s">
        <v>293</v>
      </c>
      <c r="D177" s="219" t="s">
        <v>122</v>
      </c>
      <c r="E177" s="220" t="s">
        <v>294</v>
      </c>
      <c r="F177" s="221" t="s">
        <v>295</v>
      </c>
      <c r="G177" s="222" t="s">
        <v>291</v>
      </c>
      <c r="H177" s="223">
        <v>10.055</v>
      </c>
      <c r="I177" s="224"/>
      <c r="J177" s="225">
        <f>ROUND(I177*H177,2)</f>
        <v>0</v>
      </c>
      <c r="K177" s="221" t="s">
        <v>125</v>
      </c>
      <c r="L177" s="45"/>
      <c r="M177" s="226" t="s">
        <v>1</v>
      </c>
      <c r="N177" s="227" t="s">
        <v>41</v>
      </c>
      <c r="O177" s="92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0" t="s">
        <v>209</v>
      </c>
      <c r="AT177" s="230" t="s">
        <v>122</v>
      </c>
      <c r="AU177" s="230" t="s">
        <v>86</v>
      </c>
      <c r="AY177" s="18" t="s">
        <v>119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8" t="s">
        <v>84</v>
      </c>
      <c r="BK177" s="231">
        <f>ROUND(I177*H177,2)</f>
        <v>0</v>
      </c>
      <c r="BL177" s="18" t="s">
        <v>209</v>
      </c>
      <c r="BM177" s="230" t="s">
        <v>296</v>
      </c>
    </row>
    <row r="178" s="2" customFormat="1" ht="24.15" customHeight="1">
      <c r="A178" s="39"/>
      <c r="B178" s="40"/>
      <c r="C178" s="219" t="s">
        <v>297</v>
      </c>
      <c r="D178" s="219" t="s">
        <v>122</v>
      </c>
      <c r="E178" s="220" t="s">
        <v>298</v>
      </c>
      <c r="F178" s="221" t="s">
        <v>299</v>
      </c>
      <c r="G178" s="222" t="s">
        <v>291</v>
      </c>
      <c r="H178" s="223">
        <v>10.055</v>
      </c>
      <c r="I178" s="224"/>
      <c r="J178" s="225">
        <f>ROUND(I178*H178,2)</f>
        <v>0</v>
      </c>
      <c r="K178" s="221" t="s">
        <v>125</v>
      </c>
      <c r="L178" s="45"/>
      <c r="M178" s="226" t="s">
        <v>1</v>
      </c>
      <c r="N178" s="227" t="s">
        <v>41</v>
      </c>
      <c r="O178" s="92"/>
      <c r="P178" s="228">
        <f>O178*H178</f>
        <v>0</v>
      </c>
      <c r="Q178" s="228">
        <v>0</v>
      </c>
      <c r="R178" s="228">
        <f>Q178*H178</f>
        <v>0</v>
      </c>
      <c r="S178" s="228">
        <v>0</v>
      </c>
      <c r="T178" s="229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0" t="s">
        <v>209</v>
      </c>
      <c r="AT178" s="230" t="s">
        <v>122</v>
      </c>
      <c r="AU178" s="230" t="s">
        <v>86</v>
      </c>
      <c r="AY178" s="18" t="s">
        <v>119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8" t="s">
        <v>84</v>
      </c>
      <c r="BK178" s="231">
        <f>ROUND(I178*H178,2)</f>
        <v>0</v>
      </c>
      <c r="BL178" s="18" t="s">
        <v>209</v>
      </c>
      <c r="BM178" s="230" t="s">
        <v>300</v>
      </c>
    </row>
    <row r="179" s="2" customFormat="1" ht="24.15" customHeight="1">
      <c r="A179" s="39"/>
      <c r="B179" s="40"/>
      <c r="C179" s="219" t="s">
        <v>301</v>
      </c>
      <c r="D179" s="219" t="s">
        <v>122</v>
      </c>
      <c r="E179" s="220" t="s">
        <v>302</v>
      </c>
      <c r="F179" s="221" t="s">
        <v>303</v>
      </c>
      <c r="G179" s="222" t="s">
        <v>291</v>
      </c>
      <c r="H179" s="223">
        <v>50.274999999999999</v>
      </c>
      <c r="I179" s="224"/>
      <c r="J179" s="225">
        <f>ROUND(I179*H179,2)</f>
        <v>0</v>
      </c>
      <c r="K179" s="221" t="s">
        <v>125</v>
      </c>
      <c r="L179" s="45"/>
      <c r="M179" s="226" t="s">
        <v>1</v>
      </c>
      <c r="N179" s="227" t="s">
        <v>41</v>
      </c>
      <c r="O179" s="9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209</v>
      </c>
      <c r="AT179" s="230" t="s">
        <v>122</v>
      </c>
      <c r="AU179" s="230" t="s">
        <v>86</v>
      </c>
      <c r="AY179" s="18" t="s">
        <v>119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84</v>
      </c>
      <c r="BK179" s="231">
        <f>ROUND(I179*H179,2)</f>
        <v>0</v>
      </c>
      <c r="BL179" s="18" t="s">
        <v>209</v>
      </c>
      <c r="BM179" s="230" t="s">
        <v>304</v>
      </c>
    </row>
    <row r="180" s="13" customFormat="1">
      <c r="A180" s="13"/>
      <c r="B180" s="242"/>
      <c r="C180" s="243"/>
      <c r="D180" s="232" t="s">
        <v>211</v>
      </c>
      <c r="E180" s="243"/>
      <c r="F180" s="245" t="s">
        <v>305</v>
      </c>
      <c r="G180" s="243"/>
      <c r="H180" s="246">
        <v>50.274999999999999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2" t="s">
        <v>211</v>
      </c>
      <c r="AU180" s="252" t="s">
        <v>86</v>
      </c>
      <c r="AV180" s="13" t="s">
        <v>86</v>
      </c>
      <c r="AW180" s="13" t="s">
        <v>4</v>
      </c>
      <c r="AX180" s="13" t="s">
        <v>84</v>
      </c>
      <c r="AY180" s="252" t="s">
        <v>119</v>
      </c>
    </row>
    <row r="181" s="2" customFormat="1" ht="33" customHeight="1">
      <c r="A181" s="39"/>
      <c r="B181" s="40"/>
      <c r="C181" s="219" t="s">
        <v>306</v>
      </c>
      <c r="D181" s="219" t="s">
        <v>122</v>
      </c>
      <c r="E181" s="220" t="s">
        <v>307</v>
      </c>
      <c r="F181" s="221" t="s">
        <v>308</v>
      </c>
      <c r="G181" s="222" t="s">
        <v>291</v>
      </c>
      <c r="H181" s="223">
        <v>2.9180000000000001</v>
      </c>
      <c r="I181" s="224"/>
      <c r="J181" s="225">
        <f>ROUND(I181*H181,2)</f>
        <v>0</v>
      </c>
      <c r="K181" s="221" t="s">
        <v>125</v>
      </c>
      <c r="L181" s="45"/>
      <c r="M181" s="226" t="s">
        <v>1</v>
      </c>
      <c r="N181" s="227" t="s">
        <v>41</v>
      </c>
      <c r="O181" s="92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0" t="s">
        <v>209</v>
      </c>
      <c r="AT181" s="230" t="s">
        <v>122</v>
      </c>
      <c r="AU181" s="230" t="s">
        <v>86</v>
      </c>
      <c r="AY181" s="18" t="s">
        <v>119</v>
      </c>
      <c r="BE181" s="231">
        <f>IF(N181="základní",J181,0)</f>
        <v>0</v>
      </c>
      <c r="BF181" s="231">
        <f>IF(N181="snížená",J181,0)</f>
        <v>0</v>
      </c>
      <c r="BG181" s="231">
        <f>IF(N181="zákl. přenesená",J181,0)</f>
        <v>0</v>
      </c>
      <c r="BH181" s="231">
        <f>IF(N181="sníž. přenesená",J181,0)</f>
        <v>0</v>
      </c>
      <c r="BI181" s="231">
        <f>IF(N181="nulová",J181,0)</f>
        <v>0</v>
      </c>
      <c r="BJ181" s="18" t="s">
        <v>84</v>
      </c>
      <c r="BK181" s="231">
        <f>ROUND(I181*H181,2)</f>
        <v>0</v>
      </c>
      <c r="BL181" s="18" t="s">
        <v>209</v>
      </c>
      <c r="BM181" s="230" t="s">
        <v>309</v>
      </c>
    </row>
    <row r="182" s="13" customFormat="1">
      <c r="A182" s="13"/>
      <c r="B182" s="242"/>
      <c r="C182" s="243"/>
      <c r="D182" s="232" t="s">
        <v>211</v>
      </c>
      <c r="E182" s="244" t="s">
        <v>1</v>
      </c>
      <c r="F182" s="245" t="s">
        <v>310</v>
      </c>
      <c r="G182" s="243"/>
      <c r="H182" s="246">
        <v>2.9180000000000001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2" t="s">
        <v>211</v>
      </c>
      <c r="AU182" s="252" t="s">
        <v>86</v>
      </c>
      <c r="AV182" s="13" t="s">
        <v>86</v>
      </c>
      <c r="AW182" s="13" t="s">
        <v>32</v>
      </c>
      <c r="AX182" s="13" t="s">
        <v>84</v>
      </c>
      <c r="AY182" s="252" t="s">
        <v>119</v>
      </c>
    </row>
    <row r="183" s="2" customFormat="1" ht="16.5" customHeight="1">
      <c r="A183" s="39"/>
      <c r="B183" s="40"/>
      <c r="C183" s="219" t="s">
        <v>7</v>
      </c>
      <c r="D183" s="219" t="s">
        <v>122</v>
      </c>
      <c r="E183" s="220" t="s">
        <v>311</v>
      </c>
      <c r="F183" s="221" t="s">
        <v>312</v>
      </c>
      <c r="G183" s="222" t="s">
        <v>291</v>
      </c>
      <c r="H183" s="223">
        <v>1.9610000000000001</v>
      </c>
      <c r="I183" s="224"/>
      <c r="J183" s="225">
        <f>ROUND(I183*H183,2)</f>
        <v>0</v>
      </c>
      <c r="K183" s="221" t="s">
        <v>1</v>
      </c>
      <c r="L183" s="45"/>
      <c r="M183" s="226" t="s">
        <v>1</v>
      </c>
      <c r="N183" s="227" t="s">
        <v>41</v>
      </c>
      <c r="O183" s="92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0" t="s">
        <v>209</v>
      </c>
      <c r="AT183" s="230" t="s">
        <v>122</v>
      </c>
      <c r="AU183" s="230" t="s">
        <v>86</v>
      </c>
      <c r="AY183" s="18" t="s">
        <v>119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8" t="s">
        <v>84</v>
      </c>
      <c r="BK183" s="231">
        <f>ROUND(I183*H183,2)</f>
        <v>0</v>
      </c>
      <c r="BL183" s="18" t="s">
        <v>209</v>
      </c>
      <c r="BM183" s="230" t="s">
        <v>313</v>
      </c>
    </row>
    <row r="184" s="2" customFormat="1" ht="37.8" customHeight="1">
      <c r="A184" s="39"/>
      <c r="B184" s="40"/>
      <c r="C184" s="219" t="s">
        <v>314</v>
      </c>
      <c r="D184" s="219" t="s">
        <v>122</v>
      </c>
      <c r="E184" s="220" t="s">
        <v>315</v>
      </c>
      <c r="F184" s="221" t="s">
        <v>316</v>
      </c>
      <c r="G184" s="222" t="s">
        <v>291</v>
      </c>
      <c r="H184" s="223">
        <v>5.1760000000000002</v>
      </c>
      <c r="I184" s="224"/>
      <c r="J184" s="225">
        <f>ROUND(I184*H184,2)</f>
        <v>0</v>
      </c>
      <c r="K184" s="221" t="s">
        <v>125</v>
      </c>
      <c r="L184" s="45"/>
      <c r="M184" s="226" t="s">
        <v>1</v>
      </c>
      <c r="N184" s="227" t="s">
        <v>41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209</v>
      </c>
      <c r="AT184" s="230" t="s">
        <v>122</v>
      </c>
      <c r="AU184" s="230" t="s">
        <v>86</v>
      </c>
      <c r="AY184" s="18" t="s">
        <v>119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84</v>
      </c>
      <c r="BK184" s="231">
        <f>ROUND(I184*H184,2)</f>
        <v>0</v>
      </c>
      <c r="BL184" s="18" t="s">
        <v>209</v>
      </c>
      <c r="BM184" s="230" t="s">
        <v>317</v>
      </c>
    </row>
    <row r="185" s="12" customFormat="1" ht="25.92" customHeight="1">
      <c r="A185" s="12"/>
      <c r="B185" s="203"/>
      <c r="C185" s="204"/>
      <c r="D185" s="205" t="s">
        <v>75</v>
      </c>
      <c r="E185" s="206" t="s">
        <v>318</v>
      </c>
      <c r="F185" s="206" t="s">
        <v>319</v>
      </c>
      <c r="G185" s="204"/>
      <c r="H185" s="204"/>
      <c r="I185" s="207"/>
      <c r="J185" s="208">
        <f>BK185</f>
        <v>0</v>
      </c>
      <c r="K185" s="204"/>
      <c r="L185" s="209"/>
      <c r="M185" s="210"/>
      <c r="N185" s="211"/>
      <c r="O185" s="211"/>
      <c r="P185" s="212">
        <f>P186+P218+P264+P274+P392+P421+P439</f>
        <v>0</v>
      </c>
      <c r="Q185" s="211"/>
      <c r="R185" s="212">
        <f>R186+R218+R264+R274+R392+R421+R439</f>
        <v>11.395000060000001</v>
      </c>
      <c r="S185" s="211"/>
      <c r="T185" s="213">
        <f>T186+T218+T264+T274+T392+T421+T439</f>
        <v>10.0140285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4" t="s">
        <v>86</v>
      </c>
      <c r="AT185" s="215" t="s">
        <v>75</v>
      </c>
      <c r="AU185" s="215" t="s">
        <v>76</v>
      </c>
      <c r="AY185" s="214" t="s">
        <v>119</v>
      </c>
      <c r="BK185" s="216">
        <f>BK186+BK218+BK264+BK274+BK392+BK421+BK439</f>
        <v>0</v>
      </c>
    </row>
    <row r="186" s="12" customFormat="1" ht="22.8" customHeight="1">
      <c r="A186" s="12"/>
      <c r="B186" s="203"/>
      <c r="C186" s="204"/>
      <c r="D186" s="205" t="s">
        <v>75</v>
      </c>
      <c r="E186" s="217" t="s">
        <v>320</v>
      </c>
      <c r="F186" s="217" t="s">
        <v>321</v>
      </c>
      <c r="G186" s="204"/>
      <c r="H186" s="204"/>
      <c r="I186" s="207"/>
      <c r="J186" s="218">
        <f>BK186</f>
        <v>0</v>
      </c>
      <c r="K186" s="204"/>
      <c r="L186" s="209"/>
      <c r="M186" s="210"/>
      <c r="N186" s="211"/>
      <c r="O186" s="211"/>
      <c r="P186" s="212">
        <f>SUM(P187:P217)</f>
        <v>0</v>
      </c>
      <c r="Q186" s="211"/>
      <c r="R186" s="212">
        <f>SUM(R187:R217)</f>
        <v>0.87863624999999979</v>
      </c>
      <c r="S186" s="211"/>
      <c r="T186" s="213">
        <f>SUM(T187:T217)</f>
        <v>0.8909999999999999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4" t="s">
        <v>86</v>
      </c>
      <c r="AT186" s="215" t="s">
        <v>75</v>
      </c>
      <c r="AU186" s="215" t="s">
        <v>84</v>
      </c>
      <c r="AY186" s="214" t="s">
        <v>119</v>
      </c>
      <c r="BK186" s="216">
        <f>SUM(BK187:BK217)</f>
        <v>0</v>
      </c>
    </row>
    <row r="187" s="2" customFormat="1" ht="24.15" customHeight="1">
      <c r="A187" s="39"/>
      <c r="B187" s="40"/>
      <c r="C187" s="219" t="s">
        <v>322</v>
      </c>
      <c r="D187" s="219" t="s">
        <v>122</v>
      </c>
      <c r="E187" s="220" t="s">
        <v>323</v>
      </c>
      <c r="F187" s="221" t="s">
        <v>324</v>
      </c>
      <c r="G187" s="222" t="s">
        <v>143</v>
      </c>
      <c r="H187" s="223">
        <v>72</v>
      </c>
      <c r="I187" s="224"/>
      <c r="J187" s="225">
        <f>ROUND(I187*H187,2)</f>
        <v>0</v>
      </c>
      <c r="K187" s="221" t="s">
        <v>125</v>
      </c>
      <c r="L187" s="45"/>
      <c r="M187" s="226" t="s">
        <v>1</v>
      </c>
      <c r="N187" s="227" t="s">
        <v>41</v>
      </c>
      <c r="O187" s="92"/>
      <c r="P187" s="228">
        <f>O187*H187</f>
        <v>0</v>
      </c>
      <c r="Q187" s="228">
        <v>0.00029999999999999997</v>
      </c>
      <c r="R187" s="228">
        <f>Q187*H187</f>
        <v>0.021599999999999998</v>
      </c>
      <c r="S187" s="228">
        <v>0</v>
      </c>
      <c r="T187" s="229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0" t="s">
        <v>288</v>
      </c>
      <c r="AT187" s="230" t="s">
        <v>122</v>
      </c>
      <c r="AU187" s="230" t="s">
        <v>86</v>
      </c>
      <c r="AY187" s="18" t="s">
        <v>119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8" t="s">
        <v>84</v>
      </c>
      <c r="BK187" s="231">
        <f>ROUND(I187*H187,2)</f>
        <v>0</v>
      </c>
      <c r="BL187" s="18" t="s">
        <v>288</v>
      </c>
      <c r="BM187" s="230" t="s">
        <v>325</v>
      </c>
    </row>
    <row r="188" s="15" customFormat="1">
      <c r="A188" s="15"/>
      <c r="B188" s="264"/>
      <c r="C188" s="265"/>
      <c r="D188" s="232" t="s">
        <v>211</v>
      </c>
      <c r="E188" s="266" t="s">
        <v>1</v>
      </c>
      <c r="F188" s="267" t="s">
        <v>326</v>
      </c>
      <c r="G188" s="265"/>
      <c r="H188" s="266" t="s">
        <v>1</v>
      </c>
      <c r="I188" s="268"/>
      <c r="J188" s="265"/>
      <c r="K188" s="265"/>
      <c r="L188" s="269"/>
      <c r="M188" s="270"/>
      <c r="N188" s="271"/>
      <c r="O188" s="271"/>
      <c r="P188" s="271"/>
      <c r="Q188" s="271"/>
      <c r="R188" s="271"/>
      <c r="S188" s="271"/>
      <c r="T188" s="272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3" t="s">
        <v>211</v>
      </c>
      <c r="AU188" s="273" t="s">
        <v>86</v>
      </c>
      <c r="AV188" s="15" t="s">
        <v>84</v>
      </c>
      <c r="AW188" s="15" t="s">
        <v>32</v>
      </c>
      <c r="AX188" s="15" t="s">
        <v>76</v>
      </c>
      <c r="AY188" s="273" t="s">
        <v>119</v>
      </c>
    </row>
    <row r="189" s="13" customFormat="1">
      <c r="A189" s="13"/>
      <c r="B189" s="242"/>
      <c r="C189" s="243"/>
      <c r="D189" s="232" t="s">
        <v>211</v>
      </c>
      <c r="E189" s="244" t="s">
        <v>1</v>
      </c>
      <c r="F189" s="245" t="s">
        <v>327</v>
      </c>
      <c r="G189" s="243"/>
      <c r="H189" s="246">
        <v>72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2" t="s">
        <v>211</v>
      </c>
      <c r="AU189" s="252" t="s">
        <v>86</v>
      </c>
      <c r="AV189" s="13" t="s">
        <v>86</v>
      </c>
      <c r="AW189" s="13" t="s">
        <v>32</v>
      </c>
      <c r="AX189" s="13" t="s">
        <v>84</v>
      </c>
      <c r="AY189" s="252" t="s">
        <v>119</v>
      </c>
    </row>
    <row r="190" s="2" customFormat="1" ht="24.15" customHeight="1">
      <c r="A190" s="39"/>
      <c r="B190" s="40"/>
      <c r="C190" s="274" t="s">
        <v>328</v>
      </c>
      <c r="D190" s="274" t="s">
        <v>329</v>
      </c>
      <c r="E190" s="275" t="s">
        <v>330</v>
      </c>
      <c r="F190" s="276" t="s">
        <v>331</v>
      </c>
      <c r="G190" s="277" t="s">
        <v>143</v>
      </c>
      <c r="H190" s="278">
        <v>37.799999999999997</v>
      </c>
      <c r="I190" s="279"/>
      <c r="J190" s="280">
        <f>ROUND(I190*H190,2)</f>
        <v>0</v>
      </c>
      <c r="K190" s="276" t="s">
        <v>125</v>
      </c>
      <c r="L190" s="281"/>
      <c r="M190" s="282" t="s">
        <v>1</v>
      </c>
      <c r="N190" s="283" t="s">
        <v>41</v>
      </c>
      <c r="O190" s="92"/>
      <c r="P190" s="228">
        <f>O190*H190</f>
        <v>0</v>
      </c>
      <c r="Q190" s="228">
        <v>0.0041999999999999997</v>
      </c>
      <c r="R190" s="228">
        <f>Q190*H190</f>
        <v>0.15875999999999998</v>
      </c>
      <c r="S190" s="228">
        <v>0</v>
      </c>
      <c r="T190" s="22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0" t="s">
        <v>332</v>
      </c>
      <c r="AT190" s="230" t="s">
        <v>329</v>
      </c>
      <c r="AU190" s="230" t="s">
        <v>86</v>
      </c>
      <c r="AY190" s="18" t="s">
        <v>119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8" t="s">
        <v>84</v>
      </c>
      <c r="BK190" s="231">
        <f>ROUND(I190*H190,2)</f>
        <v>0</v>
      </c>
      <c r="BL190" s="18" t="s">
        <v>288</v>
      </c>
      <c r="BM190" s="230" t="s">
        <v>333</v>
      </c>
    </row>
    <row r="191" s="13" customFormat="1">
      <c r="A191" s="13"/>
      <c r="B191" s="242"/>
      <c r="C191" s="243"/>
      <c r="D191" s="232" t="s">
        <v>211</v>
      </c>
      <c r="E191" s="244" t="s">
        <v>1</v>
      </c>
      <c r="F191" s="245" t="s">
        <v>334</v>
      </c>
      <c r="G191" s="243"/>
      <c r="H191" s="246">
        <v>37.799999999999997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2" t="s">
        <v>211</v>
      </c>
      <c r="AU191" s="252" t="s">
        <v>86</v>
      </c>
      <c r="AV191" s="13" t="s">
        <v>86</v>
      </c>
      <c r="AW191" s="13" t="s">
        <v>32</v>
      </c>
      <c r="AX191" s="13" t="s">
        <v>84</v>
      </c>
      <c r="AY191" s="252" t="s">
        <v>119</v>
      </c>
    </row>
    <row r="192" s="2" customFormat="1" ht="24.15" customHeight="1">
      <c r="A192" s="39"/>
      <c r="B192" s="40"/>
      <c r="C192" s="274" t="s">
        <v>335</v>
      </c>
      <c r="D192" s="274" t="s">
        <v>329</v>
      </c>
      <c r="E192" s="275" t="s">
        <v>336</v>
      </c>
      <c r="F192" s="276" t="s">
        <v>337</v>
      </c>
      <c r="G192" s="277" t="s">
        <v>143</v>
      </c>
      <c r="H192" s="278">
        <v>37.799999999999997</v>
      </c>
      <c r="I192" s="279"/>
      <c r="J192" s="280">
        <f>ROUND(I192*H192,2)</f>
        <v>0</v>
      </c>
      <c r="K192" s="276" t="s">
        <v>1</v>
      </c>
      <c r="L192" s="281"/>
      <c r="M192" s="282" t="s">
        <v>1</v>
      </c>
      <c r="N192" s="283" t="s">
        <v>41</v>
      </c>
      <c r="O192" s="92"/>
      <c r="P192" s="228">
        <f>O192*H192</f>
        <v>0</v>
      </c>
      <c r="Q192" s="228">
        <v>0.0014</v>
      </c>
      <c r="R192" s="228">
        <f>Q192*H192</f>
        <v>0.052919999999999995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332</v>
      </c>
      <c r="AT192" s="230" t="s">
        <v>329</v>
      </c>
      <c r="AU192" s="230" t="s">
        <v>86</v>
      </c>
      <c r="AY192" s="18" t="s">
        <v>119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84</v>
      </c>
      <c r="BK192" s="231">
        <f>ROUND(I192*H192,2)</f>
        <v>0</v>
      </c>
      <c r="BL192" s="18" t="s">
        <v>288</v>
      </c>
      <c r="BM192" s="230" t="s">
        <v>338</v>
      </c>
    </row>
    <row r="193" s="13" customFormat="1">
      <c r="A193" s="13"/>
      <c r="B193" s="242"/>
      <c r="C193" s="243"/>
      <c r="D193" s="232" t="s">
        <v>211</v>
      </c>
      <c r="E193" s="244" t="s">
        <v>1</v>
      </c>
      <c r="F193" s="245" t="s">
        <v>334</v>
      </c>
      <c r="G193" s="243"/>
      <c r="H193" s="246">
        <v>37.799999999999997</v>
      </c>
      <c r="I193" s="247"/>
      <c r="J193" s="243"/>
      <c r="K193" s="243"/>
      <c r="L193" s="248"/>
      <c r="M193" s="249"/>
      <c r="N193" s="250"/>
      <c r="O193" s="250"/>
      <c r="P193" s="250"/>
      <c r="Q193" s="250"/>
      <c r="R193" s="250"/>
      <c r="S193" s="250"/>
      <c r="T193" s="25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2" t="s">
        <v>211</v>
      </c>
      <c r="AU193" s="252" t="s">
        <v>86</v>
      </c>
      <c r="AV193" s="13" t="s">
        <v>86</v>
      </c>
      <c r="AW193" s="13" t="s">
        <v>32</v>
      </c>
      <c r="AX193" s="13" t="s">
        <v>84</v>
      </c>
      <c r="AY193" s="252" t="s">
        <v>119</v>
      </c>
    </row>
    <row r="194" s="2" customFormat="1" ht="24.15" customHeight="1">
      <c r="A194" s="39"/>
      <c r="B194" s="40"/>
      <c r="C194" s="219" t="s">
        <v>339</v>
      </c>
      <c r="D194" s="219" t="s">
        <v>122</v>
      </c>
      <c r="E194" s="220" t="s">
        <v>340</v>
      </c>
      <c r="F194" s="221" t="s">
        <v>341</v>
      </c>
      <c r="G194" s="222" t="s">
        <v>143</v>
      </c>
      <c r="H194" s="223">
        <v>49.5</v>
      </c>
      <c r="I194" s="224"/>
      <c r="J194" s="225">
        <f>ROUND(I194*H194,2)</f>
        <v>0</v>
      </c>
      <c r="K194" s="221" t="s">
        <v>125</v>
      </c>
      <c r="L194" s="45"/>
      <c r="M194" s="226" t="s">
        <v>1</v>
      </c>
      <c r="N194" s="227" t="s">
        <v>41</v>
      </c>
      <c r="O194" s="92"/>
      <c r="P194" s="228">
        <f>O194*H194</f>
        <v>0</v>
      </c>
      <c r="Q194" s="228">
        <v>0</v>
      </c>
      <c r="R194" s="228">
        <f>Q194*H194</f>
        <v>0</v>
      </c>
      <c r="S194" s="228">
        <v>0.017999999999999999</v>
      </c>
      <c r="T194" s="229">
        <f>S194*H194</f>
        <v>0.8909999999999999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0" t="s">
        <v>288</v>
      </c>
      <c r="AT194" s="230" t="s">
        <v>122</v>
      </c>
      <c r="AU194" s="230" t="s">
        <v>86</v>
      </c>
      <c r="AY194" s="18" t="s">
        <v>119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8" t="s">
        <v>84</v>
      </c>
      <c r="BK194" s="231">
        <f>ROUND(I194*H194,2)</f>
        <v>0</v>
      </c>
      <c r="BL194" s="18" t="s">
        <v>288</v>
      </c>
      <c r="BM194" s="230" t="s">
        <v>342</v>
      </c>
    </row>
    <row r="195" s="13" customFormat="1">
      <c r="A195" s="13"/>
      <c r="B195" s="242"/>
      <c r="C195" s="243"/>
      <c r="D195" s="232" t="s">
        <v>211</v>
      </c>
      <c r="E195" s="244" t="s">
        <v>1</v>
      </c>
      <c r="F195" s="245" t="s">
        <v>173</v>
      </c>
      <c r="G195" s="243"/>
      <c r="H195" s="246">
        <v>49.5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2" t="s">
        <v>211</v>
      </c>
      <c r="AU195" s="252" t="s">
        <v>86</v>
      </c>
      <c r="AV195" s="13" t="s">
        <v>86</v>
      </c>
      <c r="AW195" s="13" t="s">
        <v>32</v>
      </c>
      <c r="AX195" s="13" t="s">
        <v>84</v>
      </c>
      <c r="AY195" s="252" t="s">
        <v>119</v>
      </c>
    </row>
    <row r="196" s="2" customFormat="1" ht="24.15" customHeight="1">
      <c r="A196" s="39"/>
      <c r="B196" s="40"/>
      <c r="C196" s="219" t="s">
        <v>343</v>
      </c>
      <c r="D196" s="219" t="s">
        <v>122</v>
      </c>
      <c r="E196" s="220" t="s">
        <v>344</v>
      </c>
      <c r="F196" s="221" t="s">
        <v>345</v>
      </c>
      <c r="G196" s="222" t="s">
        <v>143</v>
      </c>
      <c r="H196" s="223">
        <v>99</v>
      </c>
      <c r="I196" s="224"/>
      <c r="J196" s="225">
        <f>ROUND(I196*H196,2)</f>
        <v>0</v>
      </c>
      <c r="K196" s="221" t="s">
        <v>125</v>
      </c>
      <c r="L196" s="45"/>
      <c r="M196" s="226" t="s">
        <v>1</v>
      </c>
      <c r="N196" s="227" t="s">
        <v>41</v>
      </c>
      <c r="O196" s="92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0" t="s">
        <v>288</v>
      </c>
      <c r="AT196" s="230" t="s">
        <v>122</v>
      </c>
      <c r="AU196" s="230" t="s">
        <v>86</v>
      </c>
      <c r="AY196" s="18" t="s">
        <v>119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8" t="s">
        <v>84</v>
      </c>
      <c r="BK196" s="231">
        <f>ROUND(I196*H196,2)</f>
        <v>0</v>
      </c>
      <c r="BL196" s="18" t="s">
        <v>288</v>
      </c>
      <c r="BM196" s="230" t="s">
        <v>346</v>
      </c>
    </row>
    <row r="197" s="15" customFormat="1">
      <c r="A197" s="15"/>
      <c r="B197" s="264"/>
      <c r="C197" s="265"/>
      <c r="D197" s="232" t="s">
        <v>211</v>
      </c>
      <c r="E197" s="266" t="s">
        <v>1</v>
      </c>
      <c r="F197" s="267" t="s">
        <v>347</v>
      </c>
      <c r="G197" s="265"/>
      <c r="H197" s="266" t="s">
        <v>1</v>
      </c>
      <c r="I197" s="268"/>
      <c r="J197" s="265"/>
      <c r="K197" s="265"/>
      <c r="L197" s="269"/>
      <c r="M197" s="270"/>
      <c r="N197" s="271"/>
      <c r="O197" s="271"/>
      <c r="P197" s="271"/>
      <c r="Q197" s="271"/>
      <c r="R197" s="271"/>
      <c r="S197" s="271"/>
      <c r="T197" s="27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3" t="s">
        <v>211</v>
      </c>
      <c r="AU197" s="273" t="s">
        <v>86</v>
      </c>
      <c r="AV197" s="15" t="s">
        <v>84</v>
      </c>
      <c r="AW197" s="15" t="s">
        <v>32</v>
      </c>
      <c r="AX197" s="15" t="s">
        <v>76</v>
      </c>
      <c r="AY197" s="273" t="s">
        <v>119</v>
      </c>
    </row>
    <row r="198" s="13" customFormat="1">
      <c r="A198" s="13"/>
      <c r="B198" s="242"/>
      <c r="C198" s="243"/>
      <c r="D198" s="232" t="s">
        <v>211</v>
      </c>
      <c r="E198" s="244" t="s">
        <v>1</v>
      </c>
      <c r="F198" s="245" t="s">
        <v>348</v>
      </c>
      <c r="G198" s="243"/>
      <c r="H198" s="246">
        <v>99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2" t="s">
        <v>211</v>
      </c>
      <c r="AU198" s="252" t="s">
        <v>86</v>
      </c>
      <c r="AV198" s="13" t="s">
        <v>86</v>
      </c>
      <c r="AW198" s="13" t="s">
        <v>32</v>
      </c>
      <c r="AX198" s="13" t="s">
        <v>84</v>
      </c>
      <c r="AY198" s="252" t="s">
        <v>119</v>
      </c>
    </row>
    <row r="199" s="2" customFormat="1" ht="24.15" customHeight="1">
      <c r="A199" s="39"/>
      <c r="B199" s="40"/>
      <c r="C199" s="274" t="s">
        <v>349</v>
      </c>
      <c r="D199" s="274" t="s">
        <v>329</v>
      </c>
      <c r="E199" s="275" t="s">
        <v>350</v>
      </c>
      <c r="F199" s="276" t="s">
        <v>351</v>
      </c>
      <c r="G199" s="277" t="s">
        <v>143</v>
      </c>
      <c r="H199" s="278">
        <v>51.975000000000001</v>
      </c>
      <c r="I199" s="279"/>
      <c r="J199" s="280">
        <f>ROUND(I199*H199,2)</f>
        <v>0</v>
      </c>
      <c r="K199" s="276" t="s">
        <v>125</v>
      </c>
      <c r="L199" s="281"/>
      <c r="M199" s="282" t="s">
        <v>1</v>
      </c>
      <c r="N199" s="283" t="s">
        <v>41</v>
      </c>
      <c r="O199" s="92"/>
      <c r="P199" s="228">
        <f>O199*H199</f>
        <v>0</v>
      </c>
      <c r="Q199" s="228">
        <v>0.0016800000000000001</v>
      </c>
      <c r="R199" s="228">
        <f>Q199*H199</f>
        <v>0.087318000000000007</v>
      </c>
      <c r="S199" s="228">
        <v>0</v>
      </c>
      <c r="T199" s="229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0" t="s">
        <v>332</v>
      </c>
      <c r="AT199" s="230" t="s">
        <v>329</v>
      </c>
      <c r="AU199" s="230" t="s">
        <v>86</v>
      </c>
      <c r="AY199" s="18" t="s">
        <v>119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8" t="s">
        <v>84</v>
      </c>
      <c r="BK199" s="231">
        <f>ROUND(I199*H199,2)</f>
        <v>0</v>
      </c>
      <c r="BL199" s="18" t="s">
        <v>288</v>
      </c>
      <c r="BM199" s="230" t="s">
        <v>352</v>
      </c>
    </row>
    <row r="200" s="13" customFormat="1">
      <c r="A200" s="13"/>
      <c r="B200" s="242"/>
      <c r="C200" s="243"/>
      <c r="D200" s="232" t="s">
        <v>211</v>
      </c>
      <c r="E200" s="244" t="s">
        <v>1</v>
      </c>
      <c r="F200" s="245" t="s">
        <v>353</v>
      </c>
      <c r="G200" s="243"/>
      <c r="H200" s="246">
        <v>51.975000000000001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2" t="s">
        <v>211</v>
      </c>
      <c r="AU200" s="252" t="s">
        <v>86</v>
      </c>
      <c r="AV200" s="13" t="s">
        <v>86</v>
      </c>
      <c r="AW200" s="13" t="s">
        <v>32</v>
      </c>
      <c r="AX200" s="13" t="s">
        <v>84</v>
      </c>
      <c r="AY200" s="252" t="s">
        <v>119</v>
      </c>
    </row>
    <row r="201" s="2" customFormat="1" ht="24.15" customHeight="1">
      <c r="A201" s="39"/>
      <c r="B201" s="40"/>
      <c r="C201" s="274" t="s">
        <v>354</v>
      </c>
      <c r="D201" s="274" t="s">
        <v>329</v>
      </c>
      <c r="E201" s="275" t="s">
        <v>355</v>
      </c>
      <c r="F201" s="276" t="s">
        <v>356</v>
      </c>
      <c r="G201" s="277" t="s">
        <v>143</v>
      </c>
      <c r="H201" s="278">
        <v>51.975000000000001</v>
      </c>
      <c r="I201" s="279"/>
      <c r="J201" s="280">
        <f>ROUND(I201*H201,2)</f>
        <v>0</v>
      </c>
      <c r="K201" s="276" t="s">
        <v>125</v>
      </c>
      <c r="L201" s="281"/>
      <c r="M201" s="282" t="s">
        <v>1</v>
      </c>
      <c r="N201" s="283" t="s">
        <v>41</v>
      </c>
      <c r="O201" s="92"/>
      <c r="P201" s="228">
        <f>O201*H201</f>
        <v>0</v>
      </c>
      <c r="Q201" s="228">
        <v>0.0047999999999999996</v>
      </c>
      <c r="R201" s="228">
        <f>Q201*H201</f>
        <v>0.24947999999999998</v>
      </c>
      <c r="S201" s="228">
        <v>0</v>
      </c>
      <c r="T201" s="22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0" t="s">
        <v>332</v>
      </c>
      <c r="AT201" s="230" t="s">
        <v>329</v>
      </c>
      <c r="AU201" s="230" t="s">
        <v>86</v>
      </c>
      <c r="AY201" s="18" t="s">
        <v>119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8" t="s">
        <v>84</v>
      </c>
      <c r="BK201" s="231">
        <f>ROUND(I201*H201,2)</f>
        <v>0</v>
      </c>
      <c r="BL201" s="18" t="s">
        <v>288</v>
      </c>
      <c r="BM201" s="230" t="s">
        <v>357</v>
      </c>
    </row>
    <row r="202" s="13" customFormat="1">
      <c r="A202" s="13"/>
      <c r="B202" s="242"/>
      <c r="C202" s="243"/>
      <c r="D202" s="232" t="s">
        <v>211</v>
      </c>
      <c r="E202" s="244" t="s">
        <v>1</v>
      </c>
      <c r="F202" s="245" t="s">
        <v>353</v>
      </c>
      <c r="G202" s="243"/>
      <c r="H202" s="246">
        <v>51.975000000000001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2" t="s">
        <v>211</v>
      </c>
      <c r="AU202" s="252" t="s">
        <v>86</v>
      </c>
      <c r="AV202" s="13" t="s">
        <v>86</v>
      </c>
      <c r="AW202" s="13" t="s">
        <v>32</v>
      </c>
      <c r="AX202" s="13" t="s">
        <v>84</v>
      </c>
      <c r="AY202" s="252" t="s">
        <v>119</v>
      </c>
    </row>
    <row r="203" s="2" customFormat="1" ht="21.75" customHeight="1">
      <c r="A203" s="39"/>
      <c r="B203" s="40"/>
      <c r="C203" s="219" t="s">
        <v>358</v>
      </c>
      <c r="D203" s="219" t="s">
        <v>122</v>
      </c>
      <c r="E203" s="220" t="s">
        <v>359</v>
      </c>
      <c r="F203" s="221" t="s">
        <v>360</v>
      </c>
      <c r="G203" s="222" t="s">
        <v>143</v>
      </c>
      <c r="H203" s="223">
        <v>49.5</v>
      </c>
      <c r="I203" s="224"/>
      <c r="J203" s="225">
        <f>ROUND(I203*H203,2)</f>
        <v>0</v>
      </c>
      <c r="K203" s="221" t="s">
        <v>1</v>
      </c>
      <c r="L203" s="45"/>
      <c r="M203" s="226" t="s">
        <v>1</v>
      </c>
      <c r="N203" s="227" t="s">
        <v>41</v>
      </c>
      <c r="O203" s="92"/>
      <c r="P203" s="228">
        <f>O203*H203</f>
        <v>0</v>
      </c>
      <c r="Q203" s="228">
        <v>0.00029999999999999997</v>
      </c>
      <c r="R203" s="228">
        <f>Q203*H203</f>
        <v>0.014849999999999999</v>
      </c>
      <c r="S203" s="228">
        <v>0</v>
      </c>
      <c r="T203" s="229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0" t="s">
        <v>288</v>
      </c>
      <c r="AT203" s="230" t="s">
        <v>122</v>
      </c>
      <c r="AU203" s="230" t="s">
        <v>86</v>
      </c>
      <c r="AY203" s="18" t="s">
        <v>119</v>
      </c>
      <c r="BE203" s="231">
        <f>IF(N203="základní",J203,0)</f>
        <v>0</v>
      </c>
      <c r="BF203" s="231">
        <f>IF(N203="snížená",J203,0)</f>
        <v>0</v>
      </c>
      <c r="BG203" s="231">
        <f>IF(N203="zákl. přenesená",J203,0)</f>
        <v>0</v>
      </c>
      <c r="BH203" s="231">
        <f>IF(N203="sníž. přenesená",J203,0)</f>
        <v>0</v>
      </c>
      <c r="BI203" s="231">
        <f>IF(N203="nulová",J203,0)</f>
        <v>0</v>
      </c>
      <c r="BJ203" s="18" t="s">
        <v>84</v>
      </c>
      <c r="BK203" s="231">
        <f>ROUND(I203*H203,2)</f>
        <v>0</v>
      </c>
      <c r="BL203" s="18" t="s">
        <v>288</v>
      </c>
      <c r="BM203" s="230" t="s">
        <v>361</v>
      </c>
    </row>
    <row r="204" s="13" customFormat="1">
      <c r="A204" s="13"/>
      <c r="B204" s="242"/>
      <c r="C204" s="243"/>
      <c r="D204" s="232" t="s">
        <v>211</v>
      </c>
      <c r="E204" s="244" t="s">
        <v>1</v>
      </c>
      <c r="F204" s="245" t="s">
        <v>173</v>
      </c>
      <c r="G204" s="243"/>
      <c r="H204" s="246">
        <v>49.5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2" t="s">
        <v>211</v>
      </c>
      <c r="AU204" s="252" t="s">
        <v>86</v>
      </c>
      <c r="AV204" s="13" t="s">
        <v>86</v>
      </c>
      <c r="AW204" s="13" t="s">
        <v>32</v>
      </c>
      <c r="AX204" s="13" t="s">
        <v>84</v>
      </c>
      <c r="AY204" s="252" t="s">
        <v>119</v>
      </c>
    </row>
    <row r="205" s="2" customFormat="1" ht="24.15" customHeight="1">
      <c r="A205" s="39"/>
      <c r="B205" s="40"/>
      <c r="C205" s="274" t="s">
        <v>362</v>
      </c>
      <c r="D205" s="274" t="s">
        <v>329</v>
      </c>
      <c r="E205" s="275" t="s">
        <v>363</v>
      </c>
      <c r="F205" s="276" t="s">
        <v>364</v>
      </c>
      <c r="G205" s="277" t="s">
        <v>143</v>
      </c>
      <c r="H205" s="278">
        <v>51.975000000000001</v>
      </c>
      <c r="I205" s="279"/>
      <c r="J205" s="280">
        <f>ROUND(I205*H205,2)</f>
        <v>0</v>
      </c>
      <c r="K205" s="276" t="s">
        <v>1</v>
      </c>
      <c r="L205" s="281"/>
      <c r="M205" s="282" t="s">
        <v>1</v>
      </c>
      <c r="N205" s="283" t="s">
        <v>41</v>
      </c>
      <c r="O205" s="92"/>
      <c r="P205" s="228">
        <f>O205*H205</f>
        <v>0</v>
      </c>
      <c r="Q205" s="228">
        <v>0.0047999999999999996</v>
      </c>
      <c r="R205" s="228">
        <f>Q205*H205</f>
        <v>0.24947999999999998</v>
      </c>
      <c r="S205" s="228">
        <v>0</v>
      </c>
      <c r="T205" s="229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0" t="s">
        <v>332</v>
      </c>
      <c r="AT205" s="230" t="s">
        <v>329</v>
      </c>
      <c r="AU205" s="230" t="s">
        <v>86</v>
      </c>
      <c r="AY205" s="18" t="s">
        <v>119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8" t="s">
        <v>84</v>
      </c>
      <c r="BK205" s="231">
        <f>ROUND(I205*H205,2)</f>
        <v>0</v>
      </c>
      <c r="BL205" s="18" t="s">
        <v>288</v>
      </c>
      <c r="BM205" s="230" t="s">
        <v>365</v>
      </c>
    </row>
    <row r="206" s="13" customFormat="1">
      <c r="A206" s="13"/>
      <c r="B206" s="242"/>
      <c r="C206" s="243"/>
      <c r="D206" s="232" t="s">
        <v>211</v>
      </c>
      <c r="E206" s="244" t="s">
        <v>1</v>
      </c>
      <c r="F206" s="245" t="s">
        <v>353</v>
      </c>
      <c r="G206" s="243"/>
      <c r="H206" s="246">
        <v>51.975000000000001</v>
      </c>
      <c r="I206" s="247"/>
      <c r="J206" s="243"/>
      <c r="K206" s="243"/>
      <c r="L206" s="248"/>
      <c r="M206" s="249"/>
      <c r="N206" s="250"/>
      <c r="O206" s="250"/>
      <c r="P206" s="250"/>
      <c r="Q206" s="250"/>
      <c r="R206" s="250"/>
      <c r="S206" s="250"/>
      <c r="T206" s="25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2" t="s">
        <v>211</v>
      </c>
      <c r="AU206" s="252" t="s">
        <v>86</v>
      </c>
      <c r="AV206" s="13" t="s">
        <v>86</v>
      </c>
      <c r="AW206" s="13" t="s">
        <v>32</v>
      </c>
      <c r="AX206" s="13" t="s">
        <v>84</v>
      </c>
      <c r="AY206" s="252" t="s">
        <v>119</v>
      </c>
    </row>
    <row r="207" s="2" customFormat="1" ht="16.5" customHeight="1">
      <c r="A207" s="39"/>
      <c r="B207" s="40"/>
      <c r="C207" s="219" t="s">
        <v>332</v>
      </c>
      <c r="D207" s="219" t="s">
        <v>122</v>
      </c>
      <c r="E207" s="220" t="s">
        <v>366</v>
      </c>
      <c r="F207" s="221" t="s">
        <v>367</v>
      </c>
      <c r="G207" s="222" t="s">
        <v>143</v>
      </c>
      <c r="H207" s="223">
        <v>49.5</v>
      </c>
      <c r="I207" s="224"/>
      <c r="J207" s="225">
        <f>ROUND(I207*H207,2)</f>
        <v>0</v>
      </c>
      <c r="K207" s="221" t="s">
        <v>1</v>
      </c>
      <c r="L207" s="45"/>
      <c r="M207" s="226" t="s">
        <v>1</v>
      </c>
      <c r="N207" s="227" t="s">
        <v>41</v>
      </c>
      <c r="O207" s="92"/>
      <c r="P207" s="228">
        <f>O207*H207</f>
        <v>0</v>
      </c>
      <c r="Q207" s="228">
        <v>0.00079000000000000001</v>
      </c>
      <c r="R207" s="228">
        <f>Q207*H207</f>
        <v>0.039105000000000001</v>
      </c>
      <c r="S207" s="228">
        <v>0</v>
      </c>
      <c r="T207" s="229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0" t="s">
        <v>288</v>
      </c>
      <c r="AT207" s="230" t="s">
        <v>122</v>
      </c>
      <c r="AU207" s="230" t="s">
        <v>86</v>
      </c>
      <c r="AY207" s="18" t="s">
        <v>119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8" t="s">
        <v>84</v>
      </c>
      <c r="BK207" s="231">
        <f>ROUND(I207*H207,2)</f>
        <v>0</v>
      </c>
      <c r="BL207" s="18" t="s">
        <v>288</v>
      </c>
      <c r="BM207" s="230" t="s">
        <v>368</v>
      </c>
    </row>
    <row r="208" s="13" customFormat="1">
      <c r="A208" s="13"/>
      <c r="B208" s="242"/>
      <c r="C208" s="243"/>
      <c r="D208" s="232" t="s">
        <v>211</v>
      </c>
      <c r="E208" s="244" t="s">
        <v>1</v>
      </c>
      <c r="F208" s="245" t="s">
        <v>173</v>
      </c>
      <c r="G208" s="243"/>
      <c r="H208" s="246">
        <v>49.5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2" t="s">
        <v>211</v>
      </c>
      <c r="AU208" s="252" t="s">
        <v>86</v>
      </c>
      <c r="AV208" s="13" t="s">
        <v>86</v>
      </c>
      <c r="AW208" s="13" t="s">
        <v>32</v>
      </c>
      <c r="AX208" s="13" t="s">
        <v>84</v>
      </c>
      <c r="AY208" s="252" t="s">
        <v>119</v>
      </c>
    </row>
    <row r="209" s="2" customFormat="1" ht="24.15" customHeight="1">
      <c r="A209" s="39"/>
      <c r="B209" s="40"/>
      <c r="C209" s="274" t="s">
        <v>369</v>
      </c>
      <c r="D209" s="274" t="s">
        <v>329</v>
      </c>
      <c r="E209" s="275" t="s">
        <v>370</v>
      </c>
      <c r="F209" s="276" t="s">
        <v>371</v>
      </c>
      <c r="G209" s="277" t="s">
        <v>143</v>
      </c>
      <c r="H209" s="278">
        <v>56.924999999999997</v>
      </c>
      <c r="I209" s="279"/>
      <c r="J209" s="280">
        <f>ROUND(I209*H209,2)</f>
        <v>0</v>
      </c>
      <c r="K209" s="276" t="s">
        <v>1</v>
      </c>
      <c r="L209" s="281"/>
      <c r="M209" s="282" t="s">
        <v>1</v>
      </c>
      <c r="N209" s="283" t="s">
        <v>41</v>
      </c>
      <c r="O209" s="92"/>
      <c r="P209" s="228">
        <f>O209*H209</f>
        <v>0</v>
      </c>
      <c r="Q209" s="228">
        <v>9.0000000000000006E-05</v>
      </c>
      <c r="R209" s="228">
        <f>Q209*H209</f>
        <v>0.0051232500000000002</v>
      </c>
      <c r="S209" s="228">
        <v>0</v>
      </c>
      <c r="T209" s="22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0" t="s">
        <v>332</v>
      </c>
      <c r="AT209" s="230" t="s">
        <v>329</v>
      </c>
      <c r="AU209" s="230" t="s">
        <v>86</v>
      </c>
      <c r="AY209" s="18" t="s">
        <v>119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8" t="s">
        <v>84</v>
      </c>
      <c r="BK209" s="231">
        <f>ROUND(I209*H209,2)</f>
        <v>0</v>
      </c>
      <c r="BL209" s="18" t="s">
        <v>288</v>
      </c>
      <c r="BM209" s="230" t="s">
        <v>372</v>
      </c>
    </row>
    <row r="210" s="13" customFormat="1">
      <c r="A210" s="13"/>
      <c r="B210" s="242"/>
      <c r="C210" s="243"/>
      <c r="D210" s="232" t="s">
        <v>211</v>
      </c>
      <c r="E210" s="244" t="s">
        <v>1</v>
      </c>
      <c r="F210" s="245" t="s">
        <v>373</v>
      </c>
      <c r="G210" s="243"/>
      <c r="H210" s="246">
        <v>56.924999999999997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2" t="s">
        <v>211</v>
      </c>
      <c r="AU210" s="252" t="s">
        <v>86</v>
      </c>
      <c r="AV210" s="13" t="s">
        <v>86</v>
      </c>
      <c r="AW210" s="13" t="s">
        <v>32</v>
      </c>
      <c r="AX210" s="13" t="s">
        <v>84</v>
      </c>
      <c r="AY210" s="252" t="s">
        <v>119</v>
      </c>
    </row>
    <row r="211" s="2" customFormat="1" ht="33" customHeight="1">
      <c r="A211" s="39"/>
      <c r="B211" s="40"/>
      <c r="C211" s="219" t="s">
        <v>374</v>
      </c>
      <c r="D211" s="219" t="s">
        <v>122</v>
      </c>
      <c r="E211" s="220" t="s">
        <v>375</v>
      </c>
      <c r="F211" s="221" t="s">
        <v>376</v>
      </c>
      <c r="G211" s="222" t="s">
        <v>143</v>
      </c>
      <c r="H211" s="223">
        <v>49.5</v>
      </c>
      <c r="I211" s="224"/>
      <c r="J211" s="225">
        <f>ROUND(I211*H211,2)</f>
        <v>0</v>
      </c>
      <c r="K211" s="221" t="s">
        <v>1</v>
      </c>
      <c r="L211" s="45"/>
      <c r="M211" s="226" t="s">
        <v>1</v>
      </c>
      <c r="N211" s="227" t="s">
        <v>41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288</v>
      </c>
      <c r="AT211" s="230" t="s">
        <v>122</v>
      </c>
      <c r="AU211" s="230" t="s">
        <v>86</v>
      </c>
      <c r="AY211" s="18" t="s">
        <v>119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84</v>
      </c>
      <c r="BK211" s="231">
        <f>ROUND(I211*H211,2)</f>
        <v>0</v>
      </c>
      <c r="BL211" s="18" t="s">
        <v>288</v>
      </c>
      <c r="BM211" s="230" t="s">
        <v>377</v>
      </c>
    </row>
    <row r="212" s="2" customFormat="1">
      <c r="A212" s="39"/>
      <c r="B212" s="40"/>
      <c r="C212" s="41"/>
      <c r="D212" s="232" t="s">
        <v>132</v>
      </c>
      <c r="E212" s="41"/>
      <c r="F212" s="233" t="s">
        <v>378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132</v>
      </c>
      <c r="AU212" s="18" t="s">
        <v>86</v>
      </c>
    </row>
    <row r="213" s="13" customFormat="1">
      <c r="A213" s="13"/>
      <c r="B213" s="242"/>
      <c r="C213" s="243"/>
      <c r="D213" s="232" t="s">
        <v>211</v>
      </c>
      <c r="E213" s="244" t="s">
        <v>1</v>
      </c>
      <c r="F213" s="245" t="s">
        <v>173</v>
      </c>
      <c r="G213" s="243"/>
      <c r="H213" s="246">
        <v>49.5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2" t="s">
        <v>211</v>
      </c>
      <c r="AU213" s="252" t="s">
        <v>86</v>
      </c>
      <c r="AV213" s="13" t="s">
        <v>86</v>
      </c>
      <c r="AW213" s="13" t="s">
        <v>32</v>
      </c>
      <c r="AX213" s="13" t="s">
        <v>84</v>
      </c>
      <c r="AY213" s="252" t="s">
        <v>119</v>
      </c>
    </row>
    <row r="214" s="2" customFormat="1" ht="24.15" customHeight="1">
      <c r="A214" s="39"/>
      <c r="B214" s="40"/>
      <c r="C214" s="219" t="s">
        <v>379</v>
      </c>
      <c r="D214" s="219" t="s">
        <v>122</v>
      </c>
      <c r="E214" s="220" t="s">
        <v>380</v>
      </c>
      <c r="F214" s="221" t="s">
        <v>381</v>
      </c>
      <c r="G214" s="222" t="s">
        <v>143</v>
      </c>
      <c r="H214" s="223">
        <v>36</v>
      </c>
      <c r="I214" s="224"/>
      <c r="J214" s="225">
        <f>ROUND(I214*H214,2)</f>
        <v>0</v>
      </c>
      <c r="K214" s="221" t="s">
        <v>1</v>
      </c>
      <c r="L214" s="45"/>
      <c r="M214" s="226" t="s">
        <v>1</v>
      </c>
      <c r="N214" s="227" t="s">
        <v>41</v>
      </c>
      <c r="O214" s="92"/>
      <c r="P214" s="228">
        <f>O214*H214</f>
        <v>0</v>
      </c>
      <c r="Q214" s="228">
        <v>0</v>
      </c>
      <c r="R214" s="228">
        <f>Q214*H214</f>
        <v>0</v>
      </c>
      <c r="S214" s="228">
        <v>0</v>
      </c>
      <c r="T214" s="229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0" t="s">
        <v>288</v>
      </c>
      <c r="AT214" s="230" t="s">
        <v>122</v>
      </c>
      <c r="AU214" s="230" t="s">
        <v>86</v>
      </c>
      <c r="AY214" s="18" t="s">
        <v>119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8" t="s">
        <v>84</v>
      </c>
      <c r="BK214" s="231">
        <f>ROUND(I214*H214,2)</f>
        <v>0</v>
      </c>
      <c r="BL214" s="18" t="s">
        <v>288</v>
      </c>
      <c r="BM214" s="230" t="s">
        <v>382</v>
      </c>
    </row>
    <row r="215" s="2" customFormat="1">
      <c r="A215" s="39"/>
      <c r="B215" s="40"/>
      <c r="C215" s="41"/>
      <c r="D215" s="232" t="s">
        <v>132</v>
      </c>
      <c r="E215" s="41"/>
      <c r="F215" s="233" t="s">
        <v>378</v>
      </c>
      <c r="G215" s="41"/>
      <c r="H215" s="41"/>
      <c r="I215" s="234"/>
      <c r="J215" s="41"/>
      <c r="K215" s="41"/>
      <c r="L215" s="45"/>
      <c r="M215" s="235"/>
      <c r="N215" s="236"/>
      <c r="O215" s="92"/>
      <c r="P215" s="92"/>
      <c r="Q215" s="92"/>
      <c r="R215" s="92"/>
      <c r="S215" s="92"/>
      <c r="T215" s="93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132</v>
      </c>
      <c r="AU215" s="18" t="s">
        <v>86</v>
      </c>
    </row>
    <row r="216" s="13" customFormat="1">
      <c r="A216" s="13"/>
      <c r="B216" s="242"/>
      <c r="C216" s="243"/>
      <c r="D216" s="232" t="s">
        <v>211</v>
      </c>
      <c r="E216" s="244" t="s">
        <v>1</v>
      </c>
      <c r="F216" s="245" t="s">
        <v>176</v>
      </c>
      <c r="G216" s="243"/>
      <c r="H216" s="246">
        <v>36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52" t="s">
        <v>211</v>
      </c>
      <c r="AU216" s="252" t="s">
        <v>86</v>
      </c>
      <c r="AV216" s="13" t="s">
        <v>86</v>
      </c>
      <c r="AW216" s="13" t="s">
        <v>32</v>
      </c>
      <c r="AX216" s="13" t="s">
        <v>84</v>
      </c>
      <c r="AY216" s="252" t="s">
        <v>119</v>
      </c>
    </row>
    <row r="217" s="2" customFormat="1" ht="24.15" customHeight="1">
      <c r="A217" s="39"/>
      <c r="B217" s="40"/>
      <c r="C217" s="219" t="s">
        <v>178</v>
      </c>
      <c r="D217" s="219" t="s">
        <v>122</v>
      </c>
      <c r="E217" s="220" t="s">
        <v>383</v>
      </c>
      <c r="F217" s="221" t="s">
        <v>384</v>
      </c>
      <c r="G217" s="222" t="s">
        <v>385</v>
      </c>
      <c r="H217" s="284"/>
      <c r="I217" s="224"/>
      <c r="J217" s="225">
        <f>ROUND(I217*H217,2)</f>
        <v>0</v>
      </c>
      <c r="K217" s="221" t="s">
        <v>125</v>
      </c>
      <c r="L217" s="45"/>
      <c r="M217" s="226" t="s">
        <v>1</v>
      </c>
      <c r="N217" s="227" t="s">
        <v>41</v>
      </c>
      <c r="O217" s="92"/>
      <c r="P217" s="228">
        <f>O217*H217</f>
        <v>0</v>
      </c>
      <c r="Q217" s="228">
        <v>0</v>
      </c>
      <c r="R217" s="228">
        <f>Q217*H217</f>
        <v>0</v>
      </c>
      <c r="S217" s="228">
        <v>0</v>
      </c>
      <c r="T217" s="229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0" t="s">
        <v>288</v>
      </c>
      <c r="AT217" s="230" t="s">
        <v>122</v>
      </c>
      <c r="AU217" s="230" t="s">
        <v>86</v>
      </c>
      <c r="AY217" s="18" t="s">
        <v>119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8" t="s">
        <v>84</v>
      </c>
      <c r="BK217" s="231">
        <f>ROUND(I217*H217,2)</f>
        <v>0</v>
      </c>
      <c r="BL217" s="18" t="s">
        <v>288</v>
      </c>
      <c r="BM217" s="230" t="s">
        <v>386</v>
      </c>
    </row>
    <row r="218" s="12" customFormat="1" ht="22.8" customHeight="1">
      <c r="A218" s="12"/>
      <c r="B218" s="203"/>
      <c r="C218" s="204"/>
      <c r="D218" s="205" t="s">
        <v>75</v>
      </c>
      <c r="E218" s="217" t="s">
        <v>387</v>
      </c>
      <c r="F218" s="217" t="s">
        <v>388</v>
      </c>
      <c r="G218" s="204"/>
      <c r="H218" s="204"/>
      <c r="I218" s="207"/>
      <c r="J218" s="218">
        <f>BK218</f>
        <v>0</v>
      </c>
      <c r="K218" s="204"/>
      <c r="L218" s="209"/>
      <c r="M218" s="210"/>
      <c r="N218" s="211"/>
      <c r="O218" s="211"/>
      <c r="P218" s="212">
        <f>SUM(P219:P263)</f>
        <v>0</v>
      </c>
      <c r="Q218" s="211"/>
      <c r="R218" s="212">
        <f>SUM(R219:R263)</f>
        <v>7.7358290400000005</v>
      </c>
      <c r="S218" s="211"/>
      <c r="T218" s="213">
        <f>SUM(T219:T263)</f>
        <v>1.89567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14" t="s">
        <v>86</v>
      </c>
      <c r="AT218" s="215" t="s">
        <v>75</v>
      </c>
      <c r="AU218" s="215" t="s">
        <v>84</v>
      </c>
      <c r="AY218" s="214" t="s">
        <v>119</v>
      </c>
      <c r="BK218" s="216">
        <f>SUM(BK219:BK263)</f>
        <v>0</v>
      </c>
    </row>
    <row r="219" s="2" customFormat="1" ht="24.15" customHeight="1">
      <c r="A219" s="39"/>
      <c r="B219" s="40"/>
      <c r="C219" s="219" t="s">
        <v>389</v>
      </c>
      <c r="D219" s="219" t="s">
        <v>122</v>
      </c>
      <c r="E219" s="220" t="s">
        <v>390</v>
      </c>
      <c r="F219" s="221" t="s">
        <v>391</v>
      </c>
      <c r="G219" s="222" t="s">
        <v>143</v>
      </c>
      <c r="H219" s="223">
        <v>9.6999999999999993</v>
      </c>
      <c r="I219" s="224"/>
      <c r="J219" s="225">
        <f>ROUND(I219*H219,2)</f>
        <v>0</v>
      </c>
      <c r="K219" s="221" t="s">
        <v>1</v>
      </c>
      <c r="L219" s="45"/>
      <c r="M219" s="226" t="s">
        <v>1</v>
      </c>
      <c r="N219" s="227" t="s">
        <v>41</v>
      </c>
      <c r="O219" s="92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0" t="s">
        <v>288</v>
      </c>
      <c r="AT219" s="230" t="s">
        <v>122</v>
      </c>
      <c r="AU219" s="230" t="s">
        <v>86</v>
      </c>
      <c r="AY219" s="18" t="s">
        <v>119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8" t="s">
        <v>84</v>
      </c>
      <c r="BK219" s="231">
        <f>ROUND(I219*H219,2)</f>
        <v>0</v>
      </c>
      <c r="BL219" s="18" t="s">
        <v>288</v>
      </c>
      <c r="BM219" s="230" t="s">
        <v>392</v>
      </c>
    </row>
    <row r="220" s="13" customFormat="1">
      <c r="A220" s="13"/>
      <c r="B220" s="242"/>
      <c r="C220" s="243"/>
      <c r="D220" s="232" t="s">
        <v>211</v>
      </c>
      <c r="E220" s="244" t="s">
        <v>1</v>
      </c>
      <c r="F220" s="245" t="s">
        <v>154</v>
      </c>
      <c r="G220" s="243"/>
      <c r="H220" s="246">
        <v>9.6999999999999993</v>
      </c>
      <c r="I220" s="247"/>
      <c r="J220" s="243"/>
      <c r="K220" s="243"/>
      <c r="L220" s="248"/>
      <c r="M220" s="249"/>
      <c r="N220" s="250"/>
      <c r="O220" s="250"/>
      <c r="P220" s="250"/>
      <c r="Q220" s="250"/>
      <c r="R220" s="250"/>
      <c r="S220" s="250"/>
      <c r="T220" s="251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2" t="s">
        <v>211</v>
      </c>
      <c r="AU220" s="252" t="s">
        <v>86</v>
      </c>
      <c r="AV220" s="13" t="s">
        <v>86</v>
      </c>
      <c r="AW220" s="13" t="s">
        <v>32</v>
      </c>
      <c r="AX220" s="13" t="s">
        <v>84</v>
      </c>
      <c r="AY220" s="252" t="s">
        <v>119</v>
      </c>
    </row>
    <row r="221" s="2" customFormat="1" ht="21.75" customHeight="1">
      <c r="A221" s="39"/>
      <c r="B221" s="40"/>
      <c r="C221" s="219" t="s">
        <v>393</v>
      </c>
      <c r="D221" s="219" t="s">
        <v>122</v>
      </c>
      <c r="E221" s="220" t="s">
        <v>394</v>
      </c>
      <c r="F221" s="221" t="s">
        <v>395</v>
      </c>
      <c r="G221" s="222" t="s">
        <v>124</v>
      </c>
      <c r="H221" s="223">
        <v>1</v>
      </c>
      <c r="I221" s="224"/>
      <c r="J221" s="225">
        <f>ROUND(I221*H221,2)</f>
        <v>0</v>
      </c>
      <c r="K221" s="221" t="s">
        <v>1</v>
      </c>
      <c r="L221" s="45"/>
      <c r="M221" s="226" t="s">
        <v>1</v>
      </c>
      <c r="N221" s="227" t="s">
        <v>41</v>
      </c>
      <c r="O221" s="92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0" t="s">
        <v>288</v>
      </c>
      <c r="AT221" s="230" t="s">
        <v>122</v>
      </c>
      <c r="AU221" s="230" t="s">
        <v>86</v>
      </c>
      <c r="AY221" s="18" t="s">
        <v>119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8" t="s">
        <v>84</v>
      </c>
      <c r="BK221" s="231">
        <f>ROUND(I221*H221,2)</f>
        <v>0</v>
      </c>
      <c r="BL221" s="18" t="s">
        <v>288</v>
      </c>
      <c r="BM221" s="230" t="s">
        <v>396</v>
      </c>
    </row>
    <row r="222" s="2" customFormat="1">
      <c r="A222" s="39"/>
      <c r="B222" s="40"/>
      <c r="C222" s="41"/>
      <c r="D222" s="232" t="s">
        <v>132</v>
      </c>
      <c r="E222" s="41"/>
      <c r="F222" s="233" t="s">
        <v>397</v>
      </c>
      <c r="G222" s="41"/>
      <c r="H222" s="41"/>
      <c r="I222" s="234"/>
      <c r="J222" s="41"/>
      <c r="K222" s="41"/>
      <c r="L222" s="45"/>
      <c r="M222" s="235"/>
      <c r="N222" s="236"/>
      <c r="O222" s="92"/>
      <c r="P222" s="92"/>
      <c r="Q222" s="92"/>
      <c r="R222" s="92"/>
      <c r="S222" s="92"/>
      <c r="T222" s="93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132</v>
      </c>
      <c r="AU222" s="18" t="s">
        <v>86</v>
      </c>
    </row>
    <row r="223" s="2" customFormat="1" ht="16.5" customHeight="1">
      <c r="A223" s="39"/>
      <c r="B223" s="40"/>
      <c r="C223" s="219" t="s">
        <v>398</v>
      </c>
      <c r="D223" s="219" t="s">
        <v>122</v>
      </c>
      <c r="E223" s="220" t="s">
        <v>399</v>
      </c>
      <c r="F223" s="221" t="s">
        <v>400</v>
      </c>
      <c r="G223" s="222" t="s">
        <v>143</v>
      </c>
      <c r="H223" s="223">
        <v>73.578000000000003</v>
      </c>
      <c r="I223" s="224"/>
      <c r="J223" s="225">
        <f>ROUND(I223*H223,2)</f>
        <v>0</v>
      </c>
      <c r="K223" s="221" t="s">
        <v>125</v>
      </c>
      <c r="L223" s="45"/>
      <c r="M223" s="226" t="s">
        <v>1</v>
      </c>
      <c r="N223" s="227" t="s">
        <v>41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0.014999999999999999</v>
      </c>
      <c r="T223" s="229">
        <f>S223*H223</f>
        <v>1.1036699999999999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288</v>
      </c>
      <c r="AT223" s="230" t="s">
        <v>122</v>
      </c>
      <c r="AU223" s="230" t="s">
        <v>86</v>
      </c>
      <c r="AY223" s="18" t="s">
        <v>119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84</v>
      </c>
      <c r="BK223" s="231">
        <f>ROUND(I223*H223,2)</f>
        <v>0</v>
      </c>
      <c r="BL223" s="18" t="s">
        <v>288</v>
      </c>
      <c r="BM223" s="230" t="s">
        <v>401</v>
      </c>
    </row>
    <row r="224" s="13" customFormat="1">
      <c r="A224" s="13"/>
      <c r="B224" s="242"/>
      <c r="C224" s="243"/>
      <c r="D224" s="232" t="s">
        <v>211</v>
      </c>
      <c r="E224" s="244" t="s">
        <v>1</v>
      </c>
      <c r="F224" s="245" t="s">
        <v>171</v>
      </c>
      <c r="G224" s="243"/>
      <c r="H224" s="246">
        <v>73.578000000000003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2" t="s">
        <v>211</v>
      </c>
      <c r="AU224" s="252" t="s">
        <v>86</v>
      </c>
      <c r="AV224" s="13" t="s">
        <v>86</v>
      </c>
      <c r="AW224" s="13" t="s">
        <v>32</v>
      </c>
      <c r="AX224" s="13" t="s">
        <v>84</v>
      </c>
      <c r="AY224" s="252" t="s">
        <v>119</v>
      </c>
    </row>
    <row r="225" s="2" customFormat="1" ht="33" customHeight="1">
      <c r="A225" s="39"/>
      <c r="B225" s="40"/>
      <c r="C225" s="219" t="s">
        <v>402</v>
      </c>
      <c r="D225" s="219" t="s">
        <v>122</v>
      </c>
      <c r="E225" s="220" t="s">
        <v>403</v>
      </c>
      <c r="F225" s="221" t="s">
        <v>404</v>
      </c>
      <c r="G225" s="222" t="s">
        <v>143</v>
      </c>
      <c r="H225" s="223">
        <v>418.428</v>
      </c>
      <c r="I225" s="224"/>
      <c r="J225" s="225">
        <f>ROUND(I225*H225,2)</f>
        <v>0</v>
      </c>
      <c r="K225" s="221" t="s">
        <v>125</v>
      </c>
      <c r="L225" s="45"/>
      <c r="M225" s="226" t="s">
        <v>1</v>
      </c>
      <c r="N225" s="227" t="s">
        <v>41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288</v>
      </c>
      <c r="AT225" s="230" t="s">
        <v>122</v>
      </c>
      <c r="AU225" s="230" t="s">
        <v>86</v>
      </c>
      <c r="AY225" s="18" t="s">
        <v>119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84</v>
      </c>
      <c r="BK225" s="231">
        <f>ROUND(I225*H225,2)</f>
        <v>0</v>
      </c>
      <c r="BL225" s="18" t="s">
        <v>288</v>
      </c>
      <c r="BM225" s="230" t="s">
        <v>405</v>
      </c>
    </row>
    <row r="226" s="15" customFormat="1">
      <c r="A226" s="15"/>
      <c r="B226" s="264"/>
      <c r="C226" s="265"/>
      <c r="D226" s="232" t="s">
        <v>211</v>
      </c>
      <c r="E226" s="266" t="s">
        <v>1</v>
      </c>
      <c r="F226" s="267" t="s">
        <v>406</v>
      </c>
      <c r="G226" s="265"/>
      <c r="H226" s="266" t="s">
        <v>1</v>
      </c>
      <c r="I226" s="268"/>
      <c r="J226" s="265"/>
      <c r="K226" s="265"/>
      <c r="L226" s="269"/>
      <c r="M226" s="270"/>
      <c r="N226" s="271"/>
      <c r="O226" s="271"/>
      <c r="P226" s="271"/>
      <c r="Q226" s="271"/>
      <c r="R226" s="271"/>
      <c r="S226" s="271"/>
      <c r="T226" s="272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3" t="s">
        <v>211</v>
      </c>
      <c r="AU226" s="273" t="s">
        <v>86</v>
      </c>
      <c r="AV226" s="15" t="s">
        <v>84</v>
      </c>
      <c r="AW226" s="15" t="s">
        <v>32</v>
      </c>
      <c r="AX226" s="15" t="s">
        <v>76</v>
      </c>
      <c r="AY226" s="273" t="s">
        <v>119</v>
      </c>
    </row>
    <row r="227" s="13" customFormat="1">
      <c r="A227" s="13"/>
      <c r="B227" s="242"/>
      <c r="C227" s="243"/>
      <c r="D227" s="232" t="s">
        <v>211</v>
      </c>
      <c r="E227" s="244" t="s">
        <v>1</v>
      </c>
      <c r="F227" s="245" t="s">
        <v>407</v>
      </c>
      <c r="G227" s="243"/>
      <c r="H227" s="246">
        <v>73.578000000000003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2" t="s">
        <v>211</v>
      </c>
      <c r="AU227" s="252" t="s">
        <v>86</v>
      </c>
      <c r="AV227" s="13" t="s">
        <v>86</v>
      </c>
      <c r="AW227" s="13" t="s">
        <v>32</v>
      </c>
      <c r="AX227" s="13" t="s">
        <v>76</v>
      </c>
      <c r="AY227" s="252" t="s">
        <v>119</v>
      </c>
    </row>
    <row r="228" s="16" customFormat="1">
      <c r="A228" s="16"/>
      <c r="B228" s="285"/>
      <c r="C228" s="286"/>
      <c r="D228" s="232" t="s">
        <v>211</v>
      </c>
      <c r="E228" s="287" t="s">
        <v>171</v>
      </c>
      <c r="F228" s="288" t="s">
        <v>408</v>
      </c>
      <c r="G228" s="286"/>
      <c r="H228" s="289">
        <v>73.578000000000003</v>
      </c>
      <c r="I228" s="290"/>
      <c r="J228" s="286"/>
      <c r="K228" s="286"/>
      <c r="L228" s="291"/>
      <c r="M228" s="292"/>
      <c r="N228" s="293"/>
      <c r="O228" s="293"/>
      <c r="P228" s="293"/>
      <c r="Q228" s="293"/>
      <c r="R228" s="293"/>
      <c r="S228" s="293"/>
      <c r="T228" s="294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T228" s="295" t="s">
        <v>211</v>
      </c>
      <c r="AU228" s="295" t="s">
        <v>86</v>
      </c>
      <c r="AV228" s="16" t="s">
        <v>136</v>
      </c>
      <c r="AW228" s="16" t="s">
        <v>32</v>
      </c>
      <c r="AX228" s="16" t="s">
        <v>76</v>
      </c>
      <c r="AY228" s="295" t="s">
        <v>119</v>
      </c>
    </row>
    <row r="229" s="15" customFormat="1">
      <c r="A229" s="15"/>
      <c r="B229" s="264"/>
      <c r="C229" s="265"/>
      <c r="D229" s="232" t="s">
        <v>211</v>
      </c>
      <c r="E229" s="266" t="s">
        <v>1</v>
      </c>
      <c r="F229" s="267" t="s">
        <v>409</v>
      </c>
      <c r="G229" s="265"/>
      <c r="H229" s="266" t="s">
        <v>1</v>
      </c>
      <c r="I229" s="268"/>
      <c r="J229" s="265"/>
      <c r="K229" s="265"/>
      <c r="L229" s="269"/>
      <c r="M229" s="270"/>
      <c r="N229" s="271"/>
      <c r="O229" s="271"/>
      <c r="P229" s="271"/>
      <c r="Q229" s="271"/>
      <c r="R229" s="271"/>
      <c r="S229" s="271"/>
      <c r="T229" s="272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3" t="s">
        <v>211</v>
      </c>
      <c r="AU229" s="273" t="s">
        <v>86</v>
      </c>
      <c r="AV229" s="15" t="s">
        <v>84</v>
      </c>
      <c r="AW229" s="15" t="s">
        <v>32</v>
      </c>
      <c r="AX229" s="15" t="s">
        <v>76</v>
      </c>
      <c r="AY229" s="273" t="s">
        <v>119</v>
      </c>
    </row>
    <row r="230" s="13" customFormat="1">
      <c r="A230" s="13"/>
      <c r="B230" s="242"/>
      <c r="C230" s="243"/>
      <c r="D230" s="232" t="s">
        <v>211</v>
      </c>
      <c r="E230" s="244" t="s">
        <v>1</v>
      </c>
      <c r="F230" s="245" t="s">
        <v>410</v>
      </c>
      <c r="G230" s="243"/>
      <c r="H230" s="246">
        <v>319.69999999999999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1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2" t="s">
        <v>211</v>
      </c>
      <c r="AU230" s="252" t="s">
        <v>86</v>
      </c>
      <c r="AV230" s="13" t="s">
        <v>86</v>
      </c>
      <c r="AW230" s="13" t="s">
        <v>32</v>
      </c>
      <c r="AX230" s="13" t="s">
        <v>76</v>
      </c>
      <c r="AY230" s="252" t="s">
        <v>119</v>
      </c>
    </row>
    <row r="231" s="13" customFormat="1">
      <c r="A231" s="13"/>
      <c r="B231" s="242"/>
      <c r="C231" s="243"/>
      <c r="D231" s="232" t="s">
        <v>211</v>
      </c>
      <c r="E231" s="244" t="s">
        <v>1</v>
      </c>
      <c r="F231" s="245" t="s">
        <v>411</v>
      </c>
      <c r="G231" s="243"/>
      <c r="H231" s="246">
        <v>19.399999999999999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2" t="s">
        <v>211</v>
      </c>
      <c r="AU231" s="252" t="s">
        <v>86</v>
      </c>
      <c r="AV231" s="13" t="s">
        <v>86</v>
      </c>
      <c r="AW231" s="13" t="s">
        <v>32</v>
      </c>
      <c r="AX231" s="13" t="s">
        <v>76</v>
      </c>
      <c r="AY231" s="252" t="s">
        <v>119</v>
      </c>
    </row>
    <row r="232" s="13" customFormat="1">
      <c r="A232" s="13"/>
      <c r="B232" s="242"/>
      <c r="C232" s="243"/>
      <c r="D232" s="232" t="s">
        <v>211</v>
      </c>
      <c r="E232" s="244" t="s">
        <v>1</v>
      </c>
      <c r="F232" s="245" t="s">
        <v>164</v>
      </c>
      <c r="G232" s="243"/>
      <c r="H232" s="246">
        <v>5.75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2" t="s">
        <v>211</v>
      </c>
      <c r="AU232" s="252" t="s">
        <v>86</v>
      </c>
      <c r="AV232" s="13" t="s">
        <v>86</v>
      </c>
      <c r="AW232" s="13" t="s">
        <v>32</v>
      </c>
      <c r="AX232" s="13" t="s">
        <v>76</v>
      </c>
      <c r="AY232" s="252" t="s">
        <v>119</v>
      </c>
    </row>
    <row r="233" s="16" customFormat="1">
      <c r="A233" s="16"/>
      <c r="B233" s="285"/>
      <c r="C233" s="286"/>
      <c r="D233" s="232" t="s">
        <v>211</v>
      </c>
      <c r="E233" s="287" t="s">
        <v>167</v>
      </c>
      <c r="F233" s="288" t="s">
        <v>408</v>
      </c>
      <c r="G233" s="286"/>
      <c r="H233" s="289">
        <v>344.85000000000002</v>
      </c>
      <c r="I233" s="290"/>
      <c r="J233" s="286"/>
      <c r="K233" s="286"/>
      <c r="L233" s="291"/>
      <c r="M233" s="292"/>
      <c r="N233" s="293"/>
      <c r="O233" s="293"/>
      <c r="P233" s="293"/>
      <c r="Q233" s="293"/>
      <c r="R233" s="293"/>
      <c r="S233" s="293"/>
      <c r="T233" s="294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T233" s="295" t="s">
        <v>211</v>
      </c>
      <c r="AU233" s="295" t="s">
        <v>86</v>
      </c>
      <c r="AV233" s="16" t="s">
        <v>136</v>
      </c>
      <c r="AW233" s="16" t="s">
        <v>32</v>
      </c>
      <c r="AX233" s="16" t="s">
        <v>76</v>
      </c>
      <c r="AY233" s="295" t="s">
        <v>119</v>
      </c>
    </row>
    <row r="234" s="14" customFormat="1">
      <c r="A234" s="14"/>
      <c r="B234" s="253"/>
      <c r="C234" s="254"/>
      <c r="D234" s="232" t="s">
        <v>211</v>
      </c>
      <c r="E234" s="255" t="s">
        <v>1</v>
      </c>
      <c r="F234" s="256" t="s">
        <v>227</v>
      </c>
      <c r="G234" s="254"/>
      <c r="H234" s="257">
        <v>418.428</v>
      </c>
      <c r="I234" s="258"/>
      <c r="J234" s="254"/>
      <c r="K234" s="254"/>
      <c r="L234" s="259"/>
      <c r="M234" s="260"/>
      <c r="N234" s="261"/>
      <c r="O234" s="261"/>
      <c r="P234" s="261"/>
      <c r="Q234" s="261"/>
      <c r="R234" s="261"/>
      <c r="S234" s="261"/>
      <c r="T234" s="26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3" t="s">
        <v>211</v>
      </c>
      <c r="AU234" s="263" t="s">
        <v>86</v>
      </c>
      <c r="AV234" s="14" t="s">
        <v>209</v>
      </c>
      <c r="AW234" s="14" t="s">
        <v>32</v>
      </c>
      <c r="AX234" s="14" t="s">
        <v>84</v>
      </c>
      <c r="AY234" s="263" t="s">
        <v>119</v>
      </c>
    </row>
    <row r="235" s="2" customFormat="1" ht="16.5" customHeight="1">
      <c r="A235" s="39"/>
      <c r="B235" s="40"/>
      <c r="C235" s="274" t="s">
        <v>412</v>
      </c>
      <c r="D235" s="274" t="s">
        <v>329</v>
      </c>
      <c r="E235" s="275" t="s">
        <v>413</v>
      </c>
      <c r="F235" s="276" t="s">
        <v>414</v>
      </c>
      <c r="G235" s="277" t="s">
        <v>208</v>
      </c>
      <c r="H235" s="278">
        <v>11.045999999999999</v>
      </c>
      <c r="I235" s="279"/>
      <c r="J235" s="280">
        <f>ROUND(I235*H235,2)</f>
        <v>0</v>
      </c>
      <c r="K235" s="276" t="s">
        <v>125</v>
      </c>
      <c r="L235" s="281"/>
      <c r="M235" s="282" t="s">
        <v>1</v>
      </c>
      <c r="N235" s="283" t="s">
        <v>41</v>
      </c>
      <c r="O235" s="92"/>
      <c r="P235" s="228">
        <f>O235*H235</f>
        <v>0</v>
      </c>
      <c r="Q235" s="228">
        <v>0.55000000000000004</v>
      </c>
      <c r="R235" s="228">
        <f>Q235*H235</f>
        <v>6.0753000000000004</v>
      </c>
      <c r="S235" s="228">
        <v>0</v>
      </c>
      <c r="T235" s="22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0" t="s">
        <v>332</v>
      </c>
      <c r="AT235" s="230" t="s">
        <v>329</v>
      </c>
      <c r="AU235" s="230" t="s">
        <v>86</v>
      </c>
      <c r="AY235" s="18" t="s">
        <v>119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8" t="s">
        <v>84</v>
      </c>
      <c r="BK235" s="231">
        <f>ROUND(I235*H235,2)</f>
        <v>0</v>
      </c>
      <c r="BL235" s="18" t="s">
        <v>288</v>
      </c>
      <c r="BM235" s="230" t="s">
        <v>415</v>
      </c>
    </row>
    <row r="236" s="13" customFormat="1">
      <c r="A236" s="13"/>
      <c r="B236" s="242"/>
      <c r="C236" s="243"/>
      <c r="D236" s="232" t="s">
        <v>211</v>
      </c>
      <c r="E236" s="244" t="s">
        <v>1</v>
      </c>
      <c r="F236" s="245" t="s">
        <v>416</v>
      </c>
      <c r="G236" s="243"/>
      <c r="H236" s="246">
        <v>9.1039999999999992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2" t="s">
        <v>211</v>
      </c>
      <c r="AU236" s="252" t="s">
        <v>86</v>
      </c>
      <c r="AV236" s="13" t="s">
        <v>86</v>
      </c>
      <c r="AW236" s="13" t="s">
        <v>32</v>
      </c>
      <c r="AX236" s="13" t="s">
        <v>76</v>
      </c>
      <c r="AY236" s="252" t="s">
        <v>119</v>
      </c>
    </row>
    <row r="237" s="13" customFormat="1">
      <c r="A237" s="13"/>
      <c r="B237" s="242"/>
      <c r="C237" s="243"/>
      <c r="D237" s="232" t="s">
        <v>211</v>
      </c>
      <c r="E237" s="244" t="s">
        <v>1</v>
      </c>
      <c r="F237" s="245" t="s">
        <v>417</v>
      </c>
      <c r="G237" s="243"/>
      <c r="H237" s="246">
        <v>1.942</v>
      </c>
      <c r="I237" s="247"/>
      <c r="J237" s="243"/>
      <c r="K237" s="243"/>
      <c r="L237" s="248"/>
      <c r="M237" s="249"/>
      <c r="N237" s="250"/>
      <c r="O237" s="250"/>
      <c r="P237" s="250"/>
      <c r="Q237" s="250"/>
      <c r="R237" s="250"/>
      <c r="S237" s="250"/>
      <c r="T237" s="251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2" t="s">
        <v>211</v>
      </c>
      <c r="AU237" s="252" t="s">
        <v>86</v>
      </c>
      <c r="AV237" s="13" t="s">
        <v>86</v>
      </c>
      <c r="AW237" s="13" t="s">
        <v>32</v>
      </c>
      <c r="AX237" s="13" t="s">
        <v>76</v>
      </c>
      <c r="AY237" s="252" t="s">
        <v>119</v>
      </c>
    </row>
    <row r="238" s="14" customFormat="1">
      <c r="A238" s="14"/>
      <c r="B238" s="253"/>
      <c r="C238" s="254"/>
      <c r="D238" s="232" t="s">
        <v>211</v>
      </c>
      <c r="E238" s="255" t="s">
        <v>1</v>
      </c>
      <c r="F238" s="256" t="s">
        <v>227</v>
      </c>
      <c r="G238" s="254"/>
      <c r="H238" s="257">
        <v>11.045999999999999</v>
      </c>
      <c r="I238" s="258"/>
      <c r="J238" s="254"/>
      <c r="K238" s="254"/>
      <c r="L238" s="259"/>
      <c r="M238" s="260"/>
      <c r="N238" s="261"/>
      <c r="O238" s="261"/>
      <c r="P238" s="261"/>
      <c r="Q238" s="261"/>
      <c r="R238" s="261"/>
      <c r="S238" s="261"/>
      <c r="T238" s="26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3" t="s">
        <v>211</v>
      </c>
      <c r="AU238" s="263" t="s">
        <v>86</v>
      </c>
      <c r="AV238" s="14" t="s">
        <v>209</v>
      </c>
      <c r="AW238" s="14" t="s">
        <v>32</v>
      </c>
      <c r="AX238" s="14" t="s">
        <v>84</v>
      </c>
      <c r="AY238" s="263" t="s">
        <v>119</v>
      </c>
    </row>
    <row r="239" s="2" customFormat="1" ht="16.5" customHeight="1">
      <c r="A239" s="39"/>
      <c r="B239" s="40"/>
      <c r="C239" s="219" t="s">
        <v>418</v>
      </c>
      <c r="D239" s="219" t="s">
        <v>122</v>
      </c>
      <c r="E239" s="220" t="s">
        <v>419</v>
      </c>
      <c r="F239" s="221" t="s">
        <v>420</v>
      </c>
      <c r="G239" s="222" t="s">
        <v>256</v>
      </c>
      <c r="H239" s="223">
        <v>886.375</v>
      </c>
      <c r="I239" s="224"/>
      <c r="J239" s="225">
        <f>ROUND(I239*H239,2)</f>
        <v>0</v>
      </c>
      <c r="K239" s="221" t="s">
        <v>125</v>
      </c>
      <c r="L239" s="45"/>
      <c r="M239" s="226" t="s">
        <v>1</v>
      </c>
      <c r="N239" s="227" t="s">
        <v>41</v>
      </c>
      <c r="O239" s="92"/>
      <c r="P239" s="228">
        <f>O239*H239</f>
        <v>0</v>
      </c>
      <c r="Q239" s="228">
        <v>2.0000000000000002E-05</v>
      </c>
      <c r="R239" s="228">
        <f>Q239*H239</f>
        <v>0.0177275</v>
      </c>
      <c r="S239" s="228">
        <v>0</v>
      </c>
      <c r="T239" s="229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0" t="s">
        <v>288</v>
      </c>
      <c r="AT239" s="230" t="s">
        <v>122</v>
      </c>
      <c r="AU239" s="230" t="s">
        <v>86</v>
      </c>
      <c r="AY239" s="18" t="s">
        <v>119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8" t="s">
        <v>84</v>
      </c>
      <c r="BK239" s="231">
        <f>ROUND(I239*H239,2)</f>
        <v>0</v>
      </c>
      <c r="BL239" s="18" t="s">
        <v>288</v>
      </c>
      <c r="BM239" s="230" t="s">
        <v>421</v>
      </c>
    </row>
    <row r="240" s="15" customFormat="1">
      <c r="A240" s="15"/>
      <c r="B240" s="264"/>
      <c r="C240" s="265"/>
      <c r="D240" s="232" t="s">
        <v>211</v>
      </c>
      <c r="E240" s="266" t="s">
        <v>1</v>
      </c>
      <c r="F240" s="267" t="s">
        <v>409</v>
      </c>
      <c r="G240" s="265"/>
      <c r="H240" s="266" t="s">
        <v>1</v>
      </c>
      <c r="I240" s="268"/>
      <c r="J240" s="265"/>
      <c r="K240" s="265"/>
      <c r="L240" s="269"/>
      <c r="M240" s="270"/>
      <c r="N240" s="271"/>
      <c r="O240" s="271"/>
      <c r="P240" s="271"/>
      <c r="Q240" s="271"/>
      <c r="R240" s="271"/>
      <c r="S240" s="271"/>
      <c r="T240" s="272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T240" s="273" t="s">
        <v>211</v>
      </c>
      <c r="AU240" s="273" t="s">
        <v>86</v>
      </c>
      <c r="AV240" s="15" t="s">
        <v>84</v>
      </c>
      <c r="AW240" s="15" t="s">
        <v>32</v>
      </c>
      <c r="AX240" s="15" t="s">
        <v>76</v>
      </c>
      <c r="AY240" s="273" t="s">
        <v>119</v>
      </c>
    </row>
    <row r="241" s="13" customFormat="1">
      <c r="A241" s="13"/>
      <c r="B241" s="242"/>
      <c r="C241" s="243"/>
      <c r="D241" s="232" t="s">
        <v>211</v>
      </c>
      <c r="E241" s="244" t="s">
        <v>1</v>
      </c>
      <c r="F241" s="245" t="s">
        <v>422</v>
      </c>
      <c r="G241" s="243"/>
      <c r="H241" s="246">
        <v>799.25</v>
      </c>
      <c r="I241" s="247"/>
      <c r="J241" s="243"/>
      <c r="K241" s="243"/>
      <c r="L241" s="248"/>
      <c r="M241" s="249"/>
      <c r="N241" s="250"/>
      <c r="O241" s="250"/>
      <c r="P241" s="250"/>
      <c r="Q241" s="250"/>
      <c r="R241" s="250"/>
      <c r="S241" s="250"/>
      <c r="T241" s="25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2" t="s">
        <v>211</v>
      </c>
      <c r="AU241" s="252" t="s">
        <v>86</v>
      </c>
      <c r="AV241" s="13" t="s">
        <v>86</v>
      </c>
      <c r="AW241" s="13" t="s">
        <v>32</v>
      </c>
      <c r="AX241" s="13" t="s">
        <v>76</v>
      </c>
      <c r="AY241" s="252" t="s">
        <v>119</v>
      </c>
    </row>
    <row r="242" s="13" customFormat="1">
      <c r="A242" s="13"/>
      <c r="B242" s="242"/>
      <c r="C242" s="243"/>
      <c r="D242" s="232" t="s">
        <v>211</v>
      </c>
      <c r="E242" s="244" t="s">
        <v>1</v>
      </c>
      <c r="F242" s="245" t="s">
        <v>423</v>
      </c>
      <c r="G242" s="243"/>
      <c r="H242" s="246">
        <v>72.75</v>
      </c>
      <c r="I242" s="247"/>
      <c r="J242" s="243"/>
      <c r="K242" s="243"/>
      <c r="L242" s="248"/>
      <c r="M242" s="249"/>
      <c r="N242" s="250"/>
      <c r="O242" s="250"/>
      <c r="P242" s="250"/>
      <c r="Q242" s="250"/>
      <c r="R242" s="250"/>
      <c r="S242" s="250"/>
      <c r="T242" s="25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2" t="s">
        <v>211</v>
      </c>
      <c r="AU242" s="252" t="s">
        <v>86</v>
      </c>
      <c r="AV242" s="13" t="s">
        <v>86</v>
      </c>
      <c r="AW242" s="13" t="s">
        <v>32</v>
      </c>
      <c r="AX242" s="13" t="s">
        <v>76</v>
      </c>
      <c r="AY242" s="252" t="s">
        <v>119</v>
      </c>
    </row>
    <row r="243" s="13" customFormat="1">
      <c r="A243" s="13"/>
      <c r="B243" s="242"/>
      <c r="C243" s="243"/>
      <c r="D243" s="232" t="s">
        <v>211</v>
      </c>
      <c r="E243" s="244" t="s">
        <v>1</v>
      </c>
      <c r="F243" s="245" t="s">
        <v>424</v>
      </c>
      <c r="G243" s="243"/>
      <c r="H243" s="246">
        <v>14.375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2" t="s">
        <v>211</v>
      </c>
      <c r="AU243" s="252" t="s">
        <v>86</v>
      </c>
      <c r="AV243" s="13" t="s">
        <v>86</v>
      </c>
      <c r="AW243" s="13" t="s">
        <v>32</v>
      </c>
      <c r="AX243" s="13" t="s">
        <v>76</v>
      </c>
      <c r="AY243" s="252" t="s">
        <v>119</v>
      </c>
    </row>
    <row r="244" s="16" customFormat="1">
      <c r="A244" s="16"/>
      <c r="B244" s="285"/>
      <c r="C244" s="286"/>
      <c r="D244" s="232" t="s">
        <v>211</v>
      </c>
      <c r="E244" s="287" t="s">
        <v>169</v>
      </c>
      <c r="F244" s="288" t="s">
        <v>408</v>
      </c>
      <c r="G244" s="286"/>
      <c r="H244" s="289">
        <v>886.375</v>
      </c>
      <c r="I244" s="290"/>
      <c r="J244" s="286"/>
      <c r="K244" s="286"/>
      <c r="L244" s="291"/>
      <c r="M244" s="292"/>
      <c r="N244" s="293"/>
      <c r="O244" s="293"/>
      <c r="P244" s="293"/>
      <c r="Q244" s="293"/>
      <c r="R244" s="293"/>
      <c r="S244" s="293"/>
      <c r="T244" s="294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T244" s="295" t="s">
        <v>211</v>
      </c>
      <c r="AU244" s="295" t="s">
        <v>86</v>
      </c>
      <c r="AV244" s="16" t="s">
        <v>136</v>
      </c>
      <c r="AW244" s="16" t="s">
        <v>32</v>
      </c>
      <c r="AX244" s="16" t="s">
        <v>76</v>
      </c>
      <c r="AY244" s="295" t="s">
        <v>119</v>
      </c>
    </row>
    <row r="245" s="14" customFormat="1">
      <c r="A245" s="14"/>
      <c r="B245" s="253"/>
      <c r="C245" s="254"/>
      <c r="D245" s="232" t="s">
        <v>211</v>
      </c>
      <c r="E245" s="255" t="s">
        <v>1</v>
      </c>
      <c r="F245" s="256" t="s">
        <v>227</v>
      </c>
      <c r="G245" s="254"/>
      <c r="H245" s="257">
        <v>886.375</v>
      </c>
      <c r="I245" s="258"/>
      <c r="J245" s="254"/>
      <c r="K245" s="254"/>
      <c r="L245" s="259"/>
      <c r="M245" s="260"/>
      <c r="N245" s="261"/>
      <c r="O245" s="261"/>
      <c r="P245" s="261"/>
      <c r="Q245" s="261"/>
      <c r="R245" s="261"/>
      <c r="S245" s="261"/>
      <c r="T245" s="26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3" t="s">
        <v>211</v>
      </c>
      <c r="AU245" s="263" t="s">
        <v>86</v>
      </c>
      <c r="AV245" s="14" t="s">
        <v>209</v>
      </c>
      <c r="AW245" s="14" t="s">
        <v>32</v>
      </c>
      <c r="AX245" s="14" t="s">
        <v>84</v>
      </c>
      <c r="AY245" s="263" t="s">
        <v>119</v>
      </c>
    </row>
    <row r="246" s="2" customFormat="1" ht="16.5" customHeight="1">
      <c r="A246" s="39"/>
      <c r="B246" s="40"/>
      <c r="C246" s="274" t="s">
        <v>425</v>
      </c>
      <c r="D246" s="274" t="s">
        <v>329</v>
      </c>
      <c r="E246" s="275" t="s">
        <v>426</v>
      </c>
      <c r="F246" s="276" t="s">
        <v>427</v>
      </c>
      <c r="G246" s="277" t="s">
        <v>208</v>
      </c>
      <c r="H246" s="278">
        <v>2.3399999999999999</v>
      </c>
      <c r="I246" s="279"/>
      <c r="J246" s="280">
        <f>ROUND(I246*H246,2)</f>
        <v>0</v>
      </c>
      <c r="K246" s="276" t="s">
        <v>125</v>
      </c>
      <c r="L246" s="281"/>
      <c r="M246" s="282" t="s">
        <v>1</v>
      </c>
      <c r="N246" s="283" t="s">
        <v>41</v>
      </c>
      <c r="O246" s="92"/>
      <c r="P246" s="228">
        <f>O246*H246</f>
        <v>0</v>
      </c>
      <c r="Q246" s="228">
        <v>0.55000000000000004</v>
      </c>
      <c r="R246" s="228">
        <f>Q246*H246</f>
        <v>1.2869999999999999</v>
      </c>
      <c r="S246" s="228">
        <v>0</v>
      </c>
      <c r="T246" s="229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0" t="s">
        <v>332</v>
      </c>
      <c r="AT246" s="230" t="s">
        <v>329</v>
      </c>
      <c r="AU246" s="230" t="s">
        <v>86</v>
      </c>
      <c r="AY246" s="18" t="s">
        <v>119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8" t="s">
        <v>84</v>
      </c>
      <c r="BK246" s="231">
        <f>ROUND(I246*H246,2)</f>
        <v>0</v>
      </c>
      <c r="BL246" s="18" t="s">
        <v>288</v>
      </c>
      <c r="BM246" s="230" t="s">
        <v>428</v>
      </c>
    </row>
    <row r="247" s="13" customFormat="1">
      <c r="A247" s="13"/>
      <c r="B247" s="242"/>
      <c r="C247" s="243"/>
      <c r="D247" s="232" t="s">
        <v>211</v>
      </c>
      <c r="E247" s="244" t="s">
        <v>1</v>
      </c>
      <c r="F247" s="245" t="s">
        <v>429</v>
      </c>
      <c r="G247" s="243"/>
      <c r="H247" s="246">
        <v>2.3399999999999999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2" t="s">
        <v>211</v>
      </c>
      <c r="AU247" s="252" t="s">
        <v>86</v>
      </c>
      <c r="AV247" s="13" t="s">
        <v>86</v>
      </c>
      <c r="AW247" s="13" t="s">
        <v>32</v>
      </c>
      <c r="AX247" s="13" t="s">
        <v>84</v>
      </c>
      <c r="AY247" s="252" t="s">
        <v>119</v>
      </c>
    </row>
    <row r="248" s="2" customFormat="1" ht="24.15" customHeight="1">
      <c r="A248" s="39"/>
      <c r="B248" s="40"/>
      <c r="C248" s="219" t="s">
        <v>430</v>
      </c>
      <c r="D248" s="219" t="s">
        <v>122</v>
      </c>
      <c r="E248" s="220" t="s">
        <v>431</v>
      </c>
      <c r="F248" s="221" t="s">
        <v>432</v>
      </c>
      <c r="G248" s="222" t="s">
        <v>208</v>
      </c>
      <c r="H248" s="223">
        <v>12.169000000000001</v>
      </c>
      <c r="I248" s="224"/>
      <c r="J248" s="225">
        <f>ROUND(I248*H248,2)</f>
        <v>0</v>
      </c>
      <c r="K248" s="221" t="s">
        <v>125</v>
      </c>
      <c r="L248" s="45"/>
      <c r="M248" s="226" t="s">
        <v>1</v>
      </c>
      <c r="N248" s="227" t="s">
        <v>41</v>
      </c>
      <c r="O248" s="92"/>
      <c r="P248" s="228">
        <f>O248*H248</f>
        <v>0</v>
      </c>
      <c r="Q248" s="228">
        <v>0.023300000000000001</v>
      </c>
      <c r="R248" s="228">
        <f>Q248*H248</f>
        <v>0.2835377</v>
      </c>
      <c r="S248" s="228">
        <v>0</v>
      </c>
      <c r="T248" s="229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0" t="s">
        <v>288</v>
      </c>
      <c r="AT248" s="230" t="s">
        <v>122</v>
      </c>
      <c r="AU248" s="230" t="s">
        <v>86</v>
      </c>
      <c r="AY248" s="18" t="s">
        <v>119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8" t="s">
        <v>84</v>
      </c>
      <c r="BK248" s="231">
        <f>ROUND(I248*H248,2)</f>
        <v>0</v>
      </c>
      <c r="BL248" s="18" t="s">
        <v>288</v>
      </c>
      <c r="BM248" s="230" t="s">
        <v>433</v>
      </c>
    </row>
    <row r="249" s="13" customFormat="1">
      <c r="A249" s="13"/>
      <c r="B249" s="242"/>
      <c r="C249" s="243"/>
      <c r="D249" s="232" t="s">
        <v>211</v>
      </c>
      <c r="E249" s="244" t="s">
        <v>1</v>
      </c>
      <c r="F249" s="245" t="s">
        <v>434</v>
      </c>
      <c r="G249" s="243"/>
      <c r="H249" s="246">
        <v>8.2759999999999998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2" t="s">
        <v>211</v>
      </c>
      <c r="AU249" s="252" t="s">
        <v>86</v>
      </c>
      <c r="AV249" s="13" t="s">
        <v>86</v>
      </c>
      <c r="AW249" s="13" t="s">
        <v>32</v>
      </c>
      <c r="AX249" s="13" t="s">
        <v>76</v>
      </c>
      <c r="AY249" s="252" t="s">
        <v>119</v>
      </c>
    </row>
    <row r="250" s="13" customFormat="1">
      <c r="A250" s="13"/>
      <c r="B250" s="242"/>
      <c r="C250" s="243"/>
      <c r="D250" s="232" t="s">
        <v>211</v>
      </c>
      <c r="E250" s="244" t="s">
        <v>1</v>
      </c>
      <c r="F250" s="245" t="s">
        <v>435</v>
      </c>
      <c r="G250" s="243"/>
      <c r="H250" s="246">
        <v>1.766</v>
      </c>
      <c r="I250" s="247"/>
      <c r="J250" s="243"/>
      <c r="K250" s="243"/>
      <c r="L250" s="248"/>
      <c r="M250" s="249"/>
      <c r="N250" s="250"/>
      <c r="O250" s="250"/>
      <c r="P250" s="250"/>
      <c r="Q250" s="250"/>
      <c r="R250" s="250"/>
      <c r="S250" s="250"/>
      <c r="T250" s="251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2" t="s">
        <v>211</v>
      </c>
      <c r="AU250" s="252" t="s">
        <v>86</v>
      </c>
      <c r="AV250" s="13" t="s">
        <v>86</v>
      </c>
      <c r="AW250" s="13" t="s">
        <v>32</v>
      </c>
      <c r="AX250" s="13" t="s">
        <v>76</v>
      </c>
      <c r="AY250" s="252" t="s">
        <v>119</v>
      </c>
    </row>
    <row r="251" s="13" customFormat="1">
      <c r="A251" s="13"/>
      <c r="B251" s="242"/>
      <c r="C251" s="243"/>
      <c r="D251" s="232" t="s">
        <v>211</v>
      </c>
      <c r="E251" s="244" t="s">
        <v>1</v>
      </c>
      <c r="F251" s="245" t="s">
        <v>436</v>
      </c>
      <c r="G251" s="243"/>
      <c r="H251" s="246">
        <v>2.1269999999999998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2" t="s">
        <v>211</v>
      </c>
      <c r="AU251" s="252" t="s">
        <v>86</v>
      </c>
      <c r="AV251" s="13" t="s">
        <v>86</v>
      </c>
      <c r="AW251" s="13" t="s">
        <v>32</v>
      </c>
      <c r="AX251" s="13" t="s">
        <v>76</v>
      </c>
      <c r="AY251" s="252" t="s">
        <v>119</v>
      </c>
    </row>
    <row r="252" s="14" customFormat="1">
      <c r="A252" s="14"/>
      <c r="B252" s="253"/>
      <c r="C252" s="254"/>
      <c r="D252" s="232" t="s">
        <v>211</v>
      </c>
      <c r="E252" s="255" t="s">
        <v>1</v>
      </c>
      <c r="F252" s="256" t="s">
        <v>227</v>
      </c>
      <c r="G252" s="254"/>
      <c r="H252" s="257">
        <v>12.169000000000001</v>
      </c>
      <c r="I252" s="258"/>
      <c r="J252" s="254"/>
      <c r="K252" s="254"/>
      <c r="L252" s="259"/>
      <c r="M252" s="260"/>
      <c r="N252" s="261"/>
      <c r="O252" s="261"/>
      <c r="P252" s="261"/>
      <c r="Q252" s="261"/>
      <c r="R252" s="261"/>
      <c r="S252" s="261"/>
      <c r="T252" s="26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3" t="s">
        <v>211</v>
      </c>
      <c r="AU252" s="263" t="s">
        <v>86</v>
      </c>
      <c r="AV252" s="14" t="s">
        <v>209</v>
      </c>
      <c r="AW252" s="14" t="s">
        <v>32</v>
      </c>
      <c r="AX252" s="14" t="s">
        <v>84</v>
      </c>
      <c r="AY252" s="263" t="s">
        <v>119</v>
      </c>
    </row>
    <row r="253" s="2" customFormat="1" ht="24.15" customHeight="1">
      <c r="A253" s="39"/>
      <c r="B253" s="40"/>
      <c r="C253" s="219" t="s">
        <v>437</v>
      </c>
      <c r="D253" s="219" t="s">
        <v>122</v>
      </c>
      <c r="E253" s="220" t="s">
        <v>438</v>
      </c>
      <c r="F253" s="221" t="s">
        <v>439</v>
      </c>
      <c r="G253" s="222" t="s">
        <v>143</v>
      </c>
      <c r="H253" s="223">
        <v>49.5</v>
      </c>
      <c r="I253" s="224"/>
      <c r="J253" s="225">
        <f>ROUND(I253*H253,2)</f>
        <v>0</v>
      </c>
      <c r="K253" s="221" t="s">
        <v>125</v>
      </c>
      <c r="L253" s="45"/>
      <c r="M253" s="226" t="s">
        <v>1</v>
      </c>
      <c r="N253" s="227" t="s">
        <v>41</v>
      </c>
      <c r="O253" s="92"/>
      <c r="P253" s="228">
        <f>O253*H253</f>
        <v>0</v>
      </c>
      <c r="Q253" s="228">
        <v>0</v>
      </c>
      <c r="R253" s="228">
        <f>Q253*H253</f>
        <v>0</v>
      </c>
      <c r="S253" s="228">
        <v>0.016</v>
      </c>
      <c r="T253" s="229">
        <f>S253*H253</f>
        <v>0.79200000000000004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0" t="s">
        <v>288</v>
      </c>
      <c r="AT253" s="230" t="s">
        <v>122</v>
      </c>
      <c r="AU253" s="230" t="s">
        <v>86</v>
      </c>
      <c r="AY253" s="18" t="s">
        <v>119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8" t="s">
        <v>84</v>
      </c>
      <c r="BK253" s="231">
        <f>ROUND(I253*H253,2)</f>
        <v>0</v>
      </c>
      <c r="BL253" s="18" t="s">
        <v>288</v>
      </c>
      <c r="BM253" s="230" t="s">
        <v>440</v>
      </c>
    </row>
    <row r="254" s="13" customFormat="1">
      <c r="A254" s="13"/>
      <c r="B254" s="242"/>
      <c r="C254" s="243"/>
      <c r="D254" s="232" t="s">
        <v>211</v>
      </c>
      <c r="E254" s="244" t="s">
        <v>1</v>
      </c>
      <c r="F254" s="245" t="s">
        <v>173</v>
      </c>
      <c r="G254" s="243"/>
      <c r="H254" s="246">
        <v>49.5</v>
      </c>
      <c r="I254" s="247"/>
      <c r="J254" s="243"/>
      <c r="K254" s="243"/>
      <c r="L254" s="248"/>
      <c r="M254" s="249"/>
      <c r="N254" s="250"/>
      <c r="O254" s="250"/>
      <c r="P254" s="250"/>
      <c r="Q254" s="250"/>
      <c r="R254" s="250"/>
      <c r="S254" s="250"/>
      <c r="T254" s="251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2" t="s">
        <v>211</v>
      </c>
      <c r="AU254" s="252" t="s">
        <v>86</v>
      </c>
      <c r="AV254" s="13" t="s">
        <v>86</v>
      </c>
      <c r="AW254" s="13" t="s">
        <v>32</v>
      </c>
      <c r="AX254" s="13" t="s">
        <v>84</v>
      </c>
      <c r="AY254" s="252" t="s">
        <v>119</v>
      </c>
    </row>
    <row r="255" s="2" customFormat="1" ht="16.5" customHeight="1">
      <c r="A255" s="39"/>
      <c r="B255" s="40"/>
      <c r="C255" s="219" t="s">
        <v>441</v>
      </c>
      <c r="D255" s="219" t="s">
        <v>122</v>
      </c>
      <c r="E255" s="220" t="s">
        <v>442</v>
      </c>
      <c r="F255" s="221" t="s">
        <v>443</v>
      </c>
      <c r="G255" s="222" t="s">
        <v>143</v>
      </c>
      <c r="H255" s="223">
        <v>49.5</v>
      </c>
      <c r="I255" s="224"/>
      <c r="J255" s="225">
        <f>ROUND(I255*H255,2)</f>
        <v>0</v>
      </c>
      <c r="K255" s="221" t="s">
        <v>125</v>
      </c>
      <c r="L255" s="45"/>
      <c r="M255" s="226" t="s">
        <v>1</v>
      </c>
      <c r="N255" s="227" t="s">
        <v>41</v>
      </c>
      <c r="O255" s="92"/>
      <c r="P255" s="228">
        <f>O255*H255</f>
        <v>0</v>
      </c>
      <c r="Q255" s="228">
        <v>0</v>
      </c>
      <c r="R255" s="228">
        <f>Q255*H255</f>
        <v>0</v>
      </c>
      <c r="S255" s="228">
        <v>0</v>
      </c>
      <c r="T255" s="229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0" t="s">
        <v>288</v>
      </c>
      <c r="AT255" s="230" t="s">
        <v>122</v>
      </c>
      <c r="AU255" s="230" t="s">
        <v>86</v>
      </c>
      <c r="AY255" s="18" t="s">
        <v>119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8" t="s">
        <v>84</v>
      </c>
      <c r="BK255" s="231">
        <f>ROUND(I255*H255,2)</f>
        <v>0</v>
      </c>
      <c r="BL255" s="18" t="s">
        <v>288</v>
      </c>
      <c r="BM255" s="230" t="s">
        <v>444</v>
      </c>
    </row>
    <row r="256" s="15" customFormat="1">
      <c r="A256" s="15"/>
      <c r="B256" s="264"/>
      <c r="C256" s="265"/>
      <c r="D256" s="232" t="s">
        <v>211</v>
      </c>
      <c r="E256" s="266" t="s">
        <v>1</v>
      </c>
      <c r="F256" s="267" t="s">
        <v>445</v>
      </c>
      <c r="G256" s="265"/>
      <c r="H256" s="266" t="s">
        <v>1</v>
      </c>
      <c r="I256" s="268"/>
      <c r="J256" s="265"/>
      <c r="K256" s="265"/>
      <c r="L256" s="269"/>
      <c r="M256" s="270"/>
      <c r="N256" s="271"/>
      <c r="O256" s="271"/>
      <c r="P256" s="271"/>
      <c r="Q256" s="271"/>
      <c r="R256" s="271"/>
      <c r="S256" s="271"/>
      <c r="T256" s="272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3" t="s">
        <v>211</v>
      </c>
      <c r="AU256" s="273" t="s">
        <v>86</v>
      </c>
      <c r="AV256" s="15" t="s">
        <v>84</v>
      </c>
      <c r="AW256" s="15" t="s">
        <v>32</v>
      </c>
      <c r="AX256" s="15" t="s">
        <v>76</v>
      </c>
      <c r="AY256" s="273" t="s">
        <v>119</v>
      </c>
    </row>
    <row r="257" s="13" customFormat="1">
      <c r="A257" s="13"/>
      <c r="B257" s="242"/>
      <c r="C257" s="243"/>
      <c r="D257" s="232" t="s">
        <v>211</v>
      </c>
      <c r="E257" s="244" t="s">
        <v>1</v>
      </c>
      <c r="F257" s="245" t="s">
        <v>173</v>
      </c>
      <c r="G257" s="243"/>
      <c r="H257" s="246">
        <v>49.5</v>
      </c>
      <c r="I257" s="247"/>
      <c r="J257" s="243"/>
      <c r="K257" s="243"/>
      <c r="L257" s="248"/>
      <c r="M257" s="249"/>
      <c r="N257" s="250"/>
      <c r="O257" s="250"/>
      <c r="P257" s="250"/>
      <c r="Q257" s="250"/>
      <c r="R257" s="250"/>
      <c r="S257" s="250"/>
      <c r="T257" s="25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2" t="s">
        <v>211</v>
      </c>
      <c r="AU257" s="252" t="s">
        <v>86</v>
      </c>
      <c r="AV257" s="13" t="s">
        <v>86</v>
      </c>
      <c r="AW257" s="13" t="s">
        <v>32</v>
      </c>
      <c r="AX257" s="13" t="s">
        <v>84</v>
      </c>
      <c r="AY257" s="252" t="s">
        <v>119</v>
      </c>
    </row>
    <row r="258" s="2" customFormat="1" ht="16.5" customHeight="1">
      <c r="A258" s="39"/>
      <c r="B258" s="40"/>
      <c r="C258" s="274" t="s">
        <v>446</v>
      </c>
      <c r="D258" s="274" t="s">
        <v>329</v>
      </c>
      <c r="E258" s="275" t="s">
        <v>413</v>
      </c>
      <c r="F258" s="276" t="s">
        <v>414</v>
      </c>
      <c r="G258" s="277" t="s">
        <v>208</v>
      </c>
      <c r="H258" s="278">
        <v>0.13100000000000001</v>
      </c>
      <c r="I258" s="279"/>
      <c r="J258" s="280">
        <f>ROUND(I258*H258,2)</f>
        <v>0</v>
      </c>
      <c r="K258" s="276" t="s">
        <v>125</v>
      </c>
      <c r="L258" s="281"/>
      <c r="M258" s="282" t="s">
        <v>1</v>
      </c>
      <c r="N258" s="283" t="s">
        <v>41</v>
      </c>
      <c r="O258" s="92"/>
      <c r="P258" s="228">
        <f>O258*H258</f>
        <v>0</v>
      </c>
      <c r="Q258" s="228">
        <v>0.55000000000000004</v>
      </c>
      <c r="R258" s="228">
        <f>Q258*H258</f>
        <v>0.072050000000000003</v>
      </c>
      <c r="S258" s="228">
        <v>0</v>
      </c>
      <c r="T258" s="22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0" t="s">
        <v>332</v>
      </c>
      <c r="AT258" s="230" t="s">
        <v>329</v>
      </c>
      <c r="AU258" s="230" t="s">
        <v>86</v>
      </c>
      <c r="AY258" s="18" t="s">
        <v>119</v>
      </c>
      <c r="BE258" s="231">
        <f>IF(N258="základní",J258,0)</f>
        <v>0</v>
      </c>
      <c r="BF258" s="231">
        <f>IF(N258="snížená",J258,0)</f>
        <v>0</v>
      </c>
      <c r="BG258" s="231">
        <f>IF(N258="zákl. přenesená",J258,0)</f>
        <v>0</v>
      </c>
      <c r="BH258" s="231">
        <f>IF(N258="sníž. přenesená",J258,0)</f>
        <v>0</v>
      </c>
      <c r="BI258" s="231">
        <f>IF(N258="nulová",J258,0)</f>
        <v>0</v>
      </c>
      <c r="BJ258" s="18" t="s">
        <v>84</v>
      </c>
      <c r="BK258" s="231">
        <f>ROUND(I258*H258,2)</f>
        <v>0</v>
      </c>
      <c r="BL258" s="18" t="s">
        <v>288</v>
      </c>
      <c r="BM258" s="230" t="s">
        <v>447</v>
      </c>
    </row>
    <row r="259" s="15" customFormat="1">
      <c r="A259" s="15"/>
      <c r="B259" s="264"/>
      <c r="C259" s="265"/>
      <c r="D259" s="232" t="s">
        <v>211</v>
      </c>
      <c r="E259" s="266" t="s">
        <v>1</v>
      </c>
      <c r="F259" s="267" t="s">
        <v>448</v>
      </c>
      <c r="G259" s="265"/>
      <c r="H259" s="266" t="s">
        <v>1</v>
      </c>
      <c r="I259" s="268"/>
      <c r="J259" s="265"/>
      <c r="K259" s="265"/>
      <c r="L259" s="269"/>
      <c r="M259" s="270"/>
      <c r="N259" s="271"/>
      <c r="O259" s="271"/>
      <c r="P259" s="271"/>
      <c r="Q259" s="271"/>
      <c r="R259" s="271"/>
      <c r="S259" s="271"/>
      <c r="T259" s="272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73" t="s">
        <v>211</v>
      </c>
      <c r="AU259" s="273" t="s">
        <v>86</v>
      </c>
      <c r="AV259" s="15" t="s">
        <v>84</v>
      </c>
      <c r="AW259" s="15" t="s">
        <v>32</v>
      </c>
      <c r="AX259" s="15" t="s">
        <v>76</v>
      </c>
      <c r="AY259" s="273" t="s">
        <v>119</v>
      </c>
    </row>
    <row r="260" s="13" customFormat="1">
      <c r="A260" s="13"/>
      <c r="B260" s="242"/>
      <c r="C260" s="243"/>
      <c r="D260" s="232" t="s">
        <v>211</v>
      </c>
      <c r="E260" s="244" t="s">
        <v>1</v>
      </c>
      <c r="F260" s="245" t="s">
        <v>449</v>
      </c>
      <c r="G260" s="243"/>
      <c r="H260" s="246">
        <v>0.13100000000000001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2" t="s">
        <v>211</v>
      </c>
      <c r="AU260" s="252" t="s">
        <v>86</v>
      </c>
      <c r="AV260" s="13" t="s">
        <v>86</v>
      </c>
      <c r="AW260" s="13" t="s">
        <v>32</v>
      </c>
      <c r="AX260" s="13" t="s">
        <v>84</v>
      </c>
      <c r="AY260" s="252" t="s">
        <v>119</v>
      </c>
    </row>
    <row r="261" s="2" customFormat="1" ht="24.15" customHeight="1">
      <c r="A261" s="39"/>
      <c r="B261" s="40"/>
      <c r="C261" s="219" t="s">
        <v>450</v>
      </c>
      <c r="D261" s="219" t="s">
        <v>122</v>
      </c>
      <c r="E261" s="220" t="s">
        <v>451</v>
      </c>
      <c r="F261" s="221" t="s">
        <v>452</v>
      </c>
      <c r="G261" s="222" t="s">
        <v>143</v>
      </c>
      <c r="H261" s="223">
        <v>1.1879999999999999</v>
      </c>
      <c r="I261" s="224"/>
      <c r="J261" s="225">
        <f>ROUND(I261*H261,2)</f>
        <v>0</v>
      </c>
      <c r="K261" s="221" t="s">
        <v>125</v>
      </c>
      <c r="L261" s="45"/>
      <c r="M261" s="226" t="s">
        <v>1</v>
      </c>
      <c r="N261" s="227" t="s">
        <v>41</v>
      </c>
      <c r="O261" s="92"/>
      <c r="P261" s="228">
        <f>O261*H261</f>
        <v>0</v>
      </c>
      <c r="Q261" s="228">
        <v>0.00018000000000000001</v>
      </c>
      <c r="R261" s="228">
        <f>Q261*H261</f>
        <v>0.00021384</v>
      </c>
      <c r="S261" s="228">
        <v>0</v>
      </c>
      <c r="T261" s="229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0" t="s">
        <v>288</v>
      </c>
      <c r="AT261" s="230" t="s">
        <v>122</v>
      </c>
      <c r="AU261" s="230" t="s">
        <v>86</v>
      </c>
      <c r="AY261" s="18" t="s">
        <v>119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8" t="s">
        <v>84</v>
      </c>
      <c r="BK261" s="231">
        <f>ROUND(I261*H261,2)</f>
        <v>0</v>
      </c>
      <c r="BL261" s="18" t="s">
        <v>288</v>
      </c>
      <c r="BM261" s="230" t="s">
        <v>453</v>
      </c>
    </row>
    <row r="262" s="13" customFormat="1">
      <c r="A262" s="13"/>
      <c r="B262" s="242"/>
      <c r="C262" s="243"/>
      <c r="D262" s="232" t="s">
        <v>211</v>
      </c>
      <c r="E262" s="244" t="s">
        <v>1</v>
      </c>
      <c r="F262" s="245" t="s">
        <v>454</v>
      </c>
      <c r="G262" s="243"/>
      <c r="H262" s="246">
        <v>1.1879999999999999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2" t="s">
        <v>211</v>
      </c>
      <c r="AU262" s="252" t="s">
        <v>86</v>
      </c>
      <c r="AV262" s="13" t="s">
        <v>86</v>
      </c>
      <c r="AW262" s="13" t="s">
        <v>32</v>
      </c>
      <c r="AX262" s="13" t="s">
        <v>84</v>
      </c>
      <c r="AY262" s="252" t="s">
        <v>119</v>
      </c>
    </row>
    <row r="263" s="2" customFormat="1" ht="24.15" customHeight="1">
      <c r="A263" s="39"/>
      <c r="B263" s="40"/>
      <c r="C263" s="219" t="s">
        <v>455</v>
      </c>
      <c r="D263" s="219" t="s">
        <v>122</v>
      </c>
      <c r="E263" s="220" t="s">
        <v>456</v>
      </c>
      <c r="F263" s="221" t="s">
        <v>457</v>
      </c>
      <c r="G263" s="222" t="s">
        <v>385</v>
      </c>
      <c r="H263" s="284"/>
      <c r="I263" s="224"/>
      <c r="J263" s="225">
        <f>ROUND(I263*H263,2)</f>
        <v>0</v>
      </c>
      <c r="K263" s="221" t="s">
        <v>125</v>
      </c>
      <c r="L263" s="45"/>
      <c r="M263" s="226" t="s">
        <v>1</v>
      </c>
      <c r="N263" s="227" t="s">
        <v>41</v>
      </c>
      <c r="O263" s="92"/>
      <c r="P263" s="228">
        <f>O263*H263</f>
        <v>0</v>
      </c>
      <c r="Q263" s="228">
        <v>0</v>
      </c>
      <c r="R263" s="228">
        <f>Q263*H263</f>
        <v>0</v>
      </c>
      <c r="S263" s="228">
        <v>0</v>
      </c>
      <c r="T263" s="229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0" t="s">
        <v>288</v>
      </c>
      <c r="AT263" s="230" t="s">
        <v>122</v>
      </c>
      <c r="AU263" s="230" t="s">
        <v>86</v>
      </c>
      <c r="AY263" s="18" t="s">
        <v>119</v>
      </c>
      <c r="BE263" s="231">
        <f>IF(N263="základní",J263,0)</f>
        <v>0</v>
      </c>
      <c r="BF263" s="231">
        <f>IF(N263="snížená",J263,0)</f>
        <v>0</v>
      </c>
      <c r="BG263" s="231">
        <f>IF(N263="zákl. přenesená",J263,0)</f>
        <v>0</v>
      </c>
      <c r="BH263" s="231">
        <f>IF(N263="sníž. přenesená",J263,0)</f>
        <v>0</v>
      </c>
      <c r="BI263" s="231">
        <f>IF(N263="nulová",J263,0)</f>
        <v>0</v>
      </c>
      <c r="BJ263" s="18" t="s">
        <v>84</v>
      </c>
      <c r="BK263" s="231">
        <f>ROUND(I263*H263,2)</f>
        <v>0</v>
      </c>
      <c r="BL263" s="18" t="s">
        <v>288</v>
      </c>
      <c r="BM263" s="230" t="s">
        <v>458</v>
      </c>
    </row>
    <row r="264" s="12" customFormat="1" ht="22.8" customHeight="1">
      <c r="A264" s="12"/>
      <c r="B264" s="203"/>
      <c r="C264" s="204"/>
      <c r="D264" s="205" t="s">
        <v>75</v>
      </c>
      <c r="E264" s="217" t="s">
        <v>459</v>
      </c>
      <c r="F264" s="217" t="s">
        <v>460</v>
      </c>
      <c r="G264" s="204"/>
      <c r="H264" s="204"/>
      <c r="I264" s="207"/>
      <c r="J264" s="218">
        <f>BK264</f>
        <v>0</v>
      </c>
      <c r="K264" s="204"/>
      <c r="L264" s="209"/>
      <c r="M264" s="210"/>
      <c r="N264" s="211"/>
      <c r="O264" s="211"/>
      <c r="P264" s="212">
        <f>SUM(P265:P273)</f>
        <v>0</v>
      </c>
      <c r="Q264" s="211"/>
      <c r="R264" s="212">
        <f>SUM(R265:R273)</f>
        <v>0.61021548000000003</v>
      </c>
      <c r="S264" s="211"/>
      <c r="T264" s="213">
        <f>SUM(T265:T273)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4" t="s">
        <v>86</v>
      </c>
      <c r="AT264" s="215" t="s">
        <v>75</v>
      </c>
      <c r="AU264" s="215" t="s">
        <v>84</v>
      </c>
      <c r="AY264" s="214" t="s">
        <v>119</v>
      </c>
      <c r="BK264" s="216">
        <f>SUM(BK265:BK273)</f>
        <v>0</v>
      </c>
    </row>
    <row r="265" s="2" customFormat="1" ht="16.5" customHeight="1">
      <c r="A265" s="39"/>
      <c r="B265" s="40"/>
      <c r="C265" s="219" t="s">
        <v>461</v>
      </c>
      <c r="D265" s="219" t="s">
        <v>122</v>
      </c>
      <c r="E265" s="220" t="s">
        <v>462</v>
      </c>
      <c r="F265" s="221" t="s">
        <v>463</v>
      </c>
      <c r="G265" s="222" t="s">
        <v>143</v>
      </c>
      <c r="H265" s="223">
        <v>36</v>
      </c>
      <c r="I265" s="224"/>
      <c r="J265" s="225">
        <f>ROUND(I265*H265,2)</f>
        <v>0</v>
      </c>
      <c r="K265" s="221" t="s">
        <v>125</v>
      </c>
      <c r="L265" s="45"/>
      <c r="M265" s="226" t="s">
        <v>1</v>
      </c>
      <c r="N265" s="227" t="s">
        <v>41</v>
      </c>
      <c r="O265" s="92"/>
      <c r="P265" s="228">
        <f>O265*H265</f>
        <v>0</v>
      </c>
      <c r="Q265" s="228">
        <v>0.00010000000000000001</v>
      </c>
      <c r="R265" s="228">
        <f>Q265*H265</f>
        <v>0.0036000000000000003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288</v>
      </c>
      <c r="AT265" s="230" t="s">
        <v>122</v>
      </c>
      <c r="AU265" s="230" t="s">
        <v>86</v>
      </c>
      <c r="AY265" s="18" t="s">
        <v>119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84</v>
      </c>
      <c r="BK265" s="231">
        <f>ROUND(I265*H265,2)</f>
        <v>0</v>
      </c>
      <c r="BL265" s="18" t="s">
        <v>288</v>
      </c>
      <c r="BM265" s="230" t="s">
        <v>464</v>
      </c>
    </row>
    <row r="266" s="13" customFormat="1">
      <c r="A266" s="13"/>
      <c r="B266" s="242"/>
      <c r="C266" s="243"/>
      <c r="D266" s="232" t="s">
        <v>211</v>
      </c>
      <c r="E266" s="244" t="s">
        <v>1</v>
      </c>
      <c r="F266" s="245" t="s">
        <v>176</v>
      </c>
      <c r="G266" s="243"/>
      <c r="H266" s="246">
        <v>36</v>
      </c>
      <c r="I266" s="247"/>
      <c r="J266" s="243"/>
      <c r="K266" s="243"/>
      <c r="L266" s="248"/>
      <c r="M266" s="249"/>
      <c r="N266" s="250"/>
      <c r="O266" s="250"/>
      <c r="P266" s="250"/>
      <c r="Q266" s="250"/>
      <c r="R266" s="250"/>
      <c r="S266" s="250"/>
      <c r="T266" s="251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2" t="s">
        <v>211</v>
      </c>
      <c r="AU266" s="252" t="s">
        <v>86</v>
      </c>
      <c r="AV266" s="13" t="s">
        <v>86</v>
      </c>
      <c r="AW266" s="13" t="s">
        <v>32</v>
      </c>
      <c r="AX266" s="13" t="s">
        <v>84</v>
      </c>
      <c r="AY266" s="252" t="s">
        <v>119</v>
      </c>
    </row>
    <row r="267" s="2" customFormat="1" ht="16.5" customHeight="1">
      <c r="A267" s="39"/>
      <c r="B267" s="40"/>
      <c r="C267" s="219" t="s">
        <v>465</v>
      </c>
      <c r="D267" s="219" t="s">
        <v>122</v>
      </c>
      <c r="E267" s="220" t="s">
        <v>466</v>
      </c>
      <c r="F267" s="221" t="s">
        <v>467</v>
      </c>
      <c r="G267" s="222" t="s">
        <v>143</v>
      </c>
      <c r="H267" s="223">
        <v>36</v>
      </c>
      <c r="I267" s="224"/>
      <c r="J267" s="225">
        <f>ROUND(I267*H267,2)</f>
        <v>0</v>
      </c>
      <c r="K267" s="221" t="s">
        <v>125</v>
      </c>
      <c r="L267" s="45"/>
      <c r="M267" s="226" t="s">
        <v>1</v>
      </c>
      <c r="N267" s="227" t="s">
        <v>41</v>
      </c>
      <c r="O267" s="92"/>
      <c r="P267" s="228">
        <f>O267*H267</f>
        <v>0</v>
      </c>
      <c r="Q267" s="228">
        <v>0</v>
      </c>
      <c r="R267" s="228">
        <f>Q267*H267</f>
        <v>0</v>
      </c>
      <c r="S267" s="228">
        <v>0</v>
      </c>
      <c r="T267" s="229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0" t="s">
        <v>288</v>
      </c>
      <c r="AT267" s="230" t="s">
        <v>122</v>
      </c>
      <c r="AU267" s="230" t="s">
        <v>86</v>
      </c>
      <c r="AY267" s="18" t="s">
        <v>119</v>
      </c>
      <c r="BE267" s="231">
        <f>IF(N267="základní",J267,0)</f>
        <v>0</v>
      </c>
      <c r="BF267" s="231">
        <f>IF(N267="snížená",J267,0)</f>
        <v>0</v>
      </c>
      <c r="BG267" s="231">
        <f>IF(N267="zákl. přenesená",J267,0)</f>
        <v>0</v>
      </c>
      <c r="BH267" s="231">
        <f>IF(N267="sníž. přenesená",J267,0)</f>
        <v>0</v>
      </c>
      <c r="BI267" s="231">
        <f>IF(N267="nulová",J267,0)</f>
        <v>0</v>
      </c>
      <c r="BJ267" s="18" t="s">
        <v>84</v>
      </c>
      <c r="BK267" s="231">
        <f>ROUND(I267*H267,2)</f>
        <v>0</v>
      </c>
      <c r="BL267" s="18" t="s">
        <v>288</v>
      </c>
      <c r="BM267" s="230" t="s">
        <v>468</v>
      </c>
    </row>
    <row r="268" s="13" customFormat="1">
      <c r="A268" s="13"/>
      <c r="B268" s="242"/>
      <c r="C268" s="243"/>
      <c r="D268" s="232" t="s">
        <v>211</v>
      </c>
      <c r="E268" s="244" t="s">
        <v>1</v>
      </c>
      <c r="F268" s="245" t="s">
        <v>176</v>
      </c>
      <c r="G268" s="243"/>
      <c r="H268" s="246">
        <v>36</v>
      </c>
      <c r="I268" s="247"/>
      <c r="J268" s="243"/>
      <c r="K268" s="243"/>
      <c r="L268" s="248"/>
      <c r="M268" s="249"/>
      <c r="N268" s="250"/>
      <c r="O268" s="250"/>
      <c r="P268" s="250"/>
      <c r="Q268" s="250"/>
      <c r="R268" s="250"/>
      <c r="S268" s="250"/>
      <c r="T268" s="25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2" t="s">
        <v>211</v>
      </c>
      <c r="AU268" s="252" t="s">
        <v>86</v>
      </c>
      <c r="AV268" s="13" t="s">
        <v>86</v>
      </c>
      <c r="AW268" s="13" t="s">
        <v>32</v>
      </c>
      <c r="AX268" s="13" t="s">
        <v>84</v>
      </c>
      <c r="AY268" s="252" t="s">
        <v>119</v>
      </c>
    </row>
    <row r="269" s="2" customFormat="1" ht="24.15" customHeight="1">
      <c r="A269" s="39"/>
      <c r="B269" s="40"/>
      <c r="C269" s="274" t="s">
        <v>469</v>
      </c>
      <c r="D269" s="274" t="s">
        <v>329</v>
      </c>
      <c r="E269" s="275" t="s">
        <v>470</v>
      </c>
      <c r="F269" s="276" t="s">
        <v>471</v>
      </c>
      <c r="G269" s="277" t="s">
        <v>143</v>
      </c>
      <c r="H269" s="278">
        <v>41.399999999999999</v>
      </c>
      <c r="I269" s="279"/>
      <c r="J269" s="280">
        <f>ROUND(I269*H269,2)</f>
        <v>0</v>
      </c>
      <c r="K269" s="276" t="s">
        <v>1</v>
      </c>
      <c r="L269" s="281"/>
      <c r="M269" s="282" t="s">
        <v>1</v>
      </c>
      <c r="N269" s="283" t="s">
        <v>41</v>
      </c>
      <c r="O269" s="92"/>
      <c r="P269" s="228">
        <f>O269*H269</f>
        <v>0</v>
      </c>
      <c r="Q269" s="228">
        <v>0.00018000000000000001</v>
      </c>
      <c r="R269" s="228">
        <f>Q269*H269</f>
        <v>0.0074520000000000003</v>
      </c>
      <c r="S269" s="228">
        <v>0</v>
      </c>
      <c r="T269" s="229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0" t="s">
        <v>332</v>
      </c>
      <c r="AT269" s="230" t="s">
        <v>329</v>
      </c>
      <c r="AU269" s="230" t="s">
        <v>86</v>
      </c>
      <c r="AY269" s="18" t="s">
        <v>119</v>
      </c>
      <c r="BE269" s="231">
        <f>IF(N269="základní",J269,0)</f>
        <v>0</v>
      </c>
      <c r="BF269" s="231">
        <f>IF(N269="snížená",J269,0)</f>
        <v>0</v>
      </c>
      <c r="BG269" s="231">
        <f>IF(N269="zákl. přenesená",J269,0)</f>
        <v>0</v>
      </c>
      <c r="BH269" s="231">
        <f>IF(N269="sníž. přenesená",J269,0)</f>
        <v>0</v>
      </c>
      <c r="BI269" s="231">
        <f>IF(N269="nulová",J269,0)</f>
        <v>0</v>
      </c>
      <c r="BJ269" s="18" t="s">
        <v>84</v>
      </c>
      <c r="BK269" s="231">
        <f>ROUND(I269*H269,2)</f>
        <v>0</v>
      </c>
      <c r="BL269" s="18" t="s">
        <v>288</v>
      </c>
      <c r="BM269" s="230" t="s">
        <v>472</v>
      </c>
    </row>
    <row r="270" s="13" customFormat="1">
      <c r="A270" s="13"/>
      <c r="B270" s="242"/>
      <c r="C270" s="243"/>
      <c r="D270" s="232" t="s">
        <v>211</v>
      </c>
      <c r="E270" s="244" t="s">
        <v>1</v>
      </c>
      <c r="F270" s="245" t="s">
        <v>473</v>
      </c>
      <c r="G270" s="243"/>
      <c r="H270" s="246">
        <v>41.399999999999999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52" t="s">
        <v>211</v>
      </c>
      <c r="AU270" s="252" t="s">
        <v>86</v>
      </c>
      <c r="AV270" s="13" t="s">
        <v>86</v>
      </c>
      <c r="AW270" s="13" t="s">
        <v>32</v>
      </c>
      <c r="AX270" s="13" t="s">
        <v>84</v>
      </c>
      <c r="AY270" s="252" t="s">
        <v>119</v>
      </c>
    </row>
    <row r="271" s="2" customFormat="1" ht="37.8" customHeight="1">
      <c r="A271" s="39"/>
      <c r="B271" s="40"/>
      <c r="C271" s="219" t="s">
        <v>474</v>
      </c>
      <c r="D271" s="219" t="s">
        <v>122</v>
      </c>
      <c r="E271" s="220" t="s">
        <v>475</v>
      </c>
      <c r="F271" s="221" t="s">
        <v>476</v>
      </c>
      <c r="G271" s="222" t="s">
        <v>143</v>
      </c>
      <c r="H271" s="223">
        <v>36</v>
      </c>
      <c r="I271" s="224"/>
      <c r="J271" s="225">
        <f>ROUND(I271*H271,2)</f>
        <v>0</v>
      </c>
      <c r="K271" s="221" t="s">
        <v>1</v>
      </c>
      <c r="L271" s="45"/>
      <c r="M271" s="226" t="s">
        <v>1</v>
      </c>
      <c r="N271" s="227" t="s">
        <v>41</v>
      </c>
      <c r="O271" s="92"/>
      <c r="P271" s="228">
        <f>O271*H271</f>
        <v>0</v>
      </c>
      <c r="Q271" s="228">
        <v>0.016643430000000001</v>
      </c>
      <c r="R271" s="228">
        <f>Q271*H271</f>
        <v>0.59916348000000008</v>
      </c>
      <c r="S271" s="228">
        <v>0</v>
      </c>
      <c r="T271" s="229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0" t="s">
        <v>288</v>
      </c>
      <c r="AT271" s="230" t="s">
        <v>122</v>
      </c>
      <c r="AU271" s="230" t="s">
        <v>86</v>
      </c>
      <c r="AY271" s="18" t="s">
        <v>119</v>
      </c>
      <c r="BE271" s="231">
        <f>IF(N271="základní",J271,0)</f>
        <v>0</v>
      </c>
      <c r="BF271" s="231">
        <f>IF(N271="snížená",J271,0)</f>
        <v>0</v>
      </c>
      <c r="BG271" s="231">
        <f>IF(N271="zákl. přenesená",J271,0)</f>
        <v>0</v>
      </c>
      <c r="BH271" s="231">
        <f>IF(N271="sníž. přenesená",J271,0)</f>
        <v>0</v>
      </c>
      <c r="BI271" s="231">
        <f>IF(N271="nulová",J271,0)</f>
        <v>0</v>
      </c>
      <c r="BJ271" s="18" t="s">
        <v>84</v>
      </c>
      <c r="BK271" s="231">
        <f>ROUND(I271*H271,2)</f>
        <v>0</v>
      </c>
      <c r="BL271" s="18" t="s">
        <v>288</v>
      </c>
      <c r="BM271" s="230" t="s">
        <v>477</v>
      </c>
    </row>
    <row r="272" s="13" customFormat="1">
      <c r="A272" s="13"/>
      <c r="B272" s="242"/>
      <c r="C272" s="243"/>
      <c r="D272" s="232" t="s">
        <v>211</v>
      </c>
      <c r="E272" s="244" t="s">
        <v>1</v>
      </c>
      <c r="F272" s="245" t="s">
        <v>176</v>
      </c>
      <c r="G272" s="243"/>
      <c r="H272" s="246">
        <v>36</v>
      </c>
      <c r="I272" s="247"/>
      <c r="J272" s="243"/>
      <c r="K272" s="243"/>
      <c r="L272" s="248"/>
      <c r="M272" s="249"/>
      <c r="N272" s="250"/>
      <c r="O272" s="250"/>
      <c r="P272" s="250"/>
      <c r="Q272" s="250"/>
      <c r="R272" s="250"/>
      <c r="S272" s="250"/>
      <c r="T272" s="251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2" t="s">
        <v>211</v>
      </c>
      <c r="AU272" s="252" t="s">
        <v>86</v>
      </c>
      <c r="AV272" s="13" t="s">
        <v>86</v>
      </c>
      <c r="AW272" s="13" t="s">
        <v>32</v>
      </c>
      <c r="AX272" s="13" t="s">
        <v>84</v>
      </c>
      <c r="AY272" s="252" t="s">
        <v>119</v>
      </c>
    </row>
    <row r="273" s="2" customFormat="1" ht="33" customHeight="1">
      <c r="A273" s="39"/>
      <c r="B273" s="40"/>
      <c r="C273" s="219" t="s">
        <v>478</v>
      </c>
      <c r="D273" s="219" t="s">
        <v>122</v>
      </c>
      <c r="E273" s="220" t="s">
        <v>479</v>
      </c>
      <c r="F273" s="221" t="s">
        <v>480</v>
      </c>
      <c r="G273" s="222" t="s">
        <v>385</v>
      </c>
      <c r="H273" s="284"/>
      <c r="I273" s="224"/>
      <c r="J273" s="225">
        <f>ROUND(I273*H273,2)</f>
        <v>0</v>
      </c>
      <c r="K273" s="221" t="s">
        <v>125</v>
      </c>
      <c r="L273" s="45"/>
      <c r="M273" s="226" t="s">
        <v>1</v>
      </c>
      <c r="N273" s="227" t="s">
        <v>41</v>
      </c>
      <c r="O273" s="92"/>
      <c r="P273" s="228">
        <f>O273*H273</f>
        <v>0</v>
      </c>
      <c r="Q273" s="228">
        <v>0</v>
      </c>
      <c r="R273" s="228">
        <f>Q273*H273</f>
        <v>0</v>
      </c>
      <c r="S273" s="228">
        <v>0</v>
      </c>
      <c r="T273" s="229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0" t="s">
        <v>288</v>
      </c>
      <c r="AT273" s="230" t="s">
        <v>122</v>
      </c>
      <c r="AU273" s="230" t="s">
        <v>86</v>
      </c>
      <c r="AY273" s="18" t="s">
        <v>119</v>
      </c>
      <c r="BE273" s="231">
        <f>IF(N273="základní",J273,0)</f>
        <v>0</v>
      </c>
      <c r="BF273" s="231">
        <f>IF(N273="snížená",J273,0)</f>
        <v>0</v>
      </c>
      <c r="BG273" s="231">
        <f>IF(N273="zákl. přenesená",J273,0)</f>
        <v>0</v>
      </c>
      <c r="BH273" s="231">
        <f>IF(N273="sníž. přenesená",J273,0)</f>
        <v>0</v>
      </c>
      <c r="BI273" s="231">
        <f>IF(N273="nulová",J273,0)</f>
        <v>0</v>
      </c>
      <c r="BJ273" s="18" t="s">
        <v>84</v>
      </c>
      <c r="BK273" s="231">
        <f>ROUND(I273*H273,2)</f>
        <v>0</v>
      </c>
      <c r="BL273" s="18" t="s">
        <v>288</v>
      </c>
      <c r="BM273" s="230" t="s">
        <v>481</v>
      </c>
    </row>
    <row r="274" s="12" customFormat="1" ht="22.8" customHeight="1">
      <c r="A274" s="12"/>
      <c r="B274" s="203"/>
      <c r="C274" s="204"/>
      <c r="D274" s="205" t="s">
        <v>75</v>
      </c>
      <c r="E274" s="217" t="s">
        <v>482</v>
      </c>
      <c r="F274" s="217" t="s">
        <v>483</v>
      </c>
      <c r="G274" s="204"/>
      <c r="H274" s="204"/>
      <c r="I274" s="207"/>
      <c r="J274" s="218">
        <f>BK274</f>
        <v>0</v>
      </c>
      <c r="K274" s="204"/>
      <c r="L274" s="209"/>
      <c r="M274" s="210"/>
      <c r="N274" s="211"/>
      <c r="O274" s="211"/>
      <c r="P274" s="212">
        <f>SUM(P275:P391)</f>
        <v>0</v>
      </c>
      <c r="Q274" s="211"/>
      <c r="R274" s="212">
        <f>SUM(R275:R391)</f>
        <v>1.5715733999999997</v>
      </c>
      <c r="S274" s="211"/>
      <c r="T274" s="213">
        <f>SUM(T275:T391)</f>
        <v>1.9605363999999996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14" t="s">
        <v>86</v>
      </c>
      <c r="AT274" s="215" t="s">
        <v>75</v>
      </c>
      <c r="AU274" s="215" t="s">
        <v>84</v>
      </c>
      <c r="AY274" s="214" t="s">
        <v>119</v>
      </c>
      <c r="BK274" s="216">
        <f>SUM(BK275:BK391)</f>
        <v>0</v>
      </c>
    </row>
    <row r="275" s="2" customFormat="1" ht="16.5" customHeight="1">
      <c r="A275" s="39"/>
      <c r="B275" s="40"/>
      <c r="C275" s="219" t="s">
        <v>484</v>
      </c>
      <c r="D275" s="219" t="s">
        <v>122</v>
      </c>
      <c r="E275" s="220" t="s">
        <v>485</v>
      </c>
      <c r="F275" s="221" t="s">
        <v>486</v>
      </c>
      <c r="G275" s="222" t="s">
        <v>143</v>
      </c>
      <c r="H275" s="223">
        <v>87.159999999999997</v>
      </c>
      <c r="I275" s="224"/>
      <c r="J275" s="225">
        <f>ROUND(I275*H275,2)</f>
        <v>0</v>
      </c>
      <c r="K275" s="221" t="s">
        <v>125</v>
      </c>
      <c r="L275" s="45"/>
      <c r="M275" s="226" t="s">
        <v>1</v>
      </c>
      <c r="N275" s="227" t="s">
        <v>41</v>
      </c>
      <c r="O275" s="92"/>
      <c r="P275" s="228">
        <f>O275*H275</f>
        <v>0</v>
      </c>
      <c r="Q275" s="228">
        <v>0</v>
      </c>
      <c r="R275" s="228">
        <f>Q275*H275</f>
        <v>0</v>
      </c>
      <c r="S275" s="228">
        <v>0.00594</v>
      </c>
      <c r="T275" s="229">
        <f>S275*H275</f>
        <v>0.51773039999999992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0" t="s">
        <v>288</v>
      </c>
      <c r="AT275" s="230" t="s">
        <v>122</v>
      </c>
      <c r="AU275" s="230" t="s">
        <v>86</v>
      </c>
      <c r="AY275" s="18" t="s">
        <v>119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8" t="s">
        <v>84</v>
      </c>
      <c r="BK275" s="231">
        <f>ROUND(I275*H275,2)</f>
        <v>0</v>
      </c>
      <c r="BL275" s="18" t="s">
        <v>288</v>
      </c>
      <c r="BM275" s="230" t="s">
        <v>487</v>
      </c>
    </row>
    <row r="276" s="13" customFormat="1">
      <c r="A276" s="13"/>
      <c r="B276" s="242"/>
      <c r="C276" s="243"/>
      <c r="D276" s="232" t="s">
        <v>211</v>
      </c>
      <c r="E276" s="244" t="s">
        <v>1</v>
      </c>
      <c r="F276" s="245" t="s">
        <v>488</v>
      </c>
      <c r="G276" s="243"/>
      <c r="H276" s="246">
        <v>87.159999999999997</v>
      </c>
      <c r="I276" s="247"/>
      <c r="J276" s="243"/>
      <c r="K276" s="243"/>
      <c r="L276" s="248"/>
      <c r="M276" s="249"/>
      <c r="N276" s="250"/>
      <c r="O276" s="250"/>
      <c r="P276" s="250"/>
      <c r="Q276" s="250"/>
      <c r="R276" s="250"/>
      <c r="S276" s="250"/>
      <c r="T276" s="25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52" t="s">
        <v>211</v>
      </c>
      <c r="AU276" s="252" t="s">
        <v>86</v>
      </c>
      <c r="AV276" s="13" t="s">
        <v>86</v>
      </c>
      <c r="AW276" s="13" t="s">
        <v>32</v>
      </c>
      <c r="AX276" s="13" t="s">
        <v>84</v>
      </c>
      <c r="AY276" s="252" t="s">
        <v>119</v>
      </c>
    </row>
    <row r="277" s="2" customFormat="1" ht="16.5" customHeight="1">
      <c r="A277" s="39"/>
      <c r="B277" s="40"/>
      <c r="C277" s="219" t="s">
        <v>489</v>
      </c>
      <c r="D277" s="219" t="s">
        <v>122</v>
      </c>
      <c r="E277" s="220" t="s">
        <v>490</v>
      </c>
      <c r="F277" s="221" t="s">
        <v>491</v>
      </c>
      <c r="G277" s="222" t="s">
        <v>256</v>
      </c>
      <c r="H277" s="223">
        <v>16</v>
      </c>
      <c r="I277" s="224"/>
      <c r="J277" s="225">
        <f>ROUND(I277*H277,2)</f>
        <v>0</v>
      </c>
      <c r="K277" s="221" t="s">
        <v>125</v>
      </c>
      <c r="L277" s="45"/>
      <c r="M277" s="226" t="s">
        <v>1</v>
      </c>
      <c r="N277" s="227" t="s">
        <v>41</v>
      </c>
      <c r="O277" s="92"/>
      <c r="P277" s="228">
        <f>O277*H277</f>
        <v>0</v>
      </c>
      <c r="Q277" s="228">
        <v>0</v>
      </c>
      <c r="R277" s="228">
        <f>Q277*H277</f>
        <v>0</v>
      </c>
      <c r="S277" s="228">
        <v>0.0018699999999999999</v>
      </c>
      <c r="T277" s="229">
        <f>S277*H277</f>
        <v>0.029919999999999999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0" t="s">
        <v>288</v>
      </c>
      <c r="AT277" s="230" t="s">
        <v>122</v>
      </c>
      <c r="AU277" s="230" t="s">
        <v>86</v>
      </c>
      <c r="AY277" s="18" t="s">
        <v>119</v>
      </c>
      <c r="BE277" s="231">
        <f>IF(N277="základní",J277,0)</f>
        <v>0</v>
      </c>
      <c r="BF277" s="231">
        <f>IF(N277="snížená",J277,0)</f>
        <v>0</v>
      </c>
      <c r="BG277" s="231">
        <f>IF(N277="zákl. přenesená",J277,0)</f>
        <v>0</v>
      </c>
      <c r="BH277" s="231">
        <f>IF(N277="sníž. přenesená",J277,0)</f>
        <v>0</v>
      </c>
      <c r="BI277" s="231">
        <f>IF(N277="nulová",J277,0)</f>
        <v>0</v>
      </c>
      <c r="BJ277" s="18" t="s">
        <v>84</v>
      </c>
      <c r="BK277" s="231">
        <f>ROUND(I277*H277,2)</f>
        <v>0</v>
      </c>
      <c r="BL277" s="18" t="s">
        <v>288</v>
      </c>
      <c r="BM277" s="230" t="s">
        <v>492</v>
      </c>
    </row>
    <row r="278" s="13" customFormat="1">
      <c r="A278" s="13"/>
      <c r="B278" s="242"/>
      <c r="C278" s="243"/>
      <c r="D278" s="232" t="s">
        <v>211</v>
      </c>
      <c r="E278" s="244" t="s">
        <v>1</v>
      </c>
      <c r="F278" s="245" t="s">
        <v>493</v>
      </c>
      <c r="G278" s="243"/>
      <c r="H278" s="246">
        <v>16</v>
      </c>
      <c r="I278" s="247"/>
      <c r="J278" s="243"/>
      <c r="K278" s="243"/>
      <c r="L278" s="248"/>
      <c r="M278" s="249"/>
      <c r="N278" s="250"/>
      <c r="O278" s="250"/>
      <c r="P278" s="250"/>
      <c r="Q278" s="250"/>
      <c r="R278" s="250"/>
      <c r="S278" s="250"/>
      <c r="T278" s="251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2" t="s">
        <v>211</v>
      </c>
      <c r="AU278" s="252" t="s">
        <v>86</v>
      </c>
      <c r="AV278" s="13" t="s">
        <v>86</v>
      </c>
      <c r="AW278" s="13" t="s">
        <v>32</v>
      </c>
      <c r="AX278" s="13" t="s">
        <v>84</v>
      </c>
      <c r="AY278" s="252" t="s">
        <v>119</v>
      </c>
    </row>
    <row r="279" s="2" customFormat="1" ht="16.5" customHeight="1">
      <c r="A279" s="39"/>
      <c r="B279" s="40"/>
      <c r="C279" s="219" t="s">
        <v>494</v>
      </c>
      <c r="D279" s="219" t="s">
        <v>122</v>
      </c>
      <c r="E279" s="220" t="s">
        <v>495</v>
      </c>
      <c r="F279" s="221" t="s">
        <v>496</v>
      </c>
      <c r="G279" s="222" t="s">
        <v>256</v>
      </c>
      <c r="H279" s="223">
        <v>19.600000000000001</v>
      </c>
      <c r="I279" s="224"/>
      <c r="J279" s="225">
        <f>ROUND(I279*H279,2)</f>
        <v>0</v>
      </c>
      <c r="K279" s="221" t="s">
        <v>125</v>
      </c>
      <c r="L279" s="45"/>
      <c r="M279" s="226" t="s">
        <v>1</v>
      </c>
      <c r="N279" s="227" t="s">
        <v>41</v>
      </c>
      <c r="O279" s="92"/>
      <c r="P279" s="228">
        <f>O279*H279</f>
        <v>0</v>
      </c>
      <c r="Q279" s="228">
        <v>0</v>
      </c>
      <c r="R279" s="228">
        <f>Q279*H279</f>
        <v>0</v>
      </c>
      <c r="S279" s="228">
        <v>0.0018699999999999999</v>
      </c>
      <c r="T279" s="229">
        <f>S279*H279</f>
        <v>0.036652000000000004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288</v>
      </c>
      <c r="AT279" s="230" t="s">
        <v>122</v>
      </c>
      <c r="AU279" s="230" t="s">
        <v>86</v>
      </c>
      <c r="AY279" s="18" t="s">
        <v>119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84</v>
      </c>
      <c r="BK279" s="231">
        <f>ROUND(I279*H279,2)</f>
        <v>0</v>
      </c>
      <c r="BL279" s="18" t="s">
        <v>288</v>
      </c>
      <c r="BM279" s="230" t="s">
        <v>497</v>
      </c>
    </row>
    <row r="280" s="13" customFormat="1">
      <c r="A280" s="13"/>
      <c r="B280" s="242"/>
      <c r="C280" s="243"/>
      <c r="D280" s="232" t="s">
        <v>211</v>
      </c>
      <c r="E280" s="244" t="s">
        <v>1</v>
      </c>
      <c r="F280" s="245" t="s">
        <v>498</v>
      </c>
      <c r="G280" s="243"/>
      <c r="H280" s="246">
        <v>19.600000000000001</v>
      </c>
      <c r="I280" s="247"/>
      <c r="J280" s="243"/>
      <c r="K280" s="243"/>
      <c r="L280" s="248"/>
      <c r="M280" s="249"/>
      <c r="N280" s="250"/>
      <c r="O280" s="250"/>
      <c r="P280" s="250"/>
      <c r="Q280" s="250"/>
      <c r="R280" s="250"/>
      <c r="S280" s="250"/>
      <c r="T280" s="251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2" t="s">
        <v>211</v>
      </c>
      <c r="AU280" s="252" t="s">
        <v>86</v>
      </c>
      <c r="AV280" s="13" t="s">
        <v>86</v>
      </c>
      <c r="AW280" s="13" t="s">
        <v>32</v>
      </c>
      <c r="AX280" s="13" t="s">
        <v>84</v>
      </c>
      <c r="AY280" s="252" t="s">
        <v>119</v>
      </c>
    </row>
    <row r="281" s="2" customFormat="1" ht="16.5" customHeight="1">
      <c r="A281" s="39"/>
      <c r="B281" s="40"/>
      <c r="C281" s="219" t="s">
        <v>499</v>
      </c>
      <c r="D281" s="219" t="s">
        <v>122</v>
      </c>
      <c r="E281" s="220" t="s">
        <v>500</v>
      </c>
      <c r="F281" s="221" t="s">
        <v>501</v>
      </c>
      <c r="G281" s="222" t="s">
        <v>256</v>
      </c>
      <c r="H281" s="223">
        <v>25.300000000000001</v>
      </c>
      <c r="I281" s="224"/>
      <c r="J281" s="225">
        <f>ROUND(I281*H281,2)</f>
        <v>0</v>
      </c>
      <c r="K281" s="221" t="s">
        <v>125</v>
      </c>
      <c r="L281" s="45"/>
      <c r="M281" s="226" t="s">
        <v>1</v>
      </c>
      <c r="N281" s="227" t="s">
        <v>41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0.00348</v>
      </c>
      <c r="T281" s="229">
        <f>S281*H281</f>
        <v>0.088043999999999997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288</v>
      </c>
      <c r="AT281" s="230" t="s">
        <v>122</v>
      </c>
      <c r="AU281" s="230" t="s">
        <v>86</v>
      </c>
      <c r="AY281" s="18" t="s">
        <v>119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84</v>
      </c>
      <c r="BK281" s="231">
        <f>ROUND(I281*H281,2)</f>
        <v>0</v>
      </c>
      <c r="BL281" s="18" t="s">
        <v>288</v>
      </c>
      <c r="BM281" s="230" t="s">
        <v>502</v>
      </c>
    </row>
    <row r="282" s="13" customFormat="1">
      <c r="A282" s="13"/>
      <c r="B282" s="242"/>
      <c r="C282" s="243"/>
      <c r="D282" s="232" t="s">
        <v>211</v>
      </c>
      <c r="E282" s="244" t="s">
        <v>1</v>
      </c>
      <c r="F282" s="245" t="s">
        <v>503</v>
      </c>
      <c r="G282" s="243"/>
      <c r="H282" s="246">
        <v>25.300000000000001</v>
      </c>
      <c r="I282" s="247"/>
      <c r="J282" s="243"/>
      <c r="K282" s="243"/>
      <c r="L282" s="248"/>
      <c r="M282" s="249"/>
      <c r="N282" s="250"/>
      <c r="O282" s="250"/>
      <c r="P282" s="250"/>
      <c r="Q282" s="250"/>
      <c r="R282" s="250"/>
      <c r="S282" s="250"/>
      <c r="T282" s="251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2" t="s">
        <v>211</v>
      </c>
      <c r="AU282" s="252" t="s">
        <v>86</v>
      </c>
      <c r="AV282" s="13" t="s">
        <v>86</v>
      </c>
      <c r="AW282" s="13" t="s">
        <v>32</v>
      </c>
      <c r="AX282" s="13" t="s">
        <v>84</v>
      </c>
      <c r="AY282" s="252" t="s">
        <v>119</v>
      </c>
    </row>
    <row r="283" s="2" customFormat="1" ht="16.5" customHeight="1">
      <c r="A283" s="39"/>
      <c r="B283" s="40"/>
      <c r="C283" s="219" t="s">
        <v>504</v>
      </c>
      <c r="D283" s="219" t="s">
        <v>122</v>
      </c>
      <c r="E283" s="220" t="s">
        <v>505</v>
      </c>
      <c r="F283" s="221" t="s">
        <v>506</v>
      </c>
      <c r="G283" s="222" t="s">
        <v>256</v>
      </c>
      <c r="H283" s="223">
        <v>30.800000000000001</v>
      </c>
      <c r="I283" s="224"/>
      <c r="J283" s="225">
        <f>ROUND(I283*H283,2)</f>
        <v>0</v>
      </c>
      <c r="K283" s="221" t="s">
        <v>125</v>
      </c>
      <c r="L283" s="45"/>
      <c r="M283" s="226" t="s">
        <v>1</v>
      </c>
      <c r="N283" s="227" t="s">
        <v>41</v>
      </c>
      <c r="O283" s="92"/>
      <c r="P283" s="228">
        <f>O283*H283</f>
        <v>0</v>
      </c>
      <c r="Q283" s="228">
        <v>0</v>
      </c>
      <c r="R283" s="228">
        <f>Q283*H283</f>
        <v>0</v>
      </c>
      <c r="S283" s="228">
        <v>0.0016999999999999999</v>
      </c>
      <c r="T283" s="229">
        <f>S283*H283</f>
        <v>0.052359999999999997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0" t="s">
        <v>288</v>
      </c>
      <c r="AT283" s="230" t="s">
        <v>122</v>
      </c>
      <c r="AU283" s="230" t="s">
        <v>86</v>
      </c>
      <c r="AY283" s="18" t="s">
        <v>119</v>
      </c>
      <c r="BE283" s="231">
        <f>IF(N283="základní",J283,0)</f>
        <v>0</v>
      </c>
      <c r="BF283" s="231">
        <f>IF(N283="snížená",J283,0)</f>
        <v>0</v>
      </c>
      <c r="BG283" s="231">
        <f>IF(N283="zákl. přenesená",J283,0)</f>
        <v>0</v>
      </c>
      <c r="BH283" s="231">
        <f>IF(N283="sníž. přenesená",J283,0)</f>
        <v>0</v>
      </c>
      <c r="BI283" s="231">
        <f>IF(N283="nulová",J283,0)</f>
        <v>0</v>
      </c>
      <c r="BJ283" s="18" t="s">
        <v>84</v>
      </c>
      <c r="BK283" s="231">
        <f>ROUND(I283*H283,2)</f>
        <v>0</v>
      </c>
      <c r="BL283" s="18" t="s">
        <v>288</v>
      </c>
      <c r="BM283" s="230" t="s">
        <v>507</v>
      </c>
    </row>
    <row r="284" s="13" customFormat="1">
      <c r="A284" s="13"/>
      <c r="B284" s="242"/>
      <c r="C284" s="243"/>
      <c r="D284" s="232" t="s">
        <v>211</v>
      </c>
      <c r="E284" s="244" t="s">
        <v>1</v>
      </c>
      <c r="F284" s="245" t="s">
        <v>508</v>
      </c>
      <c r="G284" s="243"/>
      <c r="H284" s="246">
        <v>30.800000000000001</v>
      </c>
      <c r="I284" s="247"/>
      <c r="J284" s="243"/>
      <c r="K284" s="243"/>
      <c r="L284" s="248"/>
      <c r="M284" s="249"/>
      <c r="N284" s="250"/>
      <c r="O284" s="250"/>
      <c r="P284" s="250"/>
      <c r="Q284" s="250"/>
      <c r="R284" s="250"/>
      <c r="S284" s="250"/>
      <c r="T284" s="251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2" t="s">
        <v>211</v>
      </c>
      <c r="AU284" s="252" t="s">
        <v>86</v>
      </c>
      <c r="AV284" s="13" t="s">
        <v>86</v>
      </c>
      <c r="AW284" s="13" t="s">
        <v>32</v>
      </c>
      <c r="AX284" s="13" t="s">
        <v>84</v>
      </c>
      <c r="AY284" s="252" t="s">
        <v>119</v>
      </c>
    </row>
    <row r="285" s="2" customFormat="1" ht="21.75" customHeight="1">
      <c r="A285" s="39"/>
      <c r="B285" s="40"/>
      <c r="C285" s="219" t="s">
        <v>509</v>
      </c>
      <c r="D285" s="219" t="s">
        <v>122</v>
      </c>
      <c r="E285" s="220" t="s">
        <v>510</v>
      </c>
      <c r="F285" s="221" t="s">
        <v>511</v>
      </c>
      <c r="G285" s="222" t="s">
        <v>256</v>
      </c>
      <c r="H285" s="223">
        <v>36.5</v>
      </c>
      <c r="I285" s="224"/>
      <c r="J285" s="225">
        <f>ROUND(I285*H285,2)</f>
        <v>0</v>
      </c>
      <c r="K285" s="221" t="s">
        <v>125</v>
      </c>
      <c r="L285" s="45"/>
      <c r="M285" s="226" t="s">
        <v>1</v>
      </c>
      <c r="N285" s="227" t="s">
        <v>41</v>
      </c>
      <c r="O285" s="92"/>
      <c r="P285" s="228">
        <f>O285*H285</f>
        <v>0</v>
      </c>
      <c r="Q285" s="228">
        <v>0</v>
      </c>
      <c r="R285" s="228">
        <f>Q285*H285</f>
        <v>0</v>
      </c>
      <c r="S285" s="228">
        <v>0.0017700000000000001</v>
      </c>
      <c r="T285" s="229">
        <f>S285*H285</f>
        <v>0.06460500000000001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0" t="s">
        <v>288</v>
      </c>
      <c r="AT285" s="230" t="s">
        <v>122</v>
      </c>
      <c r="AU285" s="230" t="s">
        <v>86</v>
      </c>
      <c r="AY285" s="18" t="s">
        <v>119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8" t="s">
        <v>84</v>
      </c>
      <c r="BK285" s="231">
        <f>ROUND(I285*H285,2)</f>
        <v>0</v>
      </c>
      <c r="BL285" s="18" t="s">
        <v>288</v>
      </c>
      <c r="BM285" s="230" t="s">
        <v>512</v>
      </c>
    </row>
    <row r="286" s="13" customFormat="1">
      <c r="A286" s="13"/>
      <c r="B286" s="242"/>
      <c r="C286" s="243"/>
      <c r="D286" s="232" t="s">
        <v>211</v>
      </c>
      <c r="E286" s="244" t="s">
        <v>1</v>
      </c>
      <c r="F286" s="245" t="s">
        <v>513</v>
      </c>
      <c r="G286" s="243"/>
      <c r="H286" s="246">
        <v>36.5</v>
      </c>
      <c r="I286" s="247"/>
      <c r="J286" s="243"/>
      <c r="K286" s="243"/>
      <c r="L286" s="248"/>
      <c r="M286" s="249"/>
      <c r="N286" s="250"/>
      <c r="O286" s="250"/>
      <c r="P286" s="250"/>
      <c r="Q286" s="250"/>
      <c r="R286" s="250"/>
      <c r="S286" s="250"/>
      <c r="T286" s="251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2" t="s">
        <v>211</v>
      </c>
      <c r="AU286" s="252" t="s">
        <v>86</v>
      </c>
      <c r="AV286" s="13" t="s">
        <v>86</v>
      </c>
      <c r="AW286" s="13" t="s">
        <v>32</v>
      </c>
      <c r="AX286" s="13" t="s">
        <v>84</v>
      </c>
      <c r="AY286" s="252" t="s">
        <v>119</v>
      </c>
    </row>
    <row r="287" s="2" customFormat="1" ht="16.5" customHeight="1">
      <c r="A287" s="39"/>
      <c r="B287" s="40"/>
      <c r="C287" s="219" t="s">
        <v>514</v>
      </c>
      <c r="D287" s="219" t="s">
        <v>122</v>
      </c>
      <c r="E287" s="220" t="s">
        <v>515</v>
      </c>
      <c r="F287" s="221" t="s">
        <v>516</v>
      </c>
      <c r="G287" s="222" t="s">
        <v>517</v>
      </c>
      <c r="H287" s="223">
        <v>1</v>
      </c>
      <c r="I287" s="224"/>
      <c r="J287" s="225">
        <f>ROUND(I287*H287,2)</f>
        <v>0</v>
      </c>
      <c r="K287" s="221" t="s">
        <v>125</v>
      </c>
      <c r="L287" s="45"/>
      <c r="M287" s="226" t="s">
        <v>1</v>
      </c>
      <c r="N287" s="227" t="s">
        <v>41</v>
      </c>
      <c r="O287" s="92"/>
      <c r="P287" s="228">
        <f>O287*H287</f>
        <v>0</v>
      </c>
      <c r="Q287" s="228">
        <v>0</v>
      </c>
      <c r="R287" s="228">
        <f>Q287*H287</f>
        <v>0</v>
      </c>
      <c r="S287" s="228">
        <v>0.014999999999999999</v>
      </c>
      <c r="T287" s="229">
        <f>S287*H287</f>
        <v>0.014999999999999999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0" t="s">
        <v>288</v>
      </c>
      <c r="AT287" s="230" t="s">
        <v>122</v>
      </c>
      <c r="AU287" s="230" t="s">
        <v>86</v>
      </c>
      <c r="AY287" s="18" t="s">
        <v>119</v>
      </c>
      <c r="BE287" s="231">
        <f>IF(N287="základní",J287,0)</f>
        <v>0</v>
      </c>
      <c r="BF287" s="231">
        <f>IF(N287="snížená",J287,0)</f>
        <v>0</v>
      </c>
      <c r="BG287" s="231">
        <f>IF(N287="zákl. přenesená",J287,0)</f>
        <v>0</v>
      </c>
      <c r="BH287" s="231">
        <f>IF(N287="sníž. přenesená",J287,0)</f>
        <v>0</v>
      </c>
      <c r="BI287" s="231">
        <f>IF(N287="nulová",J287,0)</f>
        <v>0</v>
      </c>
      <c r="BJ287" s="18" t="s">
        <v>84</v>
      </c>
      <c r="BK287" s="231">
        <f>ROUND(I287*H287,2)</f>
        <v>0</v>
      </c>
      <c r="BL287" s="18" t="s">
        <v>288</v>
      </c>
      <c r="BM287" s="230" t="s">
        <v>518</v>
      </c>
    </row>
    <row r="288" s="2" customFormat="1" ht="16.5" customHeight="1">
      <c r="A288" s="39"/>
      <c r="B288" s="40"/>
      <c r="C288" s="219" t="s">
        <v>519</v>
      </c>
      <c r="D288" s="219" t="s">
        <v>122</v>
      </c>
      <c r="E288" s="220" t="s">
        <v>520</v>
      </c>
      <c r="F288" s="221" t="s">
        <v>521</v>
      </c>
      <c r="G288" s="222" t="s">
        <v>256</v>
      </c>
      <c r="H288" s="223">
        <v>20.100000000000001</v>
      </c>
      <c r="I288" s="224"/>
      <c r="J288" s="225">
        <f>ROUND(I288*H288,2)</f>
        <v>0</v>
      </c>
      <c r="K288" s="221" t="s">
        <v>125</v>
      </c>
      <c r="L288" s="45"/>
      <c r="M288" s="226" t="s">
        <v>1</v>
      </c>
      <c r="N288" s="227" t="s">
        <v>41</v>
      </c>
      <c r="O288" s="92"/>
      <c r="P288" s="228">
        <f>O288*H288</f>
        <v>0</v>
      </c>
      <c r="Q288" s="228">
        <v>0</v>
      </c>
      <c r="R288" s="228">
        <f>Q288*H288</f>
        <v>0</v>
      </c>
      <c r="S288" s="228">
        <v>0.00175</v>
      </c>
      <c r="T288" s="229">
        <f>S288*H288</f>
        <v>0.035175000000000005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0" t="s">
        <v>288</v>
      </c>
      <c r="AT288" s="230" t="s">
        <v>122</v>
      </c>
      <c r="AU288" s="230" t="s">
        <v>86</v>
      </c>
      <c r="AY288" s="18" t="s">
        <v>119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8" t="s">
        <v>84</v>
      </c>
      <c r="BK288" s="231">
        <f>ROUND(I288*H288,2)</f>
        <v>0</v>
      </c>
      <c r="BL288" s="18" t="s">
        <v>288</v>
      </c>
      <c r="BM288" s="230" t="s">
        <v>522</v>
      </c>
    </row>
    <row r="289" s="13" customFormat="1">
      <c r="A289" s="13"/>
      <c r="B289" s="242"/>
      <c r="C289" s="243"/>
      <c r="D289" s="232" t="s">
        <v>211</v>
      </c>
      <c r="E289" s="244" t="s">
        <v>1</v>
      </c>
      <c r="F289" s="245" t="s">
        <v>523</v>
      </c>
      <c r="G289" s="243"/>
      <c r="H289" s="246">
        <v>13.6</v>
      </c>
      <c r="I289" s="247"/>
      <c r="J289" s="243"/>
      <c r="K289" s="243"/>
      <c r="L289" s="248"/>
      <c r="M289" s="249"/>
      <c r="N289" s="250"/>
      <c r="O289" s="250"/>
      <c r="P289" s="250"/>
      <c r="Q289" s="250"/>
      <c r="R289" s="250"/>
      <c r="S289" s="250"/>
      <c r="T289" s="25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52" t="s">
        <v>211</v>
      </c>
      <c r="AU289" s="252" t="s">
        <v>86</v>
      </c>
      <c r="AV289" s="13" t="s">
        <v>86</v>
      </c>
      <c r="AW289" s="13" t="s">
        <v>32</v>
      </c>
      <c r="AX289" s="13" t="s">
        <v>76</v>
      </c>
      <c r="AY289" s="252" t="s">
        <v>119</v>
      </c>
    </row>
    <row r="290" s="13" customFormat="1">
      <c r="A290" s="13"/>
      <c r="B290" s="242"/>
      <c r="C290" s="243"/>
      <c r="D290" s="232" t="s">
        <v>211</v>
      </c>
      <c r="E290" s="244" t="s">
        <v>1</v>
      </c>
      <c r="F290" s="245" t="s">
        <v>524</v>
      </c>
      <c r="G290" s="243"/>
      <c r="H290" s="246">
        <v>6.5</v>
      </c>
      <c r="I290" s="247"/>
      <c r="J290" s="243"/>
      <c r="K290" s="243"/>
      <c r="L290" s="248"/>
      <c r="M290" s="249"/>
      <c r="N290" s="250"/>
      <c r="O290" s="250"/>
      <c r="P290" s="250"/>
      <c r="Q290" s="250"/>
      <c r="R290" s="250"/>
      <c r="S290" s="250"/>
      <c r="T290" s="251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2" t="s">
        <v>211</v>
      </c>
      <c r="AU290" s="252" t="s">
        <v>86</v>
      </c>
      <c r="AV290" s="13" t="s">
        <v>86</v>
      </c>
      <c r="AW290" s="13" t="s">
        <v>32</v>
      </c>
      <c r="AX290" s="13" t="s">
        <v>76</v>
      </c>
      <c r="AY290" s="252" t="s">
        <v>119</v>
      </c>
    </row>
    <row r="291" s="14" customFormat="1">
      <c r="A291" s="14"/>
      <c r="B291" s="253"/>
      <c r="C291" s="254"/>
      <c r="D291" s="232" t="s">
        <v>211</v>
      </c>
      <c r="E291" s="255" t="s">
        <v>1</v>
      </c>
      <c r="F291" s="256" t="s">
        <v>227</v>
      </c>
      <c r="G291" s="254"/>
      <c r="H291" s="257">
        <v>20.100000000000001</v>
      </c>
      <c r="I291" s="258"/>
      <c r="J291" s="254"/>
      <c r="K291" s="254"/>
      <c r="L291" s="259"/>
      <c r="M291" s="260"/>
      <c r="N291" s="261"/>
      <c r="O291" s="261"/>
      <c r="P291" s="261"/>
      <c r="Q291" s="261"/>
      <c r="R291" s="261"/>
      <c r="S291" s="261"/>
      <c r="T291" s="26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3" t="s">
        <v>211</v>
      </c>
      <c r="AU291" s="263" t="s">
        <v>86</v>
      </c>
      <c r="AV291" s="14" t="s">
        <v>209</v>
      </c>
      <c r="AW291" s="14" t="s">
        <v>32</v>
      </c>
      <c r="AX291" s="14" t="s">
        <v>84</v>
      </c>
      <c r="AY291" s="263" t="s">
        <v>119</v>
      </c>
    </row>
    <row r="292" s="2" customFormat="1" ht="16.5" customHeight="1">
      <c r="A292" s="39"/>
      <c r="B292" s="40"/>
      <c r="C292" s="219" t="s">
        <v>525</v>
      </c>
      <c r="D292" s="219" t="s">
        <v>122</v>
      </c>
      <c r="E292" s="220" t="s">
        <v>526</v>
      </c>
      <c r="F292" s="221" t="s">
        <v>527</v>
      </c>
      <c r="G292" s="222" t="s">
        <v>256</v>
      </c>
      <c r="H292" s="223">
        <v>65.200000000000003</v>
      </c>
      <c r="I292" s="224"/>
      <c r="J292" s="225">
        <f>ROUND(I292*H292,2)</f>
        <v>0</v>
      </c>
      <c r="K292" s="221" t="s">
        <v>125</v>
      </c>
      <c r="L292" s="45"/>
      <c r="M292" s="226" t="s">
        <v>1</v>
      </c>
      <c r="N292" s="227" t="s">
        <v>41</v>
      </c>
      <c r="O292" s="92"/>
      <c r="P292" s="228">
        <f>O292*H292</f>
        <v>0</v>
      </c>
      <c r="Q292" s="228">
        <v>0</v>
      </c>
      <c r="R292" s="228">
        <f>Q292*H292</f>
        <v>0</v>
      </c>
      <c r="S292" s="228">
        <v>0.0025999999999999999</v>
      </c>
      <c r="T292" s="229">
        <f>S292*H292</f>
        <v>0.16952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0" t="s">
        <v>288</v>
      </c>
      <c r="AT292" s="230" t="s">
        <v>122</v>
      </c>
      <c r="AU292" s="230" t="s">
        <v>86</v>
      </c>
      <c r="AY292" s="18" t="s">
        <v>119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8" t="s">
        <v>84</v>
      </c>
      <c r="BK292" s="231">
        <f>ROUND(I292*H292,2)</f>
        <v>0</v>
      </c>
      <c r="BL292" s="18" t="s">
        <v>288</v>
      </c>
      <c r="BM292" s="230" t="s">
        <v>528</v>
      </c>
    </row>
    <row r="293" s="13" customFormat="1">
      <c r="A293" s="13"/>
      <c r="B293" s="242"/>
      <c r="C293" s="243"/>
      <c r="D293" s="232" t="s">
        <v>211</v>
      </c>
      <c r="E293" s="244" t="s">
        <v>1</v>
      </c>
      <c r="F293" s="245" t="s">
        <v>529</v>
      </c>
      <c r="G293" s="243"/>
      <c r="H293" s="246">
        <v>26.800000000000001</v>
      </c>
      <c r="I293" s="247"/>
      <c r="J293" s="243"/>
      <c r="K293" s="243"/>
      <c r="L293" s="248"/>
      <c r="M293" s="249"/>
      <c r="N293" s="250"/>
      <c r="O293" s="250"/>
      <c r="P293" s="250"/>
      <c r="Q293" s="250"/>
      <c r="R293" s="250"/>
      <c r="S293" s="250"/>
      <c r="T293" s="251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52" t="s">
        <v>211</v>
      </c>
      <c r="AU293" s="252" t="s">
        <v>86</v>
      </c>
      <c r="AV293" s="13" t="s">
        <v>86</v>
      </c>
      <c r="AW293" s="13" t="s">
        <v>32</v>
      </c>
      <c r="AX293" s="13" t="s">
        <v>76</v>
      </c>
      <c r="AY293" s="252" t="s">
        <v>119</v>
      </c>
    </row>
    <row r="294" s="13" customFormat="1">
      <c r="A294" s="13"/>
      <c r="B294" s="242"/>
      <c r="C294" s="243"/>
      <c r="D294" s="232" t="s">
        <v>211</v>
      </c>
      <c r="E294" s="244" t="s">
        <v>1</v>
      </c>
      <c r="F294" s="245" t="s">
        <v>530</v>
      </c>
      <c r="G294" s="243"/>
      <c r="H294" s="246">
        <v>28.699999999999999</v>
      </c>
      <c r="I294" s="247"/>
      <c r="J294" s="243"/>
      <c r="K294" s="243"/>
      <c r="L294" s="248"/>
      <c r="M294" s="249"/>
      <c r="N294" s="250"/>
      <c r="O294" s="250"/>
      <c r="P294" s="250"/>
      <c r="Q294" s="250"/>
      <c r="R294" s="250"/>
      <c r="S294" s="250"/>
      <c r="T294" s="251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52" t="s">
        <v>211</v>
      </c>
      <c r="AU294" s="252" t="s">
        <v>86</v>
      </c>
      <c r="AV294" s="13" t="s">
        <v>86</v>
      </c>
      <c r="AW294" s="13" t="s">
        <v>32</v>
      </c>
      <c r="AX294" s="13" t="s">
        <v>76</v>
      </c>
      <c r="AY294" s="252" t="s">
        <v>119</v>
      </c>
    </row>
    <row r="295" s="13" customFormat="1">
      <c r="A295" s="13"/>
      <c r="B295" s="242"/>
      <c r="C295" s="243"/>
      <c r="D295" s="232" t="s">
        <v>211</v>
      </c>
      <c r="E295" s="244" t="s">
        <v>1</v>
      </c>
      <c r="F295" s="245" t="s">
        <v>531</v>
      </c>
      <c r="G295" s="243"/>
      <c r="H295" s="246">
        <v>9.6999999999999993</v>
      </c>
      <c r="I295" s="247"/>
      <c r="J295" s="243"/>
      <c r="K295" s="243"/>
      <c r="L295" s="248"/>
      <c r="M295" s="249"/>
      <c r="N295" s="250"/>
      <c r="O295" s="250"/>
      <c r="P295" s="250"/>
      <c r="Q295" s="250"/>
      <c r="R295" s="250"/>
      <c r="S295" s="250"/>
      <c r="T295" s="251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2" t="s">
        <v>211</v>
      </c>
      <c r="AU295" s="252" t="s">
        <v>86</v>
      </c>
      <c r="AV295" s="13" t="s">
        <v>86</v>
      </c>
      <c r="AW295" s="13" t="s">
        <v>32</v>
      </c>
      <c r="AX295" s="13" t="s">
        <v>76</v>
      </c>
      <c r="AY295" s="252" t="s">
        <v>119</v>
      </c>
    </row>
    <row r="296" s="14" customFormat="1">
      <c r="A296" s="14"/>
      <c r="B296" s="253"/>
      <c r="C296" s="254"/>
      <c r="D296" s="232" t="s">
        <v>211</v>
      </c>
      <c r="E296" s="255" t="s">
        <v>1</v>
      </c>
      <c r="F296" s="256" t="s">
        <v>227</v>
      </c>
      <c r="G296" s="254"/>
      <c r="H296" s="257">
        <v>65.200000000000003</v>
      </c>
      <c r="I296" s="258"/>
      <c r="J296" s="254"/>
      <c r="K296" s="254"/>
      <c r="L296" s="259"/>
      <c r="M296" s="260"/>
      <c r="N296" s="261"/>
      <c r="O296" s="261"/>
      <c r="P296" s="261"/>
      <c r="Q296" s="261"/>
      <c r="R296" s="261"/>
      <c r="S296" s="261"/>
      <c r="T296" s="26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3" t="s">
        <v>211</v>
      </c>
      <c r="AU296" s="263" t="s">
        <v>86</v>
      </c>
      <c r="AV296" s="14" t="s">
        <v>209</v>
      </c>
      <c r="AW296" s="14" t="s">
        <v>32</v>
      </c>
      <c r="AX296" s="14" t="s">
        <v>84</v>
      </c>
      <c r="AY296" s="263" t="s">
        <v>119</v>
      </c>
    </row>
    <row r="297" s="2" customFormat="1" ht="16.5" customHeight="1">
      <c r="A297" s="39"/>
      <c r="B297" s="40"/>
      <c r="C297" s="219" t="s">
        <v>532</v>
      </c>
      <c r="D297" s="219" t="s">
        <v>122</v>
      </c>
      <c r="E297" s="220" t="s">
        <v>533</v>
      </c>
      <c r="F297" s="221" t="s">
        <v>534</v>
      </c>
      <c r="G297" s="222" t="s">
        <v>517</v>
      </c>
      <c r="H297" s="223">
        <v>70</v>
      </c>
      <c r="I297" s="224"/>
      <c r="J297" s="225">
        <f>ROUND(I297*H297,2)</f>
        <v>0</v>
      </c>
      <c r="K297" s="221" t="s">
        <v>125</v>
      </c>
      <c r="L297" s="45"/>
      <c r="M297" s="226" t="s">
        <v>1</v>
      </c>
      <c r="N297" s="227" t="s">
        <v>41</v>
      </c>
      <c r="O297" s="92"/>
      <c r="P297" s="228">
        <f>O297*H297</f>
        <v>0</v>
      </c>
      <c r="Q297" s="228">
        <v>0</v>
      </c>
      <c r="R297" s="228">
        <f>Q297*H297</f>
        <v>0</v>
      </c>
      <c r="S297" s="228">
        <v>0.0094000000000000004</v>
      </c>
      <c r="T297" s="229">
        <f>S297*H297</f>
        <v>0.65800000000000003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0" t="s">
        <v>288</v>
      </c>
      <c r="AT297" s="230" t="s">
        <v>122</v>
      </c>
      <c r="AU297" s="230" t="s">
        <v>86</v>
      </c>
      <c r="AY297" s="18" t="s">
        <v>119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8" t="s">
        <v>84</v>
      </c>
      <c r="BK297" s="231">
        <f>ROUND(I297*H297,2)</f>
        <v>0</v>
      </c>
      <c r="BL297" s="18" t="s">
        <v>288</v>
      </c>
      <c r="BM297" s="230" t="s">
        <v>535</v>
      </c>
    </row>
    <row r="298" s="2" customFormat="1" ht="16.5" customHeight="1">
      <c r="A298" s="39"/>
      <c r="B298" s="40"/>
      <c r="C298" s="219" t="s">
        <v>536</v>
      </c>
      <c r="D298" s="219" t="s">
        <v>122</v>
      </c>
      <c r="E298" s="220" t="s">
        <v>537</v>
      </c>
      <c r="F298" s="221" t="s">
        <v>538</v>
      </c>
      <c r="G298" s="222" t="s">
        <v>256</v>
      </c>
      <c r="H298" s="223">
        <v>74.5</v>
      </c>
      <c r="I298" s="224"/>
      <c r="J298" s="225">
        <f>ROUND(I298*H298,2)</f>
        <v>0</v>
      </c>
      <c r="K298" s="221" t="s">
        <v>125</v>
      </c>
      <c r="L298" s="45"/>
      <c r="M298" s="226" t="s">
        <v>1</v>
      </c>
      <c r="N298" s="227" t="s">
        <v>41</v>
      </c>
      <c r="O298" s="92"/>
      <c r="P298" s="228">
        <f>O298*H298</f>
        <v>0</v>
      </c>
      <c r="Q298" s="228">
        <v>0</v>
      </c>
      <c r="R298" s="228">
        <f>Q298*H298</f>
        <v>0</v>
      </c>
      <c r="S298" s="228">
        <v>0.0039399999999999999</v>
      </c>
      <c r="T298" s="229">
        <f>S298*H298</f>
        <v>0.29353000000000001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0" t="s">
        <v>288</v>
      </c>
      <c r="AT298" s="230" t="s">
        <v>122</v>
      </c>
      <c r="AU298" s="230" t="s">
        <v>86</v>
      </c>
      <c r="AY298" s="18" t="s">
        <v>119</v>
      </c>
      <c r="BE298" s="231">
        <f>IF(N298="základní",J298,0)</f>
        <v>0</v>
      </c>
      <c r="BF298" s="231">
        <f>IF(N298="snížená",J298,0)</f>
        <v>0</v>
      </c>
      <c r="BG298" s="231">
        <f>IF(N298="zákl. přenesená",J298,0)</f>
        <v>0</v>
      </c>
      <c r="BH298" s="231">
        <f>IF(N298="sníž. přenesená",J298,0)</f>
        <v>0</v>
      </c>
      <c r="BI298" s="231">
        <f>IF(N298="nulová",J298,0)</f>
        <v>0</v>
      </c>
      <c r="BJ298" s="18" t="s">
        <v>84</v>
      </c>
      <c r="BK298" s="231">
        <f>ROUND(I298*H298,2)</f>
        <v>0</v>
      </c>
      <c r="BL298" s="18" t="s">
        <v>288</v>
      </c>
      <c r="BM298" s="230" t="s">
        <v>539</v>
      </c>
    </row>
    <row r="299" s="13" customFormat="1">
      <c r="A299" s="13"/>
      <c r="B299" s="242"/>
      <c r="C299" s="243"/>
      <c r="D299" s="232" t="s">
        <v>211</v>
      </c>
      <c r="E299" s="244" t="s">
        <v>1</v>
      </c>
      <c r="F299" s="245" t="s">
        <v>540</v>
      </c>
      <c r="G299" s="243"/>
      <c r="H299" s="246">
        <v>43.5</v>
      </c>
      <c r="I299" s="247"/>
      <c r="J299" s="243"/>
      <c r="K299" s="243"/>
      <c r="L299" s="248"/>
      <c r="M299" s="249"/>
      <c r="N299" s="250"/>
      <c r="O299" s="250"/>
      <c r="P299" s="250"/>
      <c r="Q299" s="250"/>
      <c r="R299" s="250"/>
      <c r="S299" s="250"/>
      <c r="T299" s="251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2" t="s">
        <v>211</v>
      </c>
      <c r="AU299" s="252" t="s">
        <v>86</v>
      </c>
      <c r="AV299" s="13" t="s">
        <v>86</v>
      </c>
      <c r="AW299" s="13" t="s">
        <v>32</v>
      </c>
      <c r="AX299" s="13" t="s">
        <v>76</v>
      </c>
      <c r="AY299" s="252" t="s">
        <v>119</v>
      </c>
    </row>
    <row r="300" s="13" customFormat="1">
      <c r="A300" s="13"/>
      <c r="B300" s="242"/>
      <c r="C300" s="243"/>
      <c r="D300" s="232" t="s">
        <v>211</v>
      </c>
      <c r="E300" s="244" t="s">
        <v>1</v>
      </c>
      <c r="F300" s="245" t="s">
        <v>541</v>
      </c>
      <c r="G300" s="243"/>
      <c r="H300" s="246">
        <v>24</v>
      </c>
      <c r="I300" s="247"/>
      <c r="J300" s="243"/>
      <c r="K300" s="243"/>
      <c r="L300" s="248"/>
      <c r="M300" s="249"/>
      <c r="N300" s="250"/>
      <c r="O300" s="250"/>
      <c r="P300" s="250"/>
      <c r="Q300" s="250"/>
      <c r="R300" s="250"/>
      <c r="S300" s="250"/>
      <c r="T300" s="251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52" t="s">
        <v>211</v>
      </c>
      <c r="AU300" s="252" t="s">
        <v>86</v>
      </c>
      <c r="AV300" s="13" t="s">
        <v>86</v>
      </c>
      <c r="AW300" s="13" t="s">
        <v>32</v>
      </c>
      <c r="AX300" s="13" t="s">
        <v>76</v>
      </c>
      <c r="AY300" s="252" t="s">
        <v>119</v>
      </c>
    </row>
    <row r="301" s="13" customFormat="1">
      <c r="A301" s="13"/>
      <c r="B301" s="242"/>
      <c r="C301" s="243"/>
      <c r="D301" s="232" t="s">
        <v>211</v>
      </c>
      <c r="E301" s="244" t="s">
        <v>1</v>
      </c>
      <c r="F301" s="245" t="s">
        <v>542</v>
      </c>
      <c r="G301" s="243"/>
      <c r="H301" s="246">
        <v>7</v>
      </c>
      <c r="I301" s="247"/>
      <c r="J301" s="243"/>
      <c r="K301" s="243"/>
      <c r="L301" s="248"/>
      <c r="M301" s="249"/>
      <c r="N301" s="250"/>
      <c r="O301" s="250"/>
      <c r="P301" s="250"/>
      <c r="Q301" s="250"/>
      <c r="R301" s="250"/>
      <c r="S301" s="250"/>
      <c r="T301" s="25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2" t="s">
        <v>211</v>
      </c>
      <c r="AU301" s="252" t="s">
        <v>86</v>
      </c>
      <c r="AV301" s="13" t="s">
        <v>86</v>
      </c>
      <c r="AW301" s="13" t="s">
        <v>32</v>
      </c>
      <c r="AX301" s="13" t="s">
        <v>76</v>
      </c>
      <c r="AY301" s="252" t="s">
        <v>119</v>
      </c>
    </row>
    <row r="302" s="14" customFormat="1">
      <c r="A302" s="14"/>
      <c r="B302" s="253"/>
      <c r="C302" s="254"/>
      <c r="D302" s="232" t="s">
        <v>211</v>
      </c>
      <c r="E302" s="255" t="s">
        <v>1</v>
      </c>
      <c r="F302" s="256" t="s">
        <v>227</v>
      </c>
      <c r="G302" s="254"/>
      <c r="H302" s="257">
        <v>74.5</v>
      </c>
      <c r="I302" s="258"/>
      <c r="J302" s="254"/>
      <c r="K302" s="254"/>
      <c r="L302" s="259"/>
      <c r="M302" s="260"/>
      <c r="N302" s="261"/>
      <c r="O302" s="261"/>
      <c r="P302" s="261"/>
      <c r="Q302" s="261"/>
      <c r="R302" s="261"/>
      <c r="S302" s="261"/>
      <c r="T302" s="262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3" t="s">
        <v>211</v>
      </c>
      <c r="AU302" s="263" t="s">
        <v>86</v>
      </c>
      <c r="AV302" s="14" t="s">
        <v>209</v>
      </c>
      <c r="AW302" s="14" t="s">
        <v>32</v>
      </c>
      <c r="AX302" s="14" t="s">
        <v>84</v>
      </c>
      <c r="AY302" s="263" t="s">
        <v>119</v>
      </c>
    </row>
    <row r="303" s="2" customFormat="1" ht="21.75" customHeight="1">
      <c r="A303" s="39"/>
      <c r="B303" s="40"/>
      <c r="C303" s="219" t="s">
        <v>543</v>
      </c>
      <c r="D303" s="219" t="s">
        <v>122</v>
      </c>
      <c r="E303" s="220" t="s">
        <v>544</v>
      </c>
      <c r="F303" s="221" t="s">
        <v>545</v>
      </c>
      <c r="G303" s="222" t="s">
        <v>256</v>
      </c>
      <c r="H303" s="223">
        <v>36.5</v>
      </c>
      <c r="I303" s="224"/>
      <c r="J303" s="225">
        <f>ROUND(I303*H303,2)</f>
        <v>0</v>
      </c>
      <c r="K303" s="221" t="s">
        <v>125</v>
      </c>
      <c r="L303" s="45"/>
      <c r="M303" s="226" t="s">
        <v>1</v>
      </c>
      <c r="N303" s="227" t="s">
        <v>41</v>
      </c>
      <c r="O303" s="92"/>
      <c r="P303" s="228">
        <f>O303*H303</f>
        <v>0</v>
      </c>
      <c r="Q303" s="228">
        <v>0.00040999999999999999</v>
      </c>
      <c r="R303" s="228">
        <f>Q303*H303</f>
        <v>0.014964999999999999</v>
      </c>
      <c r="S303" s="228">
        <v>0</v>
      </c>
      <c r="T303" s="22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0" t="s">
        <v>288</v>
      </c>
      <c r="AT303" s="230" t="s">
        <v>122</v>
      </c>
      <c r="AU303" s="230" t="s">
        <v>86</v>
      </c>
      <c r="AY303" s="18" t="s">
        <v>119</v>
      </c>
      <c r="BE303" s="231">
        <f>IF(N303="základní",J303,0)</f>
        <v>0</v>
      </c>
      <c r="BF303" s="231">
        <f>IF(N303="snížená",J303,0)</f>
        <v>0</v>
      </c>
      <c r="BG303" s="231">
        <f>IF(N303="zákl. přenesená",J303,0)</f>
        <v>0</v>
      </c>
      <c r="BH303" s="231">
        <f>IF(N303="sníž. přenesená",J303,0)</f>
        <v>0</v>
      </c>
      <c r="BI303" s="231">
        <f>IF(N303="nulová",J303,0)</f>
        <v>0</v>
      </c>
      <c r="BJ303" s="18" t="s">
        <v>84</v>
      </c>
      <c r="BK303" s="231">
        <f>ROUND(I303*H303,2)</f>
        <v>0</v>
      </c>
      <c r="BL303" s="18" t="s">
        <v>288</v>
      </c>
      <c r="BM303" s="230" t="s">
        <v>546</v>
      </c>
    </row>
    <row r="304" s="15" customFormat="1">
      <c r="A304" s="15"/>
      <c r="B304" s="264"/>
      <c r="C304" s="265"/>
      <c r="D304" s="232" t="s">
        <v>211</v>
      </c>
      <c r="E304" s="266" t="s">
        <v>1</v>
      </c>
      <c r="F304" s="267" t="s">
        <v>547</v>
      </c>
      <c r="G304" s="265"/>
      <c r="H304" s="266" t="s">
        <v>1</v>
      </c>
      <c r="I304" s="268"/>
      <c r="J304" s="265"/>
      <c r="K304" s="265"/>
      <c r="L304" s="269"/>
      <c r="M304" s="270"/>
      <c r="N304" s="271"/>
      <c r="O304" s="271"/>
      <c r="P304" s="271"/>
      <c r="Q304" s="271"/>
      <c r="R304" s="271"/>
      <c r="S304" s="271"/>
      <c r="T304" s="272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3" t="s">
        <v>211</v>
      </c>
      <c r="AU304" s="273" t="s">
        <v>86</v>
      </c>
      <c r="AV304" s="15" t="s">
        <v>84</v>
      </c>
      <c r="AW304" s="15" t="s">
        <v>32</v>
      </c>
      <c r="AX304" s="15" t="s">
        <v>76</v>
      </c>
      <c r="AY304" s="273" t="s">
        <v>119</v>
      </c>
    </row>
    <row r="305" s="13" customFormat="1">
      <c r="A305" s="13"/>
      <c r="B305" s="242"/>
      <c r="C305" s="243"/>
      <c r="D305" s="232" t="s">
        <v>211</v>
      </c>
      <c r="E305" s="244" t="s">
        <v>1</v>
      </c>
      <c r="F305" s="245" t="s">
        <v>548</v>
      </c>
      <c r="G305" s="243"/>
      <c r="H305" s="246">
        <v>21.5</v>
      </c>
      <c r="I305" s="247"/>
      <c r="J305" s="243"/>
      <c r="K305" s="243"/>
      <c r="L305" s="248"/>
      <c r="M305" s="249"/>
      <c r="N305" s="250"/>
      <c r="O305" s="250"/>
      <c r="P305" s="250"/>
      <c r="Q305" s="250"/>
      <c r="R305" s="250"/>
      <c r="S305" s="250"/>
      <c r="T305" s="251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2" t="s">
        <v>211</v>
      </c>
      <c r="AU305" s="252" t="s">
        <v>86</v>
      </c>
      <c r="AV305" s="13" t="s">
        <v>86</v>
      </c>
      <c r="AW305" s="13" t="s">
        <v>32</v>
      </c>
      <c r="AX305" s="13" t="s">
        <v>76</v>
      </c>
      <c r="AY305" s="252" t="s">
        <v>119</v>
      </c>
    </row>
    <row r="306" s="13" customFormat="1">
      <c r="A306" s="13"/>
      <c r="B306" s="242"/>
      <c r="C306" s="243"/>
      <c r="D306" s="232" t="s">
        <v>211</v>
      </c>
      <c r="E306" s="244" t="s">
        <v>1</v>
      </c>
      <c r="F306" s="245" t="s">
        <v>549</v>
      </c>
      <c r="G306" s="243"/>
      <c r="H306" s="246">
        <v>15</v>
      </c>
      <c r="I306" s="247"/>
      <c r="J306" s="243"/>
      <c r="K306" s="243"/>
      <c r="L306" s="248"/>
      <c r="M306" s="249"/>
      <c r="N306" s="250"/>
      <c r="O306" s="250"/>
      <c r="P306" s="250"/>
      <c r="Q306" s="250"/>
      <c r="R306" s="250"/>
      <c r="S306" s="250"/>
      <c r="T306" s="251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52" t="s">
        <v>211</v>
      </c>
      <c r="AU306" s="252" t="s">
        <v>86</v>
      </c>
      <c r="AV306" s="13" t="s">
        <v>86</v>
      </c>
      <c r="AW306" s="13" t="s">
        <v>32</v>
      </c>
      <c r="AX306" s="13" t="s">
        <v>76</v>
      </c>
      <c r="AY306" s="252" t="s">
        <v>119</v>
      </c>
    </row>
    <row r="307" s="14" customFormat="1">
      <c r="A307" s="14"/>
      <c r="B307" s="253"/>
      <c r="C307" s="254"/>
      <c r="D307" s="232" t="s">
        <v>211</v>
      </c>
      <c r="E307" s="255" t="s">
        <v>1</v>
      </c>
      <c r="F307" s="256" t="s">
        <v>227</v>
      </c>
      <c r="G307" s="254"/>
      <c r="H307" s="257">
        <v>36.5</v>
      </c>
      <c r="I307" s="258"/>
      <c r="J307" s="254"/>
      <c r="K307" s="254"/>
      <c r="L307" s="259"/>
      <c r="M307" s="260"/>
      <c r="N307" s="261"/>
      <c r="O307" s="261"/>
      <c r="P307" s="261"/>
      <c r="Q307" s="261"/>
      <c r="R307" s="261"/>
      <c r="S307" s="261"/>
      <c r="T307" s="26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3" t="s">
        <v>211</v>
      </c>
      <c r="AU307" s="263" t="s">
        <v>86</v>
      </c>
      <c r="AV307" s="14" t="s">
        <v>209</v>
      </c>
      <c r="AW307" s="14" t="s">
        <v>32</v>
      </c>
      <c r="AX307" s="14" t="s">
        <v>84</v>
      </c>
      <c r="AY307" s="263" t="s">
        <v>119</v>
      </c>
    </row>
    <row r="308" s="2" customFormat="1" ht="24.15" customHeight="1">
      <c r="A308" s="39"/>
      <c r="B308" s="40"/>
      <c r="C308" s="219" t="s">
        <v>550</v>
      </c>
      <c r="D308" s="219" t="s">
        <v>122</v>
      </c>
      <c r="E308" s="220" t="s">
        <v>551</v>
      </c>
      <c r="F308" s="221" t="s">
        <v>552</v>
      </c>
      <c r="G308" s="222" t="s">
        <v>143</v>
      </c>
      <c r="H308" s="223">
        <v>120.41</v>
      </c>
      <c r="I308" s="224"/>
      <c r="J308" s="225">
        <f>ROUND(I308*H308,2)</f>
        <v>0</v>
      </c>
      <c r="K308" s="221" t="s">
        <v>125</v>
      </c>
      <c r="L308" s="45"/>
      <c r="M308" s="226" t="s">
        <v>1</v>
      </c>
      <c r="N308" s="227" t="s">
        <v>41</v>
      </c>
      <c r="O308" s="92"/>
      <c r="P308" s="228">
        <f>O308*H308</f>
        <v>0</v>
      </c>
      <c r="Q308" s="228">
        <v>0.00264</v>
      </c>
      <c r="R308" s="228">
        <f>Q308*H308</f>
        <v>0.31788240000000001</v>
      </c>
      <c r="S308" s="228">
        <v>0</v>
      </c>
      <c r="T308" s="22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0" t="s">
        <v>288</v>
      </c>
      <c r="AT308" s="230" t="s">
        <v>122</v>
      </c>
      <c r="AU308" s="230" t="s">
        <v>86</v>
      </c>
      <c r="AY308" s="18" t="s">
        <v>119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8" t="s">
        <v>84</v>
      </c>
      <c r="BK308" s="231">
        <f>ROUND(I308*H308,2)</f>
        <v>0</v>
      </c>
      <c r="BL308" s="18" t="s">
        <v>288</v>
      </c>
      <c r="BM308" s="230" t="s">
        <v>553</v>
      </c>
    </row>
    <row r="309" s="13" customFormat="1">
      <c r="A309" s="13"/>
      <c r="B309" s="242"/>
      <c r="C309" s="243"/>
      <c r="D309" s="232" t="s">
        <v>211</v>
      </c>
      <c r="E309" s="244" t="s">
        <v>1</v>
      </c>
      <c r="F309" s="245" t="s">
        <v>554</v>
      </c>
      <c r="G309" s="243"/>
      <c r="H309" s="246">
        <v>120.41</v>
      </c>
      <c r="I309" s="247"/>
      <c r="J309" s="243"/>
      <c r="K309" s="243"/>
      <c r="L309" s="248"/>
      <c r="M309" s="249"/>
      <c r="N309" s="250"/>
      <c r="O309" s="250"/>
      <c r="P309" s="250"/>
      <c r="Q309" s="250"/>
      <c r="R309" s="250"/>
      <c r="S309" s="250"/>
      <c r="T309" s="251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52" t="s">
        <v>211</v>
      </c>
      <c r="AU309" s="252" t="s">
        <v>86</v>
      </c>
      <c r="AV309" s="13" t="s">
        <v>86</v>
      </c>
      <c r="AW309" s="13" t="s">
        <v>32</v>
      </c>
      <c r="AX309" s="13" t="s">
        <v>84</v>
      </c>
      <c r="AY309" s="252" t="s">
        <v>119</v>
      </c>
    </row>
    <row r="310" s="2" customFormat="1" ht="24.15" customHeight="1">
      <c r="A310" s="39"/>
      <c r="B310" s="40"/>
      <c r="C310" s="219" t="s">
        <v>555</v>
      </c>
      <c r="D310" s="219" t="s">
        <v>122</v>
      </c>
      <c r="E310" s="220" t="s">
        <v>556</v>
      </c>
      <c r="F310" s="221" t="s">
        <v>557</v>
      </c>
      <c r="G310" s="222" t="s">
        <v>143</v>
      </c>
      <c r="H310" s="223">
        <v>5.75</v>
      </c>
      <c r="I310" s="224"/>
      <c r="J310" s="225">
        <f>ROUND(I310*H310,2)</f>
        <v>0</v>
      </c>
      <c r="K310" s="221" t="s">
        <v>125</v>
      </c>
      <c r="L310" s="45"/>
      <c r="M310" s="226" t="s">
        <v>1</v>
      </c>
      <c r="N310" s="227" t="s">
        <v>41</v>
      </c>
      <c r="O310" s="92"/>
      <c r="P310" s="228">
        <f>O310*H310</f>
        <v>0</v>
      </c>
      <c r="Q310" s="228">
        <v>0.00264</v>
      </c>
      <c r="R310" s="228">
        <f>Q310*H310</f>
        <v>0.015179999999999999</v>
      </c>
      <c r="S310" s="228">
        <v>0</v>
      </c>
      <c r="T310" s="229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0" t="s">
        <v>288</v>
      </c>
      <c r="AT310" s="230" t="s">
        <v>122</v>
      </c>
      <c r="AU310" s="230" t="s">
        <v>86</v>
      </c>
      <c r="AY310" s="18" t="s">
        <v>119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8" t="s">
        <v>84</v>
      </c>
      <c r="BK310" s="231">
        <f>ROUND(I310*H310,2)</f>
        <v>0</v>
      </c>
      <c r="BL310" s="18" t="s">
        <v>288</v>
      </c>
      <c r="BM310" s="230" t="s">
        <v>558</v>
      </c>
    </row>
    <row r="311" s="13" customFormat="1">
      <c r="A311" s="13"/>
      <c r="B311" s="242"/>
      <c r="C311" s="243"/>
      <c r="D311" s="232" t="s">
        <v>211</v>
      </c>
      <c r="E311" s="244" t="s">
        <v>1</v>
      </c>
      <c r="F311" s="245" t="s">
        <v>164</v>
      </c>
      <c r="G311" s="243"/>
      <c r="H311" s="246">
        <v>5.75</v>
      </c>
      <c r="I311" s="247"/>
      <c r="J311" s="243"/>
      <c r="K311" s="243"/>
      <c r="L311" s="248"/>
      <c r="M311" s="249"/>
      <c r="N311" s="250"/>
      <c r="O311" s="250"/>
      <c r="P311" s="250"/>
      <c r="Q311" s="250"/>
      <c r="R311" s="250"/>
      <c r="S311" s="250"/>
      <c r="T311" s="25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52" t="s">
        <v>211</v>
      </c>
      <c r="AU311" s="252" t="s">
        <v>86</v>
      </c>
      <c r="AV311" s="13" t="s">
        <v>86</v>
      </c>
      <c r="AW311" s="13" t="s">
        <v>32</v>
      </c>
      <c r="AX311" s="13" t="s">
        <v>84</v>
      </c>
      <c r="AY311" s="252" t="s">
        <v>119</v>
      </c>
    </row>
    <row r="312" s="2" customFormat="1" ht="24.15" customHeight="1">
      <c r="A312" s="39"/>
      <c r="B312" s="40"/>
      <c r="C312" s="219" t="s">
        <v>559</v>
      </c>
      <c r="D312" s="219" t="s">
        <v>122</v>
      </c>
      <c r="E312" s="220" t="s">
        <v>560</v>
      </c>
      <c r="F312" s="221" t="s">
        <v>561</v>
      </c>
      <c r="G312" s="222" t="s">
        <v>143</v>
      </c>
      <c r="H312" s="223">
        <v>251.43000000000001</v>
      </c>
      <c r="I312" s="224"/>
      <c r="J312" s="225">
        <f>ROUND(I312*H312,2)</f>
        <v>0</v>
      </c>
      <c r="K312" s="221" t="s">
        <v>125</v>
      </c>
      <c r="L312" s="45"/>
      <c r="M312" s="226" t="s">
        <v>1</v>
      </c>
      <c r="N312" s="227" t="s">
        <v>41</v>
      </c>
      <c r="O312" s="92"/>
      <c r="P312" s="228">
        <f>O312*H312</f>
        <v>0</v>
      </c>
      <c r="Q312" s="228">
        <v>0.00299</v>
      </c>
      <c r="R312" s="228">
        <f>Q312*H312</f>
        <v>0.75177570000000005</v>
      </c>
      <c r="S312" s="228">
        <v>0</v>
      </c>
      <c r="T312" s="229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0" t="s">
        <v>288</v>
      </c>
      <c r="AT312" s="230" t="s">
        <v>122</v>
      </c>
      <c r="AU312" s="230" t="s">
        <v>86</v>
      </c>
      <c r="AY312" s="18" t="s">
        <v>119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8" t="s">
        <v>84</v>
      </c>
      <c r="BK312" s="231">
        <f>ROUND(I312*H312,2)</f>
        <v>0</v>
      </c>
      <c r="BL312" s="18" t="s">
        <v>288</v>
      </c>
      <c r="BM312" s="230" t="s">
        <v>562</v>
      </c>
    </row>
    <row r="313" s="13" customFormat="1">
      <c r="A313" s="13"/>
      <c r="B313" s="242"/>
      <c r="C313" s="243"/>
      <c r="D313" s="232" t="s">
        <v>211</v>
      </c>
      <c r="E313" s="244" t="s">
        <v>1</v>
      </c>
      <c r="F313" s="245" t="s">
        <v>141</v>
      </c>
      <c r="G313" s="243"/>
      <c r="H313" s="246">
        <v>251.43000000000001</v>
      </c>
      <c r="I313" s="247"/>
      <c r="J313" s="243"/>
      <c r="K313" s="243"/>
      <c r="L313" s="248"/>
      <c r="M313" s="249"/>
      <c r="N313" s="250"/>
      <c r="O313" s="250"/>
      <c r="P313" s="250"/>
      <c r="Q313" s="250"/>
      <c r="R313" s="250"/>
      <c r="S313" s="250"/>
      <c r="T313" s="25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2" t="s">
        <v>211</v>
      </c>
      <c r="AU313" s="252" t="s">
        <v>86</v>
      </c>
      <c r="AV313" s="13" t="s">
        <v>86</v>
      </c>
      <c r="AW313" s="13" t="s">
        <v>32</v>
      </c>
      <c r="AX313" s="13" t="s">
        <v>84</v>
      </c>
      <c r="AY313" s="252" t="s">
        <v>119</v>
      </c>
    </row>
    <row r="314" s="2" customFormat="1" ht="16.5" customHeight="1">
      <c r="A314" s="39"/>
      <c r="B314" s="40"/>
      <c r="C314" s="219" t="s">
        <v>563</v>
      </c>
      <c r="D314" s="219" t="s">
        <v>122</v>
      </c>
      <c r="E314" s="220" t="s">
        <v>564</v>
      </c>
      <c r="F314" s="221" t="s">
        <v>565</v>
      </c>
      <c r="G314" s="222" t="s">
        <v>256</v>
      </c>
      <c r="H314" s="223">
        <v>36.5</v>
      </c>
      <c r="I314" s="224"/>
      <c r="J314" s="225">
        <f>ROUND(I314*H314,2)</f>
        <v>0</v>
      </c>
      <c r="K314" s="221" t="s">
        <v>1</v>
      </c>
      <c r="L314" s="45"/>
      <c r="M314" s="226" t="s">
        <v>1</v>
      </c>
      <c r="N314" s="227" t="s">
        <v>41</v>
      </c>
      <c r="O314" s="92"/>
      <c r="P314" s="228">
        <f>O314*H314</f>
        <v>0</v>
      </c>
      <c r="Q314" s="228">
        <v>0</v>
      </c>
      <c r="R314" s="228">
        <f>Q314*H314</f>
        <v>0</v>
      </c>
      <c r="S314" s="228">
        <v>0</v>
      </c>
      <c r="T314" s="229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0" t="s">
        <v>288</v>
      </c>
      <c r="AT314" s="230" t="s">
        <v>122</v>
      </c>
      <c r="AU314" s="230" t="s">
        <v>86</v>
      </c>
      <c r="AY314" s="18" t="s">
        <v>119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8" t="s">
        <v>84</v>
      </c>
      <c r="BK314" s="231">
        <f>ROUND(I314*H314,2)</f>
        <v>0</v>
      </c>
      <c r="BL314" s="18" t="s">
        <v>288</v>
      </c>
      <c r="BM314" s="230" t="s">
        <v>566</v>
      </c>
    </row>
    <row r="315" s="13" customFormat="1">
      <c r="A315" s="13"/>
      <c r="B315" s="242"/>
      <c r="C315" s="243"/>
      <c r="D315" s="232" t="s">
        <v>211</v>
      </c>
      <c r="E315" s="244" t="s">
        <v>1</v>
      </c>
      <c r="F315" s="245" t="s">
        <v>548</v>
      </c>
      <c r="G315" s="243"/>
      <c r="H315" s="246">
        <v>21.5</v>
      </c>
      <c r="I315" s="247"/>
      <c r="J315" s="243"/>
      <c r="K315" s="243"/>
      <c r="L315" s="248"/>
      <c r="M315" s="249"/>
      <c r="N315" s="250"/>
      <c r="O315" s="250"/>
      <c r="P315" s="250"/>
      <c r="Q315" s="250"/>
      <c r="R315" s="250"/>
      <c r="S315" s="250"/>
      <c r="T315" s="25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2" t="s">
        <v>211</v>
      </c>
      <c r="AU315" s="252" t="s">
        <v>86</v>
      </c>
      <c r="AV315" s="13" t="s">
        <v>86</v>
      </c>
      <c r="AW315" s="13" t="s">
        <v>32</v>
      </c>
      <c r="AX315" s="13" t="s">
        <v>76</v>
      </c>
      <c r="AY315" s="252" t="s">
        <v>119</v>
      </c>
    </row>
    <row r="316" s="13" customFormat="1">
      <c r="A316" s="13"/>
      <c r="B316" s="242"/>
      <c r="C316" s="243"/>
      <c r="D316" s="232" t="s">
        <v>211</v>
      </c>
      <c r="E316" s="244" t="s">
        <v>1</v>
      </c>
      <c r="F316" s="245" t="s">
        <v>549</v>
      </c>
      <c r="G316" s="243"/>
      <c r="H316" s="246">
        <v>15</v>
      </c>
      <c r="I316" s="247"/>
      <c r="J316" s="243"/>
      <c r="K316" s="243"/>
      <c r="L316" s="248"/>
      <c r="M316" s="249"/>
      <c r="N316" s="250"/>
      <c r="O316" s="250"/>
      <c r="P316" s="250"/>
      <c r="Q316" s="250"/>
      <c r="R316" s="250"/>
      <c r="S316" s="250"/>
      <c r="T316" s="251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2" t="s">
        <v>211</v>
      </c>
      <c r="AU316" s="252" t="s">
        <v>86</v>
      </c>
      <c r="AV316" s="13" t="s">
        <v>86</v>
      </c>
      <c r="AW316" s="13" t="s">
        <v>32</v>
      </c>
      <c r="AX316" s="13" t="s">
        <v>76</v>
      </c>
      <c r="AY316" s="252" t="s">
        <v>119</v>
      </c>
    </row>
    <row r="317" s="14" customFormat="1">
      <c r="A317" s="14"/>
      <c r="B317" s="253"/>
      <c r="C317" s="254"/>
      <c r="D317" s="232" t="s">
        <v>211</v>
      </c>
      <c r="E317" s="255" t="s">
        <v>1</v>
      </c>
      <c r="F317" s="256" t="s">
        <v>227</v>
      </c>
      <c r="G317" s="254"/>
      <c r="H317" s="257">
        <v>36.5</v>
      </c>
      <c r="I317" s="258"/>
      <c r="J317" s="254"/>
      <c r="K317" s="254"/>
      <c r="L317" s="259"/>
      <c r="M317" s="260"/>
      <c r="N317" s="261"/>
      <c r="O317" s="261"/>
      <c r="P317" s="261"/>
      <c r="Q317" s="261"/>
      <c r="R317" s="261"/>
      <c r="S317" s="261"/>
      <c r="T317" s="26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3" t="s">
        <v>211</v>
      </c>
      <c r="AU317" s="263" t="s">
        <v>86</v>
      </c>
      <c r="AV317" s="14" t="s">
        <v>209</v>
      </c>
      <c r="AW317" s="14" t="s">
        <v>32</v>
      </c>
      <c r="AX317" s="14" t="s">
        <v>84</v>
      </c>
      <c r="AY317" s="263" t="s">
        <v>119</v>
      </c>
    </row>
    <row r="318" s="2" customFormat="1" ht="16.5" customHeight="1">
      <c r="A318" s="39"/>
      <c r="B318" s="40"/>
      <c r="C318" s="219" t="s">
        <v>567</v>
      </c>
      <c r="D318" s="219" t="s">
        <v>122</v>
      </c>
      <c r="E318" s="220" t="s">
        <v>568</v>
      </c>
      <c r="F318" s="221" t="s">
        <v>569</v>
      </c>
      <c r="G318" s="222" t="s">
        <v>256</v>
      </c>
      <c r="H318" s="223">
        <v>44.799999999999997</v>
      </c>
      <c r="I318" s="224"/>
      <c r="J318" s="225">
        <f>ROUND(I318*H318,2)</f>
        <v>0</v>
      </c>
      <c r="K318" s="221" t="s">
        <v>1</v>
      </c>
      <c r="L318" s="45"/>
      <c r="M318" s="226" t="s">
        <v>1</v>
      </c>
      <c r="N318" s="227" t="s">
        <v>41</v>
      </c>
      <c r="O318" s="92"/>
      <c r="P318" s="228">
        <f>O318*H318</f>
        <v>0</v>
      </c>
      <c r="Q318" s="228">
        <v>0</v>
      </c>
      <c r="R318" s="228">
        <f>Q318*H318</f>
        <v>0</v>
      </c>
      <c r="S318" s="228">
        <v>0</v>
      </c>
      <c r="T318" s="229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0" t="s">
        <v>288</v>
      </c>
      <c r="AT318" s="230" t="s">
        <v>122</v>
      </c>
      <c r="AU318" s="230" t="s">
        <v>86</v>
      </c>
      <c r="AY318" s="18" t="s">
        <v>119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8" t="s">
        <v>84</v>
      </c>
      <c r="BK318" s="231">
        <f>ROUND(I318*H318,2)</f>
        <v>0</v>
      </c>
      <c r="BL318" s="18" t="s">
        <v>288</v>
      </c>
      <c r="BM318" s="230" t="s">
        <v>570</v>
      </c>
    </row>
    <row r="319" s="13" customFormat="1">
      <c r="A319" s="13"/>
      <c r="B319" s="242"/>
      <c r="C319" s="243"/>
      <c r="D319" s="232" t="s">
        <v>211</v>
      </c>
      <c r="E319" s="244" t="s">
        <v>1</v>
      </c>
      <c r="F319" s="245" t="s">
        <v>571</v>
      </c>
      <c r="G319" s="243"/>
      <c r="H319" s="246">
        <v>32</v>
      </c>
      <c r="I319" s="247"/>
      <c r="J319" s="243"/>
      <c r="K319" s="243"/>
      <c r="L319" s="248"/>
      <c r="M319" s="249"/>
      <c r="N319" s="250"/>
      <c r="O319" s="250"/>
      <c r="P319" s="250"/>
      <c r="Q319" s="250"/>
      <c r="R319" s="250"/>
      <c r="S319" s="250"/>
      <c r="T319" s="251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52" t="s">
        <v>211</v>
      </c>
      <c r="AU319" s="252" t="s">
        <v>86</v>
      </c>
      <c r="AV319" s="13" t="s">
        <v>86</v>
      </c>
      <c r="AW319" s="13" t="s">
        <v>32</v>
      </c>
      <c r="AX319" s="13" t="s">
        <v>76</v>
      </c>
      <c r="AY319" s="252" t="s">
        <v>119</v>
      </c>
    </row>
    <row r="320" s="13" customFormat="1">
      <c r="A320" s="13"/>
      <c r="B320" s="242"/>
      <c r="C320" s="243"/>
      <c r="D320" s="232" t="s">
        <v>211</v>
      </c>
      <c r="E320" s="244" t="s">
        <v>1</v>
      </c>
      <c r="F320" s="245" t="s">
        <v>572</v>
      </c>
      <c r="G320" s="243"/>
      <c r="H320" s="246">
        <v>12.800000000000001</v>
      </c>
      <c r="I320" s="247"/>
      <c r="J320" s="243"/>
      <c r="K320" s="243"/>
      <c r="L320" s="248"/>
      <c r="M320" s="249"/>
      <c r="N320" s="250"/>
      <c r="O320" s="250"/>
      <c r="P320" s="250"/>
      <c r="Q320" s="250"/>
      <c r="R320" s="250"/>
      <c r="S320" s="250"/>
      <c r="T320" s="25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52" t="s">
        <v>211</v>
      </c>
      <c r="AU320" s="252" t="s">
        <v>86</v>
      </c>
      <c r="AV320" s="13" t="s">
        <v>86</v>
      </c>
      <c r="AW320" s="13" t="s">
        <v>32</v>
      </c>
      <c r="AX320" s="13" t="s">
        <v>76</v>
      </c>
      <c r="AY320" s="252" t="s">
        <v>119</v>
      </c>
    </row>
    <row r="321" s="14" customFormat="1">
      <c r="A321" s="14"/>
      <c r="B321" s="253"/>
      <c r="C321" s="254"/>
      <c r="D321" s="232" t="s">
        <v>211</v>
      </c>
      <c r="E321" s="255" t="s">
        <v>1</v>
      </c>
      <c r="F321" s="256" t="s">
        <v>227</v>
      </c>
      <c r="G321" s="254"/>
      <c r="H321" s="257">
        <v>44.799999999999997</v>
      </c>
      <c r="I321" s="258"/>
      <c r="J321" s="254"/>
      <c r="K321" s="254"/>
      <c r="L321" s="259"/>
      <c r="M321" s="260"/>
      <c r="N321" s="261"/>
      <c r="O321" s="261"/>
      <c r="P321" s="261"/>
      <c r="Q321" s="261"/>
      <c r="R321" s="261"/>
      <c r="S321" s="261"/>
      <c r="T321" s="26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3" t="s">
        <v>211</v>
      </c>
      <c r="AU321" s="263" t="s">
        <v>86</v>
      </c>
      <c r="AV321" s="14" t="s">
        <v>209</v>
      </c>
      <c r="AW321" s="14" t="s">
        <v>32</v>
      </c>
      <c r="AX321" s="14" t="s">
        <v>84</v>
      </c>
      <c r="AY321" s="263" t="s">
        <v>119</v>
      </c>
    </row>
    <row r="322" s="2" customFormat="1" ht="24.15" customHeight="1">
      <c r="A322" s="39"/>
      <c r="B322" s="40"/>
      <c r="C322" s="219" t="s">
        <v>573</v>
      </c>
      <c r="D322" s="219" t="s">
        <v>122</v>
      </c>
      <c r="E322" s="220" t="s">
        <v>574</v>
      </c>
      <c r="F322" s="221" t="s">
        <v>575</v>
      </c>
      <c r="G322" s="222" t="s">
        <v>143</v>
      </c>
      <c r="H322" s="223">
        <v>43.75</v>
      </c>
      <c r="I322" s="224"/>
      <c r="J322" s="225">
        <f>ROUND(I322*H322,2)</f>
        <v>0</v>
      </c>
      <c r="K322" s="221" t="s">
        <v>125</v>
      </c>
      <c r="L322" s="45"/>
      <c r="M322" s="226" t="s">
        <v>1</v>
      </c>
      <c r="N322" s="227" t="s">
        <v>41</v>
      </c>
      <c r="O322" s="92"/>
      <c r="P322" s="228">
        <f>O322*H322</f>
        <v>0</v>
      </c>
      <c r="Q322" s="228">
        <v>0.00034000000000000002</v>
      </c>
      <c r="R322" s="228">
        <f>Q322*H322</f>
        <v>0.014875000000000001</v>
      </c>
      <c r="S322" s="228">
        <v>0</v>
      </c>
      <c r="T322" s="229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0" t="s">
        <v>288</v>
      </c>
      <c r="AT322" s="230" t="s">
        <v>122</v>
      </c>
      <c r="AU322" s="230" t="s">
        <v>86</v>
      </c>
      <c r="AY322" s="18" t="s">
        <v>119</v>
      </c>
      <c r="BE322" s="231">
        <f>IF(N322="základní",J322,0)</f>
        <v>0</v>
      </c>
      <c r="BF322" s="231">
        <f>IF(N322="snížená",J322,0)</f>
        <v>0</v>
      </c>
      <c r="BG322" s="231">
        <f>IF(N322="zákl. přenesená",J322,0)</f>
        <v>0</v>
      </c>
      <c r="BH322" s="231">
        <f>IF(N322="sníž. přenesená",J322,0)</f>
        <v>0</v>
      </c>
      <c r="BI322" s="231">
        <f>IF(N322="nulová",J322,0)</f>
        <v>0</v>
      </c>
      <c r="BJ322" s="18" t="s">
        <v>84</v>
      </c>
      <c r="BK322" s="231">
        <f>ROUND(I322*H322,2)</f>
        <v>0</v>
      </c>
      <c r="BL322" s="18" t="s">
        <v>288</v>
      </c>
      <c r="BM322" s="230" t="s">
        <v>576</v>
      </c>
    </row>
    <row r="323" s="13" customFormat="1">
      <c r="A323" s="13"/>
      <c r="B323" s="242"/>
      <c r="C323" s="243"/>
      <c r="D323" s="232" t="s">
        <v>211</v>
      </c>
      <c r="E323" s="244" t="s">
        <v>1</v>
      </c>
      <c r="F323" s="245" t="s">
        <v>577</v>
      </c>
      <c r="G323" s="243"/>
      <c r="H323" s="246">
        <v>43.75</v>
      </c>
      <c r="I323" s="247"/>
      <c r="J323" s="243"/>
      <c r="K323" s="243"/>
      <c r="L323" s="248"/>
      <c r="M323" s="249"/>
      <c r="N323" s="250"/>
      <c r="O323" s="250"/>
      <c r="P323" s="250"/>
      <c r="Q323" s="250"/>
      <c r="R323" s="250"/>
      <c r="S323" s="250"/>
      <c r="T323" s="251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52" t="s">
        <v>211</v>
      </c>
      <c r="AU323" s="252" t="s">
        <v>86</v>
      </c>
      <c r="AV323" s="13" t="s">
        <v>86</v>
      </c>
      <c r="AW323" s="13" t="s">
        <v>32</v>
      </c>
      <c r="AX323" s="13" t="s">
        <v>84</v>
      </c>
      <c r="AY323" s="252" t="s">
        <v>119</v>
      </c>
    </row>
    <row r="324" s="2" customFormat="1" ht="24.15" customHeight="1">
      <c r="A324" s="39"/>
      <c r="B324" s="40"/>
      <c r="C324" s="219" t="s">
        <v>578</v>
      </c>
      <c r="D324" s="219" t="s">
        <v>122</v>
      </c>
      <c r="E324" s="220" t="s">
        <v>579</v>
      </c>
      <c r="F324" s="221" t="s">
        <v>580</v>
      </c>
      <c r="G324" s="222" t="s">
        <v>256</v>
      </c>
      <c r="H324" s="223">
        <v>16</v>
      </c>
      <c r="I324" s="224"/>
      <c r="J324" s="225">
        <f>ROUND(I324*H324,2)</f>
        <v>0</v>
      </c>
      <c r="K324" s="221" t="s">
        <v>125</v>
      </c>
      <c r="L324" s="45"/>
      <c r="M324" s="226" t="s">
        <v>1</v>
      </c>
      <c r="N324" s="227" t="s">
        <v>41</v>
      </c>
      <c r="O324" s="92"/>
      <c r="P324" s="228">
        <f>O324*H324</f>
        <v>0</v>
      </c>
      <c r="Q324" s="228">
        <v>0.0018699999999999999</v>
      </c>
      <c r="R324" s="228">
        <f>Q324*H324</f>
        <v>0.029919999999999999</v>
      </c>
      <c r="S324" s="228">
        <v>0</v>
      </c>
      <c r="T324" s="229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30" t="s">
        <v>288</v>
      </c>
      <c r="AT324" s="230" t="s">
        <v>122</v>
      </c>
      <c r="AU324" s="230" t="s">
        <v>86</v>
      </c>
      <c r="AY324" s="18" t="s">
        <v>119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8" t="s">
        <v>84</v>
      </c>
      <c r="BK324" s="231">
        <f>ROUND(I324*H324,2)</f>
        <v>0</v>
      </c>
      <c r="BL324" s="18" t="s">
        <v>288</v>
      </c>
      <c r="BM324" s="230" t="s">
        <v>581</v>
      </c>
    </row>
    <row r="325" s="15" customFormat="1">
      <c r="A325" s="15"/>
      <c r="B325" s="264"/>
      <c r="C325" s="265"/>
      <c r="D325" s="232" t="s">
        <v>211</v>
      </c>
      <c r="E325" s="266" t="s">
        <v>1</v>
      </c>
      <c r="F325" s="267" t="s">
        <v>582</v>
      </c>
      <c r="G325" s="265"/>
      <c r="H325" s="266" t="s">
        <v>1</v>
      </c>
      <c r="I325" s="268"/>
      <c r="J325" s="265"/>
      <c r="K325" s="265"/>
      <c r="L325" s="269"/>
      <c r="M325" s="270"/>
      <c r="N325" s="271"/>
      <c r="O325" s="271"/>
      <c r="P325" s="271"/>
      <c r="Q325" s="271"/>
      <c r="R325" s="271"/>
      <c r="S325" s="271"/>
      <c r="T325" s="272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73" t="s">
        <v>211</v>
      </c>
      <c r="AU325" s="273" t="s">
        <v>86</v>
      </c>
      <c r="AV325" s="15" t="s">
        <v>84</v>
      </c>
      <c r="AW325" s="15" t="s">
        <v>32</v>
      </c>
      <c r="AX325" s="15" t="s">
        <v>76</v>
      </c>
      <c r="AY325" s="273" t="s">
        <v>119</v>
      </c>
    </row>
    <row r="326" s="13" customFormat="1">
      <c r="A326" s="13"/>
      <c r="B326" s="242"/>
      <c r="C326" s="243"/>
      <c r="D326" s="232" t="s">
        <v>211</v>
      </c>
      <c r="E326" s="244" t="s">
        <v>1</v>
      </c>
      <c r="F326" s="245" t="s">
        <v>493</v>
      </c>
      <c r="G326" s="243"/>
      <c r="H326" s="246">
        <v>16</v>
      </c>
      <c r="I326" s="247"/>
      <c r="J326" s="243"/>
      <c r="K326" s="243"/>
      <c r="L326" s="248"/>
      <c r="M326" s="249"/>
      <c r="N326" s="250"/>
      <c r="O326" s="250"/>
      <c r="P326" s="250"/>
      <c r="Q326" s="250"/>
      <c r="R326" s="250"/>
      <c r="S326" s="250"/>
      <c r="T326" s="251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52" t="s">
        <v>211</v>
      </c>
      <c r="AU326" s="252" t="s">
        <v>86</v>
      </c>
      <c r="AV326" s="13" t="s">
        <v>86</v>
      </c>
      <c r="AW326" s="13" t="s">
        <v>32</v>
      </c>
      <c r="AX326" s="13" t="s">
        <v>84</v>
      </c>
      <c r="AY326" s="252" t="s">
        <v>119</v>
      </c>
    </row>
    <row r="327" s="2" customFormat="1" ht="24.15" customHeight="1">
      <c r="A327" s="39"/>
      <c r="B327" s="40"/>
      <c r="C327" s="219" t="s">
        <v>583</v>
      </c>
      <c r="D327" s="219" t="s">
        <v>122</v>
      </c>
      <c r="E327" s="220" t="s">
        <v>584</v>
      </c>
      <c r="F327" s="221" t="s">
        <v>585</v>
      </c>
      <c r="G327" s="222" t="s">
        <v>256</v>
      </c>
      <c r="H327" s="223">
        <v>19.600000000000001</v>
      </c>
      <c r="I327" s="224"/>
      <c r="J327" s="225">
        <f>ROUND(I327*H327,2)</f>
        <v>0</v>
      </c>
      <c r="K327" s="221" t="s">
        <v>125</v>
      </c>
      <c r="L327" s="45"/>
      <c r="M327" s="226" t="s">
        <v>1</v>
      </c>
      <c r="N327" s="227" t="s">
        <v>41</v>
      </c>
      <c r="O327" s="92"/>
      <c r="P327" s="228">
        <f>O327*H327</f>
        <v>0</v>
      </c>
      <c r="Q327" s="228">
        <v>0.0012899999999999999</v>
      </c>
      <c r="R327" s="228">
        <f>Q327*H327</f>
        <v>0.025284000000000001</v>
      </c>
      <c r="S327" s="228">
        <v>0</v>
      </c>
      <c r="T327" s="22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288</v>
      </c>
      <c r="AT327" s="230" t="s">
        <v>122</v>
      </c>
      <c r="AU327" s="230" t="s">
        <v>86</v>
      </c>
      <c r="AY327" s="18" t="s">
        <v>119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84</v>
      </c>
      <c r="BK327" s="231">
        <f>ROUND(I327*H327,2)</f>
        <v>0</v>
      </c>
      <c r="BL327" s="18" t="s">
        <v>288</v>
      </c>
      <c r="BM327" s="230" t="s">
        <v>586</v>
      </c>
    </row>
    <row r="328" s="15" customFormat="1">
      <c r="A328" s="15"/>
      <c r="B328" s="264"/>
      <c r="C328" s="265"/>
      <c r="D328" s="232" t="s">
        <v>211</v>
      </c>
      <c r="E328" s="266" t="s">
        <v>1</v>
      </c>
      <c r="F328" s="267" t="s">
        <v>587</v>
      </c>
      <c r="G328" s="265"/>
      <c r="H328" s="266" t="s">
        <v>1</v>
      </c>
      <c r="I328" s="268"/>
      <c r="J328" s="265"/>
      <c r="K328" s="265"/>
      <c r="L328" s="269"/>
      <c r="M328" s="270"/>
      <c r="N328" s="271"/>
      <c r="O328" s="271"/>
      <c r="P328" s="271"/>
      <c r="Q328" s="271"/>
      <c r="R328" s="271"/>
      <c r="S328" s="271"/>
      <c r="T328" s="272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73" t="s">
        <v>211</v>
      </c>
      <c r="AU328" s="273" t="s">
        <v>86</v>
      </c>
      <c r="AV328" s="15" t="s">
        <v>84</v>
      </c>
      <c r="AW328" s="15" t="s">
        <v>32</v>
      </c>
      <c r="AX328" s="15" t="s">
        <v>76</v>
      </c>
      <c r="AY328" s="273" t="s">
        <v>119</v>
      </c>
    </row>
    <row r="329" s="13" customFormat="1">
      <c r="A329" s="13"/>
      <c r="B329" s="242"/>
      <c r="C329" s="243"/>
      <c r="D329" s="232" t="s">
        <v>211</v>
      </c>
      <c r="E329" s="244" t="s">
        <v>1</v>
      </c>
      <c r="F329" s="245" t="s">
        <v>498</v>
      </c>
      <c r="G329" s="243"/>
      <c r="H329" s="246">
        <v>19.600000000000001</v>
      </c>
      <c r="I329" s="247"/>
      <c r="J329" s="243"/>
      <c r="K329" s="243"/>
      <c r="L329" s="248"/>
      <c r="M329" s="249"/>
      <c r="N329" s="250"/>
      <c r="O329" s="250"/>
      <c r="P329" s="250"/>
      <c r="Q329" s="250"/>
      <c r="R329" s="250"/>
      <c r="S329" s="250"/>
      <c r="T329" s="251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52" t="s">
        <v>211</v>
      </c>
      <c r="AU329" s="252" t="s">
        <v>86</v>
      </c>
      <c r="AV329" s="13" t="s">
        <v>86</v>
      </c>
      <c r="AW329" s="13" t="s">
        <v>32</v>
      </c>
      <c r="AX329" s="13" t="s">
        <v>84</v>
      </c>
      <c r="AY329" s="252" t="s">
        <v>119</v>
      </c>
    </row>
    <row r="330" s="2" customFormat="1" ht="21.75" customHeight="1">
      <c r="A330" s="39"/>
      <c r="B330" s="40"/>
      <c r="C330" s="219" t="s">
        <v>588</v>
      </c>
      <c r="D330" s="219" t="s">
        <v>122</v>
      </c>
      <c r="E330" s="220" t="s">
        <v>589</v>
      </c>
      <c r="F330" s="221" t="s">
        <v>590</v>
      </c>
      <c r="G330" s="222" t="s">
        <v>256</v>
      </c>
      <c r="H330" s="223">
        <v>25.300000000000001</v>
      </c>
      <c r="I330" s="224"/>
      <c r="J330" s="225">
        <f>ROUND(I330*H330,2)</f>
        <v>0</v>
      </c>
      <c r="K330" s="221" t="s">
        <v>125</v>
      </c>
      <c r="L330" s="45"/>
      <c r="M330" s="226" t="s">
        <v>1</v>
      </c>
      <c r="N330" s="227" t="s">
        <v>41</v>
      </c>
      <c r="O330" s="92"/>
      <c r="P330" s="228">
        <f>O330*H330</f>
        <v>0</v>
      </c>
      <c r="Q330" s="228">
        <v>0</v>
      </c>
      <c r="R330" s="228">
        <f>Q330*H330</f>
        <v>0</v>
      </c>
      <c r="S330" s="228">
        <v>0</v>
      </c>
      <c r="T330" s="229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0" t="s">
        <v>288</v>
      </c>
      <c r="AT330" s="230" t="s">
        <v>122</v>
      </c>
      <c r="AU330" s="230" t="s">
        <v>86</v>
      </c>
      <c r="AY330" s="18" t="s">
        <v>119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8" t="s">
        <v>84</v>
      </c>
      <c r="BK330" s="231">
        <f>ROUND(I330*H330,2)</f>
        <v>0</v>
      </c>
      <c r="BL330" s="18" t="s">
        <v>288</v>
      </c>
      <c r="BM330" s="230" t="s">
        <v>591</v>
      </c>
    </row>
    <row r="331" s="15" customFormat="1">
      <c r="A331" s="15"/>
      <c r="B331" s="264"/>
      <c r="C331" s="265"/>
      <c r="D331" s="232" t="s">
        <v>211</v>
      </c>
      <c r="E331" s="266" t="s">
        <v>1</v>
      </c>
      <c r="F331" s="267" t="s">
        <v>592</v>
      </c>
      <c r="G331" s="265"/>
      <c r="H331" s="266" t="s">
        <v>1</v>
      </c>
      <c r="I331" s="268"/>
      <c r="J331" s="265"/>
      <c r="K331" s="265"/>
      <c r="L331" s="269"/>
      <c r="M331" s="270"/>
      <c r="N331" s="271"/>
      <c r="O331" s="271"/>
      <c r="P331" s="271"/>
      <c r="Q331" s="271"/>
      <c r="R331" s="271"/>
      <c r="S331" s="271"/>
      <c r="T331" s="272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73" t="s">
        <v>211</v>
      </c>
      <c r="AU331" s="273" t="s">
        <v>86</v>
      </c>
      <c r="AV331" s="15" t="s">
        <v>84</v>
      </c>
      <c r="AW331" s="15" t="s">
        <v>32</v>
      </c>
      <c r="AX331" s="15" t="s">
        <v>76</v>
      </c>
      <c r="AY331" s="273" t="s">
        <v>119</v>
      </c>
    </row>
    <row r="332" s="13" customFormat="1">
      <c r="A332" s="13"/>
      <c r="B332" s="242"/>
      <c r="C332" s="243"/>
      <c r="D332" s="232" t="s">
        <v>211</v>
      </c>
      <c r="E332" s="244" t="s">
        <v>1</v>
      </c>
      <c r="F332" s="245" t="s">
        <v>503</v>
      </c>
      <c r="G332" s="243"/>
      <c r="H332" s="246">
        <v>25.300000000000001</v>
      </c>
      <c r="I332" s="247"/>
      <c r="J332" s="243"/>
      <c r="K332" s="243"/>
      <c r="L332" s="248"/>
      <c r="M332" s="249"/>
      <c r="N332" s="250"/>
      <c r="O332" s="250"/>
      <c r="P332" s="250"/>
      <c r="Q332" s="250"/>
      <c r="R332" s="250"/>
      <c r="S332" s="250"/>
      <c r="T332" s="251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52" t="s">
        <v>211</v>
      </c>
      <c r="AU332" s="252" t="s">
        <v>86</v>
      </c>
      <c r="AV332" s="13" t="s">
        <v>86</v>
      </c>
      <c r="AW332" s="13" t="s">
        <v>32</v>
      </c>
      <c r="AX332" s="13" t="s">
        <v>84</v>
      </c>
      <c r="AY332" s="252" t="s">
        <v>119</v>
      </c>
    </row>
    <row r="333" s="2" customFormat="1" ht="24.15" customHeight="1">
      <c r="A333" s="39"/>
      <c r="B333" s="40"/>
      <c r="C333" s="274" t="s">
        <v>593</v>
      </c>
      <c r="D333" s="274" t="s">
        <v>329</v>
      </c>
      <c r="E333" s="275" t="s">
        <v>594</v>
      </c>
      <c r="F333" s="276" t="s">
        <v>595</v>
      </c>
      <c r="G333" s="277" t="s">
        <v>256</v>
      </c>
      <c r="H333" s="278">
        <v>26.565000000000001</v>
      </c>
      <c r="I333" s="279"/>
      <c r="J333" s="280">
        <f>ROUND(I333*H333,2)</f>
        <v>0</v>
      </c>
      <c r="K333" s="276" t="s">
        <v>125</v>
      </c>
      <c r="L333" s="281"/>
      <c r="M333" s="282" t="s">
        <v>1</v>
      </c>
      <c r="N333" s="283" t="s">
        <v>41</v>
      </c>
      <c r="O333" s="92"/>
      <c r="P333" s="228">
        <f>O333*H333</f>
        <v>0</v>
      </c>
      <c r="Q333" s="228">
        <v>0.00122</v>
      </c>
      <c r="R333" s="228">
        <f>Q333*H333</f>
        <v>0.032409300000000002</v>
      </c>
      <c r="S333" s="228">
        <v>0</v>
      </c>
      <c r="T333" s="22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0" t="s">
        <v>332</v>
      </c>
      <c r="AT333" s="230" t="s">
        <v>329</v>
      </c>
      <c r="AU333" s="230" t="s">
        <v>86</v>
      </c>
      <c r="AY333" s="18" t="s">
        <v>119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8" t="s">
        <v>84</v>
      </c>
      <c r="BK333" s="231">
        <f>ROUND(I333*H333,2)</f>
        <v>0</v>
      </c>
      <c r="BL333" s="18" t="s">
        <v>288</v>
      </c>
      <c r="BM333" s="230" t="s">
        <v>596</v>
      </c>
    </row>
    <row r="334" s="13" customFormat="1">
      <c r="A334" s="13"/>
      <c r="B334" s="242"/>
      <c r="C334" s="243"/>
      <c r="D334" s="232" t="s">
        <v>211</v>
      </c>
      <c r="E334" s="244" t="s">
        <v>1</v>
      </c>
      <c r="F334" s="245" t="s">
        <v>597</v>
      </c>
      <c r="G334" s="243"/>
      <c r="H334" s="246">
        <v>26.565000000000001</v>
      </c>
      <c r="I334" s="247"/>
      <c r="J334" s="243"/>
      <c r="K334" s="243"/>
      <c r="L334" s="248"/>
      <c r="M334" s="249"/>
      <c r="N334" s="250"/>
      <c r="O334" s="250"/>
      <c r="P334" s="250"/>
      <c r="Q334" s="250"/>
      <c r="R334" s="250"/>
      <c r="S334" s="250"/>
      <c r="T334" s="251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52" t="s">
        <v>211</v>
      </c>
      <c r="AU334" s="252" t="s">
        <v>86</v>
      </c>
      <c r="AV334" s="13" t="s">
        <v>86</v>
      </c>
      <c r="AW334" s="13" t="s">
        <v>32</v>
      </c>
      <c r="AX334" s="13" t="s">
        <v>84</v>
      </c>
      <c r="AY334" s="252" t="s">
        <v>119</v>
      </c>
    </row>
    <row r="335" s="2" customFormat="1" ht="33" customHeight="1">
      <c r="A335" s="39"/>
      <c r="B335" s="40"/>
      <c r="C335" s="219" t="s">
        <v>598</v>
      </c>
      <c r="D335" s="219" t="s">
        <v>122</v>
      </c>
      <c r="E335" s="220" t="s">
        <v>599</v>
      </c>
      <c r="F335" s="221" t="s">
        <v>600</v>
      </c>
      <c r="G335" s="222" t="s">
        <v>256</v>
      </c>
      <c r="H335" s="223">
        <v>50.299999999999997</v>
      </c>
      <c r="I335" s="224"/>
      <c r="J335" s="225">
        <f>ROUND(I335*H335,2)</f>
        <v>0</v>
      </c>
      <c r="K335" s="221" t="s">
        <v>1</v>
      </c>
      <c r="L335" s="45"/>
      <c r="M335" s="226" t="s">
        <v>1</v>
      </c>
      <c r="N335" s="227" t="s">
        <v>41</v>
      </c>
      <c r="O335" s="92"/>
      <c r="P335" s="228">
        <f>O335*H335</f>
        <v>0</v>
      </c>
      <c r="Q335" s="228">
        <v>0.0011100000000000001</v>
      </c>
      <c r="R335" s="228">
        <f>Q335*H335</f>
        <v>0.055833000000000001</v>
      </c>
      <c r="S335" s="228">
        <v>0</v>
      </c>
      <c r="T335" s="229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0" t="s">
        <v>209</v>
      </c>
      <c r="AT335" s="230" t="s">
        <v>122</v>
      </c>
      <c r="AU335" s="230" t="s">
        <v>86</v>
      </c>
      <c r="AY335" s="18" t="s">
        <v>119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8" t="s">
        <v>84</v>
      </c>
      <c r="BK335" s="231">
        <f>ROUND(I335*H335,2)</f>
        <v>0</v>
      </c>
      <c r="BL335" s="18" t="s">
        <v>209</v>
      </c>
      <c r="BM335" s="230" t="s">
        <v>601</v>
      </c>
    </row>
    <row r="336" s="15" customFormat="1">
      <c r="A336" s="15"/>
      <c r="B336" s="264"/>
      <c r="C336" s="265"/>
      <c r="D336" s="232" t="s">
        <v>211</v>
      </c>
      <c r="E336" s="266" t="s">
        <v>1</v>
      </c>
      <c r="F336" s="267" t="s">
        <v>602</v>
      </c>
      <c r="G336" s="265"/>
      <c r="H336" s="266" t="s">
        <v>1</v>
      </c>
      <c r="I336" s="268"/>
      <c r="J336" s="265"/>
      <c r="K336" s="265"/>
      <c r="L336" s="269"/>
      <c r="M336" s="270"/>
      <c r="N336" s="271"/>
      <c r="O336" s="271"/>
      <c r="P336" s="271"/>
      <c r="Q336" s="271"/>
      <c r="R336" s="271"/>
      <c r="S336" s="271"/>
      <c r="T336" s="272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73" t="s">
        <v>211</v>
      </c>
      <c r="AU336" s="273" t="s">
        <v>86</v>
      </c>
      <c r="AV336" s="15" t="s">
        <v>84</v>
      </c>
      <c r="AW336" s="15" t="s">
        <v>32</v>
      </c>
      <c r="AX336" s="15" t="s">
        <v>76</v>
      </c>
      <c r="AY336" s="273" t="s">
        <v>119</v>
      </c>
    </row>
    <row r="337" s="13" customFormat="1">
      <c r="A337" s="13"/>
      <c r="B337" s="242"/>
      <c r="C337" s="243"/>
      <c r="D337" s="232" t="s">
        <v>211</v>
      </c>
      <c r="E337" s="244" t="s">
        <v>1</v>
      </c>
      <c r="F337" s="245" t="s">
        <v>508</v>
      </c>
      <c r="G337" s="243"/>
      <c r="H337" s="246">
        <v>30.800000000000001</v>
      </c>
      <c r="I337" s="247"/>
      <c r="J337" s="243"/>
      <c r="K337" s="243"/>
      <c r="L337" s="248"/>
      <c r="M337" s="249"/>
      <c r="N337" s="250"/>
      <c r="O337" s="250"/>
      <c r="P337" s="250"/>
      <c r="Q337" s="250"/>
      <c r="R337" s="250"/>
      <c r="S337" s="250"/>
      <c r="T337" s="251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52" t="s">
        <v>211</v>
      </c>
      <c r="AU337" s="252" t="s">
        <v>86</v>
      </c>
      <c r="AV337" s="13" t="s">
        <v>86</v>
      </c>
      <c r="AW337" s="13" t="s">
        <v>32</v>
      </c>
      <c r="AX337" s="13" t="s">
        <v>76</v>
      </c>
      <c r="AY337" s="252" t="s">
        <v>119</v>
      </c>
    </row>
    <row r="338" s="15" customFormat="1">
      <c r="A338" s="15"/>
      <c r="B338" s="264"/>
      <c r="C338" s="265"/>
      <c r="D338" s="232" t="s">
        <v>211</v>
      </c>
      <c r="E338" s="266" t="s">
        <v>1</v>
      </c>
      <c r="F338" s="267" t="s">
        <v>603</v>
      </c>
      <c r="G338" s="265"/>
      <c r="H338" s="266" t="s">
        <v>1</v>
      </c>
      <c r="I338" s="268"/>
      <c r="J338" s="265"/>
      <c r="K338" s="265"/>
      <c r="L338" s="269"/>
      <c r="M338" s="270"/>
      <c r="N338" s="271"/>
      <c r="O338" s="271"/>
      <c r="P338" s="271"/>
      <c r="Q338" s="271"/>
      <c r="R338" s="271"/>
      <c r="S338" s="271"/>
      <c r="T338" s="272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73" t="s">
        <v>211</v>
      </c>
      <c r="AU338" s="273" t="s">
        <v>86</v>
      </c>
      <c r="AV338" s="15" t="s">
        <v>84</v>
      </c>
      <c r="AW338" s="15" t="s">
        <v>32</v>
      </c>
      <c r="AX338" s="15" t="s">
        <v>76</v>
      </c>
      <c r="AY338" s="273" t="s">
        <v>119</v>
      </c>
    </row>
    <row r="339" s="13" customFormat="1">
      <c r="A339" s="13"/>
      <c r="B339" s="242"/>
      <c r="C339" s="243"/>
      <c r="D339" s="232" t="s">
        <v>211</v>
      </c>
      <c r="E339" s="244" t="s">
        <v>1</v>
      </c>
      <c r="F339" s="245" t="s">
        <v>604</v>
      </c>
      <c r="G339" s="243"/>
      <c r="H339" s="246">
        <v>19.5</v>
      </c>
      <c r="I339" s="247"/>
      <c r="J339" s="243"/>
      <c r="K339" s="243"/>
      <c r="L339" s="248"/>
      <c r="M339" s="249"/>
      <c r="N339" s="250"/>
      <c r="O339" s="250"/>
      <c r="P339" s="250"/>
      <c r="Q339" s="250"/>
      <c r="R339" s="250"/>
      <c r="S339" s="250"/>
      <c r="T339" s="251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52" t="s">
        <v>211</v>
      </c>
      <c r="AU339" s="252" t="s">
        <v>86</v>
      </c>
      <c r="AV339" s="13" t="s">
        <v>86</v>
      </c>
      <c r="AW339" s="13" t="s">
        <v>32</v>
      </c>
      <c r="AX339" s="13" t="s">
        <v>76</v>
      </c>
      <c r="AY339" s="252" t="s">
        <v>119</v>
      </c>
    </row>
    <row r="340" s="14" customFormat="1">
      <c r="A340" s="14"/>
      <c r="B340" s="253"/>
      <c r="C340" s="254"/>
      <c r="D340" s="232" t="s">
        <v>211</v>
      </c>
      <c r="E340" s="255" t="s">
        <v>1</v>
      </c>
      <c r="F340" s="256" t="s">
        <v>227</v>
      </c>
      <c r="G340" s="254"/>
      <c r="H340" s="257">
        <v>50.299999999999997</v>
      </c>
      <c r="I340" s="258"/>
      <c r="J340" s="254"/>
      <c r="K340" s="254"/>
      <c r="L340" s="259"/>
      <c r="M340" s="260"/>
      <c r="N340" s="261"/>
      <c r="O340" s="261"/>
      <c r="P340" s="261"/>
      <c r="Q340" s="261"/>
      <c r="R340" s="261"/>
      <c r="S340" s="261"/>
      <c r="T340" s="26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63" t="s">
        <v>211</v>
      </c>
      <c r="AU340" s="263" t="s">
        <v>86</v>
      </c>
      <c r="AV340" s="14" t="s">
        <v>209</v>
      </c>
      <c r="AW340" s="14" t="s">
        <v>32</v>
      </c>
      <c r="AX340" s="14" t="s">
        <v>84</v>
      </c>
      <c r="AY340" s="263" t="s">
        <v>119</v>
      </c>
    </row>
    <row r="341" s="2" customFormat="1" ht="16.5" customHeight="1">
      <c r="A341" s="39"/>
      <c r="B341" s="40"/>
      <c r="C341" s="219" t="s">
        <v>605</v>
      </c>
      <c r="D341" s="219" t="s">
        <v>122</v>
      </c>
      <c r="E341" s="220" t="s">
        <v>606</v>
      </c>
      <c r="F341" s="221" t="s">
        <v>607</v>
      </c>
      <c r="G341" s="222" t="s">
        <v>517</v>
      </c>
      <c r="H341" s="223">
        <v>1</v>
      </c>
      <c r="I341" s="224"/>
      <c r="J341" s="225">
        <f>ROUND(I341*H341,2)</f>
        <v>0</v>
      </c>
      <c r="K341" s="221" t="s">
        <v>1</v>
      </c>
      <c r="L341" s="45"/>
      <c r="M341" s="226" t="s">
        <v>1</v>
      </c>
      <c r="N341" s="227" t="s">
        <v>41</v>
      </c>
      <c r="O341" s="92"/>
      <c r="P341" s="228">
        <f>O341*H341</f>
        <v>0</v>
      </c>
      <c r="Q341" s="228">
        <v>0.0087100000000000007</v>
      </c>
      <c r="R341" s="228">
        <f>Q341*H341</f>
        <v>0.0087100000000000007</v>
      </c>
      <c r="S341" s="228">
        <v>0</v>
      </c>
      <c r="T341" s="229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30" t="s">
        <v>288</v>
      </c>
      <c r="AT341" s="230" t="s">
        <v>122</v>
      </c>
      <c r="AU341" s="230" t="s">
        <v>86</v>
      </c>
      <c r="AY341" s="18" t="s">
        <v>119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8" t="s">
        <v>84</v>
      </c>
      <c r="BK341" s="231">
        <f>ROUND(I341*H341,2)</f>
        <v>0</v>
      </c>
      <c r="BL341" s="18" t="s">
        <v>288</v>
      </c>
      <c r="BM341" s="230" t="s">
        <v>608</v>
      </c>
    </row>
    <row r="342" s="13" customFormat="1">
      <c r="A342" s="13"/>
      <c r="B342" s="242"/>
      <c r="C342" s="243"/>
      <c r="D342" s="232" t="s">
        <v>211</v>
      </c>
      <c r="E342" s="244" t="s">
        <v>1</v>
      </c>
      <c r="F342" s="245" t="s">
        <v>609</v>
      </c>
      <c r="G342" s="243"/>
      <c r="H342" s="246">
        <v>1</v>
      </c>
      <c r="I342" s="247"/>
      <c r="J342" s="243"/>
      <c r="K342" s="243"/>
      <c r="L342" s="248"/>
      <c r="M342" s="249"/>
      <c r="N342" s="250"/>
      <c r="O342" s="250"/>
      <c r="P342" s="250"/>
      <c r="Q342" s="250"/>
      <c r="R342" s="250"/>
      <c r="S342" s="250"/>
      <c r="T342" s="251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52" t="s">
        <v>211</v>
      </c>
      <c r="AU342" s="252" t="s">
        <v>86</v>
      </c>
      <c r="AV342" s="13" t="s">
        <v>86</v>
      </c>
      <c r="AW342" s="13" t="s">
        <v>32</v>
      </c>
      <c r="AX342" s="13" t="s">
        <v>84</v>
      </c>
      <c r="AY342" s="252" t="s">
        <v>119</v>
      </c>
    </row>
    <row r="343" s="2" customFormat="1" ht="24.15" customHeight="1">
      <c r="A343" s="39"/>
      <c r="B343" s="40"/>
      <c r="C343" s="219" t="s">
        <v>610</v>
      </c>
      <c r="D343" s="219" t="s">
        <v>122</v>
      </c>
      <c r="E343" s="220" t="s">
        <v>611</v>
      </c>
      <c r="F343" s="221" t="s">
        <v>612</v>
      </c>
      <c r="G343" s="222" t="s">
        <v>256</v>
      </c>
      <c r="H343" s="223">
        <v>21.800000000000001</v>
      </c>
      <c r="I343" s="224"/>
      <c r="J343" s="225">
        <f>ROUND(I343*H343,2)</f>
        <v>0</v>
      </c>
      <c r="K343" s="221" t="s">
        <v>125</v>
      </c>
      <c r="L343" s="45"/>
      <c r="M343" s="226" t="s">
        <v>1</v>
      </c>
      <c r="N343" s="227" t="s">
        <v>41</v>
      </c>
      <c r="O343" s="92"/>
      <c r="P343" s="228">
        <f>O343*H343</f>
        <v>0</v>
      </c>
      <c r="Q343" s="228">
        <v>0.00172</v>
      </c>
      <c r="R343" s="228">
        <f>Q343*H343</f>
        <v>0.037496000000000002</v>
      </c>
      <c r="S343" s="228">
        <v>0</v>
      </c>
      <c r="T343" s="229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30" t="s">
        <v>288</v>
      </c>
      <c r="AT343" s="230" t="s">
        <v>122</v>
      </c>
      <c r="AU343" s="230" t="s">
        <v>86</v>
      </c>
      <c r="AY343" s="18" t="s">
        <v>119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8" t="s">
        <v>84</v>
      </c>
      <c r="BK343" s="231">
        <f>ROUND(I343*H343,2)</f>
        <v>0</v>
      </c>
      <c r="BL343" s="18" t="s">
        <v>288</v>
      </c>
      <c r="BM343" s="230" t="s">
        <v>613</v>
      </c>
    </row>
    <row r="344" s="15" customFormat="1">
      <c r="A344" s="15"/>
      <c r="B344" s="264"/>
      <c r="C344" s="265"/>
      <c r="D344" s="232" t="s">
        <v>211</v>
      </c>
      <c r="E344" s="266" t="s">
        <v>1</v>
      </c>
      <c r="F344" s="267" t="s">
        <v>614</v>
      </c>
      <c r="G344" s="265"/>
      <c r="H344" s="266" t="s">
        <v>1</v>
      </c>
      <c r="I344" s="268"/>
      <c r="J344" s="265"/>
      <c r="K344" s="265"/>
      <c r="L344" s="269"/>
      <c r="M344" s="270"/>
      <c r="N344" s="271"/>
      <c r="O344" s="271"/>
      <c r="P344" s="271"/>
      <c r="Q344" s="271"/>
      <c r="R344" s="271"/>
      <c r="S344" s="271"/>
      <c r="T344" s="272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3" t="s">
        <v>211</v>
      </c>
      <c r="AU344" s="273" t="s">
        <v>86</v>
      </c>
      <c r="AV344" s="15" t="s">
        <v>84</v>
      </c>
      <c r="AW344" s="15" t="s">
        <v>32</v>
      </c>
      <c r="AX344" s="15" t="s">
        <v>76</v>
      </c>
      <c r="AY344" s="273" t="s">
        <v>119</v>
      </c>
    </row>
    <row r="345" s="13" customFormat="1">
      <c r="A345" s="13"/>
      <c r="B345" s="242"/>
      <c r="C345" s="243"/>
      <c r="D345" s="232" t="s">
        <v>211</v>
      </c>
      <c r="E345" s="244" t="s">
        <v>1</v>
      </c>
      <c r="F345" s="245" t="s">
        <v>615</v>
      </c>
      <c r="G345" s="243"/>
      <c r="H345" s="246">
        <v>21.800000000000001</v>
      </c>
      <c r="I345" s="247"/>
      <c r="J345" s="243"/>
      <c r="K345" s="243"/>
      <c r="L345" s="248"/>
      <c r="M345" s="249"/>
      <c r="N345" s="250"/>
      <c r="O345" s="250"/>
      <c r="P345" s="250"/>
      <c r="Q345" s="250"/>
      <c r="R345" s="250"/>
      <c r="S345" s="250"/>
      <c r="T345" s="251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52" t="s">
        <v>211</v>
      </c>
      <c r="AU345" s="252" t="s">
        <v>86</v>
      </c>
      <c r="AV345" s="13" t="s">
        <v>86</v>
      </c>
      <c r="AW345" s="13" t="s">
        <v>32</v>
      </c>
      <c r="AX345" s="13" t="s">
        <v>84</v>
      </c>
      <c r="AY345" s="252" t="s">
        <v>119</v>
      </c>
    </row>
    <row r="346" s="2" customFormat="1" ht="24.15" customHeight="1">
      <c r="A346" s="39"/>
      <c r="B346" s="40"/>
      <c r="C346" s="219" t="s">
        <v>616</v>
      </c>
      <c r="D346" s="219" t="s">
        <v>122</v>
      </c>
      <c r="E346" s="220" t="s">
        <v>617</v>
      </c>
      <c r="F346" s="221" t="s">
        <v>618</v>
      </c>
      <c r="G346" s="222" t="s">
        <v>256</v>
      </c>
      <c r="H346" s="223">
        <v>3.5</v>
      </c>
      <c r="I346" s="224"/>
      <c r="J346" s="225">
        <f>ROUND(I346*H346,2)</f>
        <v>0</v>
      </c>
      <c r="K346" s="221" t="s">
        <v>125</v>
      </c>
      <c r="L346" s="45"/>
      <c r="M346" s="226" t="s">
        <v>1</v>
      </c>
      <c r="N346" s="227" t="s">
        <v>41</v>
      </c>
      <c r="O346" s="92"/>
      <c r="P346" s="228">
        <f>O346*H346</f>
        <v>0</v>
      </c>
      <c r="Q346" s="228">
        <v>0.0028300000000000001</v>
      </c>
      <c r="R346" s="228">
        <f>Q346*H346</f>
        <v>0.0099050000000000006</v>
      </c>
      <c r="S346" s="228">
        <v>0</v>
      </c>
      <c r="T346" s="229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30" t="s">
        <v>288</v>
      </c>
      <c r="AT346" s="230" t="s">
        <v>122</v>
      </c>
      <c r="AU346" s="230" t="s">
        <v>86</v>
      </c>
      <c r="AY346" s="18" t="s">
        <v>119</v>
      </c>
      <c r="BE346" s="231">
        <f>IF(N346="základní",J346,0)</f>
        <v>0</v>
      </c>
      <c r="BF346" s="231">
        <f>IF(N346="snížená",J346,0)</f>
        <v>0</v>
      </c>
      <c r="BG346" s="231">
        <f>IF(N346="zákl. přenesená",J346,0)</f>
        <v>0</v>
      </c>
      <c r="BH346" s="231">
        <f>IF(N346="sníž. přenesená",J346,0)</f>
        <v>0</v>
      </c>
      <c r="BI346" s="231">
        <f>IF(N346="nulová",J346,0)</f>
        <v>0</v>
      </c>
      <c r="BJ346" s="18" t="s">
        <v>84</v>
      </c>
      <c r="BK346" s="231">
        <f>ROUND(I346*H346,2)</f>
        <v>0</v>
      </c>
      <c r="BL346" s="18" t="s">
        <v>288</v>
      </c>
      <c r="BM346" s="230" t="s">
        <v>619</v>
      </c>
    </row>
    <row r="347" s="15" customFormat="1">
      <c r="A347" s="15"/>
      <c r="B347" s="264"/>
      <c r="C347" s="265"/>
      <c r="D347" s="232" t="s">
        <v>211</v>
      </c>
      <c r="E347" s="266" t="s">
        <v>1</v>
      </c>
      <c r="F347" s="267" t="s">
        <v>620</v>
      </c>
      <c r="G347" s="265"/>
      <c r="H347" s="266" t="s">
        <v>1</v>
      </c>
      <c r="I347" s="268"/>
      <c r="J347" s="265"/>
      <c r="K347" s="265"/>
      <c r="L347" s="269"/>
      <c r="M347" s="270"/>
      <c r="N347" s="271"/>
      <c r="O347" s="271"/>
      <c r="P347" s="271"/>
      <c r="Q347" s="271"/>
      <c r="R347" s="271"/>
      <c r="S347" s="271"/>
      <c r="T347" s="272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73" t="s">
        <v>211</v>
      </c>
      <c r="AU347" s="273" t="s">
        <v>86</v>
      </c>
      <c r="AV347" s="15" t="s">
        <v>84</v>
      </c>
      <c r="AW347" s="15" t="s">
        <v>32</v>
      </c>
      <c r="AX347" s="15" t="s">
        <v>76</v>
      </c>
      <c r="AY347" s="273" t="s">
        <v>119</v>
      </c>
    </row>
    <row r="348" s="13" customFormat="1">
      <c r="A348" s="13"/>
      <c r="B348" s="242"/>
      <c r="C348" s="243"/>
      <c r="D348" s="232" t="s">
        <v>211</v>
      </c>
      <c r="E348" s="244" t="s">
        <v>1</v>
      </c>
      <c r="F348" s="245" t="s">
        <v>621</v>
      </c>
      <c r="G348" s="243"/>
      <c r="H348" s="246">
        <v>3.5</v>
      </c>
      <c r="I348" s="247"/>
      <c r="J348" s="243"/>
      <c r="K348" s="243"/>
      <c r="L348" s="248"/>
      <c r="M348" s="249"/>
      <c r="N348" s="250"/>
      <c r="O348" s="250"/>
      <c r="P348" s="250"/>
      <c r="Q348" s="250"/>
      <c r="R348" s="250"/>
      <c r="S348" s="250"/>
      <c r="T348" s="251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52" t="s">
        <v>211</v>
      </c>
      <c r="AU348" s="252" t="s">
        <v>86</v>
      </c>
      <c r="AV348" s="13" t="s">
        <v>86</v>
      </c>
      <c r="AW348" s="13" t="s">
        <v>32</v>
      </c>
      <c r="AX348" s="13" t="s">
        <v>84</v>
      </c>
      <c r="AY348" s="252" t="s">
        <v>119</v>
      </c>
    </row>
    <row r="349" s="2" customFormat="1" ht="24.15" customHeight="1">
      <c r="A349" s="39"/>
      <c r="B349" s="40"/>
      <c r="C349" s="219" t="s">
        <v>622</v>
      </c>
      <c r="D349" s="219" t="s">
        <v>122</v>
      </c>
      <c r="E349" s="220" t="s">
        <v>623</v>
      </c>
      <c r="F349" s="221" t="s">
        <v>624</v>
      </c>
      <c r="G349" s="222" t="s">
        <v>256</v>
      </c>
      <c r="H349" s="223">
        <v>23.899999999999999</v>
      </c>
      <c r="I349" s="224"/>
      <c r="J349" s="225">
        <f>ROUND(I349*H349,2)</f>
        <v>0</v>
      </c>
      <c r="K349" s="221" t="s">
        <v>1</v>
      </c>
      <c r="L349" s="45"/>
      <c r="M349" s="226" t="s">
        <v>1</v>
      </c>
      <c r="N349" s="227" t="s">
        <v>41</v>
      </c>
      <c r="O349" s="92"/>
      <c r="P349" s="228">
        <f>O349*H349</f>
        <v>0</v>
      </c>
      <c r="Q349" s="228">
        <v>0.00059000000000000003</v>
      </c>
      <c r="R349" s="228">
        <f>Q349*H349</f>
        <v>0.014101000000000001</v>
      </c>
      <c r="S349" s="228">
        <v>0</v>
      </c>
      <c r="T349" s="229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30" t="s">
        <v>288</v>
      </c>
      <c r="AT349" s="230" t="s">
        <v>122</v>
      </c>
      <c r="AU349" s="230" t="s">
        <v>86</v>
      </c>
      <c r="AY349" s="18" t="s">
        <v>119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8" t="s">
        <v>84</v>
      </c>
      <c r="BK349" s="231">
        <f>ROUND(I349*H349,2)</f>
        <v>0</v>
      </c>
      <c r="BL349" s="18" t="s">
        <v>288</v>
      </c>
      <c r="BM349" s="230" t="s">
        <v>625</v>
      </c>
    </row>
    <row r="350" s="15" customFormat="1">
      <c r="A350" s="15"/>
      <c r="B350" s="264"/>
      <c r="C350" s="265"/>
      <c r="D350" s="232" t="s">
        <v>211</v>
      </c>
      <c r="E350" s="266" t="s">
        <v>1</v>
      </c>
      <c r="F350" s="267" t="s">
        <v>626</v>
      </c>
      <c r="G350" s="265"/>
      <c r="H350" s="266" t="s">
        <v>1</v>
      </c>
      <c r="I350" s="268"/>
      <c r="J350" s="265"/>
      <c r="K350" s="265"/>
      <c r="L350" s="269"/>
      <c r="M350" s="270"/>
      <c r="N350" s="271"/>
      <c r="O350" s="271"/>
      <c r="P350" s="271"/>
      <c r="Q350" s="271"/>
      <c r="R350" s="271"/>
      <c r="S350" s="271"/>
      <c r="T350" s="272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3" t="s">
        <v>211</v>
      </c>
      <c r="AU350" s="273" t="s">
        <v>86</v>
      </c>
      <c r="AV350" s="15" t="s">
        <v>84</v>
      </c>
      <c r="AW350" s="15" t="s">
        <v>32</v>
      </c>
      <c r="AX350" s="15" t="s">
        <v>76</v>
      </c>
      <c r="AY350" s="273" t="s">
        <v>119</v>
      </c>
    </row>
    <row r="351" s="13" customFormat="1">
      <c r="A351" s="13"/>
      <c r="B351" s="242"/>
      <c r="C351" s="243"/>
      <c r="D351" s="232" t="s">
        <v>211</v>
      </c>
      <c r="E351" s="244" t="s">
        <v>1</v>
      </c>
      <c r="F351" s="245" t="s">
        <v>523</v>
      </c>
      <c r="G351" s="243"/>
      <c r="H351" s="246">
        <v>13.6</v>
      </c>
      <c r="I351" s="247"/>
      <c r="J351" s="243"/>
      <c r="K351" s="243"/>
      <c r="L351" s="248"/>
      <c r="M351" s="249"/>
      <c r="N351" s="250"/>
      <c r="O351" s="250"/>
      <c r="P351" s="250"/>
      <c r="Q351" s="250"/>
      <c r="R351" s="250"/>
      <c r="S351" s="250"/>
      <c r="T351" s="251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52" t="s">
        <v>211</v>
      </c>
      <c r="AU351" s="252" t="s">
        <v>86</v>
      </c>
      <c r="AV351" s="13" t="s">
        <v>86</v>
      </c>
      <c r="AW351" s="13" t="s">
        <v>32</v>
      </c>
      <c r="AX351" s="13" t="s">
        <v>76</v>
      </c>
      <c r="AY351" s="252" t="s">
        <v>119</v>
      </c>
    </row>
    <row r="352" s="13" customFormat="1">
      <c r="A352" s="13"/>
      <c r="B352" s="242"/>
      <c r="C352" s="243"/>
      <c r="D352" s="232" t="s">
        <v>211</v>
      </c>
      <c r="E352" s="244" t="s">
        <v>1</v>
      </c>
      <c r="F352" s="245" t="s">
        <v>524</v>
      </c>
      <c r="G352" s="243"/>
      <c r="H352" s="246">
        <v>6.5</v>
      </c>
      <c r="I352" s="247"/>
      <c r="J352" s="243"/>
      <c r="K352" s="243"/>
      <c r="L352" s="248"/>
      <c r="M352" s="249"/>
      <c r="N352" s="250"/>
      <c r="O352" s="250"/>
      <c r="P352" s="250"/>
      <c r="Q352" s="250"/>
      <c r="R352" s="250"/>
      <c r="S352" s="250"/>
      <c r="T352" s="251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52" t="s">
        <v>211</v>
      </c>
      <c r="AU352" s="252" t="s">
        <v>86</v>
      </c>
      <c r="AV352" s="13" t="s">
        <v>86</v>
      </c>
      <c r="AW352" s="13" t="s">
        <v>32</v>
      </c>
      <c r="AX352" s="13" t="s">
        <v>76</v>
      </c>
      <c r="AY352" s="252" t="s">
        <v>119</v>
      </c>
    </row>
    <row r="353" s="13" customFormat="1">
      <c r="A353" s="13"/>
      <c r="B353" s="242"/>
      <c r="C353" s="243"/>
      <c r="D353" s="232" t="s">
        <v>211</v>
      </c>
      <c r="E353" s="244" t="s">
        <v>1</v>
      </c>
      <c r="F353" s="245" t="s">
        <v>627</v>
      </c>
      <c r="G353" s="243"/>
      <c r="H353" s="246">
        <v>3.7999999999999998</v>
      </c>
      <c r="I353" s="247"/>
      <c r="J353" s="243"/>
      <c r="K353" s="243"/>
      <c r="L353" s="248"/>
      <c r="M353" s="249"/>
      <c r="N353" s="250"/>
      <c r="O353" s="250"/>
      <c r="P353" s="250"/>
      <c r="Q353" s="250"/>
      <c r="R353" s="250"/>
      <c r="S353" s="250"/>
      <c r="T353" s="251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52" t="s">
        <v>211</v>
      </c>
      <c r="AU353" s="252" t="s">
        <v>86</v>
      </c>
      <c r="AV353" s="13" t="s">
        <v>86</v>
      </c>
      <c r="AW353" s="13" t="s">
        <v>32</v>
      </c>
      <c r="AX353" s="13" t="s">
        <v>76</v>
      </c>
      <c r="AY353" s="252" t="s">
        <v>119</v>
      </c>
    </row>
    <row r="354" s="14" customFormat="1">
      <c r="A354" s="14"/>
      <c r="B354" s="253"/>
      <c r="C354" s="254"/>
      <c r="D354" s="232" t="s">
        <v>211</v>
      </c>
      <c r="E354" s="255" t="s">
        <v>1</v>
      </c>
      <c r="F354" s="256" t="s">
        <v>227</v>
      </c>
      <c r="G354" s="254"/>
      <c r="H354" s="257">
        <v>23.899999999999999</v>
      </c>
      <c r="I354" s="258"/>
      <c r="J354" s="254"/>
      <c r="K354" s="254"/>
      <c r="L354" s="259"/>
      <c r="M354" s="260"/>
      <c r="N354" s="261"/>
      <c r="O354" s="261"/>
      <c r="P354" s="261"/>
      <c r="Q354" s="261"/>
      <c r="R354" s="261"/>
      <c r="S354" s="261"/>
      <c r="T354" s="262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63" t="s">
        <v>211</v>
      </c>
      <c r="AU354" s="263" t="s">
        <v>86</v>
      </c>
      <c r="AV354" s="14" t="s">
        <v>209</v>
      </c>
      <c r="AW354" s="14" t="s">
        <v>32</v>
      </c>
      <c r="AX354" s="14" t="s">
        <v>84</v>
      </c>
      <c r="AY354" s="263" t="s">
        <v>119</v>
      </c>
    </row>
    <row r="355" s="2" customFormat="1" ht="16.5" customHeight="1">
      <c r="A355" s="39"/>
      <c r="B355" s="40"/>
      <c r="C355" s="219" t="s">
        <v>628</v>
      </c>
      <c r="D355" s="219" t="s">
        <v>122</v>
      </c>
      <c r="E355" s="220" t="s">
        <v>629</v>
      </c>
      <c r="F355" s="221" t="s">
        <v>630</v>
      </c>
      <c r="G355" s="222" t="s">
        <v>517</v>
      </c>
      <c r="H355" s="223">
        <v>2</v>
      </c>
      <c r="I355" s="224"/>
      <c r="J355" s="225">
        <f>ROUND(I355*H355,2)</f>
        <v>0</v>
      </c>
      <c r="K355" s="221" t="s">
        <v>1</v>
      </c>
      <c r="L355" s="45"/>
      <c r="M355" s="226" t="s">
        <v>1</v>
      </c>
      <c r="N355" s="227" t="s">
        <v>41</v>
      </c>
      <c r="O355" s="92"/>
      <c r="P355" s="228">
        <f>O355*H355</f>
        <v>0</v>
      </c>
      <c r="Q355" s="228">
        <v>0.0022899999999999999</v>
      </c>
      <c r="R355" s="228">
        <f>Q355*H355</f>
        <v>0.0045799999999999999</v>
      </c>
      <c r="S355" s="228">
        <v>0</v>
      </c>
      <c r="T355" s="229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0" t="s">
        <v>288</v>
      </c>
      <c r="AT355" s="230" t="s">
        <v>122</v>
      </c>
      <c r="AU355" s="230" t="s">
        <v>86</v>
      </c>
      <c r="AY355" s="18" t="s">
        <v>119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8" t="s">
        <v>84</v>
      </c>
      <c r="BK355" s="231">
        <f>ROUND(I355*H355,2)</f>
        <v>0</v>
      </c>
      <c r="BL355" s="18" t="s">
        <v>288</v>
      </c>
      <c r="BM355" s="230" t="s">
        <v>631</v>
      </c>
    </row>
    <row r="356" s="2" customFormat="1" ht="21.75" customHeight="1">
      <c r="A356" s="39"/>
      <c r="B356" s="40"/>
      <c r="C356" s="219" t="s">
        <v>632</v>
      </c>
      <c r="D356" s="219" t="s">
        <v>122</v>
      </c>
      <c r="E356" s="220" t="s">
        <v>633</v>
      </c>
      <c r="F356" s="221" t="s">
        <v>634</v>
      </c>
      <c r="G356" s="222" t="s">
        <v>256</v>
      </c>
      <c r="H356" s="223">
        <v>15.300000000000001</v>
      </c>
      <c r="I356" s="224"/>
      <c r="J356" s="225">
        <f>ROUND(I356*H356,2)</f>
        <v>0</v>
      </c>
      <c r="K356" s="221" t="s">
        <v>125</v>
      </c>
      <c r="L356" s="45"/>
      <c r="M356" s="226" t="s">
        <v>1</v>
      </c>
      <c r="N356" s="227" t="s">
        <v>41</v>
      </c>
      <c r="O356" s="92"/>
      <c r="P356" s="228">
        <f>O356*H356</f>
        <v>0</v>
      </c>
      <c r="Q356" s="228">
        <v>0.00089999999999999998</v>
      </c>
      <c r="R356" s="228">
        <f>Q356*H356</f>
        <v>0.013770000000000001</v>
      </c>
      <c r="S356" s="228">
        <v>0</v>
      </c>
      <c r="T356" s="229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30" t="s">
        <v>288</v>
      </c>
      <c r="AT356" s="230" t="s">
        <v>122</v>
      </c>
      <c r="AU356" s="230" t="s">
        <v>86</v>
      </c>
      <c r="AY356" s="18" t="s">
        <v>119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8" t="s">
        <v>84</v>
      </c>
      <c r="BK356" s="231">
        <f>ROUND(I356*H356,2)</f>
        <v>0</v>
      </c>
      <c r="BL356" s="18" t="s">
        <v>288</v>
      </c>
      <c r="BM356" s="230" t="s">
        <v>635</v>
      </c>
    </row>
    <row r="357" s="15" customFormat="1">
      <c r="A357" s="15"/>
      <c r="B357" s="264"/>
      <c r="C357" s="265"/>
      <c r="D357" s="232" t="s">
        <v>211</v>
      </c>
      <c r="E357" s="266" t="s">
        <v>1</v>
      </c>
      <c r="F357" s="267" t="s">
        <v>636</v>
      </c>
      <c r="G357" s="265"/>
      <c r="H357" s="266" t="s">
        <v>1</v>
      </c>
      <c r="I357" s="268"/>
      <c r="J357" s="265"/>
      <c r="K357" s="265"/>
      <c r="L357" s="269"/>
      <c r="M357" s="270"/>
      <c r="N357" s="271"/>
      <c r="O357" s="271"/>
      <c r="P357" s="271"/>
      <c r="Q357" s="271"/>
      <c r="R357" s="271"/>
      <c r="S357" s="271"/>
      <c r="T357" s="272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73" t="s">
        <v>211</v>
      </c>
      <c r="AU357" s="273" t="s">
        <v>86</v>
      </c>
      <c r="AV357" s="15" t="s">
        <v>84</v>
      </c>
      <c r="AW357" s="15" t="s">
        <v>32</v>
      </c>
      <c r="AX357" s="15" t="s">
        <v>76</v>
      </c>
      <c r="AY357" s="273" t="s">
        <v>119</v>
      </c>
    </row>
    <row r="358" s="13" customFormat="1">
      <c r="A358" s="13"/>
      <c r="B358" s="242"/>
      <c r="C358" s="243"/>
      <c r="D358" s="232" t="s">
        <v>211</v>
      </c>
      <c r="E358" s="244" t="s">
        <v>1</v>
      </c>
      <c r="F358" s="245" t="s">
        <v>637</v>
      </c>
      <c r="G358" s="243"/>
      <c r="H358" s="246">
        <v>15.300000000000001</v>
      </c>
      <c r="I358" s="247"/>
      <c r="J358" s="243"/>
      <c r="K358" s="243"/>
      <c r="L358" s="248"/>
      <c r="M358" s="249"/>
      <c r="N358" s="250"/>
      <c r="O358" s="250"/>
      <c r="P358" s="250"/>
      <c r="Q358" s="250"/>
      <c r="R358" s="250"/>
      <c r="S358" s="250"/>
      <c r="T358" s="251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52" t="s">
        <v>211</v>
      </c>
      <c r="AU358" s="252" t="s">
        <v>86</v>
      </c>
      <c r="AV358" s="13" t="s">
        <v>86</v>
      </c>
      <c r="AW358" s="13" t="s">
        <v>32</v>
      </c>
      <c r="AX358" s="13" t="s">
        <v>84</v>
      </c>
      <c r="AY358" s="252" t="s">
        <v>119</v>
      </c>
    </row>
    <row r="359" s="2" customFormat="1" ht="21.75" customHeight="1">
      <c r="A359" s="39"/>
      <c r="B359" s="40"/>
      <c r="C359" s="219" t="s">
        <v>638</v>
      </c>
      <c r="D359" s="219" t="s">
        <v>122</v>
      </c>
      <c r="E359" s="220" t="s">
        <v>639</v>
      </c>
      <c r="F359" s="221" t="s">
        <v>640</v>
      </c>
      <c r="G359" s="222" t="s">
        <v>256</v>
      </c>
      <c r="H359" s="223">
        <v>9.6999999999999993</v>
      </c>
      <c r="I359" s="224"/>
      <c r="J359" s="225">
        <f>ROUND(I359*H359,2)</f>
        <v>0</v>
      </c>
      <c r="K359" s="221" t="s">
        <v>1</v>
      </c>
      <c r="L359" s="45"/>
      <c r="M359" s="226" t="s">
        <v>1</v>
      </c>
      <c r="N359" s="227" t="s">
        <v>41</v>
      </c>
      <c r="O359" s="92"/>
      <c r="P359" s="228">
        <f>O359*H359</f>
        <v>0</v>
      </c>
      <c r="Q359" s="228">
        <v>0.00089999999999999998</v>
      </c>
      <c r="R359" s="228">
        <f>Q359*H359</f>
        <v>0.0087299999999999999</v>
      </c>
      <c r="S359" s="228">
        <v>0</v>
      </c>
      <c r="T359" s="229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0" t="s">
        <v>288</v>
      </c>
      <c r="AT359" s="230" t="s">
        <v>122</v>
      </c>
      <c r="AU359" s="230" t="s">
        <v>86</v>
      </c>
      <c r="AY359" s="18" t="s">
        <v>119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8" t="s">
        <v>84</v>
      </c>
      <c r="BK359" s="231">
        <f>ROUND(I359*H359,2)</f>
        <v>0</v>
      </c>
      <c r="BL359" s="18" t="s">
        <v>288</v>
      </c>
      <c r="BM359" s="230" t="s">
        <v>641</v>
      </c>
    </row>
    <row r="360" s="15" customFormat="1">
      <c r="A360" s="15"/>
      <c r="B360" s="264"/>
      <c r="C360" s="265"/>
      <c r="D360" s="232" t="s">
        <v>211</v>
      </c>
      <c r="E360" s="266" t="s">
        <v>1</v>
      </c>
      <c r="F360" s="267" t="s">
        <v>642</v>
      </c>
      <c r="G360" s="265"/>
      <c r="H360" s="266" t="s">
        <v>1</v>
      </c>
      <c r="I360" s="268"/>
      <c r="J360" s="265"/>
      <c r="K360" s="265"/>
      <c r="L360" s="269"/>
      <c r="M360" s="270"/>
      <c r="N360" s="271"/>
      <c r="O360" s="271"/>
      <c r="P360" s="271"/>
      <c r="Q360" s="271"/>
      <c r="R360" s="271"/>
      <c r="S360" s="271"/>
      <c r="T360" s="272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3" t="s">
        <v>211</v>
      </c>
      <c r="AU360" s="273" t="s">
        <v>86</v>
      </c>
      <c r="AV360" s="15" t="s">
        <v>84</v>
      </c>
      <c r="AW360" s="15" t="s">
        <v>32</v>
      </c>
      <c r="AX360" s="15" t="s">
        <v>76</v>
      </c>
      <c r="AY360" s="273" t="s">
        <v>119</v>
      </c>
    </row>
    <row r="361" s="13" customFormat="1">
      <c r="A361" s="13"/>
      <c r="B361" s="242"/>
      <c r="C361" s="243"/>
      <c r="D361" s="232" t="s">
        <v>211</v>
      </c>
      <c r="E361" s="244" t="s">
        <v>1</v>
      </c>
      <c r="F361" s="245" t="s">
        <v>531</v>
      </c>
      <c r="G361" s="243"/>
      <c r="H361" s="246">
        <v>9.6999999999999993</v>
      </c>
      <c r="I361" s="247"/>
      <c r="J361" s="243"/>
      <c r="K361" s="243"/>
      <c r="L361" s="248"/>
      <c r="M361" s="249"/>
      <c r="N361" s="250"/>
      <c r="O361" s="250"/>
      <c r="P361" s="250"/>
      <c r="Q361" s="250"/>
      <c r="R361" s="250"/>
      <c r="S361" s="250"/>
      <c r="T361" s="251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52" t="s">
        <v>211</v>
      </c>
      <c r="AU361" s="252" t="s">
        <v>86</v>
      </c>
      <c r="AV361" s="13" t="s">
        <v>86</v>
      </c>
      <c r="AW361" s="13" t="s">
        <v>32</v>
      </c>
      <c r="AX361" s="13" t="s">
        <v>84</v>
      </c>
      <c r="AY361" s="252" t="s">
        <v>119</v>
      </c>
    </row>
    <row r="362" s="2" customFormat="1" ht="21.75" customHeight="1">
      <c r="A362" s="39"/>
      <c r="B362" s="40"/>
      <c r="C362" s="219" t="s">
        <v>643</v>
      </c>
      <c r="D362" s="219" t="s">
        <v>122</v>
      </c>
      <c r="E362" s="220" t="s">
        <v>644</v>
      </c>
      <c r="F362" s="221" t="s">
        <v>645</v>
      </c>
      <c r="G362" s="222" t="s">
        <v>256</v>
      </c>
      <c r="H362" s="223">
        <v>14.699999999999999</v>
      </c>
      <c r="I362" s="224"/>
      <c r="J362" s="225">
        <f>ROUND(I362*H362,2)</f>
        <v>0</v>
      </c>
      <c r="K362" s="221" t="s">
        <v>1</v>
      </c>
      <c r="L362" s="45"/>
      <c r="M362" s="226" t="s">
        <v>1</v>
      </c>
      <c r="N362" s="227" t="s">
        <v>41</v>
      </c>
      <c r="O362" s="92"/>
      <c r="P362" s="228">
        <f>O362*H362</f>
        <v>0</v>
      </c>
      <c r="Q362" s="228">
        <v>0.00091</v>
      </c>
      <c r="R362" s="228">
        <f>Q362*H362</f>
        <v>0.013377</v>
      </c>
      <c r="S362" s="228">
        <v>0</v>
      </c>
      <c r="T362" s="229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30" t="s">
        <v>288</v>
      </c>
      <c r="AT362" s="230" t="s">
        <v>122</v>
      </c>
      <c r="AU362" s="230" t="s">
        <v>86</v>
      </c>
      <c r="AY362" s="18" t="s">
        <v>119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8" t="s">
        <v>84</v>
      </c>
      <c r="BK362" s="231">
        <f>ROUND(I362*H362,2)</f>
        <v>0</v>
      </c>
      <c r="BL362" s="18" t="s">
        <v>288</v>
      </c>
      <c r="BM362" s="230" t="s">
        <v>646</v>
      </c>
    </row>
    <row r="363" s="15" customFormat="1">
      <c r="A363" s="15"/>
      <c r="B363" s="264"/>
      <c r="C363" s="265"/>
      <c r="D363" s="232" t="s">
        <v>211</v>
      </c>
      <c r="E363" s="266" t="s">
        <v>1</v>
      </c>
      <c r="F363" s="267" t="s">
        <v>647</v>
      </c>
      <c r="G363" s="265"/>
      <c r="H363" s="266" t="s">
        <v>1</v>
      </c>
      <c r="I363" s="268"/>
      <c r="J363" s="265"/>
      <c r="K363" s="265"/>
      <c r="L363" s="269"/>
      <c r="M363" s="270"/>
      <c r="N363" s="271"/>
      <c r="O363" s="271"/>
      <c r="P363" s="271"/>
      <c r="Q363" s="271"/>
      <c r="R363" s="271"/>
      <c r="S363" s="271"/>
      <c r="T363" s="272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73" t="s">
        <v>211</v>
      </c>
      <c r="AU363" s="273" t="s">
        <v>86</v>
      </c>
      <c r="AV363" s="15" t="s">
        <v>84</v>
      </c>
      <c r="AW363" s="15" t="s">
        <v>32</v>
      </c>
      <c r="AX363" s="15" t="s">
        <v>76</v>
      </c>
      <c r="AY363" s="273" t="s">
        <v>119</v>
      </c>
    </row>
    <row r="364" s="13" customFormat="1">
      <c r="A364" s="13"/>
      <c r="B364" s="242"/>
      <c r="C364" s="243"/>
      <c r="D364" s="232" t="s">
        <v>211</v>
      </c>
      <c r="E364" s="244" t="s">
        <v>1</v>
      </c>
      <c r="F364" s="245" t="s">
        <v>648</v>
      </c>
      <c r="G364" s="243"/>
      <c r="H364" s="246">
        <v>14.699999999999999</v>
      </c>
      <c r="I364" s="247"/>
      <c r="J364" s="243"/>
      <c r="K364" s="243"/>
      <c r="L364" s="248"/>
      <c r="M364" s="249"/>
      <c r="N364" s="250"/>
      <c r="O364" s="250"/>
      <c r="P364" s="250"/>
      <c r="Q364" s="250"/>
      <c r="R364" s="250"/>
      <c r="S364" s="250"/>
      <c r="T364" s="25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52" t="s">
        <v>211</v>
      </c>
      <c r="AU364" s="252" t="s">
        <v>86</v>
      </c>
      <c r="AV364" s="13" t="s">
        <v>86</v>
      </c>
      <c r="AW364" s="13" t="s">
        <v>32</v>
      </c>
      <c r="AX364" s="13" t="s">
        <v>84</v>
      </c>
      <c r="AY364" s="252" t="s">
        <v>119</v>
      </c>
    </row>
    <row r="365" s="2" customFormat="1" ht="24.15" customHeight="1">
      <c r="A365" s="39"/>
      <c r="B365" s="40"/>
      <c r="C365" s="219" t="s">
        <v>649</v>
      </c>
      <c r="D365" s="219" t="s">
        <v>122</v>
      </c>
      <c r="E365" s="220" t="s">
        <v>650</v>
      </c>
      <c r="F365" s="221" t="s">
        <v>651</v>
      </c>
      <c r="G365" s="222" t="s">
        <v>517</v>
      </c>
      <c r="H365" s="223">
        <v>2</v>
      </c>
      <c r="I365" s="224"/>
      <c r="J365" s="225">
        <f>ROUND(I365*H365,2)</f>
        <v>0</v>
      </c>
      <c r="K365" s="221" t="s">
        <v>125</v>
      </c>
      <c r="L365" s="45"/>
      <c r="M365" s="226" t="s">
        <v>1</v>
      </c>
      <c r="N365" s="227" t="s">
        <v>41</v>
      </c>
      <c r="O365" s="92"/>
      <c r="P365" s="228">
        <f>O365*H365</f>
        <v>0</v>
      </c>
      <c r="Q365" s="228">
        <v>0.00019000000000000001</v>
      </c>
      <c r="R365" s="228">
        <f>Q365*H365</f>
        <v>0.00038000000000000002</v>
      </c>
      <c r="S365" s="228">
        <v>0</v>
      </c>
      <c r="T365" s="22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0" t="s">
        <v>288</v>
      </c>
      <c r="AT365" s="230" t="s">
        <v>122</v>
      </c>
      <c r="AU365" s="230" t="s">
        <v>86</v>
      </c>
      <c r="AY365" s="18" t="s">
        <v>119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8" t="s">
        <v>84</v>
      </c>
      <c r="BK365" s="231">
        <f>ROUND(I365*H365,2)</f>
        <v>0</v>
      </c>
      <c r="BL365" s="18" t="s">
        <v>288</v>
      </c>
      <c r="BM365" s="230" t="s">
        <v>652</v>
      </c>
    </row>
    <row r="366" s="2" customFormat="1" ht="24.15" customHeight="1">
      <c r="A366" s="39"/>
      <c r="B366" s="40"/>
      <c r="C366" s="219" t="s">
        <v>653</v>
      </c>
      <c r="D366" s="219" t="s">
        <v>122</v>
      </c>
      <c r="E366" s="220" t="s">
        <v>654</v>
      </c>
      <c r="F366" s="221" t="s">
        <v>655</v>
      </c>
      <c r="G366" s="222" t="s">
        <v>517</v>
      </c>
      <c r="H366" s="223">
        <v>3</v>
      </c>
      <c r="I366" s="224"/>
      <c r="J366" s="225">
        <f>ROUND(I366*H366,2)</f>
        <v>0</v>
      </c>
      <c r="K366" s="221" t="s">
        <v>1</v>
      </c>
      <c r="L366" s="45"/>
      <c r="M366" s="226" t="s">
        <v>1</v>
      </c>
      <c r="N366" s="227" t="s">
        <v>41</v>
      </c>
      <c r="O366" s="92"/>
      <c r="P366" s="228">
        <f>O366*H366</f>
        <v>0</v>
      </c>
      <c r="Q366" s="228">
        <v>0.00019000000000000001</v>
      </c>
      <c r="R366" s="228">
        <f>Q366*H366</f>
        <v>0.00056999999999999998</v>
      </c>
      <c r="S366" s="228">
        <v>0</v>
      </c>
      <c r="T366" s="229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30" t="s">
        <v>288</v>
      </c>
      <c r="AT366" s="230" t="s">
        <v>122</v>
      </c>
      <c r="AU366" s="230" t="s">
        <v>86</v>
      </c>
      <c r="AY366" s="18" t="s">
        <v>119</v>
      </c>
      <c r="BE366" s="231">
        <f>IF(N366="základní",J366,0)</f>
        <v>0</v>
      </c>
      <c r="BF366" s="231">
        <f>IF(N366="snížená",J366,0)</f>
        <v>0</v>
      </c>
      <c r="BG366" s="231">
        <f>IF(N366="zákl. přenesená",J366,0)</f>
        <v>0</v>
      </c>
      <c r="BH366" s="231">
        <f>IF(N366="sníž. přenesená",J366,0)</f>
        <v>0</v>
      </c>
      <c r="BI366" s="231">
        <f>IF(N366="nulová",J366,0)</f>
        <v>0</v>
      </c>
      <c r="BJ366" s="18" t="s">
        <v>84</v>
      </c>
      <c r="BK366" s="231">
        <f>ROUND(I366*H366,2)</f>
        <v>0</v>
      </c>
      <c r="BL366" s="18" t="s">
        <v>288</v>
      </c>
      <c r="BM366" s="230" t="s">
        <v>656</v>
      </c>
    </row>
    <row r="367" s="2" customFormat="1" ht="24.15" customHeight="1">
      <c r="A367" s="39"/>
      <c r="B367" s="40"/>
      <c r="C367" s="219" t="s">
        <v>657</v>
      </c>
      <c r="D367" s="219" t="s">
        <v>122</v>
      </c>
      <c r="E367" s="220" t="s">
        <v>658</v>
      </c>
      <c r="F367" s="221" t="s">
        <v>659</v>
      </c>
      <c r="G367" s="222" t="s">
        <v>256</v>
      </c>
      <c r="H367" s="223">
        <v>25.5</v>
      </c>
      <c r="I367" s="224"/>
      <c r="J367" s="225">
        <f>ROUND(I367*H367,2)</f>
        <v>0</v>
      </c>
      <c r="K367" s="221" t="s">
        <v>1</v>
      </c>
      <c r="L367" s="45"/>
      <c r="M367" s="226" t="s">
        <v>1</v>
      </c>
      <c r="N367" s="227" t="s">
        <v>41</v>
      </c>
      <c r="O367" s="92"/>
      <c r="P367" s="228">
        <f>O367*H367</f>
        <v>0</v>
      </c>
      <c r="Q367" s="228">
        <v>0.0030300000000000001</v>
      </c>
      <c r="R367" s="228">
        <f>Q367*H367</f>
        <v>0.077265</v>
      </c>
      <c r="S367" s="228">
        <v>0</v>
      </c>
      <c r="T367" s="229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0" t="s">
        <v>288</v>
      </c>
      <c r="AT367" s="230" t="s">
        <v>122</v>
      </c>
      <c r="AU367" s="230" t="s">
        <v>86</v>
      </c>
      <c r="AY367" s="18" t="s">
        <v>119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8" t="s">
        <v>84</v>
      </c>
      <c r="BK367" s="231">
        <f>ROUND(I367*H367,2)</f>
        <v>0</v>
      </c>
      <c r="BL367" s="18" t="s">
        <v>288</v>
      </c>
      <c r="BM367" s="230" t="s">
        <v>660</v>
      </c>
    </row>
    <row r="368" s="13" customFormat="1">
      <c r="A368" s="13"/>
      <c r="B368" s="242"/>
      <c r="C368" s="243"/>
      <c r="D368" s="232" t="s">
        <v>211</v>
      </c>
      <c r="E368" s="244" t="s">
        <v>1</v>
      </c>
      <c r="F368" s="245" t="s">
        <v>661</v>
      </c>
      <c r="G368" s="243"/>
      <c r="H368" s="246">
        <v>25.5</v>
      </c>
      <c r="I368" s="247"/>
      <c r="J368" s="243"/>
      <c r="K368" s="243"/>
      <c r="L368" s="248"/>
      <c r="M368" s="249"/>
      <c r="N368" s="250"/>
      <c r="O368" s="250"/>
      <c r="P368" s="250"/>
      <c r="Q368" s="250"/>
      <c r="R368" s="250"/>
      <c r="S368" s="250"/>
      <c r="T368" s="251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52" t="s">
        <v>211</v>
      </c>
      <c r="AU368" s="252" t="s">
        <v>86</v>
      </c>
      <c r="AV368" s="13" t="s">
        <v>86</v>
      </c>
      <c r="AW368" s="13" t="s">
        <v>32</v>
      </c>
      <c r="AX368" s="13" t="s">
        <v>84</v>
      </c>
      <c r="AY368" s="252" t="s">
        <v>119</v>
      </c>
    </row>
    <row r="369" s="2" customFormat="1" ht="24.15" customHeight="1">
      <c r="A369" s="39"/>
      <c r="B369" s="40"/>
      <c r="C369" s="219" t="s">
        <v>662</v>
      </c>
      <c r="D369" s="219" t="s">
        <v>122</v>
      </c>
      <c r="E369" s="220" t="s">
        <v>663</v>
      </c>
      <c r="F369" s="221" t="s">
        <v>664</v>
      </c>
      <c r="G369" s="222" t="s">
        <v>256</v>
      </c>
      <c r="H369" s="223">
        <v>25.5</v>
      </c>
      <c r="I369" s="224"/>
      <c r="J369" s="225">
        <f>ROUND(I369*H369,2)</f>
        <v>0</v>
      </c>
      <c r="K369" s="221" t="s">
        <v>1</v>
      </c>
      <c r="L369" s="45"/>
      <c r="M369" s="226" t="s">
        <v>1</v>
      </c>
      <c r="N369" s="227" t="s">
        <v>41</v>
      </c>
      <c r="O369" s="92"/>
      <c r="P369" s="228">
        <f>O369*H369</f>
        <v>0</v>
      </c>
      <c r="Q369" s="228">
        <v>0.00031</v>
      </c>
      <c r="R369" s="228">
        <f>Q369*H369</f>
        <v>0.0079050000000000006</v>
      </c>
      <c r="S369" s="228">
        <v>0</v>
      </c>
      <c r="T369" s="229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0" t="s">
        <v>288</v>
      </c>
      <c r="AT369" s="230" t="s">
        <v>122</v>
      </c>
      <c r="AU369" s="230" t="s">
        <v>86</v>
      </c>
      <c r="AY369" s="18" t="s">
        <v>119</v>
      </c>
      <c r="BE369" s="231">
        <f>IF(N369="základní",J369,0)</f>
        <v>0</v>
      </c>
      <c r="BF369" s="231">
        <f>IF(N369="snížená",J369,0)</f>
        <v>0</v>
      </c>
      <c r="BG369" s="231">
        <f>IF(N369="zákl. přenesená",J369,0)</f>
        <v>0</v>
      </c>
      <c r="BH369" s="231">
        <f>IF(N369="sníž. přenesená",J369,0)</f>
        <v>0</v>
      </c>
      <c r="BI369" s="231">
        <f>IF(N369="nulová",J369,0)</f>
        <v>0</v>
      </c>
      <c r="BJ369" s="18" t="s">
        <v>84</v>
      </c>
      <c r="BK369" s="231">
        <f>ROUND(I369*H369,2)</f>
        <v>0</v>
      </c>
      <c r="BL369" s="18" t="s">
        <v>288</v>
      </c>
      <c r="BM369" s="230" t="s">
        <v>665</v>
      </c>
    </row>
    <row r="370" s="2" customFormat="1" ht="24.15" customHeight="1">
      <c r="A370" s="39"/>
      <c r="B370" s="40"/>
      <c r="C370" s="219" t="s">
        <v>666</v>
      </c>
      <c r="D370" s="219" t="s">
        <v>122</v>
      </c>
      <c r="E370" s="220" t="s">
        <v>667</v>
      </c>
      <c r="F370" s="221" t="s">
        <v>668</v>
      </c>
      <c r="G370" s="222" t="s">
        <v>256</v>
      </c>
      <c r="H370" s="223">
        <v>25.5</v>
      </c>
      <c r="I370" s="224"/>
      <c r="J370" s="225">
        <f>ROUND(I370*H370,2)</f>
        <v>0</v>
      </c>
      <c r="K370" s="221" t="s">
        <v>1</v>
      </c>
      <c r="L370" s="45"/>
      <c r="M370" s="226" t="s">
        <v>1</v>
      </c>
      <c r="N370" s="227" t="s">
        <v>41</v>
      </c>
      <c r="O370" s="92"/>
      <c r="P370" s="228">
        <f>O370*H370</f>
        <v>0</v>
      </c>
      <c r="Q370" s="228">
        <v>0.00148</v>
      </c>
      <c r="R370" s="228">
        <f>Q370*H370</f>
        <v>0.037740000000000003</v>
      </c>
      <c r="S370" s="228">
        <v>0</v>
      </c>
      <c r="T370" s="229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30" t="s">
        <v>288</v>
      </c>
      <c r="AT370" s="230" t="s">
        <v>122</v>
      </c>
      <c r="AU370" s="230" t="s">
        <v>86</v>
      </c>
      <c r="AY370" s="18" t="s">
        <v>119</v>
      </c>
      <c r="BE370" s="231">
        <f>IF(N370="základní",J370,0)</f>
        <v>0</v>
      </c>
      <c r="BF370" s="231">
        <f>IF(N370="snížená",J370,0)</f>
        <v>0</v>
      </c>
      <c r="BG370" s="231">
        <f>IF(N370="zákl. přenesená",J370,0)</f>
        <v>0</v>
      </c>
      <c r="BH370" s="231">
        <f>IF(N370="sníž. přenesená",J370,0)</f>
        <v>0</v>
      </c>
      <c r="BI370" s="231">
        <f>IF(N370="nulová",J370,0)</f>
        <v>0</v>
      </c>
      <c r="BJ370" s="18" t="s">
        <v>84</v>
      </c>
      <c r="BK370" s="231">
        <f>ROUND(I370*H370,2)</f>
        <v>0</v>
      </c>
      <c r="BL370" s="18" t="s">
        <v>288</v>
      </c>
      <c r="BM370" s="230" t="s">
        <v>669</v>
      </c>
    </row>
    <row r="371" s="2" customFormat="1" ht="24.15" customHeight="1">
      <c r="A371" s="39"/>
      <c r="B371" s="40"/>
      <c r="C371" s="219" t="s">
        <v>670</v>
      </c>
      <c r="D371" s="219" t="s">
        <v>122</v>
      </c>
      <c r="E371" s="220" t="s">
        <v>671</v>
      </c>
      <c r="F371" s="221" t="s">
        <v>672</v>
      </c>
      <c r="G371" s="222" t="s">
        <v>256</v>
      </c>
      <c r="H371" s="223">
        <v>7</v>
      </c>
      <c r="I371" s="224"/>
      <c r="J371" s="225">
        <f>ROUND(I371*H371,2)</f>
        <v>0</v>
      </c>
      <c r="K371" s="221" t="s">
        <v>125</v>
      </c>
      <c r="L371" s="45"/>
      <c r="M371" s="226" t="s">
        <v>1</v>
      </c>
      <c r="N371" s="227" t="s">
        <v>41</v>
      </c>
      <c r="O371" s="92"/>
      <c r="P371" s="228">
        <f>O371*H371</f>
        <v>0</v>
      </c>
      <c r="Q371" s="228">
        <v>0.00085999999999999998</v>
      </c>
      <c r="R371" s="228">
        <f>Q371*H371</f>
        <v>0.0060200000000000002</v>
      </c>
      <c r="S371" s="228">
        <v>0</v>
      </c>
      <c r="T371" s="22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0" t="s">
        <v>288</v>
      </c>
      <c r="AT371" s="230" t="s">
        <v>122</v>
      </c>
      <c r="AU371" s="230" t="s">
        <v>86</v>
      </c>
      <c r="AY371" s="18" t="s">
        <v>119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8" t="s">
        <v>84</v>
      </c>
      <c r="BK371" s="231">
        <f>ROUND(I371*H371,2)</f>
        <v>0</v>
      </c>
      <c r="BL371" s="18" t="s">
        <v>288</v>
      </c>
      <c r="BM371" s="230" t="s">
        <v>673</v>
      </c>
    </row>
    <row r="372" s="15" customFormat="1">
      <c r="A372" s="15"/>
      <c r="B372" s="264"/>
      <c r="C372" s="265"/>
      <c r="D372" s="232" t="s">
        <v>211</v>
      </c>
      <c r="E372" s="266" t="s">
        <v>1</v>
      </c>
      <c r="F372" s="267" t="s">
        <v>674</v>
      </c>
      <c r="G372" s="265"/>
      <c r="H372" s="266" t="s">
        <v>1</v>
      </c>
      <c r="I372" s="268"/>
      <c r="J372" s="265"/>
      <c r="K372" s="265"/>
      <c r="L372" s="269"/>
      <c r="M372" s="270"/>
      <c r="N372" s="271"/>
      <c r="O372" s="271"/>
      <c r="P372" s="271"/>
      <c r="Q372" s="271"/>
      <c r="R372" s="271"/>
      <c r="S372" s="271"/>
      <c r="T372" s="272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73" t="s">
        <v>211</v>
      </c>
      <c r="AU372" s="273" t="s">
        <v>86</v>
      </c>
      <c r="AV372" s="15" t="s">
        <v>84</v>
      </c>
      <c r="AW372" s="15" t="s">
        <v>32</v>
      </c>
      <c r="AX372" s="15" t="s">
        <v>76</v>
      </c>
      <c r="AY372" s="273" t="s">
        <v>119</v>
      </c>
    </row>
    <row r="373" s="13" customFormat="1">
      <c r="A373" s="13"/>
      <c r="B373" s="242"/>
      <c r="C373" s="243"/>
      <c r="D373" s="232" t="s">
        <v>211</v>
      </c>
      <c r="E373" s="244" t="s">
        <v>1</v>
      </c>
      <c r="F373" s="245" t="s">
        <v>542</v>
      </c>
      <c r="G373" s="243"/>
      <c r="H373" s="246">
        <v>7</v>
      </c>
      <c r="I373" s="247"/>
      <c r="J373" s="243"/>
      <c r="K373" s="243"/>
      <c r="L373" s="248"/>
      <c r="M373" s="249"/>
      <c r="N373" s="250"/>
      <c r="O373" s="250"/>
      <c r="P373" s="250"/>
      <c r="Q373" s="250"/>
      <c r="R373" s="250"/>
      <c r="S373" s="250"/>
      <c r="T373" s="251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52" t="s">
        <v>211</v>
      </c>
      <c r="AU373" s="252" t="s">
        <v>86</v>
      </c>
      <c r="AV373" s="13" t="s">
        <v>86</v>
      </c>
      <c r="AW373" s="13" t="s">
        <v>32</v>
      </c>
      <c r="AX373" s="13" t="s">
        <v>84</v>
      </c>
      <c r="AY373" s="252" t="s">
        <v>119</v>
      </c>
    </row>
    <row r="374" s="2" customFormat="1" ht="24.15" customHeight="1">
      <c r="A374" s="39"/>
      <c r="B374" s="40"/>
      <c r="C374" s="219" t="s">
        <v>675</v>
      </c>
      <c r="D374" s="219" t="s">
        <v>122</v>
      </c>
      <c r="E374" s="220" t="s">
        <v>676</v>
      </c>
      <c r="F374" s="221" t="s">
        <v>677</v>
      </c>
      <c r="G374" s="222" t="s">
        <v>256</v>
      </c>
      <c r="H374" s="223">
        <v>67.5</v>
      </c>
      <c r="I374" s="224"/>
      <c r="J374" s="225">
        <f>ROUND(I374*H374,2)</f>
        <v>0</v>
      </c>
      <c r="K374" s="221" t="s">
        <v>125</v>
      </c>
      <c r="L374" s="45"/>
      <c r="M374" s="226" t="s">
        <v>1</v>
      </c>
      <c r="N374" s="227" t="s">
        <v>41</v>
      </c>
      <c r="O374" s="92"/>
      <c r="P374" s="228">
        <f>O374*H374</f>
        <v>0</v>
      </c>
      <c r="Q374" s="228">
        <v>0.00108</v>
      </c>
      <c r="R374" s="228">
        <f>Q374*H374</f>
        <v>0.072900000000000006</v>
      </c>
      <c r="S374" s="228">
        <v>0</v>
      </c>
      <c r="T374" s="229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0" t="s">
        <v>288</v>
      </c>
      <c r="AT374" s="230" t="s">
        <v>122</v>
      </c>
      <c r="AU374" s="230" t="s">
        <v>86</v>
      </c>
      <c r="AY374" s="18" t="s">
        <v>119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8" t="s">
        <v>84</v>
      </c>
      <c r="BK374" s="231">
        <f>ROUND(I374*H374,2)</f>
        <v>0</v>
      </c>
      <c r="BL374" s="18" t="s">
        <v>288</v>
      </c>
      <c r="BM374" s="230" t="s">
        <v>678</v>
      </c>
    </row>
    <row r="375" s="15" customFormat="1">
      <c r="A375" s="15"/>
      <c r="B375" s="264"/>
      <c r="C375" s="265"/>
      <c r="D375" s="232" t="s">
        <v>211</v>
      </c>
      <c r="E375" s="266" t="s">
        <v>1</v>
      </c>
      <c r="F375" s="267" t="s">
        <v>679</v>
      </c>
      <c r="G375" s="265"/>
      <c r="H375" s="266" t="s">
        <v>1</v>
      </c>
      <c r="I375" s="268"/>
      <c r="J375" s="265"/>
      <c r="K375" s="265"/>
      <c r="L375" s="269"/>
      <c r="M375" s="270"/>
      <c r="N375" s="271"/>
      <c r="O375" s="271"/>
      <c r="P375" s="271"/>
      <c r="Q375" s="271"/>
      <c r="R375" s="271"/>
      <c r="S375" s="271"/>
      <c r="T375" s="272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73" t="s">
        <v>211</v>
      </c>
      <c r="AU375" s="273" t="s">
        <v>86</v>
      </c>
      <c r="AV375" s="15" t="s">
        <v>84</v>
      </c>
      <c r="AW375" s="15" t="s">
        <v>32</v>
      </c>
      <c r="AX375" s="15" t="s">
        <v>76</v>
      </c>
      <c r="AY375" s="273" t="s">
        <v>119</v>
      </c>
    </row>
    <row r="376" s="13" customFormat="1">
      <c r="A376" s="13"/>
      <c r="B376" s="242"/>
      <c r="C376" s="243"/>
      <c r="D376" s="232" t="s">
        <v>211</v>
      </c>
      <c r="E376" s="244" t="s">
        <v>1</v>
      </c>
      <c r="F376" s="245" t="s">
        <v>540</v>
      </c>
      <c r="G376" s="243"/>
      <c r="H376" s="246">
        <v>43.5</v>
      </c>
      <c r="I376" s="247"/>
      <c r="J376" s="243"/>
      <c r="K376" s="243"/>
      <c r="L376" s="248"/>
      <c r="M376" s="249"/>
      <c r="N376" s="250"/>
      <c r="O376" s="250"/>
      <c r="P376" s="250"/>
      <c r="Q376" s="250"/>
      <c r="R376" s="250"/>
      <c r="S376" s="250"/>
      <c r="T376" s="251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52" t="s">
        <v>211</v>
      </c>
      <c r="AU376" s="252" t="s">
        <v>86</v>
      </c>
      <c r="AV376" s="13" t="s">
        <v>86</v>
      </c>
      <c r="AW376" s="13" t="s">
        <v>32</v>
      </c>
      <c r="AX376" s="13" t="s">
        <v>76</v>
      </c>
      <c r="AY376" s="252" t="s">
        <v>119</v>
      </c>
    </row>
    <row r="377" s="15" customFormat="1">
      <c r="A377" s="15"/>
      <c r="B377" s="264"/>
      <c r="C377" s="265"/>
      <c r="D377" s="232" t="s">
        <v>211</v>
      </c>
      <c r="E377" s="266" t="s">
        <v>1</v>
      </c>
      <c r="F377" s="267" t="s">
        <v>680</v>
      </c>
      <c r="G377" s="265"/>
      <c r="H377" s="266" t="s">
        <v>1</v>
      </c>
      <c r="I377" s="268"/>
      <c r="J377" s="265"/>
      <c r="K377" s="265"/>
      <c r="L377" s="269"/>
      <c r="M377" s="270"/>
      <c r="N377" s="271"/>
      <c r="O377" s="271"/>
      <c r="P377" s="271"/>
      <c r="Q377" s="271"/>
      <c r="R377" s="271"/>
      <c r="S377" s="271"/>
      <c r="T377" s="272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73" t="s">
        <v>211</v>
      </c>
      <c r="AU377" s="273" t="s">
        <v>86</v>
      </c>
      <c r="AV377" s="15" t="s">
        <v>84</v>
      </c>
      <c r="AW377" s="15" t="s">
        <v>32</v>
      </c>
      <c r="AX377" s="15" t="s">
        <v>76</v>
      </c>
      <c r="AY377" s="273" t="s">
        <v>119</v>
      </c>
    </row>
    <row r="378" s="13" customFormat="1">
      <c r="A378" s="13"/>
      <c r="B378" s="242"/>
      <c r="C378" s="243"/>
      <c r="D378" s="232" t="s">
        <v>211</v>
      </c>
      <c r="E378" s="244" t="s">
        <v>1</v>
      </c>
      <c r="F378" s="245" t="s">
        <v>541</v>
      </c>
      <c r="G378" s="243"/>
      <c r="H378" s="246">
        <v>24</v>
      </c>
      <c r="I378" s="247"/>
      <c r="J378" s="243"/>
      <c r="K378" s="243"/>
      <c r="L378" s="248"/>
      <c r="M378" s="249"/>
      <c r="N378" s="250"/>
      <c r="O378" s="250"/>
      <c r="P378" s="250"/>
      <c r="Q378" s="250"/>
      <c r="R378" s="250"/>
      <c r="S378" s="250"/>
      <c r="T378" s="251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52" t="s">
        <v>211</v>
      </c>
      <c r="AU378" s="252" t="s">
        <v>86</v>
      </c>
      <c r="AV378" s="13" t="s">
        <v>86</v>
      </c>
      <c r="AW378" s="13" t="s">
        <v>32</v>
      </c>
      <c r="AX378" s="13" t="s">
        <v>76</v>
      </c>
      <c r="AY378" s="252" t="s">
        <v>119</v>
      </c>
    </row>
    <row r="379" s="14" customFormat="1">
      <c r="A379" s="14"/>
      <c r="B379" s="253"/>
      <c r="C379" s="254"/>
      <c r="D379" s="232" t="s">
        <v>211</v>
      </c>
      <c r="E379" s="255" t="s">
        <v>1</v>
      </c>
      <c r="F379" s="256" t="s">
        <v>227</v>
      </c>
      <c r="G379" s="254"/>
      <c r="H379" s="257">
        <v>67.5</v>
      </c>
      <c r="I379" s="258"/>
      <c r="J379" s="254"/>
      <c r="K379" s="254"/>
      <c r="L379" s="259"/>
      <c r="M379" s="260"/>
      <c r="N379" s="261"/>
      <c r="O379" s="261"/>
      <c r="P379" s="261"/>
      <c r="Q379" s="261"/>
      <c r="R379" s="261"/>
      <c r="S379" s="261"/>
      <c r="T379" s="26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63" t="s">
        <v>211</v>
      </c>
      <c r="AU379" s="263" t="s">
        <v>86</v>
      </c>
      <c r="AV379" s="14" t="s">
        <v>209</v>
      </c>
      <c r="AW379" s="14" t="s">
        <v>32</v>
      </c>
      <c r="AX379" s="14" t="s">
        <v>84</v>
      </c>
      <c r="AY379" s="263" t="s">
        <v>119</v>
      </c>
    </row>
    <row r="380" s="2" customFormat="1" ht="24.15" customHeight="1">
      <c r="A380" s="39"/>
      <c r="B380" s="40"/>
      <c r="C380" s="219" t="s">
        <v>681</v>
      </c>
      <c r="D380" s="219" t="s">
        <v>122</v>
      </c>
      <c r="E380" s="220" t="s">
        <v>682</v>
      </c>
      <c r="F380" s="221" t="s">
        <v>683</v>
      </c>
      <c r="G380" s="222" t="s">
        <v>256</v>
      </c>
      <c r="H380" s="223">
        <v>12.800000000000001</v>
      </c>
      <c r="I380" s="224"/>
      <c r="J380" s="225">
        <f>ROUND(I380*H380,2)</f>
        <v>0</v>
      </c>
      <c r="K380" s="221" t="s">
        <v>1</v>
      </c>
      <c r="L380" s="45"/>
      <c r="M380" s="226" t="s">
        <v>1</v>
      </c>
      <c r="N380" s="227" t="s">
        <v>41</v>
      </c>
      <c r="O380" s="92"/>
      <c r="P380" s="228">
        <f>O380*H380</f>
        <v>0</v>
      </c>
      <c r="Q380" s="228">
        <v>0</v>
      </c>
      <c r="R380" s="228">
        <f>Q380*H380</f>
        <v>0</v>
      </c>
      <c r="S380" s="228">
        <v>0</v>
      </c>
      <c r="T380" s="229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30" t="s">
        <v>288</v>
      </c>
      <c r="AT380" s="230" t="s">
        <v>122</v>
      </c>
      <c r="AU380" s="230" t="s">
        <v>86</v>
      </c>
      <c r="AY380" s="18" t="s">
        <v>119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8" t="s">
        <v>84</v>
      </c>
      <c r="BK380" s="231">
        <f>ROUND(I380*H380,2)</f>
        <v>0</v>
      </c>
      <c r="BL380" s="18" t="s">
        <v>288</v>
      </c>
      <c r="BM380" s="230" t="s">
        <v>684</v>
      </c>
    </row>
    <row r="381" s="2" customFormat="1">
      <c r="A381" s="39"/>
      <c r="B381" s="40"/>
      <c r="C381" s="41"/>
      <c r="D381" s="232" t="s">
        <v>132</v>
      </c>
      <c r="E381" s="41"/>
      <c r="F381" s="233" t="s">
        <v>685</v>
      </c>
      <c r="G381" s="41"/>
      <c r="H381" s="41"/>
      <c r="I381" s="234"/>
      <c r="J381" s="41"/>
      <c r="K381" s="41"/>
      <c r="L381" s="45"/>
      <c r="M381" s="235"/>
      <c r="N381" s="236"/>
      <c r="O381" s="92"/>
      <c r="P381" s="92"/>
      <c r="Q381" s="92"/>
      <c r="R381" s="92"/>
      <c r="S381" s="92"/>
      <c r="T381" s="93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132</v>
      </c>
      <c r="AU381" s="18" t="s">
        <v>86</v>
      </c>
    </row>
    <row r="382" s="15" customFormat="1">
      <c r="A382" s="15"/>
      <c r="B382" s="264"/>
      <c r="C382" s="265"/>
      <c r="D382" s="232" t="s">
        <v>211</v>
      </c>
      <c r="E382" s="266" t="s">
        <v>1</v>
      </c>
      <c r="F382" s="267" t="s">
        <v>686</v>
      </c>
      <c r="G382" s="265"/>
      <c r="H382" s="266" t="s">
        <v>1</v>
      </c>
      <c r="I382" s="268"/>
      <c r="J382" s="265"/>
      <c r="K382" s="265"/>
      <c r="L382" s="269"/>
      <c r="M382" s="270"/>
      <c r="N382" s="271"/>
      <c r="O382" s="271"/>
      <c r="P382" s="271"/>
      <c r="Q382" s="271"/>
      <c r="R382" s="271"/>
      <c r="S382" s="271"/>
      <c r="T382" s="272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73" t="s">
        <v>211</v>
      </c>
      <c r="AU382" s="273" t="s">
        <v>86</v>
      </c>
      <c r="AV382" s="15" t="s">
        <v>84</v>
      </c>
      <c r="AW382" s="15" t="s">
        <v>32</v>
      </c>
      <c r="AX382" s="15" t="s">
        <v>76</v>
      </c>
      <c r="AY382" s="273" t="s">
        <v>119</v>
      </c>
    </row>
    <row r="383" s="13" customFormat="1">
      <c r="A383" s="13"/>
      <c r="B383" s="242"/>
      <c r="C383" s="243"/>
      <c r="D383" s="232" t="s">
        <v>211</v>
      </c>
      <c r="E383" s="244" t="s">
        <v>1</v>
      </c>
      <c r="F383" s="245" t="s">
        <v>572</v>
      </c>
      <c r="G383" s="243"/>
      <c r="H383" s="246">
        <v>12.800000000000001</v>
      </c>
      <c r="I383" s="247"/>
      <c r="J383" s="243"/>
      <c r="K383" s="243"/>
      <c r="L383" s="248"/>
      <c r="M383" s="249"/>
      <c r="N383" s="250"/>
      <c r="O383" s="250"/>
      <c r="P383" s="250"/>
      <c r="Q383" s="250"/>
      <c r="R383" s="250"/>
      <c r="S383" s="250"/>
      <c r="T383" s="251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52" t="s">
        <v>211</v>
      </c>
      <c r="AU383" s="252" t="s">
        <v>86</v>
      </c>
      <c r="AV383" s="13" t="s">
        <v>86</v>
      </c>
      <c r="AW383" s="13" t="s">
        <v>32</v>
      </c>
      <c r="AX383" s="13" t="s">
        <v>84</v>
      </c>
      <c r="AY383" s="252" t="s">
        <v>119</v>
      </c>
    </row>
    <row r="384" s="2" customFormat="1" ht="24.15" customHeight="1">
      <c r="A384" s="39"/>
      <c r="B384" s="40"/>
      <c r="C384" s="219" t="s">
        <v>687</v>
      </c>
      <c r="D384" s="219" t="s">
        <v>122</v>
      </c>
      <c r="E384" s="220" t="s">
        <v>688</v>
      </c>
      <c r="F384" s="221" t="s">
        <v>689</v>
      </c>
      <c r="G384" s="222" t="s">
        <v>256</v>
      </c>
      <c r="H384" s="223">
        <v>30.5</v>
      </c>
      <c r="I384" s="224"/>
      <c r="J384" s="225">
        <f>ROUND(I384*H384,2)</f>
        <v>0</v>
      </c>
      <c r="K384" s="221" t="s">
        <v>1</v>
      </c>
      <c r="L384" s="45"/>
      <c r="M384" s="226" t="s">
        <v>1</v>
      </c>
      <c r="N384" s="227" t="s">
        <v>41</v>
      </c>
      <c r="O384" s="92"/>
      <c r="P384" s="228">
        <f>O384*H384</f>
        <v>0</v>
      </c>
      <c r="Q384" s="228">
        <v>0</v>
      </c>
      <c r="R384" s="228">
        <f>Q384*H384</f>
        <v>0</v>
      </c>
      <c r="S384" s="228">
        <v>0</v>
      </c>
      <c r="T384" s="229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30" t="s">
        <v>288</v>
      </c>
      <c r="AT384" s="230" t="s">
        <v>122</v>
      </c>
      <c r="AU384" s="230" t="s">
        <v>86</v>
      </c>
      <c r="AY384" s="18" t="s">
        <v>119</v>
      </c>
      <c r="BE384" s="231">
        <f>IF(N384="základní",J384,0)</f>
        <v>0</v>
      </c>
      <c r="BF384" s="231">
        <f>IF(N384="snížená",J384,0)</f>
        <v>0</v>
      </c>
      <c r="BG384" s="231">
        <f>IF(N384="zákl. přenesená",J384,0)</f>
        <v>0</v>
      </c>
      <c r="BH384" s="231">
        <f>IF(N384="sníž. přenesená",J384,0)</f>
        <v>0</v>
      </c>
      <c r="BI384" s="231">
        <f>IF(N384="nulová",J384,0)</f>
        <v>0</v>
      </c>
      <c r="BJ384" s="18" t="s">
        <v>84</v>
      </c>
      <c r="BK384" s="231">
        <f>ROUND(I384*H384,2)</f>
        <v>0</v>
      </c>
      <c r="BL384" s="18" t="s">
        <v>288</v>
      </c>
      <c r="BM384" s="230" t="s">
        <v>690</v>
      </c>
    </row>
    <row r="385" s="2" customFormat="1">
      <c r="A385" s="39"/>
      <c r="B385" s="40"/>
      <c r="C385" s="41"/>
      <c r="D385" s="232" t="s">
        <v>132</v>
      </c>
      <c r="E385" s="41"/>
      <c r="F385" s="233" t="s">
        <v>691</v>
      </c>
      <c r="G385" s="41"/>
      <c r="H385" s="41"/>
      <c r="I385" s="234"/>
      <c r="J385" s="41"/>
      <c r="K385" s="41"/>
      <c r="L385" s="45"/>
      <c r="M385" s="235"/>
      <c r="N385" s="236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8" t="s">
        <v>132</v>
      </c>
      <c r="AU385" s="18" t="s">
        <v>86</v>
      </c>
    </row>
    <row r="386" s="15" customFormat="1">
      <c r="A386" s="15"/>
      <c r="B386" s="264"/>
      <c r="C386" s="265"/>
      <c r="D386" s="232" t="s">
        <v>211</v>
      </c>
      <c r="E386" s="266" t="s">
        <v>1</v>
      </c>
      <c r="F386" s="267" t="s">
        <v>692</v>
      </c>
      <c r="G386" s="265"/>
      <c r="H386" s="266" t="s">
        <v>1</v>
      </c>
      <c r="I386" s="268"/>
      <c r="J386" s="265"/>
      <c r="K386" s="265"/>
      <c r="L386" s="269"/>
      <c r="M386" s="270"/>
      <c r="N386" s="271"/>
      <c r="O386" s="271"/>
      <c r="P386" s="271"/>
      <c r="Q386" s="271"/>
      <c r="R386" s="271"/>
      <c r="S386" s="271"/>
      <c r="T386" s="272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T386" s="273" t="s">
        <v>211</v>
      </c>
      <c r="AU386" s="273" t="s">
        <v>86</v>
      </c>
      <c r="AV386" s="15" t="s">
        <v>84</v>
      </c>
      <c r="AW386" s="15" t="s">
        <v>32</v>
      </c>
      <c r="AX386" s="15" t="s">
        <v>76</v>
      </c>
      <c r="AY386" s="273" t="s">
        <v>119</v>
      </c>
    </row>
    <row r="387" s="13" customFormat="1">
      <c r="A387" s="13"/>
      <c r="B387" s="242"/>
      <c r="C387" s="243"/>
      <c r="D387" s="232" t="s">
        <v>211</v>
      </c>
      <c r="E387" s="244" t="s">
        <v>1</v>
      </c>
      <c r="F387" s="245" t="s">
        <v>661</v>
      </c>
      <c r="G387" s="243"/>
      <c r="H387" s="246">
        <v>25.5</v>
      </c>
      <c r="I387" s="247"/>
      <c r="J387" s="243"/>
      <c r="K387" s="243"/>
      <c r="L387" s="248"/>
      <c r="M387" s="249"/>
      <c r="N387" s="250"/>
      <c r="O387" s="250"/>
      <c r="P387" s="250"/>
      <c r="Q387" s="250"/>
      <c r="R387" s="250"/>
      <c r="S387" s="250"/>
      <c r="T387" s="251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52" t="s">
        <v>211</v>
      </c>
      <c r="AU387" s="252" t="s">
        <v>86</v>
      </c>
      <c r="AV387" s="13" t="s">
        <v>86</v>
      </c>
      <c r="AW387" s="13" t="s">
        <v>32</v>
      </c>
      <c r="AX387" s="13" t="s">
        <v>76</v>
      </c>
      <c r="AY387" s="252" t="s">
        <v>119</v>
      </c>
    </row>
    <row r="388" s="15" customFormat="1">
      <c r="A388" s="15"/>
      <c r="B388" s="264"/>
      <c r="C388" s="265"/>
      <c r="D388" s="232" t="s">
        <v>211</v>
      </c>
      <c r="E388" s="266" t="s">
        <v>1</v>
      </c>
      <c r="F388" s="267" t="s">
        <v>693</v>
      </c>
      <c r="G388" s="265"/>
      <c r="H388" s="266" t="s">
        <v>1</v>
      </c>
      <c r="I388" s="268"/>
      <c r="J388" s="265"/>
      <c r="K388" s="265"/>
      <c r="L388" s="269"/>
      <c r="M388" s="270"/>
      <c r="N388" s="271"/>
      <c r="O388" s="271"/>
      <c r="P388" s="271"/>
      <c r="Q388" s="271"/>
      <c r="R388" s="271"/>
      <c r="S388" s="271"/>
      <c r="T388" s="272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73" t="s">
        <v>211</v>
      </c>
      <c r="AU388" s="273" t="s">
        <v>86</v>
      </c>
      <c r="AV388" s="15" t="s">
        <v>84</v>
      </c>
      <c r="AW388" s="15" t="s">
        <v>32</v>
      </c>
      <c r="AX388" s="15" t="s">
        <v>76</v>
      </c>
      <c r="AY388" s="273" t="s">
        <v>119</v>
      </c>
    </row>
    <row r="389" s="13" customFormat="1">
      <c r="A389" s="13"/>
      <c r="B389" s="242"/>
      <c r="C389" s="243"/>
      <c r="D389" s="232" t="s">
        <v>211</v>
      </c>
      <c r="E389" s="244" t="s">
        <v>1</v>
      </c>
      <c r="F389" s="245" t="s">
        <v>118</v>
      </c>
      <c r="G389" s="243"/>
      <c r="H389" s="246">
        <v>5</v>
      </c>
      <c r="I389" s="247"/>
      <c r="J389" s="243"/>
      <c r="K389" s="243"/>
      <c r="L389" s="248"/>
      <c r="M389" s="249"/>
      <c r="N389" s="250"/>
      <c r="O389" s="250"/>
      <c r="P389" s="250"/>
      <c r="Q389" s="250"/>
      <c r="R389" s="250"/>
      <c r="S389" s="250"/>
      <c r="T389" s="251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52" t="s">
        <v>211</v>
      </c>
      <c r="AU389" s="252" t="s">
        <v>86</v>
      </c>
      <c r="AV389" s="13" t="s">
        <v>86</v>
      </c>
      <c r="AW389" s="13" t="s">
        <v>32</v>
      </c>
      <c r="AX389" s="13" t="s">
        <v>76</v>
      </c>
      <c r="AY389" s="252" t="s">
        <v>119</v>
      </c>
    </row>
    <row r="390" s="14" customFormat="1">
      <c r="A390" s="14"/>
      <c r="B390" s="253"/>
      <c r="C390" s="254"/>
      <c r="D390" s="232" t="s">
        <v>211</v>
      </c>
      <c r="E390" s="255" t="s">
        <v>1</v>
      </c>
      <c r="F390" s="256" t="s">
        <v>227</v>
      </c>
      <c r="G390" s="254"/>
      <c r="H390" s="257">
        <v>30.5</v>
      </c>
      <c r="I390" s="258"/>
      <c r="J390" s="254"/>
      <c r="K390" s="254"/>
      <c r="L390" s="259"/>
      <c r="M390" s="260"/>
      <c r="N390" s="261"/>
      <c r="O390" s="261"/>
      <c r="P390" s="261"/>
      <c r="Q390" s="261"/>
      <c r="R390" s="261"/>
      <c r="S390" s="261"/>
      <c r="T390" s="262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63" t="s">
        <v>211</v>
      </c>
      <c r="AU390" s="263" t="s">
        <v>86</v>
      </c>
      <c r="AV390" s="14" t="s">
        <v>209</v>
      </c>
      <c r="AW390" s="14" t="s">
        <v>32</v>
      </c>
      <c r="AX390" s="14" t="s">
        <v>84</v>
      </c>
      <c r="AY390" s="263" t="s">
        <v>119</v>
      </c>
    </row>
    <row r="391" s="2" customFormat="1" ht="24.15" customHeight="1">
      <c r="A391" s="39"/>
      <c r="B391" s="40"/>
      <c r="C391" s="219" t="s">
        <v>694</v>
      </c>
      <c r="D391" s="219" t="s">
        <v>122</v>
      </c>
      <c r="E391" s="220" t="s">
        <v>695</v>
      </c>
      <c r="F391" s="221" t="s">
        <v>696</v>
      </c>
      <c r="G391" s="222" t="s">
        <v>385</v>
      </c>
      <c r="H391" s="284"/>
      <c r="I391" s="224"/>
      <c r="J391" s="225">
        <f>ROUND(I391*H391,2)</f>
        <v>0</v>
      </c>
      <c r="K391" s="221" t="s">
        <v>125</v>
      </c>
      <c r="L391" s="45"/>
      <c r="M391" s="226" t="s">
        <v>1</v>
      </c>
      <c r="N391" s="227" t="s">
        <v>41</v>
      </c>
      <c r="O391" s="92"/>
      <c r="P391" s="228">
        <f>O391*H391</f>
        <v>0</v>
      </c>
      <c r="Q391" s="228">
        <v>0</v>
      </c>
      <c r="R391" s="228">
        <f>Q391*H391</f>
        <v>0</v>
      </c>
      <c r="S391" s="228">
        <v>0</v>
      </c>
      <c r="T391" s="229">
        <f>S391*H391</f>
        <v>0</v>
      </c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R391" s="230" t="s">
        <v>288</v>
      </c>
      <c r="AT391" s="230" t="s">
        <v>122</v>
      </c>
      <c r="AU391" s="230" t="s">
        <v>86</v>
      </c>
      <c r="AY391" s="18" t="s">
        <v>119</v>
      </c>
      <c r="BE391" s="231">
        <f>IF(N391="základní",J391,0)</f>
        <v>0</v>
      </c>
      <c r="BF391" s="231">
        <f>IF(N391="snížená",J391,0)</f>
        <v>0</v>
      </c>
      <c r="BG391" s="231">
        <f>IF(N391="zákl. přenesená",J391,0)</f>
        <v>0</v>
      </c>
      <c r="BH391" s="231">
        <f>IF(N391="sníž. přenesená",J391,0)</f>
        <v>0</v>
      </c>
      <c r="BI391" s="231">
        <f>IF(N391="nulová",J391,0)</f>
        <v>0</v>
      </c>
      <c r="BJ391" s="18" t="s">
        <v>84</v>
      </c>
      <c r="BK391" s="231">
        <f>ROUND(I391*H391,2)</f>
        <v>0</v>
      </c>
      <c r="BL391" s="18" t="s">
        <v>288</v>
      </c>
      <c r="BM391" s="230" t="s">
        <v>697</v>
      </c>
    </row>
    <row r="392" s="12" customFormat="1" ht="22.8" customHeight="1">
      <c r="A392" s="12"/>
      <c r="B392" s="203"/>
      <c r="C392" s="204"/>
      <c r="D392" s="205" t="s">
        <v>75</v>
      </c>
      <c r="E392" s="217" t="s">
        <v>698</v>
      </c>
      <c r="F392" s="217" t="s">
        <v>699</v>
      </c>
      <c r="G392" s="204"/>
      <c r="H392" s="204"/>
      <c r="I392" s="207"/>
      <c r="J392" s="218">
        <f>BK392</f>
        <v>0</v>
      </c>
      <c r="K392" s="204"/>
      <c r="L392" s="209"/>
      <c r="M392" s="210"/>
      <c r="N392" s="211"/>
      <c r="O392" s="211"/>
      <c r="P392" s="212">
        <f>SUM(P393:P420)</f>
        <v>0</v>
      </c>
      <c r="Q392" s="211"/>
      <c r="R392" s="212">
        <f>SUM(R393:R420)</f>
        <v>0.33837105000000001</v>
      </c>
      <c r="S392" s="211"/>
      <c r="T392" s="213">
        <f>SUM(T393:T420)</f>
        <v>5.2251221000000001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14" t="s">
        <v>86</v>
      </c>
      <c r="AT392" s="215" t="s">
        <v>75</v>
      </c>
      <c r="AU392" s="215" t="s">
        <v>84</v>
      </c>
      <c r="AY392" s="214" t="s">
        <v>119</v>
      </c>
      <c r="BK392" s="216">
        <f>SUM(BK393:BK420)</f>
        <v>0</v>
      </c>
    </row>
    <row r="393" s="2" customFormat="1" ht="24.15" customHeight="1">
      <c r="A393" s="39"/>
      <c r="B393" s="40"/>
      <c r="C393" s="219" t="s">
        <v>700</v>
      </c>
      <c r="D393" s="219" t="s">
        <v>122</v>
      </c>
      <c r="E393" s="220" t="s">
        <v>701</v>
      </c>
      <c r="F393" s="221" t="s">
        <v>702</v>
      </c>
      <c r="G393" s="222" t="s">
        <v>143</v>
      </c>
      <c r="H393" s="223">
        <v>284.68000000000001</v>
      </c>
      <c r="I393" s="224"/>
      <c r="J393" s="225">
        <f>ROUND(I393*H393,2)</f>
        <v>0</v>
      </c>
      <c r="K393" s="221" t="s">
        <v>125</v>
      </c>
      <c r="L393" s="45"/>
      <c r="M393" s="226" t="s">
        <v>1</v>
      </c>
      <c r="N393" s="227" t="s">
        <v>41</v>
      </c>
      <c r="O393" s="92"/>
      <c r="P393" s="228">
        <f>O393*H393</f>
        <v>0</v>
      </c>
      <c r="Q393" s="228">
        <v>0.00020000000000000001</v>
      </c>
      <c r="R393" s="228">
        <f>Q393*H393</f>
        <v>0.056936000000000007</v>
      </c>
      <c r="S393" s="228">
        <v>0.017780000000000001</v>
      </c>
      <c r="T393" s="229">
        <f>S393*H393</f>
        <v>5.0616104000000002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30" t="s">
        <v>288</v>
      </c>
      <c r="AT393" s="230" t="s">
        <v>122</v>
      </c>
      <c r="AU393" s="230" t="s">
        <v>86</v>
      </c>
      <c r="AY393" s="18" t="s">
        <v>119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8" t="s">
        <v>84</v>
      </c>
      <c r="BK393" s="231">
        <f>ROUND(I393*H393,2)</f>
        <v>0</v>
      </c>
      <c r="BL393" s="18" t="s">
        <v>288</v>
      </c>
      <c r="BM393" s="230" t="s">
        <v>703</v>
      </c>
    </row>
    <row r="394" s="13" customFormat="1">
      <c r="A394" s="13"/>
      <c r="B394" s="242"/>
      <c r="C394" s="243"/>
      <c r="D394" s="232" t="s">
        <v>211</v>
      </c>
      <c r="E394" s="244" t="s">
        <v>1</v>
      </c>
      <c r="F394" s="245" t="s">
        <v>704</v>
      </c>
      <c r="G394" s="243"/>
      <c r="H394" s="246">
        <v>284.68000000000001</v>
      </c>
      <c r="I394" s="247"/>
      <c r="J394" s="243"/>
      <c r="K394" s="243"/>
      <c r="L394" s="248"/>
      <c r="M394" s="249"/>
      <c r="N394" s="250"/>
      <c r="O394" s="250"/>
      <c r="P394" s="250"/>
      <c r="Q394" s="250"/>
      <c r="R394" s="250"/>
      <c r="S394" s="250"/>
      <c r="T394" s="251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52" t="s">
        <v>211</v>
      </c>
      <c r="AU394" s="252" t="s">
        <v>86</v>
      </c>
      <c r="AV394" s="13" t="s">
        <v>86</v>
      </c>
      <c r="AW394" s="13" t="s">
        <v>32</v>
      </c>
      <c r="AX394" s="13" t="s">
        <v>84</v>
      </c>
      <c r="AY394" s="252" t="s">
        <v>119</v>
      </c>
    </row>
    <row r="395" s="2" customFormat="1" ht="24.15" customHeight="1">
      <c r="A395" s="39"/>
      <c r="B395" s="40"/>
      <c r="C395" s="219" t="s">
        <v>705</v>
      </c>
      <c r="D395" s="219" t="s">
        <v>122</v>
      </c>
      <c r="E395" s="220" t="s">
        <v>706</v>
      </c>
      <c r="F395" s="221" t="s">
        <v>707</v>
      </c>
      <c r="G395" s="222" t="s">
        <v>143</v>
      </c>
      <c r="H395" s="223">
        <v>284.68000000000001</v>
      </c>
      <c r="I395" s="224"/>
      <c r="J395" s="225">
        <f>ROUND(I395*H395,2)</f>
        <v>0</v>
      </c>
      <c r="K395" s="221" t="s">
        <v>125</v>
      </c>
      <c r="L395" s="45"/>
      <c r="M395" s="226" t="s">
        <v>1</v>
      </c>
      <c r="N395" s="227" t="s">
        <v>41</v>
      </c>
      <c r="O395" s="92"/>
      <c r="P395" s="228">
        <f>O395*H395</f>
        <v>0</v>
      </c>
      <c r="Q395" s="228">
        <v>0</v>
      </c>
      <c r="R395" s="228">
        <f>Q395*H395</f>
        <v>0</v>
      </c>
      <c r="S395" s="228">
        <v>0</v>
      </c>
      <c r="T395" s="22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0" t="s">
        <v>288</v>
      </c>
      <c r="AT395" s="230" t="s">
        <v>122</v>
      </c>
      <c r="AU395" s="230" t="s">
        <v>86</v>
      </c>
      <c r="AY395" s="18" t="s">
        <v>119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8" t="s">
        <v>84</v>
      </c>
      <c r="BK395" s="231">
        <f>ROUND(I395*H395,2)</f>
        <v>0</v>
      </c>
      <c r="BL395" s="18" t="s">
        <v>288</v>
      </c>
      <c r="BM395" s="230" t="s">
        <v>708</v>
      </c>
    </row>
    <row r="396" s="13" customFormat="1">
      <c r="A396" s="13"/>
      <c r="B396" s="242"/>
      <c r="C396" s="243"/>
      <c r="D396" s="232" t="s">
        <v>211</v>
      </c>
      <c r="E396" s="244" t="s">
        <v>1</v>
      </c>
      <c r="F396" s="245" t="s">
        <v>704</v>
      </c>
      <c r="G396" s="243"/>
      <c r="H396" s="246">
        <v>284.68000000000001</v>
      </c>
      <c r="I396" s="247"/>
      <c r="J396" s="243"/>
      <c r="K396" s="243"/>
      <c r="L396" s="248"/>
      <c r="M396" s="249"/>
      <c r="N396" s="250"/>
      <c r="O396" s="250"/>
      <c r="P396" s="250"/>
      <c r="Q396" s="250"/>
      <c r="R396" s="250"/>
      <c r="S396" s="250"/>
      <c r="T396" s="251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52" t="s">
        <v>211</v>
      </c>
      <c r="AU396" s="252" t="s">
        <v>86</v>
      </c>
      <c r="AV396" s="13" t="s">
        <v>86</v>
      </c>
      <c r="AW396" s="13" t="s">
        <v>32</v>
      </c>
      <c r="AX396" s="13" t="s">
        <v>84</v>
      </c>
      <c r="AY396" s="252" t="s">
        <v>119</v>
      </c>
    </row>
    <row r="397" s="2" customFormat="1" ht="16.5" customHeight="1">
      <c r="A397" s="39"/>
      <c r="B397" s="40"/>
      <c r="C397" s="219" t="s">
        <v>709</v>
      </c>
      <c r="D397" s="219" t="s">
        <v>122</v>
      </c>
      <c r="E397" s="220" t="s">
        <v>710</v>
      </c>
      <c r="F397" s="221" t="s">
        <v>711</v>
      </c>
      <c r="G397" s="222" t="s">
        <v>143</v>
      </c>
      <c r="H397" s="223">
        <v>377.58999999999998</v>
      </c>
      <c r="I397" s="224"/>
      <c r="J397" s="225">
        <f>ROUND(I397*H397,2)</f>
        <v>0</v>
      </c>
      <c r="K397" s="221" t="s">
        <v>1</v>
      </c>
      <c r="L397" s="45"/>
      <c r="M397" s="226" t="s">
        <v>1</v>
      </c>
      <c r="N397" s="227" t="s">
        <v>41</v>
      </c>
      <c r="O397" s="92"/>
      <c r="P397" s="228">
        <f>O397*H397</f>
        <v>0</v>
      </c>
      <c r="Q397" s="228">
        <v>0</v>
      </c>
      <c r="R397" s="228">
        <f>Q397*H397</f>
        <v>0</v>
      </c>
      <c r="S397" s="228">
        <v>0.00012999999999999999</v>
      </c>
      <c r="T397" s="229">
        <f>S397*H397</f>
        <v>0.04908669999999999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288</v>
      </c>
      <c r="AT397" s="230" t="s">
        <v>122</v>
      </c>
      <c r="AU397" s="230" t="s">
        <v>86</v>
      </c>
      <c r="AY397" s="18" t="s">
        <v>119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84</v>
      </c>
      <c r="BK397" s="231">
        <f>ROUND(I397*H397,2)</f>
        <v>0</v>
      </c>
      <c r="BL397" s="18" t="s">
        <v>288</v>
      </c>
      <c r="BM397" s="230" t="s">
        <v>712</v>
      </c>
    </row>
    <row r="398" s="13" customFormat="1">
      <c r="A398" s="13"/>
      <c r="B398" s="242"/>
      <c r="C398" s="243"/>
      <c r="D398" s="232" t="s">
        <v>211</v>
      </c>
      <c r="E398" s="244" t="s">
        <v>1</v>
      </c>
      <c r="F398" s="245" t="s">
        <v>713</v>
      </c>
      <c r="G398" s="243"/>
      <c r="H398" s="246">
        <v>290.43000000000001</v>
      </c>
      <c r="I398" s="247"/>
      <c r="J398" s="243"/>
      <c r="K398" s="243"/>
      <c r="L398" s="248"/>
      <c r="M398" s="249"/>
      <c r="N398" s="250"/>
      <c r="O398" s="250"/>
      <c r="P398" s="250"/>
      <c r="Q398" s="250"/>
      <c r="R398" s="250"/>
      <c r="S398" s="250"/>
      <c r="T398" s="251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52" t="s">
        <v>211</v>
      </c>
      <c r="AU398" s="252" t="s">
        <v>86</v>
      </c>
      <c r="AV398" s="13" t="s">
        <v>86</v>
      </c>
      <c r="AW398" s="13" t="s">
        <v>32</v>
      </c>
      <c r="AX398" s="13" t="s">
        <v>76</v>
      </c>
      <c r="AY398" s="252" t="s">
        <v>119</v>
      </c>
    </row>
    <row r="399" s="13" customFormat="1">
      <c r="A399" s="13"/>
      <c r="B399" s="242"/>
      <c r="C399" s="243"/>
      <c r="D399" s="232" t="s">
        <v>211</v>
      </c>
      <c r="E399" s="244" t="s">
        <v>1</v>
      </c>
      <c r="F399" s="245" t="s">
        <v>488</v>
      </c>
      <c r="G399" s="243"/>
      <c r="H399" s="246">
        <v>87.159999999999997</v>
      </c>
      <c r="I399" s="247"/>
      <c r="J399" s="243"/>
      <c r="K399" s="243"/>
      <c r="L399" s="248"/>
      <c r="M399" s="249"/>
      <c r="N399" s="250"/>
      <c r="O399" s="250"/>
      <c r="P399" s="250"/>
      <c r="Q399" s="250"/>
      <c r="R399" s="250"/>
      <c r="S399" s="250"/>
      <c r="T399" s="251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52" t="s">
        <v>211</v>
      </c>
      <c r="AU399" s="252" t="s">
        <v>86</v>
      </c>
      <c r="AV399" s="13" t="s">
        <v>86</v>
      </c>
      <c r="AW399" s="13" t="s">
        <v>32</v>
      </c>
      <c r="AX399" s="13" t="s">
        <v>76</v>
      </c>
      <c r="AY399" s="252" t="s">
        <v>119</v>
      </c>
    </row>
    <row r="400" s="14" customFormat="1">
      <c r="A400" s="14"/>
      <c r="B400" s="253"/>
      <c r="C400" s="254"/>
      <c r="D400" s="232" t="s">
        <v>211</v>
      </c>
      <c r="E400" s="255" t="s">
        <v>1</v>
      </c>
      <c r="F400" s="256" t="s">
        <v>227</v>
      </c>
      <c r="G400" s="254"/>
      <c r="H400" s="257">
        <v>377.58999999999998</v>
      </c>
      <c r="I400" s="258"/>
      <c r="J400" s="254"/>
      <c r="K400" s="254"/>
      <c r="L400" s="259"/>
      <c r="M400" s="260"/>
      <c r="N400" s="261"/>
      <c r="O400" s="261"/>
      <c r="P400" s="261"/>
      <c r="Q400" s="261"/>
      <c r="R400" s="261"/>
      <c r="S400" s="261"/>
      <c r="T400" s="262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63" t="s">
        <v>211</v>
      </c>
      <c r="AU400" s="263" t="s">
        <v>86</v>
      </c>
      <c r="AV400" s="14" t="s">
        <v>209</v>
      </c>
      <c r="AW400" s="14" t="s">
        <v>32</v>
      </c>
      <c r="AX400" s="14" t="s">
        <v>84</v>
      </c>
      <c r="AY400" s="263" t="s">
        <v>119</v>
      </c>
    </row>
    <row r="401" s="2" customFormat="1" ht="24.15" customHeight="1">
      <c r="A401" s="39"/>
      <c r="B401" s="40"/>
      <c r="C401" s="219" t="s">
        <v>714</v>
      </c>
      <c r="D401" s="219" t="s">
        <v>122</v>
      </c>
      <c r="E401" s="220" t="s">
        <v>715</v>
      </c>
      <c r="F401" s="221" t="s">
        <v>716</v>
      </c>
      <c r="G401" s="222" t="s">
        <v>143</v>
      </c>
      <c r="H401" s="223">
        <v>5.75</v>
      </c>
      <c r="I401" s="224"/>
      <c r="J401" s="225">
        <f>ROUND(I401*H401,2)</f>
        <v>0</v>
      </c>
      <c r="K401" s="221" t="s">
        <v>125</v>
      </c>
      <c r="L401" s="45"/>
      <c r="M401" s="226" t="s">
        <v>1</v>
      </c>
      <c r="N401" s="227" t="s">
        <v>41</v>
      </c>
      <c r="O401" s="92"/>
      <c r="P401" s="228">
        <f>O401*H401</f>
        <v>0</v>
      </c>
      <c r="Q401" s="228">
        <v>0.00024000000000000001</v>
      </c>
      <c r="R401" s="228">
        <f>Q401*H401</f>
        <v>0.0013799999999999999</v>
      </c>
      <c r="S401" s="228">
        <v>0.019900000000000001</v>
      </c>
      <c r="T401" s="229">
        <f>S401*H401</f>
        <v>0.114425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30" t="s">
        <v>288</v>
      </c>
      <c r="AT401" s="230" t="s">
        <v>122</v>
      </c>
      <c r="AU401" s="230" t="s">
        <v>86</v>
      </c>
      <c r="AY401" s="18" t="s">
        <v>119</v>
      </c>
      <c r="BE401" s="231">
        <f>IF(N401="základní",J401,0)</f>
        <v>0</v>
      </c>
      <c r="BF401" s="231">
        <f>IF(N401="snížená",J401,0)</f>
        <v>0</v>
      </c>
      <c r="BG401" s="231">
        <f>IF(N401="zákl. přenesená",J401,0)</f>
        <v>0</v>
      </c>
      <c r="BH401" s="231">
        <f>IF(N401="sníž. přenesená",J401,0)</f>
        <v>0</v>
      </c>
      <c r="BI401" s="231">
        <f>IF(N401="nulová",J401,0)</f>
        <v>0</v>
      </c>
      <c r="BJ401" s="18" t="s">
        <v>84</v>
      </c>
      <c r="BK401" s="231">
        <f>ROUND(I401*H401,2)</f>
        <v>0</v>
      </c>
      <c r="BL401" s="18" t="s">
        <v>288</v>
      </c>
      <c r="BM401" s="230" t="s">
        <v>717</v>
      </c>
    </row>
    <row r="402" s="13" customFormat="1">
      <c r="A402" s="13"/>
      <c r="B402" s="242"/>
      <c r="C402" s="243"/>
      <c r="D402" s="232" t="s">
        <v>211</v>
      </c>
      <c r="E402" s="244" t="s">
        <v>1</v>
      </c>
      <c r="F402" s="245" t="s">
        <v>164</v>
      </c>
      <c r="G402" s="243"/>
      <c r="H402" s="246">
        <v>5.75</v>
      </c>
      <c r="I402" s="247"/>
      <c r="J402" s="243"/>
      <c r="K402" s="243"/>
      <c r="L402" s="248"/>
      <c r="M402" s="249"/>
      <c r="N402" s="250"/>
      <c r="O402" s="250"/>
      <c r="P402" s="250"/>
      <c r="Q402" s="250"/>
      <c r="R402" s="250"/>
      <c r="S402" s="250"/>
      <c r="T402" s="251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52" t="s">
        <v>211</v>
      </c>
      <c r="AU402" s="252" t="s">
        <v>86</v>
      </c>
      <c r="AV402" s="13" t="s">
        <v>86</v>
      </c>
      <c r="AW402" s="13" t="s">
        <v>32</v>
      </c>
      <c r="AX402" s="13" t="s">
        <v>84</v>
      </c>
      <c r="AY402" s="252" t="s">
        <v>119</v>
      </c>
    </row>
    <row r="403" s="2" customFormat="1" ht="33" customHeight="1">
      <c r="A403" s="39"/>
      <c r="B403" s="40"/>
      <c r="C403" s="219" t="s">
        <v>718</v>
      </c>
      <c r="D403" s="219" t="s">
        <v>122</v>
      </c>
      <c r="E403" s="220" t="s">
        <v>719</v>
      </c>
      <c r="F403" s="221" t="s">
        <v>720</v>
      </c>
      <c r="G403" s="222" t="s">
        <v>143</v>
      </c>
      <c r="H403" s="223">
        <v>335.14999999999998</v>
      </c>
      <c r="I403" s="224"/>
      <c r="J403" s="225">
        <f>ROUND(I403*H403,2)</f>
        <v>0</v>
      </c>
      <c r="K403" s="221" t="s">
        <v>125</v>
      </c>
      <c r="L403" s="45"/>
      <c r="M403" s="226" t="s">
        <v>1</v>
      </c>
      <c r="N403" s="227" t="s">
        <v>41</v>
      </c>
      <c r="O403" s="92"/>
      <c r="P403" s="228">
        <f>O403*H403</f>
        <v>0</v>
      </c>
      <c r="Q403" s="228">
        <v>0</v>
      </c>
      <c r="R403" s="228">
        <f>Q403*H403</f>
        <v>0</v>
      </c>
      <c r="S403" s="228">
        <v>0</v>
      </c>
      <c r="T403" s="229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30" t="s">
        <v>288</v>
      </c>
      <c r="AT403" s="230" t="s">
        <v>122</v>
      </c>
      <c r="AU403" s="230" t="s">
        <v>86</v>
      </c>
      <c r="AY403" s="18" t="s">
        <v>119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18" t="s">
        <v>84</v>
      </c>
      <c r="BK403" s="231">
        <f>ROUND(I403*H403,2)</f>
        <v>0</v>
      </c>
      <c r="BL403" s="18" t="s">
        <v>288</v>
      </c>
      <c r="BM403" s="230" t="s">
        <v>721</v>
      </c>
    </row>
    <row r="404" s="13" customFormat="1">
      <c r="A404" s="13"/>
      <c r="B404" s="242"/>
      <c r="C404" s="243"/>
      <c r="D404" s="232" t="s">
        <v>211</v>
      </c>
      <c r="E404" s="244" t="s">
        <v>1</v>
      </c>
      <c r="F404" s="245" t="s">
        <v>722</v>
      </c>
      <c r="G404" s="243"/>
      <c r="H404" s="246">
        <v>335.14999999999998</v>
      </c>
      <c r="I404" s="247"/>
      <c r="J404" s="243"/>
      <c r="K404" s="243"/>
      <c r="L404" s="248"/>
      <c r="M404" s="249"/>
      <c r="N404" s="250"/>
      <c r="O404" s="250"/>
      <c r="P404" s="250"/>
      <c r="Q404" s="250"/>
      <c r="R404" s="250"/>
      <c r="S404" s="250"/>
      <c r="T404" s="251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52" t="s">
        <v>211</v>
      </c>
      <c r="AU404" s="252" t="s">
        <v>86</v>
      </c>
      <c r="AV404" s="13" t="s">
        <v>86</v>
      </c>
      <c r="AW404" s="13" t="s">
        <v>32</v>
      </c>
      <c r="AX404" s="13" t="s">
        <v>84</v>
      </c>
      <c r="AY404" s="252" t="s">
        <v>119</v>
      </c>
    </row>
    <row r="405" s="2" customFormat="1" ht="24.15" customHeight="1">
      <c r="A405" s="39"/>
      <c r="B405" s="40"/>
      <c r="C405" s="274" t="s">
        <v>723</v>
      </c>
      <c r="D405" s="274" t="s">
        <v>329</v>
      </c>
      <c r="E405" s="275" t="s">
        <v>724</v>
      </c>
      <c r="F405" s="276" t="s">
        <v>725</v>
      </c>
      <c r="G405" s="277" t="s">
        <v>143</v>
      </c>
      <c r="H405" s="278">
        <v>357.995</v>
      </c>
      <c r="I405" s="279"/>
      <c r="J405" s="280">
        <f>ROUND(I405*H405,2)</f>
        <v>0</v>
      </c>
      <c r="K405" s="276" t="s">
        <v>1</v>
      </c>
      <c r="L405" s="281"/>
      <c r="M405" s="282" t="s">
        <v>1</v>
      </c>
      <c r="N405" s="283" t="s">
        <v>41</v>
      </c>
      <c r="O405" s="92"/>
      <c r="P405" s="228">
        <f>O405*H405</f>
        <v>0</v>
      </c>
      <c r="Q405" s="228">
        <v>0.00013999999999999999</v>
      </c>
      <c r="R405" s="228">
        <f>Q405*H405</f>
        <v>0.050119299999999999</v>
      </c>
      <c r="S405" s="228">
        <v>0</v>
      </c>
      <c r="T405" s="229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0" t="s">
        <v>332</v>
      </c>
      <c r="AT405" s="230" t="s">
        <v>329</v>
      </c>
      <c r="AU405" s="230" t="s">
        <v>86</v>
      </c>
      <c r="AY405" s="18" t="s">
        <v>119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8" t="s">
        <v>84</v>
      </c>
      <c r="BK405" s="231">
        <f>ROUND(I405*H405,2)</f>
        <v>0</v>
      </c>
      <c r="BL405" s="18" t="s">
        <v>288</v>
      </c>
      <c r="BM405" s="230" t="s">
        <v>726</v>
      </c>
    </row>
    <row r="406" s="13" customFormat="1">
      <c r="A406" s="13"/>
      <c r="B406" s="242"/>
      <c r="C406" s="243"/>
      <c r="D406" s="232" t="s">
        <v>211</v>
      </c>
      <c r="E406" s="244" t="s">
        <v>1</v>
      </c>
      <c r="F406" s="245" t="s">
        <v>727</v>
      </c>
      <c r="G406" s="243"/>
      <c r="H406" s="246">
        <v>325.44999999999999</v>
      </c>
      <c r="I406" s="247"/>
      <c r="J406" s="243"/>
      <c r="K406" s="243"/>
      <c r="L406" s="248"/>
      <c r="M406" s="249"/>
      <c r="N406" s="250"/>
      <c r="O406" s="250"/>
      <c r="P406" s="250"/>
      <c r="Q406" s="250"/>
      <c r="R406" s="250"/>
      <c r="S406" s="250"/>
      <c r="T406" s="251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52" t="s">
        <v>211</v>
      </c>
      <c r="AU406" s="252" t="s">
        <v>86</v>
      </c>
      <c r="AV406" s="13" t="s">
        <v>86</v>
      </c>
      <c r="AW406" s="13" t="s">
        <v>32</v>
      </c>
      <c r="AX406" s="13" t="s">
        <v>84</v>
      </c>
      <c r="AY406" s="252" t="s">
        <v>119</v>
      </c>
    </row>
    <row r="407" s="13" customFormat="1">
      <c r="A407" s="13"/>
      <c r="B407" s="242"/>
      <c r="C407" s="243"/>
      <c r="D407" s="232" t="s">
        <v>211</v>
      </c>
      <c r="E407" s="243"/>
      <c r="F407" s="245" t="s">
        <v>728</v>
      </c>
      <c r="G407" s="243"/>
      <c r="H407" s="246">
        <v>357.995</v>
      </c>
      <c r="I407" s="247"/>
      <c r="J407" s="243"/>
      <c r="K407" s="243"/>
      <c r="L407" s="248"/>
      <c r="M407" s="249"/>
      <c r="N407" s="250"/>
      <c r="O407" s="250"/>
      <c r="P407" s="250"/>
      <c r="Q407" s="250"/>
      <c r="R407" s="250"/>
      <c r="S407" s="250"/>
      <c r="T407" s="251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52" t="s">
        <v>211</v>
      </c>
      <c r="AU407" s="252" t="s">
        <v>86</v>
      </c>
      <c r="AV407" s="13" t="s">
        <v>86</v>
      </c>
      <c r="AW407" s="13" t="s">
        <v>4</v>
      </c>
      <c r="AX407" s="13" t="s">
        <v>84</v>
      </c>
      <c r="AY407" s="252" t="s">
        <v>119</v>
      </c>
    </row>
    <row r="408" s="2" customFormat="1" ht="37.8" customHeight="1">
      <c r="A408" s="39"/>
      <c r="B408" s="40"/>
      <c r="C408" s="274" t="s">
        <v>729</v>
      </c>
      <c r="D408" s="274" t="s">
        <v>329</v>
      </c>
      <c r="E408" s="275" t="s">
        <v>730</v>
      </c>
      <c r="F408" s="276" t="s">
        <v>731</v>
      </c>
      <c r="G408" s="277" t="s">
        <v>143</v>
      </c>
      <c r="H408" s="278">
        <v>10.67</v>
      </c>
      <c r="I408" s="279"/>
      <c r="J408" s="280">
        <f>ROUND(I408*H408,2)</f>
        <v>0</v>
      </c>
      <c r="K408" s="276" t="s">
        <v>1</v>
      </c>
      <c r="L408" s="281"/>
      <c r="M408" s="282" t="s">
        <v>1</v>
      </c>
      <c r="N408" s="283" t="s">
        <v>41</v>
      </c>
      <c r="O408" s="92"/>
      <c r="P408" s="228">
        <f>O408*H408</f>
        <v>0</v>
      </c>
      <c r="Q408" s="228">
        <v>0.00013999999999999999</v>
      </c>
      <c r="R408" s="228">
        <f>Q408*H408</f>
        <v>0.0014937999999999998</v>
      </c>
      <c r="S408" s="228">
        <v>0</v>
      </c>
      <c r="T408" s="229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0" t="s">
        <v>332</v>
      </c>
      <c r="AT408" s="230" t="s">
        <v>329</v>
      </c>
      <c r="AU408" s="230" t="s">
        <v>86</v>
      </c>
      <c r="AY408" s="18" t="s">
        <v>119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8" t="s">
        <v>84</v>
      </c>
      <c r="BK408" s="231">
        <f>ROUND(I408*H408,2)</f>
        <v>0</v>
      </c>
      <c r="BL408" s="18" t="s">
        <v>288</v>
      </c>
      <c r="BM408" s="230" t="s">
        <v>732</v>
      </c>
    </row>
    <row r="409" s="13" customFormat="1">
      <c r="A409" s="13"/>
      <c r="B409" s="242"/>
      <c r="C409" s="243"/>
      <c r="D409" s="232" t="s">
        <v>211</v>
      </c>
      <c r="E409" s="244" t="s">
        <v>1</v>
      </c>
      <c r="F409" s="245" t="s">
        <v>154</v>
      </c>
      <c r="G409" s="243"/>
      <c r="H409" s="246">
        <v>9.6999999999999993</v>
      </c>
      <c r="I409" s="247"/>
      <c r="J409" s="243"/>
      <c r="K409" s="243"/>
      <c r="L409" s="248"/>
      <c r="M409" s="249"/>
      <c r="N409" s="250"/>
      <c r="O409" s="250"/>
      <c r="P409" s="250"/>
      <c r="Q409" s="250"/>
      <c r="R409" s="250"/>
      <c r="S409" s="250"/>
      <c r="T409" s="251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52" t="s">
        <v>211</v>
      </c>
      <c r="AU409" s="252" t="s">
        <v>86</v>
      </c>
      <c r="AV409" s="13" t="s">
        <v>86</v>
      </c>
      <c r="AW409" s="13" t="s">
        <v>32</v>
      </c>
      <c r="AX409" s="13" t="s">
        <v>84</v>
      </c>
      <c r="AY409" s="252" t="s">
        <v>119</v>
      </c>
    </row>
    <row r="410" s="13" customFormat="1">
      <c r="A410" s="13"/>
      <c r="B410" s="242"/>
      <c r="C410" s="243"/>
      <c r="D410" s="232" t="s">
        <v>211</v>
      </c>
      <c r="E410" s="243"/>
      <c r="F410" s="245" t="s">
        <v>733</v>
      </c>
      <c r="G410" s="243"/>
      <c r="H410" s="246">
        <v>10.67</v>
      </c>
      <c r="I410" s="247"/>
      <c r="J410" s="243"/>
      <c r="K410" s="243"/>
      <c r="L410" s="248"/>
      <c r="M410" s="249"/>
      <c r="N410" s="250"/>
      <c r="O410" s="250"/>
      <c r="P410" s="250"/>
      <c r="Q410" s="250"/>
      <c r="R410" s="250"/>
      <c r="S410" s="250"/>
      <c r="T410" s="251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52" t="s">
        <v>211</v>
      </c>
      <c r="AU410" s="252" t="s">
        <v>86</v>
      </c>
      <c r="AV410" s="13" t="s">
        <v>86</v>
      </c>
      <c r="AW410" s="13" t="s">
        <v>4</v>
      </c>
      <c r="AX410" s="13" t="s">
        <v>84</v>
      </c>
      <c r="AY410" s="252" t="s">
        <v>119</v>
      </c>
    </row>
    <row r="411" s="2" customFormat="1" ht="24.15" customHeight="1">
      <c r="A411" s="39"/>
      <c r="B411" s="40"/>
      <c r="C411" s="219" t="s">
        <v>734</v>
      </c>
      <c r="D411" s="219" t="s">
        <v>122</v>
      </c>
      <c r="E411" s="220" t="s">
        <v>735</v>
      </c>
      <c r="F411" s="221" t="s">
        <v>736</v>
      </c>
      <c r="G411" s="222" t="s">
        <v>143</v>
      </c>
      <c r="H411" s="223">
        <v>377.58999999999998</v>
      </c>
      <c r="I411" s="224"/>
      <c r="J411" s="225">
        <f>ROUND(I411*H411,2)</f>
        <v>0</v>
      </c>
      <c r="K411" s="221" t="s">
        <v>1</v>
      </c>
      <c r="L411" s="45"/>
      <c r="M411" s="226" t="s">
        <v>1</v>
      </c>
      <c r="N411" s="227" t="s">
        <v>41</v>
      </c>
      <c r="O411" s="92"/>
      <c r="P411" s="228">
        <f>O411*H411</f>
        <v>0</v>
      </c>
      <c r="Q411" s="228">
        <v>0</v>
      </c>
      <c r="R411" s="228">
        <f>Q411*H411</f>
        <v>0</v>
      </c>
      <c r="S411" s="228">
        <v>0</v>
      </c>
      <c r="T411" s="229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30" t="s">
        <v>288</v>
      </c>
      <c r="AT411" s="230" t="s">
        <v>122</v>
      </c>
      <c r="AU411" s="230" t="s">
        <v>86</v>
      </c>
      <c r="AY411" s="18" t="s">
        <v>119</v>
      </c>
      <c r="BE411" s="231">
        <f>IF(N411="základní",J411,0)</f>
        <v>0</v>
      </c>
      <c r="BF411" s="231">
        <f>IF(N411="snížená",J411,0)</f>
        <v>0</v>
      </c>
      <c r="BG411" s="231">
        <f>IF(N411="zákl. přenesená",J411,0)</f>
        <v>0</v>
      </c>
      <c r="BH411" s="231">
        <f>IF(N411="sníž. přenesená",J411,0)</f>
        <v>0</v>
      </c>
      <c r="BI411" s="231">
        <f>IF(N411="nulová",J411,0)</f>
        <v>0</v>
      </c>
      <c r="BJ411" s="18" t="s">
        <v>84</v>
      </c>
      <c r="BK411" s="231">
        <f>ROUND(I411*H411,2)</f>
        <v>0</v>
      </c>
      <c r="BL411" s="18" t="s">
        <v>288</v>
      </c>
      <c r="BM411" s="230" t="s">
        <v>737</v>
      </c>
    </row>
    <row r="412" s="13" customFormat="1">
      <c r="A412" s="13"/>
      <c r="B412" s="242"/>
      <c r="C412" s="243"/>
      <c r="D412" s="232" t="s">
        <v>211</v>
      </c>
      <c r="E412" s="244" t="s">
        <v>1</v>
      </c>
      <c r="F412" s="245" t="s">
        <v>738</v>
      </c>
      <c r="G412" s="243"/>
      <c r="H412" s="246">
        <v>329.39999999999998</v>
      </c>
      <c r="I412" s="247"/>
      <c r="J412" s="243"/>
      <c r="K412" s="243"/>
      <c r="L412" s="248"/>
      <c r="M412" s="249"/>
      <c r="N412" s="250"/>
      <c r="O412" s="250"/>
      <c r="P412" s="250"/>
      <c r="Q412" s="250"/>
      <c r="R412" s="250"/>
      <c r="S412" s="250"/>
      <c r="T412" s="251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52" t="s">
        <v>211</v>
      </c>
      <c r="AU412" s="252" t="s">
        <v>86</v>
      </c>
      <c r="AV412" s="13" t="s">
        <v>86</v>
      </c>
      <c r="AW412" s="13" t="s">
        <v>32</v>
      </c>
      <c r="AX412" s="13" t="s">
        <v>76</v>
      </c>
      <c r="AY412" s="252" t="s">
        <v>119</v>
      </c>
    </row>
    <row r="413" s="13" customFormat="1">
      <c r="A413" s="13"/>
      <c r="B413" s="242"/>
      <c r="C413" s="243"/>
      <c r="D413" s="232" t="s">
        <v>211</v>
      </c>
      <c r="E413" s="244" t="s">
        <v>1</v>
      </c>
      <c r="F413" s="245" t="s">
        <v>739</v>
      </c>
      <c r="G413" s="243"/>
      <c r="H413" s="246">
        <v>48.189999999999998</v>
      </c>
      <c r="I413" s="247"/>
      <c r="J413" s="243"/>
      <c r="K413" s="243"/>
      <c r="L413" s="248"/>
      <c r="M413" s="249"/>
      <c r="N413" s="250"/>
      <c r="O413" s="250"/>
      <c r="P413" s="250"/>
      <c r="Q413" s="250"/>
      <c r="R413" s="250"/>
      <c r="S413" s="250"/>
      <c r="T413" s="251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52" t="s">
        <v>211</v>
      </c>
      <c r="AU413" s="252" t="s">
        <v>86</v>
      </c>
      <c r="AV413" s="13" t="s">
        <v>86</v>
      </c>
      <c r="AW413" s="13" t="s">
        <v>32</v>
      </c>
      <c r="AX413" s="13" t="s">
        <v>76</v>
      </c>
      <c r="AY413" s="252" t="s">
        <v>119</v>
      </c>
    </row>
    <row r="414" s="14" customFormat="1">
      <c r="A414" s="14"/>
      <c r="B414" s="253"/>
      <c r="C414" s="254"/>
      <c r="D414" s="232" t="s">
        <v>211</v>
      </c>
      <c r="E414" s="255" t="s">
        <v>1</v>
      </c>
      <c r="F414" s="256" t="s">
        <v>227</v>
      </c>
      <c r="G414" s="254"/>
      <c r="H414" s="257">
        <v>377.58999999999998</v>
      </c>
      <c r="I414" s="258"/>
      <c r="J414" s="254"/>
      <c r="K414" s="254"/>
      <c r="L414" s="259"/>
      <c r="M414" s="260"/>
      <c r="N414" s="261"/>
      <c r="O414" s="261"/>
      <c r="P414" s="261"/>
      <c r="Q414" s="261"/>
      <c r="R414" s="261"/>
      <c r="S414" s="261"/>
      <c r="T414" s="262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63" t="s">
        <v>211</v>
      </c>
      <c r="AU414" s="263" t="s">
        <v>86</v>
      </c>
      <c r="AV414" s="14" t="s">
        <v>209</v>
      </c>
      <c r="AW414" s="14" t="s">
        <v>32</v>
      </c>
      <c r="AX414" s="14" t="s">
        <v>84</v>
      </c>
      <c r="AY414" s="263" t="s">
        <v>119</v>
      </c>
    </row>
    <row r="415" s="2" customFormat="1" ht="21.75" customHeight="1">
      <c r="A415" s="39"/>
      <c r="B415" s="40"/>
      <c r="C415" s="274" t="s">
        <v>740</v>
      </c>
      <c r="D415" s="274" t="s">
        <v>329</v>
      </c>
      <c r="E415" s="275" t="s">
        <v>741</v>
      </c>
      <c r="F415" s="276" t="s">
        <v>742</v>
      </c>
      <c r="G415" s="277" t="s">
        <v>256</v>
      </c>
      <c r="H415" s="278">
        <v>415.34899999999999</v>
      </c>
      <c r="I415" s="279"/>
      <c r="J415" s="280">
        <f>ROUND(I415*H415,2)</f>
        <v>0</v>
      </c>
      <c r="K415" s="276" t="s">
        <v>1</v>
      </c>
      <c r="L415" s="281"/>
      <c r="M415" s="282" t="s">
        <v>1</v>
      </c>
      <c r="N415" s="283" t="s">
        <v>41</v>
      </c>
      <c r="O415" s="92"/>
      <c r="P415" s="228">
        <f>O415*H415</f>
        <v>0</v>
      </c>
      <c r="Q415" s="228">
        <v>0.00055000000000000003</v>
      </c>
      <c r="R415" s="228">
        <f>Q415*H415</f>
        <v>0.22844195000000001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332</v>
      </c>
      <c r="AT415" s="230" t="s">
        <v>329</v>
      </c>
      <c r="AU415" s="230" t="s">
        <v>86</v>
      </c>
      <c r="AY415" s="18" t="s">
        <v>119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84</v>
      </c>
      <c r="BK415" s="231">
        <f>ROUND(I415*H415,2)</f>
        <v>0</v>
      </c>
      <c r="BL415" s="18" t="s">
        <v>288</v>
      </c>
      <c r="BM415" s="230" t="s">
        <v>743</v>
      </c>
    </row>
    <row r="416" s="13" customFormat="1">
      <c r="A416" s="13"/>
      <c r="B416" s="242"/>
      <c r="C416" s="243"/>
      <c r="D416" s="232" t="s">
        <v>211</v>
      </c>
      <c r="E416" s="244" t="s">
        <v>1</v>
      </c>
      <c r="F416" s="245" t="s">
        <v>738</v>
      </c>
      <c r="G416" s="243"/>
      <c r="H416" s="246">
        <v>329.39999999999998</v>
      </c>
      <c r="I416" s="247"/>
      <c r="J416" s="243"/>
      <c r="K416" s="243"/>
      <c r="L416" s="248"/>
      <c r="M416" s="249"/>
      <c r="N416" s="250"/>
      <c r="O416" s="250"/>
      <c r="P416" s="250"/>
      <c r="Q416" s="250"/>
      <c r="R416" s="250"/>
      <c r="S416" s="250"/>
      <c r="T416" s="251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52" t="s">
        <v>211</v>
      </c>
      <c r="AU416" s="252" t="s">
        <v>86</v>
      </c>
      <c r="AV416" s="13" t="s">
        <v>86</v>
      </c>
      <c r="AW416" s="13" t="s">
        <v>32</v>
      </c>
      <c r="AX416" s="13" t="s">
        <v>76</v>
      </c>
      <c r="AY416" s="252" t="s">
        <v>119</v>
      </c>
    </row>
    <row r="417" s="13" customFormat="1">
      <c r="A417" s="13"/>
      <c r="B417" s="242"/>
      <c r="C417" s="243"/>
      <c r="D417" s="232" t="s">
        <v>211</v>
      </c>
      <c r="E417" s="244" t="s">
        <v>1</v>
      </c>
      <c r="F417" s="245" t="s">
        <v>739</v>
      </c>
      <c r="G417" s="243"/>
      <c r="H417" s="246">
        <v>48.189999999999998</v>
      </c>
      <c r="I417" s="247"/>
      <c r="J417" s="243"/>
      <c r="K417" s="243"/>
      <c r="L417" s="248"/>
      <c r="M417" s="249"/>
      <c r="N417" s="250"/>
      <c r="O417" s="250"/>
      <c r="P417" s="250"/>
      <c r="Q417" s="250"/>
      <c r="R417" s="250"/>
      <c r="S417" s="250"/>
      <c r="T417" s="251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52" t="s">
        <v>211</v>
      </c>
      <c r="AU417" s="252" t="s">
        <v>86</v>
      </c>
      <c r="AV417" s="13" t="s">
        <v>86</v>
      </c>
      <c r="AW417" s="13" t="s">
        <v>32</v>
      </c>
      <c r="AX417" s="13" t="s">
        <v>76</v>
      </c>
      <c r="AY417" s="252" t="s">
        <v>119</v>
      </c>
    </row>
    <row r="418" s="14" customFormat="1">
      <c r="A418" s="14"/>
      <c r="B418" s="253"/>
      <c r="C418" s="254"/>
      <c r="D418" s="232" t="s">
        <v>211</v>
      </c>
      <c r="E418" s="255" t="s">
        <v>1</v>
      </c>
      <c r="F418" s="256" t="s">
        <v>227</v>
      </c>
      <c r="G418" s="254"/>
      <c r="H418" s="257">
        <v>377.58999999999998</v>
      </c>
      <c r="I418" s="258"/>
      <c r="J418" s="254"/>
      <c r="K418" s="254"/>
      <c r="L418" s="259"/>
      <c r="M418" s="260"/>
      <c r="N418" s="261"/>
      <c r="O418" s="261"/>
      <c r="P418" s="261"/>
      <c r="Q418" s="261"/>
      <c r="R418" s="261"/>
      <c r="S418" s="261"/>
      <c r="T418" s="262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63" t="s">
        <v>211</v>
      </c>
      <c r="AU418" s="263" t="s">
        <v>86</v>
      </c>
      <c r="AV418" s="14" t="s">
        <v>209</v>
      </c>
      <c r="AW418" s="14" t="s">
        <v>32</v>
      </c>
      <c r="AX418" s="14" t="s">
        <v>84</v>
      </c>
      <c r="AY418" s="263" t="s">
        <v>119</v>
      </c>
    </row>
    <row r="419" s="13" customFormat="1">
      <c r="A419" s="13"/>
      <c r="B419" s="242"/>
      <c r="C419" s="243"/>
      <c r="D419" s="232" t="s">
        <v>211</v>
      </c>
      <c r="E419" s="243"/>
      <c r="F419" s="245" t="s">
        <v>744</v>
      </c>
      <c r="G419" s="243"/>
      <c r="H419" s="246">
        <v>415.34899999999999</v>
      </c>
      <c r="I419" s="247"/>
      <c r="J419" s="243"/>
      <c r="K419" s="243"/>
      <c r="L419" s="248"/>
      <c r="M419" s="249"/>
      <c r="N419" s="250"/>
      <c r="O419" s="250"/>
      <c r="P419" s="250"/>
      <c r="Q419" s="250"/>
      <c r="R419" s="250"/>
      <c r="S419" s="250"/>
      <c r="T419" s="251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2" t="s">
        <v>211</v>
      </c>
      <c r="AU419" s="252" t="s">
        <v>86</v>
      </c>
      <c r="AV419" s="13" t="s">
        <v>86</v>
      </c>
      <c r="AW419" s="13" t="s">
        <v>4</v>
      </c>
      <c r="AX419" s="13" t="s">
        <v>84</v>
      </c>
      <c r="AY419" s="252" t="s">
        <v>119</v>
      </c>
    </row>
    <row r="420" s="2" customFormat="1" ht="24.15" customHeight="1">
      <c r="A420" s="39"/>
      <c r="B420" s="40"/>
      <c r="C420" s="219" t="s">
        <v>745</v>
      </c>
      <c r="D420" s="219" t="s">
        <v>122</v>
      </c>
      <c r="E420" s="220" t="s">
        <v>746</v>
      </c>
      <c r="F420" s="221" t="s">
        <v>747</v>
      </c>
      <c r="G420" s="222" t="s">
        <v>385</v>
      </c>
      <c r="H420" s="284"/>
      <c r="I420" s="224"/>
      <c r="J420" s="225">
        <f>ROUND(I420*H420,2)</f>
        <v>0</v>
      </c>
      <c r="K420" s="221" t="s">
        <v>125</v>
      </c>
      <c r="L420" s="45"/>
      <c r="M420" s="226" t="s">
        <v>1</v>
      </c>
      <c r="N420" s="227" t="s">
        <v>41</v>
      </c>
      <c r="O420" s="92"/>
      <c r="P420" s="228">
        <f>O420*H420</f>
        <v>0</v>
      </c>
      <c r="Q420" s="228">
        <v>0</v>
      </c>
      <c r="R420" s="228">
        <f>Q420*H420</f>
        <v>0</v>
      </c>
      <c r="S420" s="228">
        <v>0</v>
      </c>
      <c r="T420" s="229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30" t="s">
        <v>288</v>
      </c>
      <c r="AT420" s="230" t="s">
        <v>122</v>
      </c>
      <c r="AU420" s="230" t="s">
        <v>86</v>
      </c>
      <c r="AY420" s="18" t="s">
        <v>119</v>
      </c>
      <c r="BE420" s="231">
        <f>IF(N420="základní",J420,0)</f>
        <v>0</v>
      </c>
      <c r="BF420" s="231">
        <f>IF(N420="snížená",J420,0)</f>
        <v>0</v>
      </c>
      <c r="BG420" s="231">
        <f>IF(N420="zákl. přenesená",J420,0)</f>
        <v>0</v>
      </c>
      <c r="BH420" s="231">
        <f>IF(N420="sníž. přenesená",J420,0)</f>
        <v>0</v>
      </c>
      <c r="BI420" s="231">
        <f>IF(N420="nulová",J420,0)</f>
        <v>0</v>
      </c>
      <c r="BJ420" s="18" t="s">
        <v>84</v>
      </c>
      <c r="BK420" s="231">
        <f>ROUND(I420*H420,2)</f>
        <v>0</v>
      </c>
      <c r="BL420" s="18" t="s">
        <v>288</v>
      </c>
      <c r="BM420" s="230" t="s">
        <v>748</v>
      </c>
    </row>
    <row r="421" s="12" customFormat="1" ht="22.8" customHeight="1">
      <c r="A421" s="12"/>
      <c r="B421" s="203"/>
      <c r="C421" s="204"/>
      <c r="D421" s="205" t="s">
        <v>75</v>
      </c>
      <c r="E421" s="217" t="s">
        <v>749</v>
      </c>
      <c r="F421" s="217" t="s">
        <v>750</v>
      </c>
      <c r="G421" s="204"/>
      <c r="H421" s="204"/>
      <c r="I421" s="207"/>
      <c r="J421" s="218">
        <f>BK421</f>
        <v>0</v>
      </c>
      <c r="K421" s="204"/>
      <c r="L421" s="209"/>
      <c r="M421" s="210"/>
      <c r="N421" s="211"/>
      <c r="O421" s="211"/>
      <c r="P421" s="212">
        <f>SUM(P422:P438)</f>
        <v>0</v>
      </c>
      <c r="Q421" s="211"/>
      <c r="R421" s="212">
        <f>SUM(R422:R438)</f>
        <v>0.12388200000000001</v>
      </c>
      <c r="S421" s="211"/>
      <c r="T421" s="213">
        <f>SUM(T422:T438)</f>
        <v>0.041700000000000001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14" t="s">
        <v>86</v>
      </c>
      <c r="AT421" s="215" t="s">
        <v>75</v>
      </c>
      <c r="AU421" s="215" t="s">
        <v>84</v>
      </c>
      <c r="AY421" s="214" t="s">
        <v>119</v>
      </c>
      <c r="BK421" s="216">
        <f>SUM(BK422:BK438)</f>
        <v>0</v>
      </c>
    </row>
    <row r="422" s="2" customFormat="1" ht="16.5" customHeight="1">
      <c r="A422" s="39"/>
      <c r="B422" s="40"/>
      <c r="C422" s="219" t="s">
        <v>751</v>
      </c>
      <c r="D422" s="219" t="s">
        <v>122</v>
      </c>
      <c r="E422" s="220" t="s">
        <v>752</v>
      </c>
      <c r="F422" s="221" t="s">
        <v>753</v>
      </c>
      <c r="G422" s="222" t="s">
        <v>517</v>
      </c>
      <c r="H422" s="223">
        <v>1</v>
      </c>
      <c r="I422" s="224"/>
      <c r="J422" s="225">
        <f>ROUND(I422*H422,2)</f>
        <v>0</v>
      </c>
      <c r="K422" s="221" t="s">
        <v>125</v>
      </c>
      <c r="L422" s="45"/>
      <c r="M422" s="226" t="s">
        <v>1</v>
      </c>
      <c r="N422" s="227" t="s">
        <v>41</v>
      </c>
      <c r="O422" s="92"/>
      <c r="P422" s="228">
        <f>O422*H422</f>
        <v>0</v>
      </c>
      <c r="Q422" s="228">
        <v>0.00044000000000000002</v>
      </c>
      <c r="R422" s="228">
        <f>Q422*H422</f>
        <v>0.00044000000000000002</v>
      </c>
      <c r="S422" s="228">
        <v>0</v>
      </c>
      <c r="T422" s="229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0" t="s">
        <v>288</v>
      </c>
      <c r="AT422" s="230" t="s">
        <v>122</v>
      </c>
      <c r="AU422" s="230" t="s">
        <v>86</v>
      </c>
      <c r="AY422" s="18" t="s">
        <v>119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18" t="s">
        <v>84</v>
      </c>
      <c r="BK422" s="231">
        <f>ROUND(I422*H422,2)</f>
        <v>0</v>
      </c>
      <c r="BL422" s="18" t="s">
        <v>288</v>
      </c>
      <c r="BM422" s="230" t="s">
        <v>754</v>
      </c>
    </row>
    <row r="423" s="2" customFormat="1" ht="24.15" customHeight="1">
      <c r="A423" s="39"/>
      <c r="B423" s="40"/>
      <c r="C423" s="274" t="s">
        <v>755</v>
      </c>
      <c r="D423" s="274" t="s">
        <v>329</v>
      </c>
      <c r="E423" s="275" t="s">
        <v>756</v>
      </c>
      <c r="F423" s="276" t="s">
        <v>757</v>
      </c>
      <c r="G423" s="277" t="s">
        <v>517</v>
      </c>
      <c r="H423" s="278">
        <v>1</v>
      </c>
      <c r="I423" s="279"/>
      <c r="J423" s="280">
        <f>ROUND(I423*H423,2)</f>
        <v>0</v>
      </c>
      <c r="K423" s="276" t="s">
        <v>1</v>
      </c>
      <c r="L423" s="281"/>
      <c r="M423" s="282" t="s">
        <v>1</v>
      </c>
      <c r="N423" s="283" t="s">
        <v>41</v>
      </c>
      <c r="O423" s="92"/>
      <c r="P423" s="228">
        <f>O423*H423</f>
        <v>0</v>
      </c>
      <c r="Q423" s="228">
        <v>0.029999999999999999</v>
      </c>
      <c r="R423" s="228">
        <f>Q423*H423</f>
        <v>0.029999999999999999</v>
      </c>
      <c r="S423" s="228">
        <v>0</v>
      </c>
      <c r="T423" s="22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0" t="s">
        <v>332</v>
      </c>
      <c r="AT423" s="230" t="s">
        <v>329</v>
      </c>
      <c r="AU423" s="230" t="s">
        <v>86</v>
      </c>
      <c r="AY423" s="18" t="s">
        <v>119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8" t="s">
        <v>84</v>
      </c>
      <c r="BK423" s="231">
        <f>ROUND(I423*H423,2)</f>
        <v>0</v>
      </c>
      <c r="BL423" s="18" t="s">
        <v>288</v>
      </c>
      <c r="BM423" s="230" t="s">
        <v>758</v>
      </c>
    </row>
    <row r="424" s="2" customFormat="1" ht="24.15" customHeight="1">
      <c r="A424" s="39"/>
      <c r="B424" s="40"/>
      <c r="C424" s="219" t="s">
        <v>759</v>
      </c>
      <c r="D424" s="219" t="s">
        <v>122</v>
      </c>
      <c r="E424" s="220" t="s">
        <v>760</v>
      </c>
      <c r="F424" s="221" t="s">
        <v>761</v>
      </c>
      <c r="G424" s="222" t="s">
        <v>517</v>
      </c>
      <c r="H424" s="223">
        <v>1</v>
      </c>
      <c r="I424" s="224"/>
      <c r="J424" s="225">
        <f>ROUND(I424*H424,2)</f>
        <v>0</v>
      </c>
      <c r="K424" s="221" t="s">
        <v>125</v>
      </c>
      <c r="L424" s="45"/>
      <c r="M424" s="226" t="s">
        <v>1</v>
      </c>
      <c r="N424" s="227" t="s">
        <v>41</v>
      </c>
      <c r="O424" s="92"/>
      <c r="P424" s="228">
        <f>O424*H424</f>
        <v>0</v>
      </c>
      <c r="Q424" s="228">
        <v>0</v>
      </c>
      <c r="R424" s="228">
        <f>Q424*H424</f>
        <v>0</v>
      </c>
      <c r="S424" s="228">
        <v>0.041700000000000001</v>
      </c>
      <c r="T424" s="229">
        <f>S424*H424</f>
        <v>0.041700000000000001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0" t="s">
        <v>288</v>
      </c>
      <c r="AT424" s="230" t="s">
        <v>122</v>
      </c>
      <c r="AU424" s="230" t="s">
        <v>86</v>
      </c>
      <c r="AY424" s="18" t="s">
        <v>119</v>
      </c>
      <c r="BE424" s="231">
        <f>IF(N424="základní",J424,0)</f>
        <v>0</v>
      </c>
      <c r="BF424" s="231">
        <f>IF(N424="snížená",J424,0)</f>
        <v>0</v>
      </c>
      <c r="BG424" s="231">
        <f>IF(N424="zákl. přenesená",J424,0)</f>
        <v>0</v>
      </c>
      <c r="BH424" s="231">
        <f>IF(N424="sníž. přenesená",J424,0)</f>
        <v>0</v>
      </c>
      <c r="BI424" s="231">
        <f>IF(N424="nulová",J424,0)</f>
        <v>0</v>
      </c>
      <c r="BJ424" s="18" t="s">
        <v>84</v>
      </c>
      <c r="BK424" s="231">
        <f>ROUND(I424*H424,2)</f>
        <v>0</v>
      </c>
      <c r="BL424" s="18" t="s">
        <v>288</v>
      </c>
      <c r="BM424" s="230" t="s">
        <v>762</v>
      </c>
    </row>
    <row r="425" s="2" customFormat="1" ht="24.15" customHeight="1">
      <c r="A425" s="39"/>
      <c r="B425" s="40"/>
      <c r="C425" s="219" t="s">
        <v>763</v>
      </c>
      <c r="D425" s="219" t="s">
        <v>122</v>
      </c>
      <c r="E425" s="220" t="s">
        <v>764</v>
      </c>
      <c r="F425" s="221" t="s">
        <v>765</v>
      </c>
      <c r="G425" s="222" t="s">
        <v>143</v>
      </c>
      <c r="H425" s="223">
        <v>3.2000000000000002</v>
      </c>
      <c r="I425" s="224"/>
      <c r="J425" s="225">
        <f>ROUND(I425*H425,2)</f>
        <v>0</v>
      </c>
      <c r="K425" s="221" t="s">
        <v>125</v>
      </c>
      <c r="L425" s="45"/>
      <c r="M425" s="226" t="s">
        <v>1</v>
      </c>
      <c r="N425" s="227" t="s">
        <v>41</v>
      </c>
      <c r="O425" s="92"/>
      <c r="P425" s="228">
        <f>O425*H425</f>
        <v>0</v>
      </c>
      <c r="Q425" s="228">
        <v>0</v>
      </c>
      <c r="R425" s="228">
        <f>Q425*H425</f>
        <v>0</v>
      </c>
      <c r="S425" s="228">
        <v>0</v>
      </c>
      <c r="T425" s="229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0" t="s">
        <v>288</v>
      </c>
      <c r="AT425" s="230" t="s">
        <v>122</v>
      </c>
      <c r="AU425" s="230" t="s">
        <v>86</v>
      </c>
      <c r="AY425" s="18" t="s">
        <v>119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8" t="s">
        <v>84</v>
      </c>
      <c r="BK425" s="231">
        <f>ROUND(I425*H425,2)</f>
        <v>0</v>
      </c>
      <c r="BL425" s="18" t="s">
        <v>288</v>
      </c>
      <c r="BM425" s="230" t="s">
        <v>766</v>
      </c>
    </row>
    <row r="426" s="15" customFormat="1">
      <c r="A426" s="15"/>
      <c r="B426" s="264"/>
      <c r="C426" s="265"/>
      <c r="D426" s="232" t="s">
        <v>211</v>
      </c>
      <c r="E426" s="266" t="s">
        <v>1</v>
      </c>
      <c r="F426" s="267" t="s">
        <v>767</v>
      </c>
      <c r="G426" s="265"/>
      <c r="H426" s="266" t="s">
        <v>1</v>
      </c>
      <c r="I426" s="268"/>
      <c r="J426" s="265"/>
      <c r="K426" s="265"/>
      <c r="L426" s="269"/>
      <c r="M426" s="270"/>
      <c r="N426" s="271"/>
      <c r="O426" s="271"/>
      <c r="P426" s="271"/>
      <c r="Q426" s="271"/>
      <c r="R426" s="271"/>
      <c r="S426" s="271"/>
      <c r="T426" s="272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3" t="s">
        <v>211</v>
      </c>
      <c r="AU426" s="273" t="s">
        <v>86</v>
      </c>
      <c r="AV426" s="15" t="s">
        <v>84</v>
      </c>
      <c r="AW426" s="15" t="s">
        <v>32</v>
      </c>
      <c r="AX426" s="15" t="s">
        <v>76</v>
      </c>
      <c r="AY426" s="273" t="s">
        <v>119</v>
      </c>
    </row>
    <row r="427" s="13" customFormat="1">
      <c r="A427" s="13"/>
      <c r="B427" s="242"/>
      <c r="C427" s="243"/>
      <c r="D427" s="232" t="s">
        <v>211</v>
      </c>
      <c r="E427" s="244" t="s">
        <v>1</v>
      </c>
      <c r="F427" s="245" t="s">
        <v>768</v>
      </c>
      <c r="G427" s="243"/>
      <c r="H427" s="246">
        <v>3.2000000000000002</v>
      </c>
      <c r="I427" s="247"/>
      <c r="J427" s="243"/>
      <c r="K427" s="243"/>
      <c r="L427" s="248"/>
      <c r="M427" s="249"/>
      <c r="N427" s="250"/>
      <c r="O427" s="250"/>
      <c r="P427" s="250"/>
      <c r="Q427" s="250"/>
      <c r="R427" s="250"/>
      <c r="S427" s="250"/>
      <c r="T427" s="251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52" t="s">
        <v>211</v>
      </c>
      <c r="AU427" s="252" t="s">
        <v>86</v>
      </c>
      <c r="AV427" s="13" t="s">
        <v>86</v>
      </c>
      <c r="AW427" s="13" t="s">
        <v>32</v>
      </c>
      <c r="AX427" s="13" t="s">
        <v>84</v>
      </c>
      <c r="AY427" s="252" t="s">
        <v>119</v>
      </c>
    </row>
    <row r="428" s="2" customFormat="1" ht="24.15" customHeight="1">
      <c r="A428" s="39"/>
      <c r="B428" s="40"/>
      <c r="C428" s="274" t="s">
        <v>769</v>
      </c>
      <c r="D428" s="274" t="s">
        <v>329</v>
      </c>
      <c r="E428" s="275" t="s">
        <v>770</v>
      </c>
      <c r="F428" s="276" t="s">
        <v>771</v>
      </c>
      <c r="G428" s="277" t="s">
        <v>143</v>
      </c>
      <c r="H428" s="278">
        <v>3.52</v>
      </c>
      <c r="I428" s="279"/>
      <c r="J428" s="280">
        <f>ROUND(I428*H428,2)</f>
        <v>0</v>
      </c>
      <c r="K428" s="276" t="s">
        <v>125</v>
      </c>
      <c r="L428" s="281"/>
      <c r="M428" s="282" t="s">
        <v>1</v>
      </c>
      <c r="N428" s="283" t="s">
        <v>41</v>
      </c>
      <c r="O428" s="92"/>
      <c r="P428" s="228">
        <f>O428*H428</f>
        <v>0</v>
      </c>
      <c r="Q428" s="228">
        <v>0.0073499999999999998</v>
      </c>
      <c r="R428" s="228">
        <f>Q428*H428</f>
        <v>0.025871999999999999</v>
      </c>
      <c r="S428" s="228">
        <v>0</v>
      </c>
      <c r="T428" s="229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0" t="s">
        <v>332</v>
      </c>
      <c r="AT428" s="230" t="s">
        <v>329</v>
      </c>
      <c r="AU428" s="230" t="s">
        <v>86</v>
      </c>
      <c r="AY428" s="18" t="s">
        <v>119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18" t="s">
        <v>84</v>
      </c>
      <c r="BK428" s="231">
        <f>ROUND(I428*H428,2)</f>
        <v>0</v>
      </c>
      <c r="BL428" s="18" t="s">
        <v>288</v>
      </c>
      <c r="BM428" s="230" t="s">
        <v>772</v>
      </c>
    </row>
    <row r="429" s="13" customFormat="1">
      <c r="A429" s="13"/>
      <c r="B429" s="242"/>
      <c r="C429" s="243"/>
      <c r="D429" s="232" t="s">
        <v>211</v>
      </c>
      <c r="E429" s="244" t="s">
        <v>1</v>
      </c>
      <c r="F429" s="245" t="s">
        <v>773</v>
      </c>
      <c r="G429" s="243"/>
      <c r="H429" s="246">
        <v>3.52</v>
      </c>
      <c r="I429" s="247"/>
      <c r="J429" s="243"/>
      <c r="K429" s="243"/>
      <c r="L429" s="248"/>
      <c r="M429" s="249"/>
      <c r="N429" s="250"/>
      <c r="O429" s="250"/>
      <c r="P429" s="250"/>
      <c r="Q429" s="250"/>
      <c r="R429" s="250"/>
      <c r="S429" s="250"/>
      <c r="T429" s="251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52" t="s">
        <v>211</v>
      </c>
      <c r="AU429" s="252" t="s">
        <v>86</v>
      </c>
      <c r="AV429" s="13" t="s">
        <v>86</v>
      </c>
      <c r="AW429" s="13" t="s">
        <v>32</v>
      </c>
      <c r="AX429" s="13" t="s">
        <v>84</v>
      </c>
      <c r="AY429" s="252" t="s">
        <v>119</v>
      </c>
    </row>
    <row r="430" s="2" customFormat="1" ht="21.75" customHeight="1">
      <c r="A430" s="39"/>
      <c r="B430" s="40"/>
      <c r="C430" s="219" t="s">
        <v>774</v>
      </c>
      <c r="D430" s="219" t="s">
        <v>122</v>
      </c>
      <c r="E430" s="220" t="s">
        <v>775</v>
      </c>
      <c r="F430" s="221" t="s">
        <v>776</v>
      </c>
      <c r="G430" s="222" t="s">
        <v>256</v>
      </c>
      <c r="H430" s="223">
        <v>8</v>
      </c>
      <c r="I430" s="224"/>
      <c r="J430" s="225">
        <f>ROUND(I430*H430,2)</f>
        <v>0</v>
      </c>
      <c r="K430" s="221" t="s">
        <v>125</v>
      </c>
      <c r="L430" s="45"/>
      <c r="M430" s="226" t="s">
        <v>1</v>
      </c>
      <c r="N430" s="227" t="s">
        <v>41</v>
      </c>
      <c r="O430" s="92"/>
      <c r="P430" s="228">
        <f>O430*H430</f>
        <v>0</v>
      </c>
      <c r="Q430" s="228">
        <v>0</v>
      </c>
      <c r="R430" s="228">
        <f>Q430*H430</f>
        <v>0</v>
      </c>
      <c r="S430" s="228">
        <v>0</v>
      </c>
      <c r="T430" s="229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30" t="s">
        <v>288</v>
      </c>
      <c r="AT430" s="230" t="s">
        <v>122</v>
      </c>
      <c r="AU430" s="230" t="s">
        <v>86</v>
      </c>
      <c r="AY430" s="18" t="s">
        <v>119</v>
      </c>
      <c r="BE430" s="231">
        <f>IF(N430="základní",J430,0)</f>
        <v>0</v>
      </c>
      <c r="BF430" s="231">
        <f>IF(N430="snížená",J430,0)</f>
        <v>0</v>
      </c>
      <c r="BG430" s="231">
        <f>IF(N430="zákl. přenesená",J430,0)</f>
        <v>0</v>
      </c>
      <c r="BH430" s="231">
        <f>IF(N430="sníž. přenesená",J430,0)</f>
        <v>0</v>
      </c>
      <c r="BI430" s="231">
        <f>IF(N430="nulová",J430,0)</f>
        <v>0</v>
      </c>
      <c r="BJ430" s="18" t="s">
        <v>84</v>
      </c>
      <c r="BK430" s="231">
        <f>ROUND(I430*H430,2)</f>
        <v>0</v>
      </c>
      <c r="BL430" s="18" t="s">
        <v>288</v>
      </c>
      <c r="BM430" s="230" t="s">
        <v>777</v>
      </c>
    </row>
    <row r="431" s="13" customFormat="1">
      <c r="A431" s="13"/>
      <c r="B431" s="242"/>
      <c r="C431" s="243"/>
      <c r="D431" s="232" t="s">
        <v>211</v>
      </c>
      <c r="E431" s="244" t="s">
        <v>1</v>
      </c>
      <c r="F431" s="245" t="s">
        <v>778</v>
      </c>
      <c r="G431" s="243"/>
      <c r="H431" s="246">
        <v>8</v>
      </c>
      <c r="I431" s="247"/>
      <c r="J431" s="243"/>
      <c r="K431" s="243"/>
      <c r="L431" s="248"/>
      <c r="M431" s="249"/>
      <c r="N431" s="250"/>
      <c r="O431" s="250"/>
      <c r="P431" s="250"/>
      <c r="Q431" s="250"/>
      <c r="R431" s="250"/>
      <c r="S431" s="250"/>
      <c r="T431" s="251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52" t="s">
        <v>211</v>
      </c>
      <c r="AU431" s="252" t="s">
        <v>86</v>
      </c>
      <c r="AV431" s="13" t="s">
        <v>86</v>
      </c>
      <c r="AW431" s="13" t="s">
        <v>32</v>
      </c>
      <c r="AX431" s="13" t="s">
        <v>84</v>
      </c>
      <c r="AY431" s="252" t="s">
        <v>119</v>
      </c>
    </row>
    <row r="432" s="2" customFormat="1" ht="16.5" customHeight="1">
      <c r="A432" s="39"/>
      <c r="B432" s="40"/>
      <c r="C432" s="274" t="s">
        <v>779</v>
      </c>
      <c r="D432" s="274" t="s">
        <v>329</v>
      </c>
      <c r="E432" s="275" t="s">
        <v>426</v>
      </c>
      <c r="F432" s="276" t="s">
        <v>427</v>
      </c>
      <c r="G432" s="277" t="s">
        <v>208</v>
      </c>
      <c r="H432" s="278">
        <v>0.021999999999999999</v>
      </c>
      <c r="I432" s="279"/>
      <c r="J432" s="280">
        <f>ROUND(I432*H432,2)</f>
        <v>0</v>
      </c>
      <c r="K432" s="276" t="s">
        <v>125</v>
      </c>
      <c r="L432" s="281"/>
      <c r="M432" s="282" t="s">
        <v>1</v>
      </c>
      <c r="N432" s="283" t="s">
        <v>41</v>
      </c>
      <c r="O432" s="92"/>
      <c r="P432" s="228">
        <f>O432*H432</f>
        <v>0</v>
      </c>
      <c r="Q432" s="228">
        <v>0.55000000000000004</v>
      </c>
      <c r="R432" s="228">
        <f>Q432*H432</f>
        <v>0.0121</v>
      </c>
      <c r="S432" s="228">
        <v>0</v>
      </c>
      <c r="T432" s="229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30" t="s">
        <v>332</v>
      </c>
      <c r="AT432" s="230" t="s">
        <v>329</v>
      </c>
      <c r="AU432" s="230" t="s">
        <v>86</v>
      </c>
      <c r="AY432" s="18" t="s">
        <v>119</v>
      </c>
      <c r="BE432" s="231">
        <f>IF(N432="základní",J432,0)</f>
        <v>0</v>
      </c>
      <c r="BF432" s="231">
        <f>IF(N432="snížená",J432,0)</f>
        <v>0</v>
      </c>
      <c r="BG432" s="231">
        <f>IF(N432="zákl. přenesená",J432,0)</f>
        <v>0</v>
      </c>
      <c r="BH432" s="231">
        <f>IF(N432="sníž. přenesená",J432,0)</f>
        <v>0</v>
      </c>
      <c r="BI432" s="231">
        <f>IF(N432="nulová",J432,0)</f>
        <v>0</v>
      </c>
      <c r="BJ432" s="18" t="s">
        <v>84</v>
      </c>
      <c r="BK432" s="231">
        <f>ROUND(I432*H432,2)</f>
        <v>0</v>
      </c>
      <c r="BL432" s="18" t="s">
        <v>288</v>
      </c>
      <c r="BM432" s="230" t="s">
        <v>780</v>
      </c>
    </row>
    <row r="433" s="13" customFormat="1">
      <c r="A433" s="13"/>
      <c r="B433" s="242"/>
      <c r="C433" s="243"/>
      <c r="D433" s="232" t="s">
        <v>211</v>
      </c>
      <c r="E433" s="244" t="s">
        <v>1</v>
      </c>
      <c r="F433" s="245" t="s">
        <v>781</v>
      </c>
      <c r="G433" s="243"/>
      <c r="H433" s="246">
        <v>0.021999999999999999</v>
      </c>
      <c r="I433" s="247"/>
      <c r="J433" s="243"/>
      <c r="K433" s="243"/>
      <c r="L433" s="248"/>
      <c r="M433" s="249"/>
      <c r="N433" s="250"/>
      <c r="O433" s="250"/>
      <c r="P433" s="250"/>
      <c r="Q433" s="250"/>
      <c r="R433" s="250"/>
      <c r="S433" s="250"/>
      <c r="T433" s="251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52" t="s">
        <v>211</v>
      </c>
      <c r="AU433" s="252" t="s">
        <v>86</v>
      </c>
      <c r="AV433" s="13" t="s">
        <v>86</v>
      </c>
      <c r="AW433" s="13" t="s">
        <v>32</v>
      </c>
      <c r="AX433" s="13" t="s">
        <v>84</v>
      </c>
      <c r="AY433" s="252" t="s">
        <v>119</v>
      </c>
    </row>
    <row r="434" s="2" customFormat="1" ht="16.5" customHeight="1">
      <c r="A434" s="39"/>
      <c r="B434" s="40"/>
      <c r="C434" s="219" t="s">
        <v>782</v>
      </c>
      <c r="D434" s="219" t="s">
        <v>122</v>
      </c>
      <c r="E434" s="220" t="s">
        <v>783</v>
      </c>
      <c r="F434" s="221" t="s">
        <v>784</v>
      </c>
      <c r="G434" s="222" t="s">
        <v>517</v>
      </c>
      <c r="H434" s="223">
        <v>1</v>
      </c>
      <c r="I434" s="224"/>
      <c r="J434" s="225">
        <f>ROUND(I434*H434,2)</f>
        <v>0</v>
      </c>
      <c r="K434" s="221" t="s">
        <v>1</v>
      </c>
      <c r="L434" s="45"/>
      <c r="M434" s="226" t="s">
        <v>1</v>
      </c>
      <c r="N434" s="227" t="s">
        <v>41</v>
      </c>
      <c r="O434" s="92"/>
      <c r="P434" s="228">
        <f>O434*H434</f>
        <v>0</v>
      </c>
      <c r="Q434" s="228">
        <v>0.00027</v>
      </c>
      <c r="R434" s="228">
        <f>Q434*H434</f>
        <v>0.00027</v>
      </c>
      <c r="S434" s="228">
        <v>0</v>
      </c>
      <c r="T434" s="229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0" t="s">
        <v>288</v>
      </c>
      <c r="AT434" s="230" t="s">
        <v>122</v>
      </c>
      <c r="AU434" s="230" t="s">
        <v>86</v>
      </c>
      <c r="AY434" s="18" t="s">
        <v>119</v>
      </c>
      <c r="BE434" s="231">
        <f>IF(N434="základní",J434,0)</f>
        <v>0</v>
      </c>
      <c r="BF434" s="231">
        <f>IF(N434="snížená",J434,0)</f>
        <v>0</v>
      </c>
      <c r="BG434" s="231">
        <f>IF(N434="zákl. přenesená",J434,0)</f>
        <v>0</v>
      </c>
      <c r="BH434" s="231">
        <f>IF(N434="sníž. přenesená",J434,0)</f>
        <v>0</v>
      </c>
      <c r="BI434" s="231">
        <f>IF(N434="nulová",J434,0)</f>
        <v>0</v>
      </c>
      <c r="BJ434" s="18" t="s">
        <v>84</v>
      </c>
      <c r="BK434" s="231">
        <f>ROUND(I434*H434,2)</f>
        <v>0</v>
      </c>
      <c r="BL434" s="18" t="s">
        <v>288</v>
      </c>
      <c r="BM434" s="230" t="s">
        <v>785</v>
      </c>
    </row>
    <row r="435" s="13" customFormat="1">
      <c r="A435" s="13"/>
      <c r="B435" s="242"/>
      <c r="C435" s="243"/>
      <c r="D435" s="232" t="s">
        <v>211</v>
      </c>
      <c r="E435" s="244" t="s">
        <v>1</v>
      </c>
      <c r="F435" s="245" t="s">
        <v>786</v>
      </c>
      <c r="G435" s="243"/>
      <c r="H435" s="246">
        <v>1</v>
      </c>
      <c r="I435" s="247"/>
      <c r="J435" s="243"/>
      <c r="K435" s="243"/>
      <c r="L435" s="248"/>
      <c r="M435" s="249"/>
      <c r="N435" s="250"/>
      <c r="O435" s="250"/>
      <c r="P435" s="250"/>
      <c r="Q435" s="250"/>
      <c r="R435" s="250"/>
      <c r="S435" s="250"/>
      <c r="T435" s="251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52" t="s">
        <v>211</v>
      </c>
      <c r="AU435" s="252" t="s">
        <v>86</v>
      </c>
      <c r="AV435" s="13" t="s">
        <v>86</v>
      </c>
      <c r="AW435" s="13" t="s">
        <v>32</v>
      </c>
      <c r="AX435" s="13" t="s">
        <v>84</v>
      </c>
      <c r="AY435" s="252" t="s">
        <v>119</v>
      </c>
    </row>
    <row r="436" s="2" customFormat="1" ht="16.5" customHeight="1">
      <c r="A436" s="39"/>
      <c r="B436" s="40"/>
      <c r="C436" s="274" t="s">
        <v>787</v>
      </c>
      <c r="D436" s="274" t="s">
        <v>329</v>
      </c>
      <c r="E436" s="275" t="s">
        <v>788</v>
      </c>
      <c r="F436" s="276" t="s">
        <v>789</v>
      </c>
      <c r="G436" s="277" t="s">
        <v>517</v>
      </c>
      <c r="H436" s="278">
        <v>1</v>
      </c>
      <c r="I436" s="279"/>
      <c r="J436" s="280">
        <f>ROUND(I436*H436,2)</f>
        <v>0</v>
      </c>
      <c r="K436" s="276" t="s">
        <v>1</v>
      </c>
      <c r="L436" s="281"/>
      <c r="M436" s="282" t="s">
        <v>1</v>
      </c>
      <c r="N436" s="283" t="s">
        <v>41</v>
      </c>
      <c r="O436" s="92"/>
      <c r="P436" s="228">
        <f>O436*H436</f>
        <v>0</v>
      </c>
      <c r="Q436" s="228">
        <v>0.050999999999999997</v>
      </c>
      <c r="R436" s="228">
        <f>Q436*H436</f>
        <v>0.050999999999999997</v>
      </c>
      <c r="S436" s="228">
        <v>0</v>
      </c>
      <c r="T436" s="229">
        <f>S436*H436</f>
        <v>0</v>
      </c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R436" s="230" t="s">
        <v>332</v>
      </c>
      <c r="AT436" s="230" t="s">
        <v>329</v>
      </c>
      <c r="AU436" s="230" t="s">
        <v>86</v>
      </c>
      <c r="AY436" s="18" t="s">
        <v>119</v>
      </c>
      <c r="BE436" s="231">
        <f>IF(N436="základní",J436,0)</f>
        <v>0</v>
      </c>
      <c r="BF436" s="231">
        <f>IF(N436="snížená",J436,0)</f>
        <v>0</v>
      </c>
      <c r="BG436" s="231">
        <f>IF(N436="zákl. přenesená",J436,0)</f>
        <v>0</v>
      </c>
      <c r="BH436" s="231">
        <f>IF(N436="sníž. přenesená",J436,0)</f>
        <v>0</v>
      </c>
      <c r="BI436" s="231">
        <f>IF(N436="nulová",J436,0)</f>
        <v>0</v>
      </c>
      <c r="BJ436" s="18" t="s">
        <v>84</v>
      </c>
      <c r="BK436" s="231">
        <f>ROUND(I436*H436,2)</f>
        <v>0</v>
      </c>
      <c r="BL436" s="18" t="s">
        <v>288</v>
      </c>
      <c r="BM436" s="230" t="s">
        <v>790</v>
      </c>
    </row>
    <row r="437" s="2" customFormat="1" ht="16.5" customHeight="1">
      <c r="A437" s="39"/>
      <c r="B437" s="40"/>
      <c r="C437" s="274" t="s">
        <v>791</v>
      </c>
      <c r="D437" s="274" t="s">
        <v>329</v>
      </c>
      <c r="E437" s="275" t="s">
        <v>792</v>
      </c>
      <c r="F437" s="276" t="s">
        <v>793</v>
      </c>
      <c r="G437" s="277" t="s">
        <v>517</v>
      </c>
      <c r="H437" s="278">
        <v>1</v>
      </c>
      <c r="I437" s="279"/>
      <c r="J437" s="280">
        <f>ROUND(I437*H437,2)</f>
        <v>0</v>
      </c>
      <c r="K437" s="276" t="s">
        <v>1</v>
      </c>
      <c r="L437" s="281"/>
      <c r="M437" s="282" t="s">
        <v>1</v>
      </c>
      <c r="N437" s="283" t="s">
        <v>41</v>
      </c>
      <c r="O437" s="92"/>
      <c r="P437" s="228">
        <f>O437*H437</f>
        <v>0</v>
      </c>
      <c r="Q437" s="228">
        <v>0.0041999999999999997</v>
      </c>
      <c r="R437" s="228">
        <f>Q437*H437</f>
        <v>0.0041999999999999997</v>
      </c>
      <c r="S437" s="228">
        <v>0</v>
      </c>
      <c r="T437" s="229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0" t="s">
        <v>332</v>
      </c>
      <c r="AT437" s="230" t="s">
        <v>329</v>
      </c>
      <c r="AU437" s="230" t="s">
        <v>86</v>
      </c>
      <c r="AY437" s="18" t="s">
        <v>119</v>
      </c>
      <c r="BE437" s="231">
        <f>IF(N437="základní",J437,0)</f>
        <v>0</v>
      </c>
      <c r="BF437" s="231">
        <f>IF(N437="snížená",J437,0)</f>
        <v>0</v>
      </c>
      <c r="BG437" s="231">
        <f>IF(N437="zákl. přenesená",J437,0)</f>
        <v>0</v>
      </c>
      <c r="BH437" s="231">
        <f>IF(N437="sníž. přenesená",J437,0)</f>
        <v>0</v>
      </c>
      <c r="BI437" s="231">
        <f>IF(N437="nulová",J437,0)</f>
        <v>0</v>
      </c>
      <c r="BJ437" s="18" t="s">
        <v>84</v>
      </c>
      <c r="BK437" s="231">
        <f>ROUND(I437*H437,2)</f>
        <v>0</v>
      </c>
      <c r="BL437" s="18" t="s">
        <v>288</v>
      </c>
      <c r="BM437" s="230" t="s">
        <v>794</v>
      </c>
    </row>
    <row r="438" s="2" customFormat="1" ht="24.15" customHeight="1">
      <c r="A438" s="39"/>
      <c r="B438" s="40"/>
      <c r="C438" s="219" t="s">
        <v>795</v>
      </c>
      <c r="D438" s="219" t="s">
        <v>122</v>
      </c>
      <c r="E438" s="220" t="s">
        <v>796</v>
      </c>
      <c r="F438" s="221" t="s">
        <v>797</v>
      </c>
      <c r="G438" s="222" t="s">
        <v>385</v>
      </c>
      <c r="H438" s="284"/>
      <c r="I438" s="224"/>
      <c r="J438" s="225">
        <f>ROUND(I438*H438,2)</f>
        <v>0</v>
      </c>
      <c r="K438" s="221" t="s">
        <v>125</v>
      </c>
      <c r="L438" s="45"/>
      <c r="M438" s="226" t="s">
        <v>1</v>
      </c>
      <c r="N438" s="227" t="s">
        <v>41</v>
      </c>
      <c r="O438" s="92"/>
      <c r="P438" s="228">
        <f>O438*H438</f>
        <v>0</v>
      </c>
      <c r="Q438" s="228">
        <v>0</v>
      </c>
      <c r="R438" s="228">
        <f>Q438*H438</f>
        <v>0</v>
      </c>
      <c r="S438" s="228">
        <v>0</v>
      </c>
      <c r="T438" s="229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30" t="s">
        <v>288</v>
      </c>
      <c r="AT438" s="230" t="s">
        <v>122</v>
      </c>
      <c r="AU438" s="230" t="s">
        <v>86</v>
      </c>
      <c r="AY438" s="18" t="s">
        <v>119</v>
      </c>
      <c r="BE438" s="231">
        <f>IF(N438="základní",J438,0)</f>
        <v>0</v>
      </c>
      <c r="BF438" s="231">
        <f>IF(N438="snížená",J438,0)</f>
        <v>0</v>
      </c>
      <c r="BG438" s="231">
        <f>IF(N438="zákl. přenesená",J438,0)</f>
        <v>0</v>
      </c>
      <c r="BH438" s="231">
        <f>IF(N438="sníž. přenesená",J438,0)</f>
        <v>0</v>
      </c>
      <c r="BI438" s="231">
        <f>IF(N438="nulová",J438,0)</f>
        <v>0</v>
      </c>
      <c r="BJ438" s="18" t="s">
        <v>84</v>
      </c>
      <c r="BK438" s="231">
        <f>ROUND(I438*H438,2)</f>
        <v>0</v>
      </c>
      <c r="BL438" s="18" t="s">
        <v>288</v>
      </c>
      <c r="BM438" s="230" t="s">
        <v>798</v>
      </c>
    </row>
    <row r="439" s="12" customFormat="1" ht="22.8" customHeight="1">
      <c r="A439" s="12"/>
      <c r="B439" s="203"/>
      <c r="C439" s="204"/>
      <c r="D439" s="205" t="s">
        <v>75</v>
      </c>
      <c r="E439" s="217" t="s">
        <v>799</v>
      </c>
      <c r="F439" s="217" t="s">
        <v>800</v>
      </c>
      <c r="G439" s="204"/>
      <c r="H439" s="204"/>
      <c r="I439" s="207"/>
      <c r="J439" s="218">
        <f>BK439</f>
        <v>0</v>
      </c>
      <c r="K439" s="204"/>
      <c r="L439" s="209"/>
      <c r="M439" s="210"/>
      <c r="N439" s="211"/>
      <c r="O439" s="211"/>
      <c r="P439" s="212">
        <f>SUM(P440:P461)</f>
        <v>0</v>
      </c>
      <c r="Q439" s="211"/>
      <c r="R439" s="212">
        <f>SUM(R440:R461)</f>
        <v>0.13649283999999998</v>
      </c>
      <c r="S439" s="211"/>
      <c r="T439" s="213">
        <f>SUM(T440:T461)</f>
        <v>0</v>
      </c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R439" s="214" t="s">
        <v>86</v>
      </c>
      <c r="AT439" s="215" t="s">
        <v>75</v>
      </c>
      <c r="AU439" s="215" t="s">
        <v>84</v>
      </c>
      <c r="AY439" s="214" t="s">
        <v>119</v>
      </c>
      <c r="BK439" s="216">
        <f>SUM(BK440:BK461)</f>
        <v>0</v>
      </c>
    </row>
    <row r="440" s="2" customFormat="1" ht="24.15" customHeight="1">
      <c r="A440" s="39"/>
      <c r="B440" s="40"/>
      <c r="C440" s="219" t="s">
        <v>801</v>
      </c>
      <c r="D440" s="219" t="s">
        <v>122</v>
      </c>
      <c r="E440" s="220" t="s">
        <v>802</v>
      </c>
      <c r="F440" s="221" t="s">
        <v>803</v>
      </c>
      <c r="G440" s="222" t="s">
        <v>143</v>
      </c>
      <c r="H440" s="223">
        <v>60.299999999999997</v>
      </c>
      <c r="I440" s="224"/>
      <c r="J440" s="225">
        <f>ROUND(I440*H440,2)</f>
        <v>0</v>
      </c>
      <c r="K440" s="221" t="s">
        <v>125</v>
      </c>
      <c r="L440" s="45"/>
      <c r="M440" s="226" t="s">
        <v>1</v>
      </c>
      <c r="N440" s="227" t="s">
        <v>41</v>
      </c>
      <c r="O440" s="92"/>
      <c r="P440" s="228">
        <f>O440*H440</f>
        <v>0</v>
      </c>
      <c r="Q440" s="228">
        <v>0</v>
      </c>
      <c r="R440" s="228">
        <f>Q440*H440</f>
        <v>0</v>
      </c>
      <c r="S440" s="228">
        <v>0</v>
      </c>
      <c r="T440" s="229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30" t="s">
        <v>288</v>
      </c>
      <c r="AT440" s="230" t="s">
        <v>122</v>
      </c>
      <c r="AU440" s="230" t="s">
        <v>86</v>
      </c>
      <c r="AY440" s="18" t="s">
        <v>119</v>
      </c>
      <c r="BE440" s="231">
        <f>IF(N440="základní",J440,0)</f>
        <v>0</v>
      </c>
      <c r="BF440" s="231">
        <f>IF(N440="snížená",J440,0)</f>
        <v>0</v>
      </c>
      <c r="BG440" s="231">
        <f>IF(N440="zákl. přenesená",J440,0)</f>
        <v>0</v>
      </c>
      <c r="BH440" s="231">
        <f>IF(N440="sníž. přenesená",J440,0)</f>
        <v>0</v>
      </c>
      <c r="BI440" s="231">
        <f>IF(N440="nulová",J440,0)</f>
        <v>0</v>
      </c>
      <c r="BJ440" s="18" t="s">
        <v>84</v>
      </c>
      <c r="BK440" s="231">
        <f>ROUND(I440*H440,2)</f>
        <v>0</v>
      </c>
      <c r="BL440" s="18" t="s">
        <v>288</v>
      </c>
      <c r="BM440" s="230" t="s">
        <v>804</v>
      </c>
    </row>
    <row r="441" s="13" customFormat="1">
      <c r="A441" s="13"/>
      <c r="B441" s="242"/>
      <c r="C441" s="243"/>
      <c r="D441" s="232" t="s">
        <v>211</v>
      </c>
      <c r="E441" s="244" t="s">
        <v>1</v>
      </c>
      <c r="F441" s="245" t="s">
        <v>179</v>
      </c>
      <c r="G441" s="243"/>
      <c r="H441" s="246">
        <v>60.299999999999997</v>
      </c>
      <c r="I441" s="247"/>
      <c r="J441" s="243"/>
      <c r="K441" s="243"/>
      <c r="L441" s="248"/>
      <c r="M441" s="249"/>
      <c r="N441" s="250"/>
      <c r="O441" s="250"/>
      <c r="P441" s="250"/>
      <c r="Q441" s="250"/>
      <c r="R441" s="250"/>
      <c r="S441" s="250"/>
      <c r="T441" s="251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52" t="s">
        <v>211</v>
      </c>
      <c r="AU441" s="252" t="s">
        <v>86</v>
      </c>
      <c r="AV441" s="13" t="s">
        <v>86</v>
      </c>
      <c r="AW441" s="13" t="s">
        <v>32</v>
      </c>
      <c r="AX441" s="13" t="s">
        <v>84</v>
      </c>
      <c r="AY441" s="252" t="s">
        <v>119</v>
      </c>
    </row>
    <row r="442" s="2" customFormat="1" ht="24.15" customHeight="1">
      <c r="A442" s="39"/>
      <c r="B442" s="40"/>
      <c r="C442" s="219" t="s">
        <v>805</v>
      </c>
      <c r="D442" s="219" t="s">
        <v>122</v>
      </c>
      <c r="E442" s="220" t="s">
        <v>806</v>
      </c>
      <c r="F442" s="221" t="s">
        <v>807</v>
      </c>
      <c r="G442" s="222" t="s">
        <v>143</v>
      </c>
      <c r="H442" s="223">
        <v>60.299999999999997</v>
      </c>
      <c r="I442" s="224"/>
      <c r="J442" s="225">
        <f>ROUND(I442*H442,2)</f>
        <v>0</v>
      </c>
      <c r="K442" s="221" t="s">
        <v>125</v>
      </c>
      <c r="L442" s="45"/>
      <c r="M442" s="226" t="s">
        <v>1</v>
      </c>
      <c r="N442" s="227" t="s">
        <v>41</v>
      </c>
      <c r="O442" s="92"/>
      <c r="P442" s="228">
        <f>O442*H442</f>
        <v>0</v>
      </c>
      <c r="Q442" s="228">
        <v>6.0000000000000002E-05</v>
      </c>
      <c r="R442" s="228">
        <f>Q442*H442</f>
        <v>0.0036180000000000001</v>
      </c>
      <c r="S442" s="228">
        <v>0</v>
      </c>
      <c r="T442" s="229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30" t="s">
        <v>288</v>
      </c>
      <c r="AT442" s="230" t="s">
        <v>122</v>
      </c>
      <c r="AU442" s="230" t="s">
        <v>86</v>
      </c>
      <c r="AY442" s="18" t="s">
        <v>119</v>
      </c>
      <c r="BE442" s="231">
        <f>IF(N442="základní",J442,0)</f>
        <v>0</v>
      </c>
      <c r="BF442" s="231">
        <f>IF(N442="snížená",J442,0)</f>
        <v>0</v>
      </c>
      <c r="BG442" s="231">
        <f>IF(N442="zákl. přenesená",J442,0)</f>
        <v>0</v>
      </c>
      <c r="BH442" s="231">
        <f>IF(N442="sníž. přenesená",J442,0)</f>
        <v>0</v>
      </c>
      <c r="BI442" s="231">
        <f>IF(N442="nulová",J442,0)</f>
        <v>0</v>
      </c>
      <c r="BJ442" s="18" t="s">
        <v>84</v>
      </c>
      <c r="BK442" s="231">
        <f>ROUND(I442*H442,2)</f>
        <v>0</v>
      </c>
      <c r="BL442" s="18" t="s">
        <v>288</v>
      </c>
      <c r="BM442" s="230" t="s">
        <v>808</v>
      </c>
    </row>
    <row r="443" s="13" customFormat="1">
      <c r="A443" s="13"/>
      <c r="B443" s="242"/>
      <c r="C443" s="243"/>
      <c r="D443" s="232" t="s">
        <v>211</v>
      </c>
      <c r="E443" s="244" t="s">
        <v>1</v>
      </c>
      <c r="F443" s="245" t="s">
        <v>179</v>
      </c>
      <c r="G443" s="243"/>
      <c r="H443" s="246">
        <v>60.299999999999997</v>
      </c>
      <c r="I443" s="247"/>
      <c r="J443" s="243"/>
      <c r="K443" s="243"/>
      <c r="L443" s="248"/>
      <c r="M443" s="249"/>
      <c r="N443" s="250"/>
      <c r="O443" s="250"/>
      <c r="P443" s="250"/>
      <c r="Q443" s="250"/>
      <c r="R443" s="250"/>
      <c r="S443" s="250"/>
      <c r="T443" s="251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52" t="s">
        <v>211</v>
      </c>
      <c r="AU443" s="252" t="s">
        <v>86</v>
      </c>
      <c r="AV443" s="13" t="s">
        <v>86</v>
      </c>
      <c r="AW443" s="13" t="s">
        <v>32</v>
      </c>
      <c r="AX443" s="13" t="s">
        <v>84</v>
      </c>
      <c r="AY443" s="252" t="s">
        <v>119</v>
      </c>
    </row>
    <row r="444" s="2" customFormat="1" ht="24.15" customHeight="1">
      <c r="A444" s="39"/>
      <c r="B444" s="40"/>
      <c r="C444" s="219" t="s">
        <v>809</v>
      </c>
      <c r="D444" s="219" t="s">
        <v>122</v>
      </c>
      <c r="E444" s="220" t="s">
        <v>810</v>
      </c>
      <c r="F444" s="221" t="s">
        <v>811</v>
      </c>
      <c r="G444" s="222" t="s">
        <v>143</v>
      </c>
      <c r="H444" s="223">
        <v>62.859999999999999</v>
      </c>
      <c r="I444" s="224"/>
      <c r="J444" s="225">
        <f>ROUND(I444*H444,2)</f>
        <v>0</v>
      </c>
      <c r="K444" s="221" t="s">
        <v>125</v>
      </c>
      <c r="L444" s="45"/>
      <c r="M444" s="226" t="s">
        <v>1</v>
      </c>
      <c r="N444" s="227" t="s">
        <v>41</v>
      </c>
      <c r="O444" s="92"/>
      <c r="P444" s="228">
        <f>O444*H444</f>
        <v>0</v>
      </c>
      <c r="Q444" s="228">
        <v>0.00012999999999999999</v>
      </c>
      <c r="R444" s="228">
        <f>Q444*H444</f>
        <v>0.0081717999999999999</v>
      </c>
      <c r="S444" s="228">
        <v>0</v>
      </c>
      <c r="T444" s="229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30" t="s">
        <v>288</v>
      </c>
      <c r="AT444" s="230" t="s">
        <v>122</v>
      </c>
      <c r="AU444" s="230" t="s">
        <v>86</v>
      </c>
      <c r="AY444" s="18" t="s">
        <v>119</v>
      </c>
      <c r="BE444" s="231">
        <f>IF(N444="základní",J444,0)</f>
        <v>0</v>
      </c>
      <c r="BF444" s="231">
        <f>IF(N444="snížená",J444,0)</f>
        <v>0</v>
      </c>
      <c r="BG444" s="231">
        <f>IF(N444="zákl. přenesená",J444,0)</f>
        <v>0</v>
      </c>
      <c r="BH444" s="231">
        <f>IF(N444="sníž. přenesená",J444,0)</f>
        <v>0</v>
      </c>
      <c r="BI444" s="231">
        <f>IF(N444="nulová",J444,0)</f>
        <v>0</v>
      </c>
      <c r="BJ444" s="18" t="s">
        <v>84</v>
      </c>
      <c r="BK444" s="231">
        <f>ROUND(I444*H444,2)</f>
        <v>0</v>
      </c>
      <c r="BL444" s="18" t="s">
        <v>288</v>
      </c>
      <c r="BM444" s="230" t="s">
        <v>812</v>
      </c>
    </row>
    <row r="445" s="13" customFormat="1">
      <c r="A445" s="13"/>
      <c r="B445" s="242"/>
      <c r="C445" s="243"/>
      <c r="D445" s="232" t="s">
        <v>211</v>
      </c>
      <c r="E445" s="244" t="s">
        <v>1</v>
      </c>
      <c r="F445" s="245" t="s">
        <v>813</v>
      </c>
      <c r="G445" s="243"/>
      <c r="H445" s="246">
        <v>62.859999999999999</v>
      </c>
      <c r="I445" s="247"/>
      <c r="J445" s="243"/>
      <c r="K445" s="243"/>
      <c r="L445" s="248"/>
      <c r="M445" s="249"/>
      <c r="N445" s="250"/>
      <c r="O445" s="250"/>
      <c r="P445" s="250"/>
      <c r="Q445" s="250"/>
      <c r="R445" s="250"/>
      <c r="S445" s="250"/>
      <c r="T445" s="251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52" t="s">
        <v>211</v>
      </c>
      <c r="AU445" s="252" t="s">
        <v>86</v>
      </c>
      <c r="AV445" s="13" t="s">
        <v>86</v>
      </c>
      <c r="AW445" s="13" t="s">
        <v>32</v>
      </c>
      <c r="AX445" s="13" t="s">
        <v>84</v>
      </c>
      <c r="AY445" s="252" t="s">
        <v>119</v>
      </c>
    </row>
    <row r="446" s="2" customFormat="1" ht="24.15" customHeight="1">
      <c r="A446" s="39"/>
      <c r="B446" s="40"/>
      <c r="C446" s="219" t="s">
        <v>814</v>
      </c>
      <c r="D446" s="219" t="s">
        <v>122</v>
      </c>
      <c r="E446" s="220" t="s">
        <v>815</v>
      </c>
      <c r="F446" s="221" t="s">
        <v>816</v>
      </c>
      <c r="G446" s="222" t="s">
        <v>143</v>
      </c>
      <c r="H446" s="223">
        <v>62.859999999999999</v>
      </c>
      <c r="I446" s="224"/>
      <c r="J446" s="225">
        <f>ROUND(I446*H446,2)</f>
        <v>0</v>
      </c>
      <c r="K446" s="221" t="s">
        <v>125</v>
      </c>
      <c r="L446" s="45"/>
      <c r="M446" s="226" t="s">
        <v>1</v>
      </c>
      <c r="N446" s="227" t="s">
        <v>41</v>
      </c>
      <c r="O446" s="92"/>
      <c r="P446" s="228">
        <f>O446*H446</f>
        <v>0</v>
      </c>
      <c r="Q446" s="228">
        <v>0.00012</v>
      </c>
      <c r="R446" s="228">
        <f>Q446*H446</f>
        <v>0.0075431999999999999</v>
      </c>
      <c r="S446" s="228">
        <v>0</v>
      </c>
      <c r="T446" s="229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30" t="s">
        <v>288</v>
      </c>
      <c r="AT446" s="230" t="s">
        <v>122</v>
      </c>
      <c r="AU446" s="230" t="s">
        <v>86</v>
      </c>
      <c r="AY446" s="18" t="s">
        <v>119</v>
      </c>
      <c r="BE446" s="231">
        <f>IF(N446="základní",J446,0)</f>
        <v>0</v>
      </c>
      <c r="BF446" s="231">
        <f>IF(N446="snížená",J446,0)</f>
        <v>0</v>
      </c>
      <c r="BG446" s="231">
        <f>IF(N446="zákl. přenesená",J446,0)</f>
        <v>0</v>
      </c>
      <c r="BH446" s="231">
        <f>IF(N446="sníž. přenesená",J446,0)</f>
        <v>0</v>
      </c>
      <c r="BI446" s="231">
        <f>IF(N446="nulová",J446,0)</f>
        <v>0</v>
      </c>
      <c r="BJ446" s="18" t="s">
        <v>84</v>
      </c>
      <c r="BK446" s="231">
        <f>ROUND(I446*H446,2)</f>
        <v>0</v>
      </c>
      <c r="BL446" s="18" t="s">
        <v>288</v>
      </c>
      <c r="BM446" s="230" t="s">
        <v>817</v>
      </c>
    </row>
    <row r="447" s="15" customFormat="1">
      <c r="A447" s="15"/>
      <c r="B447" s="264"/>
      <c r="C447" s="265"/>
      <c r="D447" s="232" t="s">
        <v>211</v>
      </c>
      <c r="E447" s="266" t="s">
        <v>1</v>
      </c>
      <c r="F447" s="267" t="s">
        <v>818</v>
      </c>
      <c r="G447" s="265"/>
      <c r="H447" s="266" t="s">
        <v>1</v>
      </c>
      <c r="I447" s="268"/>
      <c r="J447" s="265"/>
      <c r="K447" s="265"/>
      <c r="L447" s="269"/>
      <c r="M447" s="270"/>
      <c r="N447" s="271"/>
      <c r="O447" s="271"/>
      <c r="P447" s="271"/>
      <c r="Q447" s="271"/>
      <c r="R447" s="271"/>
      <c r="S447" s="271"/>
      <c r="T447" s="272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73" t="s">
        <v>211</v>
      </c>
      <c r="AU447" s="273" t="s">
        <v>86</v>
      </c>
      <c r="AV447" s="15" t="s">
        <v>84</v>
      </c>
      <c r="AW447" s="15" t="s">
        <v>32</v>
      </c>
      <c r="AX447" s="15" t="s">
        <v>76</v>
      </c>
      <c r="AY447" s="273" t="s">
        <v>119</v>
      </c>
    </row>
    <row r="448" s="13" customFormat="1">
      <c r="A448" s="13"/>
      <c r="B448" s="242"/>
      <c r="C448" s="243"/>
      <c r="D448" s="232" t="s">
        <v>211</v>
      </c>
      <c r="E448" s="244" t="s">
        <v>1</v>
      </c>
      <c r="F448" s="245" t="s">
        <v>819</v>
      </c>
      <c r="G448" s="243"/>
      <c r="H448" s="246">
        <v>25.5</v>
      </c>
      <c r="I448" s="247"/>
      <c r="J448" s="243"/>
      <c r="K448" s="243"/>
      <c r="L448" s="248"/>
      <c r="M448" s="249"/>
      <c r="N448" s="250"/>
      <c r="O448" s="250"/>
      <c r="P448" s="250"/>
      <c r="Q448" s="250"/>
      <c r="R448" s="250"/>
      <c r="S448" s="250"/>
      <c r="T448" s="251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52" t="s">
        <v>211</v>
      </c>
      <c r="AU448" s="252" t="s">
        <v>86</v>
      </c>
      <c r="AV448" s="13" t="s">
        <v>86</v>
      </c>
      <c r="AW448" s="13" t="s">
        <v>32</v>
      </c>
      <c r="AX448" s="13" t="s">
        <v>76</v>
      </c>
      <c r="AY448" s="252" t="s">
        <v>119</v>
      </c>
    </row>
    <row r="449" s="15" customFormat="1">
      <c r="A449" s="15"/>
      <c r="B449" s="264"/>
      <c r="C449" s="265"/>
      <c r="D449" s="232" t="s">
        <v>211</v>
      </c>
      <c r="E449" s="266" t="s">
        <v>1</v>
      </c>
      <c r="F449" s="267" t="s">
        <v>820</v>
      </c>
      <c r="G449" s="265"/>
      <c r="H449" s="266" t="s">
        <v>1</v>
      </c>
      <c r="I449" s="268"/>
      <c r="J449" s="265"/>
      <c r="K449" s="265"/>
      <c r="L449" s="269"/>
      <c r="M449" s="270"/>
      <c r="N449" s="271"/>
      <c r="O449" s="271"/>
      <c r="P449" s="271"/>
      <c r="Q449" s="271"/>
      <c r="R449" s="271"/>
      <c r="S449" s="271"/>
      <c r="T449" s="272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73" t="s">
        <v>211</v>
      </c>
      <c r="AU449" s="273" t="s">
        <v>86</v>
      </c>
      <c r="AV449" s="15" t="s">
        <v>84</v>
      </c>
      <c r="AW449" s="15" t="s">
        <v>32</v>
      </c>
      <c r="AX449" s="15" t="s">
        <v>76</v>
      </c>
      <c r="AY449" s="273" t="s">
        <v>119</v>
      </c>
    </row>
    <row r="450" s="13" customFormat="1">
      <c r="A450" s="13"/>
      <c r="B450" s="242"/>
      <c r="C450" s="243"/>
      <c r="D450" s="232" t="s">
        <v>211</v>
      </c>
      <c r="E450" s="244" t="s">
        <v>1</v>
      </c>
      <c r="F450" s="245" t="s">
        <v>821</v>
      </c>
      <c r="G450" s="243"/>
      <c r="H450" s="246">
        <v>5</v>
      </c>
      <c r="I450" s="247"/>
      <c r="J450" s="243"/>
      <c r="K450" s="243"/>
      <c r="L450" s="248"/>
      <c r="M450" s="249"/>
      <c r="N450" s="250"/>
      <c r="O450" s="250"/>
      <c r="P450" s="250"/>
      <c r="Q450" s="250"/>
      <c r="R450" s="250"/>
      <c r="S450" s="250"/>
      <c r="T450" s="251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52" t="s">
        <v>211</v>
      </c>
      <c r="AU450" s="252" t="s">
        <v>86</v>
      </c>
      <c r="AV450" s="13" t="s">
        <v>86</v>
      </c>
      <c r="AW450" s="13" t="s">
        <v>32</v>
      </c>
      <c r="AX450" s="13" t="s">
        <v>76</v>
      </c>
      <c r="AY450" s="252" t="s">
        <v>119</v>
      </c>
    </row>
    <row r="451" s="15" customFormat="1">
      <c r="A451" s="15"/>
      <c r="B451" s="264"/>
      <c r="C451" s="265"/>
      <c r="D451" s="232" t="s">
        <v>211</v>
      </c>
      <c r="E451" s="266" t="s">
        <v>1</v>
      </c>
      <c r="F451" s="267" t="s">
        <v>822</v>
      </c>
      <c r="G451" s="265"/>
      <c r="H451" s="266" t="s">
        <v>1</v>
      </c>
      <c r="I451" s="268"/>
      <c r="J451" s="265"/>
      <c r="K451" s="265"/>
      <c r="L451" s="269"/>
      <c r="M451" s="270"/>
      <c r="N451" s="271"/>
      <c r="O451" s="271"/>
      <c r="P451" s="271"/>
      <c r="Q451" s="271"/>
      <c r="R451" s="271"/>
      <c r="S451" s="271"/>
      <c r="T451" s="272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73" t="s">
        <v>211</v>
      </c>
      <c r="AU451" s="273" t="s">
        <v>86</v>
      </c>
      <c r="AV451" s="15" t="s">
        <v>84</v>
      </c>
      <c r="AW451" s="15" t="s">
        <v>32</v>
      </c>
      <c r="AX451" s="15" t="s">
        <v>76</v>
      </c>
      <c r="AY451" s="273" t="s">
        <v>119</v>
      </c>
    </row>
    <row r="452" s="13" customFormat="1">
      <c r="A452" s="13"/>
      <c r="B452" s="242"/>
      <c r="C452" s="243"/>
      <c r="D452" s="232" t="s">
        <v>211</v>
      </c>
      <c r="E452" s="244" t="s">
        <v>1</v>
      </c>
      <c r="F452" s="245" t="s">
        <v>823</v>
      </c>
      <c r="G452" s="243"/>
      <c r="H452" s="246">
        <v>16.300000000000001</v>
      </c>
      <c r="I452" s="247"/>
      <c r="J452" s="243"/>
      <c r="K452" s="243"/>
      <c r="L452" s="248"/>
      <c r="M452" s="249"/>
      <c r="N452" s="250"/>
      <c r="O452" s="250"/>
      <c r="P452" s="250"/>
      <c r="Q452" s="250"/>
      <c r="R452" s="250"/>
      <c r="S452" s="250"/>
      <c r="T452" s="251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52" t="s">
        <v>211</v>
      </c>
      <c r="AU452" s="252" t="s">
        <v>86</v>
      </c>
      <c r="AV452" s="13" t="s">
        <v>86</v>
      </c>
      <c r="AW452" s="13" t="s">
        <v>32</v>
      </c>
      <c r="AX452" s="13" t="s">
        <v>76</v>
      </c>
      <c r="AY452" s="252" t="s">
        <v>119</v>
      </c>
    </row>
    <row r="453" s="15" customFormat="1">
      <c r="A453" s="15"/>
      <c r="B453" s="264"/>
      <c r="C453" s="265"/>
      <c r="D453" s="232" t="s">
        <v>211</v>
      </c>
      <c r="E453" s="266" t="s">
        <v>1</v>
      </c>
      <c r="F453" s="267" t="s">
        <v>824</v>
      </c>
      <c r="G453" s="265"/>
      <c r="H453" s="266" t="s">
        <v>1</v>
      </c>
      <c r="I453" s="268"/>
      <c r="J453" s="265"/>
      <c r="K453" s="265"/>
      <c r="L453" s="269"/>
      <c r="M453" s="270"/>
      <c r="N453" s="271"/>
      <c r="O453" s="271"/>
      <c r="P453" s="271"/>
      <c r="Q453" s="271"/>
      <c r="R453" s="271"/>
      <c r="S453" s="271"/>
      <c r="T453" s="272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T453" s="273" t="s">
        <v>211</v>
      </c>
      <c r="AU453" s="273" t="s">
        <v>86</v>
      </c>
      <c r="AV453" s="15" t="s">
        <v>84</v>
      </c>
      <c r="AW453" s="15" t="s">
        <v>32</v>
      </c>
      <c r="AX453" s="15" t="s">
        <v>76</v>
      </c>
      <c r="AY453" s="273" t="s">
        <v>119</v>
      </c>
    </row>
    <row r="454" s="13" customFormat="1">
      <c r="A454" s="13"/>
      <c r="B454" s="242"/>
      <c r="C454" s="243"/>
      <c r="D454" s="232" t="s">
        <v>211</v>
      </c>
      <c r="E454" s="244" t="s">
        <v>1</v>
      </c>
      <c r="F454" s="245" t="s">
        <v>825</v>
      </c>
      <c r="G454" s="243"/>
      <c r="H454" s="246">
        <v>13.5</v>
      </c>
      <c r="I454" s="247"/>
      <c r="J454" s="243"/>
      <c r="K454" s="243"/>
      <c r="L454" s="248"/>
      <c r="M454" s="249"/>
      <c r="N454" s="250"/>
      <c r="O454" s="250"/>
      <c r="P454" s="250"/>
      <c r="Q454" s="250"/>
      <c r="R454" s="250"/>
      <c r="S454" s="250"/>
      <c r="T454" s="251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52" t="s">
        <v>211</v>
      </c>
      <c r="AU454" s="252" t="s">
        <v>86</v>
      </c>
      <c r="AV454" s="13" t="s">
        <v>86</v>
      </c>
      <c r="AW454" s="13" t="s">
        <v>32</v>
      </c>
      <c r="AX454" s="13" t="s">
        <v>76</v>
      </c>
      <c r="AY454" s="252" t="s">
        <v>119</v>
      </c>
    </row>
    <row r="455" s="16" customFormat="1">
      <c r="A455" s="16"/>
      <c r="B455" s="285"/>
      <c r="C455" s="286"/>
      <c r="D455" s="232" t="s">
        <v>211</v>
      </c>
      <c r="E455" s="287" t="s">
        <v>179</v>
      </c>
      <c r="F455" s="288" t="s">
        <v>408</v>
      </c>
      <c r="G455" s="286"/>
      <c r="H455" s="289">
        <v>60.299999999999997</v>
      </c>
      <c r="I455" s="290"/>
      <c r="J455" s="286"/>
      <c r="K455" s="286"/>
      <c r="L455" s="291"/>
      <c r="M455" s="292"/>
      <c r="N455" s="293"/>
      <c r="O455" s="293"/>
      <c r="P455" s="293"/>
      <c r="Q455" s="293"/>
      <c r="R455" s="293"/>
      <c r="S455" s="293"/>
      <c r="T455" s="294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T455" s="295" t="s">
        <v>211</v>
      </c>
      <c r="AU455" s="295" t="s">
        <v>86</v>
      </c>
      <c r="AV455" s="16" t="s">
        <v>136</v>
      </c>
      <c r="AW455" s="16" t="s">
        <v>32</v>
      </c>
      <c r="AX455" s="16" t="s">
        <v>76</v>
      </c>
      <c r="AY455" s="295" t="s">
        <v>119</v>
      </c>
    </row>
    <row r="456" s="15" customFormat="1">
      <c r="A456" s="15"/>
      <c r="B456" s="264"/>
      <c r="C456" s="265"/>
      <c r="D456" s="232" t="s">
        <v>211</v>
      </c>
      <c r="E456" s="266" t="s">
        <v>1</v>
      </c>
      <c r="F456" s="267" t="s">
        <v>767</v>
      </c>
      <c r="G456" s="265"/>
      <c r="H456" s="266" t="s">
        <v>1</v>
      </c>
      <c r="I456" s="268"/>
      <c r="J456" s="265"/>
      <c r="K456" s="265"/>
      <c r="L456" s="269"/>
      <c r="M456" s="270"/>
      <c r="N456" s="271"/>
      <c r="O456" s="271"/>
      <c r="P456" s="271"/>
      <c r="Q456" s="271"/>
      <c r="R456" s="271"/>
      <c r="S456" s="271"/>
      <c r="T456" s="272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73" t="s">
        <v>211</v>
      </c>
      <c r="AU456" s="273" t="s">
        <v>86</v>
      </c>
      <c r="AV456" s="15" t="s">
        <v>84</v>
      </c>
      <c r="AW456" s="15" t="s">
        <v>32</v>
      </c>
      <c r="AX456" s="15" t="s">
        <v>76</v>
      </c>
      <c r="AY456" s="273" t="s">
        <v>119</v>
      </c>
    </row>
    <row r="457" s="13" customFormat="1">
      <c r="A457" s="13"/>
      <c r="B457" s="242"/>
      <c r="C457" s="243"/>
      <c r="D457" s="232" t="s">
        <v>211</v>
      </c>
      <c r="E457" s="244" t="s">
        <v>1</v>
      </c>
      <c r="F457" s="245" t="s">
        <v>826</v>
      </c>
      <c r="G457" s="243"/>
      <c r="H457" s="246">
        <v>2.5600000000000001</v>
      </c>
      <c r="I457" s="247"/>
      <c r="J457" s="243"/>
      <c r="K457" s="243"/>
      <c r="L457" s="248"/>
      <c r="M457" s="249"/>
      <c r="N457" s="250"/>
      <c r="O457" s="250"/>
      <c r="P457" s="250"/>
      <c r="Q457" s="250"/>
      <c r="R457" s="250"/>
      <c r="S457" s="250"/>
      <c r="T457" s="251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52" t="s">
        <v>211</v>
      </c>
      <c r="AU457" s="252" t="s">
        <v>86</v>
      </c>
      <c r="AV457" s="13" t="s">
        <v>86</v>
      </c>
      <c r="AW457" s="13" t="s">
        <v>32</v>
      </c>
      <c r="AX457" s="13" t="s">
        <v>76</v>
      </c>
      <c r="AY457" s="252" t="s">
        <v>119</v>
      </c>
    </row>
    <row r="458" s="16" customFormat="1">
      <c r="A458" s="16"/>
      <c r="B458" s="285"/>
      <c r="C458" s="286"/>
      <c r="D458" s="232" t="s">
        <v>211</v>
      </c>
      <c r="E458" s="287" t="s">
        <v>181</v>
      </c>
      <c r="F458" s="288" t="s">
        <v>408</v>
      </c>
      <c r="G458" s="286"/>
      <c r="H458" s="289">
        <v>2.5600000000000001</v>
      </c>
      <c r="I458" s="290"/>
      <c r="J458" s="286"/>
      <c r="K458" s="286"/>
      <c r="L458" s="291"/>
      <c r="M458" s="292"/>
      <c r="N458" s="293"/>
      <c r="O458" s="293"/>
      <c r="P458" s="293"/>
      <c r="Q458" s="293"/>
      <c r="R458" s="293"/>
      <c r="S458" s="293"/>
      <c r="T458" s="294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T458" s="295" t="s">
        <v>211</v>
      </c>
      <c r="AU458" s="295" t="s">
        <v>86</v>
      </c>
      <c r="AV458" s="16" t="s">
        <v>136</v>
      </c>
      <c r="AW458" s="16" t="s">
        <v>32</v>
      </c>
      <c r="AX458" s="16" t="s">
        <v>76</v>
      </c>
      <c r="AY458" s="295" t="s">
        <v>119</v>
      </c>
    </row>
    <row r="459" s="14" customFormat="1">
      <c r="A459" s="14"/>
      <c r="B459" s="253"/>
      <c r="C459" s="254"/>
      <c r="D459" s="232" t="s">
        <v>211</v>
      </c>
      <c r="E459" s="255" t="s">
        <v>1</v>
      </c>
      <c r="F459" s="256" t="s">
        <v>227</v>
      </c>
      <c r="G459" s="254"/>
      <c r="H459" s="257">
        <v>62.859999999999999</v>
      </c>
      <c r="I459" s="258"/>
      <c r="J459" s="254"/>
      <c r="K459" s="254"/>
      <c r="L459" s="259"/>
      <c r="M459" s="260"/>
      <c r="N459" s="261"/>
      <c r="O459" s="261"/>
      <c r="P459" s="261"/>
      <c r="Q459" s="261"/>
      <c r="R459" s="261"/>
      <c r="S459" s="261"/>
      <c r="T459" s="262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63" t="s">
        <v>211</v>
      </c>
      <c r="AU459" s="263" t="s">
        <v>86</v>
      </c>
      <c r="AV459" s="14" t="s">
        <v>209</v>
      </c>
      <c r="AW459" s="14" t="s">
        <v>32</v>
      </c>
      <c r="AX459" s="14" t="s">
        <v>84</v>
      </c>
      <c r="AY459" s="263" t="s">
        <v>119</v>
      </c>
    </row>
    <row r="460" s="2" customFormat="1" ht="24.15" customHeight="1">
      <c r="A460" s="39"/>
      <c r="B460" s="40"/>
      <c r="C460" s="219" t="s">
        <v>827</v>
      </c>
      <c r="D460" s="219" t="s">
        <v>122</v>
      </c>
      <c r="E460" s="220" t="s">
        <v>828</v>
      </c>
      <c r="F460" s="221" t="s">
        <v>829</v>
      </c>
      <c r="G460" s="222" t="s">
        <v>143</v>
      </c>
      <c r="H460" s="223">
        <v>836.85599999999999</v>
      </c>
      <c r="I460" s="224"/>
      <c r="J460" s="225">
        <f>ROUND(I460*H460,2)</f>
        <v>0</v>
      </c>
      <c r="K460" s="221" t="s">
        <v>125</v>
      </c>
      <c r="L460" s="45"/>
      <c r="M460" s="226" t="s">
        <v>1</v>
      </c>
      <c r="N460" s="227" t="s">
        <v>41</v>
      </c>
      <c r="O460" s="92"/>
      <c r="P460" s="228">
        <f>O460*H460</f>
        <v>0</v>
      </c>
      <c r="Q460" s="228">
        <v>0.00013999999999999999</v>
      </c>
      <c r="R460" s="228">
        <f>Q460*H460</f>
        <v>0.11715983999999999</v>
      </c>
      <c r="S460" s="228">
        <v>0</v>
      </c>
      <c r="T460" s="229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30" t="s">
        <v>288</v>
      </c>
      <c r="AT460" s="230" t="s">
        <v>122</v>
      </c>
      <c r="AU460" s="230" t="s">
        <v>86</v>
      </c>
      <c r="AY460" s="18" t="s">
        <v>119</v>
      </c>
      <c r="BE460" s="231">
        <f>IF(N460="základní",J460,0)</f>
        <v>0</v>
      </c>
      <c r="BF460" s="231">
        <f>IF(N460="snížená",J460,0)</f>
        <v>0</v>
      </c>
      <c r="BG460" s="231">
        <f>IF(N460="zákl. přenesená",J460,0)</f>
        <v>0</v>
      </c>
      <c r="BH460" s="231">
        <f>IF(N460="sníž. přenesená",J460,0)</f>
        <v>0</v>
      </c>
      <c r="BI460" s="231">
        <f>IF(N460="nulová",J460,0)</f>
        <v>0</v>
      </c>
      <c r="BJ460" s="18" t="s">
        <v>84</v>
      </c>
      <c r="BK460" s="231">
        <f>ROUND(I460*H460,2)</f>
        <v>0</v>
      </c>
      <c r="BL460" s="18" t="s">
        <v>288</v>
      </c>
      <c r="BM460" s="230" t="s">
        <v>830</v>
      </c>
    </row>
    <row r="461" s="13" customFormat="1">
      <c r="A461" s="13"/>
      <c r="B461" s="242"/>
      <c r="C461" s="243"/>
      <c r="D461" s="232" t="s">
        <v>211</v>
      </c>
      <c r="E461" s="244" t="s">
        <v>1</v>
      </c>
      <c r="F461" s="245" t="s">
        <v>831</v>
      </c>
      <c r="G461" s="243"/>
      <c r="H461" s="246">
        <v>836.85599999999999</v>
      </c>
      <c r="I461" s="247"/>
      <c r="J461" s="243"/>
      <c r="K461" s="243"/>
      <c r="L461" s="248"/>
      <c r="M461" s="249"/>
      <c r="N461" s="250"/>
      <c r="O461" s="250"/>
      <c r="P461" s="250"/>
      <c r="Q461" s="250"/>
      <c r="R461" s="250"/>
      <c r="S461" s="250"/>
      <c r="T461" s="251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52" t="s">
        <v>211</v>
      </c>
      <c r="AU461" s="252" t="s">
        <v>86</v>
      </c>
      <c r="AV461" s="13" t="s">
        <v>86</v>
      </c>
      <c r="AW461" s="13" t="s">
        <v>32</v>
      </c>
      <c r="AX461" s="13" t="s">
        <v>84</v>
      </c>
      <c r="AY461" s="252" t="s">
        <v>119</v>
      </c>
    </row>
    <row r="462" s="12" customFormat="1" ht="25.92" customHeight="1">
      <c r="A462" s="12"/>
      <c r="B462" s="203"/>
      <c r="C462" s="204"/>
      <c r="D462" s="205" t="s">
        <v>75</v>
      </c>
      <c r="E462" s="206" t="s">
        <v>832</v>
      </c>
      <c r="F462" s="206" t="s">
        <v>833</v>
      </c>
      <c r="G462" s="204"/>
      <c r="H462" s="204"/>
      <c r="I462" s="207"/>
      <c r="J462" s="208">
        <f>BK462</f>
        <v>0</v>
      </c>
      <c r="K462" s="204"/>
      <c r="L462" s="209"/>
      <c r="M462" s="210"/>
      <c r="N462" s="211"/>
      <c r="O462" s="211"/>
      <c r="P462" s="212">
        <f>SUM(P463:P465)</f>
        <v>0</v>
      </c>
      <c r="Q462" s="211"/>
      <c r="R462" s="212">
        <f>SUM(R463:R465)</f>
        <v>0</v>
      </c>
      <c r="S462" s="211"/>
      <c r="T462" s="213">
        <f>SUM(T463:T465)</f>
        <v>0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R462" s="214" t="s">
        <v>209</v>
      </c>
      <c r="AT462" s="215" t="s">
        <v>75</v>
      </c>
      <c r="AU462" s="215" t="s">
        <v>76</v>
      </c>
      <c r="AY462" s="214" t="s">
        <v>119</v>
      </c>
      <c r="BK462" s="216">
        <f>SUM(BK463:BK465)</f>
        <v>0</v>
      </c>
    </row>
    <row r="463" s="2" customFormat="1" ht="16.5" customHeight="1">
      <c r="A463" s="39"/>
      <c r="B463" s="40"/>
      <c r="C463" s="219" t="s">
        <v>834</v>
      </c>
      <c r="D463" s="219" t="s">
        <v>122</v>
      </c>
      <c r="E463" s="220" t="s">
        <v>87</v>
      </c>
      <c r="F463" s="221" t="s">
        <v>835</v>
      </c>
      <c r="G463" s="222" t="s">
        <v>124</v>
      </c>
      <c r="H463" s="223">
        <v>1</v>
      </c>
      <c r="I463" s="224"/>
      <c r="J463" s="225">
        <f>ROUND(I463*H463,2)</f>
        <v>0</v>
      </c>
      <c r="K463" s="221" t="s">
        <v>1</v>
      </c>
      <c r="L463" s="45"/>
      <c r="M463" s="226" t="s">
        <v>1</v>
      </c>
      <c r="N463" s="227" t="s">
        <v>41</v>
      </c>
      <c r="O463" s="92"/>
      <c r="P463" s="228">
        <f>O463*H463</f>
        <v>0</v>
      </c>
      <c r="Q463" s="228">
        <v>0</v>
      </c>
      <c r="R463" s="228">
        <f>Q463*H463</f>
        <v>0</v>
      </c>
      <c r="S463" s="228">
        <v>0</v>
      </c>
      <c r="T463" s="229">
        <f>S463*H463</f>
        <v>0</v>
      </c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R463" s="230" t="s">
        <v>836</v>
      </c>
      <c r="AT463" s="230" t="s">
        <v>122</v>
      </c>
      <c r="AU463" s="230" t="s">
        <v>84</v>
      </c>
      <c r="AY463" s="18" t="s">
        <v>119</v>
      </c>
      <c r="BE463" s="231">
        <f>IF(N463="základní",J463,0)</f>
        <v>0</v>
      </c>
      <c r="BF463" s="231">
        <f>IF(N463="snížená",J463,0)</f>
        <v>0</v>
      </c>
      <c r="BG463" s="231">
        <f>IF(N463="zákl. přenesená",J463,0)</f>
        <v>0</v>
      </c>
      <c r="BH463" s="231">
        <f>IF(N463="sníž. přenesená",J463,0)</f>
        <v>0</v>
      </c>
      <c r="BI463" s="231">
        <f>IF(N463="nulová",J463,0)</f>
        <v>0</v>
      </c>
      <c r="BJ463" s="18" t="s">
        <v>84</v>
      </c>
      <c r="BK463" s="231">
        <f>ROUND(I463*H463,2)</f>
        <v>0</v>
      </c>
      <c r="BL463" s="18" t="s">
        <v>836</v>
      </c>
      <c r="BM463" s="230" t="s">
        <v>837</v>
      </c>
    </row>
    <row r="464" s="2" customFormat="1">
      <c r="A464" s="39"/>
      <c r="B464" s="40"/>
      <c r="C464" s="41"/>
      <c r="D464" s="232" t="s">
        <v>132</v>
      </c>
      <c r="E464" s="41"/>
      <c r="F464" s="233" t="s">
        <v>838</v>
      </c>
      <c r="G464" s="41"/>
      <c r="H464" s="41"/>
      <c r="I464" s="234"/>
      <c r="J464" s="41"/>
      <c r="K464" s="41"/>
      <c r="L464" s="45"/>
      <c r="M464" s="235"/>
      <c r="N464" s="236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8" t="s">
        <v>132</v>
      </c>
      <c r="AU464" s="18" t="s">
        <v>84</v>
      </c>
    </row>
    <row r="465" s="2" customFormat="1" ht="16.5" customHeight="1">
      <c r="A465" s="39"/>
      <c r="B465" s="40"/>
      <c r="C465" s="219" t="s">
        <v>839</v>
      </c>
      <c r="D465" s="219" t="s">
        <v>122</v>
      </c>
      <c r="E465" s="220" t="s">
        <v>840</v>
      </c>
      <c r="F465" s="221" t="s">
        <v>841</v>
      </c>
      <c r="G465" s="222" t="s">
        <v>124</v>
      </c>
      <c r="H465" s="223">
        <v>1</v>
      </c>
      <c r="I465" s="224"/>
      <c r="J465" s="225">
        <f>ROUND(I465*H465,2)</f>
        <v>0</v>
      </c>
      <c r="K465" s="221" t="s">
        <v>1</v>
      </c>
      <c r="L465" s="45"/>
      <c r="M465" s="296" t="s">
        <v>1</v>
      </c>
      <c r="N465" s="297" t="s">
        <v>41</v>
      </c>
      <c r="O465" s="239"/>
      <c r="P465" s="298">
        <f>O465*H465</f>
        <v>0</v>
      </c>
      <c r="Q465" s="298">
        <v>0</v>
      </c>
      <c r="R465" s="298">
        <f>Q465*H465</f>
        <v>0</v>
      </c>
      <c r="S465" s="298">
        <v>0</v>
      </c>
      <c r="T465" s="299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0" t="s">
        <v>836</v>
      </c>
      <c r="AT465" s="230" t="s">
        <v>122</v>
      </c>
      <c r="AU465" s="230" t="s">
        <v>84</v>
      </c>
      <c r="AY465" s="18" t="s">
        <v>119</v>
      </c>
      <c r="BE465" s="231">
        <f>IF(N465="základní",J465,0)</f>
        <v>0</v>
      </c>
      <c r="BF465" s="231">
        <f>IF(N465="snížená",J465,0)</f>
        <v>0</v>
      </c>
      <c r="BG465" s="231">
        <f>IF(N465="zákl. přenesená",J465,0)</f>
        <v>0</v>
      </c>
      <c r="BH465" s="231">
        <f>IF(N465="sníž. přenesená",J465,0)</f>
        <v>0</v>
      </c>
      <c r="BI465" s="231">
        <f>IF(N465="nulová",J465,0)</f>
        <v>0</v>
      </c>
      <c r="BJ465" s="18" t="s">
        <v>84</v>
      </c>
      <c r="BK465" s="231">
        <f>ROUND(I465*H465,2)</f>
        <v>0</v>
      </c>
      <c r="BL465" s="18" t="s">
        <v>836</v>
      </c>
      <c r="BM465" s="230" t="s">
        <v>842</v>
      </c>
    </row>
    <row r="466" s="2" customFormat="1" ht="6.96" customHeight="1">
      <c r="A466" s="39"/>
      <c r="B466" s="67"/>
      <c r="C466" s="68"/>
      <c r="D466" s="68"/>
      <c r="E466" s="68"/>
      <c r="F466" s="68"/>
      <c r="G466" s="68"/>
      <c r="H466" s="68"/>
      <c r="I466" s="68"/>
      <c r="J466" s="68"/>
      <c r="K466" s="68"/>
      <c r="L466" s="45"/>
      <c r="M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</row>
  </sheetData>
  <sheetProtection sheet="1" autoFilter="0" formatColumns="0" formatRows="0" objects="1" scenarios="1" spinCount="100000" saltValue="9WBOYsngnnY0G65qaZwOrZK/Dzex7O27DTdf1cMQ9/B1vdaJcIqXzPi73028vGDCpv0NgZq8qR6huATCFcPnIg==" hashValue="uwOHw4xslQ64N9E/NkWH/ToNL4OrLSwp3AO9ffLGOpFtd07nC6rL2KecAwLtwtTr5pagmwTxFq58MZu1Jn3BMw==" algorithmName="SHA-512" password="CC35"/>
  <autoFilter ref="C128:K465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1"/>
    </row>
    <row r="4" s="1" customFormat="1" ht="24.96" customHeight="1">
      <c r="B4" s="21"/>
      <c r="C4" s="139" t="s">
        <v>843</v>
      </c>
      <c r="H4" s="21"/>
    </row>
    <row r="5" s="1" customFormat="1" ht="12" customHeight="1">
      <c r="B5" s="21"/>
      <c r="C5" s="300" t="s">
        <v>13</v>
      </c>
      <c r="D5" s="148" t="s">
        <v>14</v>
      </c>
      <c r="E5" s="1"/>
      <c r="F5" s="1"/>
      <c r="H5" s="21"/>
    </row>
    <row r="6" s="1" customFormat="1" ht="36.96" customHeight="1">
      <c r="B6" s="21"/>
      <c r="C6" s="301" t="s">
        <v>16</v>
      </c>
      <c r="D6" s="302" t="s">
        <v>17</v>
      </c>
      <c r="E6" s="1"/>
      <c r="F6" s="1"/>
      <c r="H6" s="21"/>
    </row>
    <row r="7" s="1" customFormat="1" ht="16.5" customHeight="1">
      <c r="B7" s="21"/>
      <c r="C7" s="141" t="s">
        <v>22</v>
      </c>
      <c r="D7" s="145" t="str">
        <f>'Rekapitulace stavby'!AN8</f>
        <v>26. 4. 2024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2"/>
      <c r="B9" s="303"/>
      <c r="C9" s="304" t="s">
        <v>57</v>
      </c>
      <c r="D9" s="305" t="s">
        <v>58</v>
      </c>
      <c r="E9" s="305" t="s">
        <v>105</v>
      </c>
      <c r="F9" s="306" t="s">
        <v>844</v>
      </c>
      <c r="G9" s="192"/>
      <c r="H9" s="303"/>
    </row>
    <row r="10" s="2" customFormat="1" ht="26.4" customHeight="1">
      <c r="A10" s="39"/>
      <c r="B10" s="45"/>
      <c r="C10" s="307" t="s">
        <v>845</v>
      </c>
      <c r="D10" s="307" t="s">
        <v>88</v>
      </c>
      <c r="E10" s="39"/>
      <c r="F10" s="39"/>
      <c r="G10" s="39"/>
      <c r="H10" s="45"/>
    </row>
    <row r="11" s="2" customFormat="1" ht="16.8" customHeight="1">
      <c r="A11" s="39"/>
      <c r="B11" s="45"/>
      <c r="C11" s="308" t="s">
        <v>167</v>
      </c>
      <c r="D11" s="309" t="s">
        <v>1</v>
      </c>
      <c r="E11" s="310" t="s">
        <v>1</v>
      </c>
      <c r="F11" s="311">
        <v>344.85000000000002</v>
      </c>
      <c r="G11" s="39"/>
      <c r="H11" s="45"/>
    </row>
    <row r="12" s="2" customFormat="1" ht="16.8" customHeight="1">
      <c r="A12" s="39"/>
      <c r="B12" s="45"/>
      <c r="C12" s="312" t="s">
        <v>1</v>
      </c>
      <c r="D12" s="312" t="s">
        <v>409</v>
      </c>
      <c r="E12" s="18" t="s">
        <v>1</v>
      </c>
      <c r="F12" s="313">
        <v>0</v>
      </c>
      <c r="G12" s="39"/>
      <c r="H12" s="45"/>
    </row>
    <row r="13" s="2" customFormat="1" ht="16.8" customHeight="1">
      <c r="A13" s="39"/>
      <c r="B13" s="45"/>
      <c r="C13" s="312" t="s">
        <v>1</v>
      </c>
      <c r="D13" s="312" t="s">
        <v>410</v>
      </c>
      <c r="E13" s="18" t="s">
        <v>1</v>
      </c>
      <c r="F13" s="313">
        <v>319.69999999999999</v>
      </c>
      <c r="G13" s="39"/>
      <c r="H13" s="45"/>
    </row>
    <row r="14" s="2" customFormat="1" ht="16.8" customHeight="1">
      <c r="A14" s="39"/>
      <c r="B14" s="45"/>
      <c r="C14" s="312" t="s">
        <v>1</v>
      </c>
      <c r="D14" s="312" t="s">
        <v>411</v>
      </c>
      <c r="E14" s="18" t="s">
        <v>1</v>
      </c>
      <c r="F14" s="313">
        <v>19.399999999999999</v>
      </c>
      <c r="G14" s="39"/>
      <c r="H14" s="45"/>
    </row>
    <row r="15" s="2" customFormat="1" ht="16.8" customHeight="1">
      <c r="A15" s="39"/>
      <c r="B15" s="45"/>
      <c r="C15" s="312" t="s">
        <v>1</v>
      </c>
      <c r="D15" s="312" t="s">
        <v>164</v>
      </c>
      <c r="E15" s="18" t="s">
        <v>1</v>
      </c>
      <c r="F15" s="313">
        <v>5.75</v>
      </c>
      <c r="G15" s="39"/>
      <c r="H15" s="45"/>
    </row>
    <row r="16" s="2" customFormat="1" ht="16.8" customHeight="1">
      <c r="A16" s="39"/>
      <c r="B16" s="45"/>
      <c r="C16" s="312" t="s">
        <v>167</v>
      </c>
      <c r="D16" s="312" t="s">
        <v>408</v>
      </c>
      <c r="E16" s="18" t="s">
        <v>1</v>
      </c>
      <c r="F16" s="313">
        <v>344.85000000000002</v>
      </c>
      <c r="G16" s="39"/>
      <c r="H16" s="45"/>
    </row>
    <row r="17" s="2" customFormat="1" ht="16.8" customHeight="1">
      <c r="A17" s="39"/>
      <c r="B17" s="45"/>
      <c r="C17" s="314" t="s">
        <v>846</v>
      </c>
      <c r="D17" s="39"/>
      <c r="E17" s="39"/>
      <c r="F17" s="39"/>
      <c r="G17" s="39"/>
      <c r="H17" s="45"/>
    </row>
    <row r="18" s="2" customFormat="1">
      <c r="A18" s="39"/>
      <c r="B18" s="45"/>
      <c r="C18" s="312" t="s">
        <v>403</v>
      </c>
      <c r="D18" s="312" t="s">
        <v>404</v>
      </c>
      <c r="E18" s="18" t="s">
        <v>143</v>
      </c>
      <c r="F18" s="313">
        <v>418.428</v>
      </c>
      <c r="G18" s="39"/>
      <c r="H18" s="45"/>
    </row>
    <row r="19" s="2" customFormat="1" ht="16.8" customHeight="1">
      <c r="A19" s="39"/>
      <c r="B19" s="45"/>
      <c r="C19" s="312" t="s">
        <v>431</v>
      </c>
      <c r="D19" s="312" t="s">
        <v>432</v>
      </c>
      <c r="E19" s="18" t="s">
        <v>208</v>
      </c>
      <c r="F19" s="313">
        <v>12.169000000000001</v>
      </c>
      <c r="G19" s="39"/>
      <c r="H19" s="45"/>
    </row>
    <row r="20" s="2" customFormat="1">
      <c r="A20" s="39"/>
      <c r="B20" s="45"/>
      <c r="C20" s="312" t="s">
        <v>828</v>
      </c>
      <c r="D20" s="312" t="s">
        <v>829</v>
      </c>
      <c r="E20" s="18" t="s">
        <v>143</v>
      </c>
      <c r="F20" s="313">
        <v>836.85599999999999</v>
      </c>
      <c r="G20" s="39"/>
      <c r="H20" s="45"/>
    </row>
    <row r="21" s="2" customFormat="1" ht="16.8" customHeight="1">
      <c r="A21" s="39"/>
      <c r="B21" s="45"/>
      <c r="C21" s="312" t="s">
        <v>413</v>
      </c>
      <c r="D21" s="312" t="s">
        <v>414</v>
      </c>
      <c r="E21" s="18" t="s">
        <v>208</v>
      </c>
      <c r="F21" s="313">
        <v>11.045999999999999</v>
      </c>
      <c r="G21" s="39"/>
      <c r="H21" s="45"/>
    </row>
    <row r="22" s="2" customFormat="1" ht="16.8" customHeight="1">
      <c r="A22" s="39"/>
      <c r="B22" s="45"/>
      <c r="C22" s="308" t="s">
        <v>171</v>
      </c>
      <c r="D22" s="309" t="s">
        <v>1</v>
      </c>
      <c r="E22" s="310" t="s">
        <v>1</v>
      </c>
      <c r="F22" s="311">
        <v>73.578000000000003</v>
      </c>
      <c r="G22" s="39"/>
      <c r="H22" s="45"/>
    </row>
    <row r="23" s="2" customFormat="1" ht="16.8" customHeight="1">
      <c r="A23" s="39"/>
      <c r="B23" s="45"/>
      <c r="C23" s="312" t="s">
        <v>1</v>
      </c>
      <c r="D23" s="312" t="s">
        <v>406</v>
      </c>
      <c r="E23" s="18" t="s">
        <v>1</v>
      </c>
      <c r="F23" s="313">
        <v>0</v>
      </c>
      <c r="G23" s="39"/>
      <c r="H23" s="45"/>
    </row>
    <row r="24" s="2" customFormat="1" ht="16.8" customHeight="1">
      <c r="A24" s="39"/>
      <c r="B24" s="45"/>
      <c r="C24" s="312" t="s">
        <v>1</v>
      </c>
      <c r="D24" s="312" t="s">
        <v>407</v>
      </c>
      <c r="E24" s="18" t="s">
        <v>1</v>
      </c>
      <c r="F24" s="313">
        <v>73.578000000000003</v>
      </c>
      <c r="G24" s="39"/>
      <c r="H24" s="45"/>
    </row>
    <row r="25" s="2" customFormat="1" ht="16.8" customHeight="1">
      <c r="A25" s="39"/>
      <c r="B25" s="45"/>
      <c r="C25" s="312" t="s">
        <v>171</v>
      </c>
      <c r="D25" s="312" t="s">
        <v>408</v>
      </c>
      <c r="E25" s="18" t="s">
        <v>1</v>
      </c>
      <c r="F25" s="313">
        <v>73.578000000000003</v>
      </c>
      <c r="G25" s="39"/>
      <c r="H25" s="45"/>
    </row>
    <row r="26" s="2" customFormat="1" ht="16.8" customHeight="1">
      <c r="A26" s="39"/>
      <c r="B26" s="45"/>
      <c r="C26" s="314" t="s">
        <v>846</v>
      </c>
      <c r="D26" s="39"/>
      <c r="E26" s="39"/>
      <c r="F26" s="39"/>
      <c r="G26" s="39"/>
      <c r="H26" s="45"/>
    </row>
    <row r="27" s="2" customFormat="1">
      <c r="A27" s="39"/>
      <c r="B27" s="45"/>
      <c r="C27" s="312" t="s">
        <v>403</v>
      </c>
      <c r="D27" s="312" t="s">
        <v>404</v>
      </c>
      <c r="E27" s="18" t="s">
        <v>143</v>
      </c>
      <c r="F27" s="313">
        <v>418.428</v>
      </c>
      <c r="G27" s="39"/>
      <c r="H27" s="45"/>
    </row>
    <row r="28" s="2" customFormat="1" ht="16.8" customHeight="1">
      <c r="A28" s="39"/>
      <c r="B28" s="45"/>
      <c r="C28" s="312" t="s">
        <v>399</v>
      </c>
      <c r="D28" s="312" t="s">
        <v>400</v>
      </c>
      <c r="E28" s="18" t="s">
        <v>143</v>
      </c>
      <c r="F28" s="313">
        <v>73.578000000000003</v>
      </c>
      <c r="G28" s="39"/>
      <c r="H28" s="45"/>
    </row>
    <row r="29" s="2" customFormat="1" ht="16.8" customHeight="1">
      <c r="A29" s="39"/>
      <c r="B29" s="45"/>
      <c r="C29" s="312" t="s">
        <v>431</v>
      </c>
      <c r="D29" s="312" t="s">
        <v>432</v>
      </c>
      <c r="E29" s="18" t="s">
        <v>208</v>
      </c>
      <c r="F29" s="313">
        <v>12.169000000000001</v>
      </c>
      <c r="G29" s="39"/>
      <c r="H29" s="45"/>
    </row>
    <row r="30" s="2" customFormat="1">
      <c r="A30" s="39"/>
      <c r="B30" s="45"/>
      <c r="C30" s="312" t="s">
        <v>828</v>
      </c>
      <c r="D30" s="312" t="s">
        <v>829</v>
      </c>
      <c r="E30" s="18" t="s">
        <v>143</v>
      </c>
      <c r="F30" s="313">
        <v>836.85599999999999</v>
      </c>
      <c r="G30" s="39"/>
      <c r="H30" s="45"/>
    </row>
    <row r="31" s="2" customFormat="1" ht="16.8" customHeight="1">
      <c r="A31" s="39"/>
      <c r="B31" s="45"/>
      <c r="C31" s="312" t="s">
        <v>413</v>
      </c>
      <c r="D31" s="312" t="s">
        <v>414</v>
      </c>
      <c r="E31" s="18" t="s">
        <v>208</v>
      </c>
      <c r="F31" s="313">
        <v>11.045999999999999</v>
      </c>
      <c r="G31" s="39"/>
      <c r="H31" s="45"/>
    </row>
    <row r="32" s="2" customFormat="1" ht="16.8" customHeight="1">
      <c r="A32" s="39"/>
      <c r="B32" s="45"/>
      <c r="C32" s="308" t="s">
        <v>169</v>
      </c>
      <c r="D32" s="309" t="s">
        <v>1</v>
      </c>
      <c r="E32" s="310" t="s">
        <v>1</v>
      </c>
      <c r="F32" s="311">
        <v>886.375</v>
      </c>
      <c r="G32" s="39"/>
      <c r="H32" s="45"/>
    </row>
    <row r="33" s="2" customFormat="1" ht="16.8" customHeight="1">
      <c r="A33" s="39"/>
      <c r="B33" s="45"/>
      <c r="C33" s="312" t="s">
        <v>1</v>
      </c>
      <c r="D33" s="312" t="s">
        <v>409</v>
      </c>
      <c r="E33" s="18" t="s">
        <v>1</v>
      </c>
      <c r="F33" s="313">
        <v>0</v>
      </c>
      <c r="G33" s="39"/>
      <c r="H33" s="45"/>
    </row>
    <row r="34" s="2" customFormat="1" ht="16.8" customHeight="1">
      <c r="A34" s="39"/>
      <c r="B34" s="45"/>
      <c r="C34" s="312" t="s">
        <v>1</v>
      </c>
      <c r="D34" s="312" t="s">
        <v>422</v>
      </c>
      <c r="E34" s="18" t="s">
        <v>1</v>
      </c>
      <c r="F34" s="313">
        <v>799.25</v>
      </c>
      <c r="G34" s="39"/>
      <c r="H34" s="45"/>
    </row>
    <row r="35" s="2" customFormat="1" ht="16.8" customHeight="1">
      <c r="A35" s="39"/>
      <c r="B35" s="45"/>
      <c r="C35" s="312" t="s">
        <v>1</v>
      </c>
      <c r="D35" s="312" t="s">
        <v>423</v>
      </c>
      <c r="E35" s="18" t="s">
        <v>1</v>
      </c>
      <c r="F35" s="313">
        <v>72.75</v>
      </c>
      <c r="G35" s="39"/>
      <c r="H35" s="45"/>
    </row>
    <row r="36" s="2" customFormat="1" ht="16.8" customHeight="1">
      <c r="A36" s="39"/>
      <c r="B36" s="45"/>
      <c r="C36" s="312" t="s">
        <v>1</v>
      </c>
      <c r="D36" s="312" t="s">
        <v>424</v>
      </c>
      <c r="E36" s="18" t="s">
        <v>1</v>
      </c>
      <c r="F36" s="313">
        <v>14.375</v>
      </c>
      <c r="G36" s="39"/>
      <c r="H36" s="45"/>
    </row>
    <row r="37" s="2" customFormat="1" ht="16.8" customHeight="1">
      <c r="A37" s="39"/>
      <c r="B37" s="45"/>
      <c r="C37" s="312" t="s">
        <v>169</v>
      </c>
      <c r="D37" s="312" t="s">
        <v>408</v>
      </c>
      <c r="E37" s="18" t="s">
        <v>1</v>
      </c>
      <c r="F37" s="313">
        <v>886.375</v>
      </c>
      <c r="G37" s="39"/>
      <c r="H37" s="45"/>
    </row>
    <row r="38" s="2" customFormat="1" ht="16.8" customHeight="1">
      <c r="A38" s="39"/>
      <c r="B38" s="45"/>
      <c r="C38" s="314" t="s">
        <v>846</v>
      </c>
      <c r="D38" s="39"/>
      <c r="E38" s="39"/>
      <c r="F38" s="39"/>
      <c r="G38" s="39"/>
      <c r="H38" s="45"/>
    </row>
    <row r="39" s="2" customFormat="1" ht="16.8" customHeight="1">
      <c r="A39" s="39"/>
      <c r="B39" s="45"/>
      <c r="C39" s="312" t="s">
        <v>419</v>
      </c>
      <c r="D39" s="312" t="s">
        <v>420</v>
      </c>
      <c r="E39" s="18" t="s">
        <v>256</v>
      </c>
      <c r="F39" s="313">
        <v>886.375</v>
      </c>
      <c r="G39" s="39"/>
      <c r="H39" s="45"/>
    </row>
    <row r="40" s="2" customFormat="1" ht="16.8" customHeight="1">
      <c r="A40" s="39"/>
      <c r="B40" s="45"/>
      <c r="C40" s="312" t="s">
        <v>431</v>
      </c>
      <c r="D40" s="312" t="s">
        <v>432</v>
      </c>
      <c r="E40" s="18" t="s">
        <v>208</v>
      </c>
      <c r="F40" s="313">
        <v>12.169000000000001</v>
      </c>
      <c r="G40" s="39"/>
      <c r="H40" s="45"/>
    </row>
    <row r="41" s="2" customFormat="1" ht="16.8" customHeight="1">
      <c r="A41" s="39"/>
      <c r="B41" s="45"/>
      <c r="C41" s="312" t="s">
        <v>426</v>
      </c>
      <c r="D41" s="312" t="s">
        <v>427</v>
      </c>
      <c r="E41" s="18" t="s">
        <v>208</v>
      </c>
      <c r="F41" s="313">
        <v>2.3399999999999999</v>
      </c>
      <c r="G41" s="39"/>
      <c r="H41" s="45"/>
    </row>
    <row r="42" s="2" customFormat="1" ht="16.8" customHeight="1">
      <c r="A42" s="39"/>
      <c r="B42" s="45"/>
      <c r="C42" s="308" t="s">
        <v>183</v>
      </c>
      <c r="D42" s="309" t="s">
        <v>1</v>
      </c>
      <c r="E42" s="310" t="s">
        <v>1</v>
      </c>
      <c r="F42" s="311">
        <v>1016</v>
      </c>
      <c r="G42" s="39"/>
      <c r="H42" s="45"/>
    </row>
    <row r="43" s="2" customFormat="1" ht="16.8" customHeight="1">
      <c r="A43" s="39"/>
      <c r="B43" s="45"/>
      <c r="C43" s="312" t="s">
        <v>1</v>
      </c>
      <c r="D43" s="312" t="s">
        <v>222</v>
      </c>
      <c r="E43" s="18" t="s">
        <v>1</v>
      </c>
      <c r="F43" s="313">
        <v>234</v>
      </c>
      <c r="G43" s="39"/>
      <c r="H43" s="45"/>
    </row>
    <row r="44" s="2" customFormat="1" ht="16.8" customHeight="1">
      <c r="A44" s="39"/>
      <c r="B44" s="45"/>
      <c r="C44" s="312" t="s">
        <v>1</v>
      </c>
      <c r="D44" s="312" t="s">
        <v>223</v>
      </c>
      <c r="E44" s="18" t="s">
        <v>1</v>
      </c>
      <c r="F44" s="313">
        <v>18</v>
      </c>
      <c r="G44" s="39"/>
      <c r="H44" s="45"/>
    </row>
    <row r="45" s="2" customFormat="1" ht="16.8" customHeight="1">
      <c r="A45" s="39"/>
      <c r="B45" s="45"/>
      <c r="C45" s="312" t="s">
        <v>1</v>
      </c>
      <c r="D45" s="312" t="s">
        <v>224</v>
      </c>
      <c r="E45" s="18" t="s">
        <v>1</v>
      </c>
      <c r="F45" s="313">
        <v>221</v>
      </c>
      <c r="G45" s="39"/>
      <c r="H45" s="45"/>
    </row>
    <row r="46" s="2" customFormat="1" ht="16.8" customHeight="1">
      <c r="A46" s="39"/>
      <c r="B46" s="45"/>
      <c r="C46" s="312" t="s">
        <v>1</v>
      </c>
      <c r="D46" s="312" t="s">
        <v>225</v>
      </c>
      <c r="E46" s="18" t="s">
        <v>1</v>
      </c>
      <c r="F46" s="313">
        <v>288</v>
      </c>
      <c r="G46" s="39"/>
      <c r="H46" s="45"/>
    </row>
    <row r="47" s="2" customFormat="1" ht="16.8" customHeight="1">
      <c r="A47" s="39"/>
      <c r="B47" s="45"/>
      <c r="C47" s="312" t="s">
        <v>1</v>
      </c>
      <c r="D47" s="312" t="s">
        <v>226</v>
      </c>
      <c r="E47" s="18" t="s">
        <v>1</v>
      </c>
      <c r="F47" s="313">
        <v>255</v>
      </c>
      <c r="G47" s="39"/>
      <c r="H47" s="45"/>
    </row>
    <row r="48" s="2" customFormat="1" ht="16.8" customHeight="1">
      <c r="A48" s="39"/>
      <c r="B48" s="45"/>
      <c r="C48" s="312" t="s">
        <v>183</v>
      </c>
      <c r="D48" s="312" t="s">
        <v>227</v>
      </c>
      <c r="E48" s="18" t="s">
        <v>1</v>
      </c>
      <c r="F48" s="313">
        <v>1016</v>
      </c>
      <c r="G48" s="39"/>
      <c r="H48" s="45"/>
    </row>
    <row r="49" s="2" customFormat="1" ht="16.8" customHeight="1">
      <c r="A49" s="39"/>
      <c r="B49" s="45"/>
      <c r="C49" s="314" t="s">
        <v>846</v>
      </c>
      <c r="D49" s="39"/>
      <c r="E49" s="39"/>
      <c r="F49" s="39"/>
      <c r="G49" s="39"/>
      <c r="H49" s="45"/>
    </row>
    <row r="50" s="2" customFormat="1">
      <c r="A50" s="39"/>
      <c r="B50" s="45"/>
      <c r="C50" s="312" t="s">
        <v>219</v>
      </c>
      <c r="D50" s="312" t="s">
        <v>220</v>
      </c>
      <c r="E50" s="18" t="s">
        <v>143</v>
      </c>
      <c r="F50" s="313">
        <v>1016</v>
      </c>
      <c r="G50" s="39"/>
      <c r="H50" s="45"/>
    </row>
    <row r="51" s="2" customFormat="1">
      <c r="A51" s="39"/>
      <c r="B51" s="45"/>
      <c r="C51" s="312" t="s">
        <v>228</v>
      </c>
      <c r="D51" s="312" t="s">
        <v>229</v>
      </c>
      <c r="E51" s="18" t="s">
        <v>143</v>
      </c>
      <c r="F51" s="313">
        <v>121920</v>
      </c>
      <c r="G51" s="39"/>
      <c r="H51" s="45"/>
    </row>
    <row r="52" s="2" customFormat="1">
      <c r="A52" s="39"/>
      <c r="B52" s="45"/>
      <c r="C52" s="312" t="s">
        <v>233</v>
      </c>
      <c r="D52" s="312" t="s">
        <v>234</v>
      </c>
      <c r="E52" s="18" t="s">
        <v>143</v>
      </c>
      <c r="F52" s="313">
        <v>1016</v>
      </c>
      <c r="G52" s="39"/>
      <c r="H52" s="45"/>
    </row>
    <row r="53" s="2" customFormat="1" ht="16.8" customHeight="1">
      <c r="A53" s="39"/>
      <c r="B53" s="45"/>
      <c r="C53" s="308" t="s">
        <v>181</v>
      </c>
      <c r="D53" s="309" t="s">
        <v>1</v>
      </c>
      <c r="E53" s="310" t="s">
        <v>1</v>
      </c>
      <c r="F53" s="311">
        <v>2.5600000000000001</v>
      </c>
      <c r="G53" s="39"/>
      <c r="H53" s="45"/>
    </row>
    <row r="54" s="2" customFormat="1" ht="16.8" customHeight="1">
      <c r="A54" s="39"/>
      <c r="B54" s="45"/>
      <c r="C54" s="312" t="s">
        <v>1</v>
      </c>
      <c r="D54" s="312" t="s">
        <v>767</v>
      </c>
      <c r="E54" s="18" t="s">
        <v>1</v>
      </c>
      <c r="F54" s="313">
        <v>0</v>
      </c>
      <c r="G54" s="39"/>
      <c r="H54" s="45"/>
    </row>
    <row r="55" s="2" customFormat="1" ht="16.8" customHeight="1">
      <c r="A55" s="39"/>
      <c r="B55" s="45"/>
      <c r="C55" s="312" t="s">
        <v>1</v>
      </c>
      <c r="D55" s="312" t="s">
        <v>826</v>
      </c>
      <c r="E55" s="18" t="s">
        <v>1</v>
      </c>
      <c r="F55" s="313">
        <v>2.5600000000000001</v>
      </c>
      <c r="G55" s="39"/>
      <c r="H55" s="45"/>
    </row>
    <row r="56" s="2" customFormat="1" ht="16.8" customHeight="1">
      <c r="A56" s="39"/>
      <c r="B56" s="45"/>
      <c r="C56" s="312" t="s">
        <v>181</v>
      </c>
      <c r="D56" s="312" t="s">
        <v>408</v>
      </c>
      <c r="E56" s="18" t="s">
        <v>1</v>
      </c>
      <c r="F56" s="313">
        <v>2.5600000000000001</v>
      </c>
      <c r="G56" s="39"/>
      <c r="H56" s="45"/>
    </row>
    <row r="57" s="2" customFormat="1" ht="16.8" customHeight="1">
      <c r="A57" s="39"/>
      <c r="B57" s="45"/>
      <c r="C57" s="314" t="s">
        <v>846</v>
      </c>
      <c r="D57" s="39"/>
      <c r="E57" s="39"/>
      <c r="F57" s="39"/>
      <c r="G57" s="39"/>
      <c r="H57" s="45"/>
    </row>
    <row r="58" s="2" customFormat="1" ht="16.8" customHeight="1">
      <c r="A58" s="39"/>
      <c r="B58" s="45"/>
      <c r="C58" s="312" t="s">
        <v>815</v>
      </c>
      <c r="D58" s="312" t="s">
        <v>816</v>
      </c>
      <c r="E58" s="18" t="s">
        <v>143</v>
      </c>
      <c r="F58" s="313">
        <v>62.859999999999999</v>
      </c>
      <c r="G58" s="39"/>
      <c r="H58" s="45"/>
    </row>
    <row r="59" s="2" customFormat="1" ht="16.8" customHeight="1">
      <c r="A59" s="39"/>
      <c r="B59" s="45"/>
      <c r="C59" s="312" t="s">
        <v>810</v>
      </c>
      <c r="D59" s="312" t="s">
        <v>811</v>
      </c>
      <c r="E59" s="18" t="s">
        <v>143</v>
      </c>
      <c r="F59" s="313">
        <v>62.859999999999999</v>
      </c>
      <c r="G59" s="39"/>
      <c r="H59" s="45"/>
    </row>
    <row r="60" s="2" customFormat="1" ht="16.8" customHeight="1">
      <c r="A60" s="39"/>
      <c r="B60" s="45"/>
      <c r="C60" s="308" t="s">
        <v>179</v>
      </c>
      <c r="D60" s="309" t="s">
        <v>1</v>
      </c>
      <c r="E60" s="310" t="s">
        <v>1</v>
      </c>
      <c r="F60" s="311">
        <v>60.299999999999997</v>
      </c>
      <c r="G60" s="39"/>
      <c r="H60" s="45"/>
    </row>
    <row r="61" s="2" customFormat="1" ht="16.8" customHeight="1">
      <c r="A61" s="39"/>
      <c r="B61" s="45"/>
      <c r="C61" s="312" t="s">
        <v>1</v>
      </c>
      <c r="D61" s="312" t="s">
        <v>818</v>
      </c>
      <c r="E61" s="18" t="s">
        <v>1</v>
      </c>
      <c r="F61" s="313">
        <v>0</v>
      </c>
      <c r="G61" s="39"/>
      <c r="H61" s="45"/>
    </row>
    <row r="62" s="2" customFormat="1" ht="16.8" customHeight="1">
      <c r="A62" s="39"/>
      <c r="B62" s="45"/>
      <c r="C62" s="312" t="s">
        <v>1</v>
      </c>
      <c r="D62" s="312" t="s">
        <v>819</v>
      </c>
      <c r="E62" s="18" t="s">
        <v>1</v>
      </c>
      <c r="F62" s="313">
        <v>25.5</v>
      </c>
      <c r="G62" s="39"/>
      <c r="H62" s="45"/>
    </row>
    <row r="63" s="2" customFormat="1" ht="16.8" customHeight="1">
      <c r="A63" s="39"/>
      <c r="B63" s="45"/>
      <c r="C63" s="312" t="s">
        <v>1</v>
      </c>
      <c r="D63" s="312" t="s">
        <v>820</v>
      </c>
      <c r="E63" s="18" t="s">
        <v>1</v>
      </c>
      <c r="F63" s="313">
        <v>0</v>
      </c>
      <c r="G63" s="39"/>
      <c r="H63" s="45"/>
    </row>
    <row r="64" s="2" customFormat="1" ht="16.8" customHeight="1">
      <c r="A64" s="39"/>
      <c r="B64" s="45"/>
      <c r="C64" s="312" t="s">
        <v>1</v>
      </c>
      <c r="D64" s="312" t="s">
        <v>821</v>
      </c>
      <c r="E64" s="18" t="s">
        <v>1</v>
      </c>
      <c r="F64" s="313">
        <v>5</v>
      </c>
      <c r="G64" s="39"/>
      <c r="H64" s="45"/>
    </row>
    <row r="65" s="2" customFormat="1" ht="16.8" customHeight="1">
      <c r="A65" s="39"/>
      <c r="B65" s="45"/>
      <c r="C65" s="312" t="s">
        <v>1</v>
      </c>
      <c r="D65" s="312" t="s">
        <v>822</v>
      </c>
      <c r="E65" s="18" t="s">
        <v>1</v>
      </c>
      <c r="F65" s="313">
        <v>0</v>
      </c>
      <c r="G65" s="39"/>
      <c r="H65" s="45"/>
    </row>
    <row r="66" s="2" customFormat="1" ht="16.8" customHeight="1">
      <c r="A66" s="39"/>
      <c r="B66" s="45"/>
      <c r="C66" s="312" t="s">
        <v>1</v>
      </c>
      <c r="D66" s="312" t="s">
        <v>823</v>
      </c>
      <c r="E66" s="18" t="s">
        <v>1</v>
      </c>
      <c r="F66" s="313">
        <v>16.300000000000001</v>
      </c>
      <c r="G66" s="39"/>
      <c r="H66" s="45"/>
    </row>
    <row r="67" s="2" customFormat="1" ht="16.8" customHeight="1">
      <c r="A67" s="39"/>
      <c r="B67" s="45"/>
      <c r="C67" s="312" t="s">
        <v>1</v>
      </c>
      <c r="D67" s="312" t="s">
        <v>824</v>
      </c>
      <c r="E67" s="18" t="s">
        <v>1</v>
      </c>
      <c r="F67" s="313">
        <v>0</v>
      </c>
      <c r="G67" s="39"/>
      <c r="H67" s="45"/>
    </row>
    <row r="68" s="2" customFormat="1" ht="16.8" customHeight="1">
      <c r="A68" s="39"/>
      <c r="B68" s="45"/>
      <c r="C68" s="312" t="s">
        <v>1</v>
      </c>
      <c r="D68" s="312" t="s">
        <v>825</v>
      </c>
      <c r="E68" s="18" t="s">
        <v>1</v>
      </c>
      <c r="F68" s="313">
        <v>13.5</v>
      </c>
      <c r="G68" s="39"/>
      <c r="H68" s="45"/>
    </row>
    <row r="69" s="2" customFormat="1" ht="16.8" customHeight="1">
      <c r="A69" s="39"/>
      <c r="B69" s="45"/>
      <c r="C69" s="312" t="s">
        <v>179</v>
      </c>
      <c r="D69" s="312" t="s">
        <v>408</v>
      </c>
      <c r="E69" s="18" t="s">
        <v>1</v>
      </c>
      <c r="F69" s="313">
        <v>60.299999999999997</v>
      </c>
      <c r="G69" s="39"/>
      <c r="H69" s="45"/>
    </row>
    <row r="70" s="2" customFormat="1" ht="16.8" customHeight="1">
      <c r="A70" s="39"/>
      <c r="B70" s="45"/>
      <c r="C70" s="314" t="s">
        <v>846</v>
      </c>
      <c r="D70" s="39"/>
      <c r="E70" s="39"/>
      <c r="F70" s="39"/>
      <c r="G70" s="39"/>
      <c r="H70" s="45"/>
    </row>
    <row r="71" s="2" customFormat="1" ht="16.8" customHeight="1">
      <c r="A71" s="39"/>
      <c r="B71" s="45"/>
      <c r="C71" s="312" t="s">
        <v>815</v>
      </c>
      <c r="D71" s="312" t="s">
        <v>816</v>
      </c>
      <c r="E71" s="18" t="s">
        <v>143</v>
      </c>
      <c r="F71" s="313">
        <v>62.859999999999999</v>
      </c>
      <c r="G71" s="39"/>
      <c r="H71" s="45"/>
    </row>
    <row r="72" s="2" customFormat="1" ht="16.8" customHeight="1">
      <c r="A72" s="39"/>
      <c r="B72" s="45"/>
      <c r="C72" s="312" t="s">
        <v>802</v>
      </c>
      <c r="D72" s="312" t="s">
        <v>803</v>
      </c>
      <c r="E72" s="18" t="s">
        <v>143</v>
      </c>
      <c r="F72" s="313">
        <v>60.299999999999997</v>
      </c>
      <c r="G72" s="39"/>
      <c r="H72" s="45"/>
    </row>
    <row r="73" s="2" customFormat="1" ht="16.8" customHeight="1">
      <c r="A73" s="39"/>
      <c r="B73" s="45"/>
      <c r="C73" s="312" t="s">
        <v>806</v>
      </c>
      <c r="D73" s="312" t="s">
        <v>807</v>
      </c>
      <c r="E73" s="18" t="s">
        <v>143</v>
      </c>
      <c r="F73" s="313">
        <v>60.299999999999997</v>
      </c>
      <c r="G73" s="39"/>
      <c r="H73" s="45"/>
    </row>
    <row r="74" s="2" customFormat="1" ht="16.8" customHeight="1">
      <c r="A74" s="39"/>
      <c r="B74" s="45"/>
      <c r="C74" s="312" t="s">
        <v>810</v>
      </c>
      <c r="D74" s="312" t="s">
        <v>811</v>
      </c>
      <c r="E74" s="18" t="s">
        <v>143</v>
      </c>
      <c r="F74" s="313">
        <v>62.859999999999999</v>
      </c>
      <c r="G74" s="39"/>
      <c r="H74" s="45"/>
    </row>
    <row r="75" s="2" customFormat="1" ht="16.8" customHeight="1">
      <c r="A75" s="39"/>
      <c r="B75" s="45"/>
      <c r="C75" s="308" t="s">
        <v>176</v>
      </c>
      <c r="D75" s="309" t="s">
        <v>177</v>
      </c>
      <c r="E75" s="310" t="s">
        <v>1</v>
      </c>
      <c r="F75" s="311">
        <v>36</v>
      </c>
      <c r="G75" s="39"/>
      <c r="H75" s="45"/>
    </row>
    <row r="76" s="2" customFormat="1" ht="16.8" customHeight="1">
      <c r="A76" s="39"/>
      <c r="B76" s="45"/>
      <c r="C76" s="312" t="s">
        <v>1</v>
      </c>
      <c r="D76" s="312" t="s">
        <v>847</v>
      </c>
      <c r="E76" s="18" t="s">
        <v>1</v>
      </c>
      <c r="F76" s="313">
        <v>0</v>
      </c>
      <c r="G76" s="39"/>
      <c r="H76" s="45"/>
    </row>
    <row r="77" s="2" customFormat="1" ht="16.8" customHeight="1">
      <c r="A77" s="39"/>
      <c r="B77" s="45"/>
      <c r="C77" s="312" t="s">
        <v>1</v>
      </c>
      <c r="D77" s="312" t="s">
        <v>848</v>
      </c>
      <c r="E77" s="18" t="s">
        <v>1</v>
      </c>
      <c r="F77" s="313">
        <v>36</v>
      </c>
      <c r="G77" s="39"/>
      <c r="H77" s="45"/>
    </row>
    <row r="78" s="2" customFormat="1" ht="16.8" customHeight="1">
      <c r="A78" s="39"/>
      <c r="B78" s="45"/>
      <c r="C78" s="312" t="s">
        <v>1</v>
      </c>
      <c r="D78" s="312" t="s">
        <v>227</v>
      </c>
      <c r="E78" s="18" t="s">
        <v>1</v>
      </c>
      <c r="F78" s="313">
        <v>36</v>
      </c>
      <c r="G78" s="39"/>
      <c r="H78" s="45"/>
    </row>
    <row r="79" s="2" customFormat="1" ht="16.8" customHeight="1">
      <c r="A79" s="39"/>
      <c r="B79" s="45"/>
      <c r="C79" s="314" t="s">
        <v>846</v>
      </c>
      <c r="D79" s="39"/>
      <c r="E79" s="39"/>
      <c r="F79" s="39"/>
      <c r="G79" s="39"/>
      <c r="H79" s="45"/>
    </row>
    <row r="80" s="2" customFormat="1">
      <c r="A80" s="39"/>
      <c r="B80" s="45"/>
      <c r="C80" s="312" t="s">
        <v>323</v>
      </c>
      <c r="D80" s="312" t="s">
        <v>324</v>
      </c>
      <c r="E80" s="18" t="s">
        <v>143</v>
      </c>
      <c r="F80" s="313">
        <v>72</v>
      </c>
      <c r="G80" s="39"/>
      <c r="H80" s="45"/>
    </row>
    <row r="81" s="2" customFormat="1" ht="16.8" customHeight="1">
      <c r="A81" s="39"/>
      <c r="B81" s="45"/>
      <c r="C81" s="312" t="s">
        <v>380</v>
      </c>
      <c r="D81" s="312" t="s">
        <v>381</v>
      </c>
      <c r="E81" s="18" t="s">
        <v>143</v>
      </c>
      <c r="F81" s="313">
        <v>36</v>
      </c>
      <c r="G81" s="39"/>
      <c r="H81" s="45"/>
    </row>
    <row r="82" s="2" customFormat="1" ht="16.8" customHeight="1">
      <c r="A82" s="39"/>
      <c r="B82" s="45"/>
      <c r="C82" s="312" t="s">
        <v>462</v>
      </c>
      <c r="D82" s="312" t="s">
        <v>463</v>
      </c>
      <c r="E82" s="18" t="s">
        <v>143</v>
      </c>
      <c r="F82" s="313">
        <v>36</v>
      </c>
      <c r="G82" s="39"/>
      <c r="H82" s="45"/>
    </row>
    <row r="83" s="2" customFormat="1" ht="16.8" customHeight="1">
      <c r="A83" s="39"/>
      <c r="B83" s="45"/>
      <c r="C83" s="312" t="s">
        <v>466</v>
      </c>
      <c r="D83" s="312" t="s">
        <v>467</v>
      </c>
      <c r="E83" s="18" t="s">
        <v>143</v>
      </c>
      <c r="F83" s="313">
        <v>36</v>
      </c>
      <c r="G83" s="39"/>
      <c r="H83" s="45"/>
    </row>
    <row r="84" s="2" customFormat="1">
      <c r="A84" s="39"/>
      <c r="B84" s="45"/>
      <c r="C84" s="312" t="s">
        <v>475</v>
      </c>
      <c r="D84" s="312" t="s">
        <v>476</v>
      </c>
      <c r="E84" s="18" t="s">
        <v>143</v>
      </c>
      <c r="F84" s="313">
        <v>36</v>
      </c>
      <c r="G84" s="39"/>
      <c r="H84" s="45"/>
    </row>
    <row r="85" s="2" customFormat="1" ht="16.8" customHeight="1">
      <c r="A85" s="39"/>
      <c r="B85" s="45"/>
      <c r="C85" s="312" t="s">
        <v>336</v>
      </c>
      <c r="D85" s="312" t="s">
        <v>337</v>
      </c>
      <c r="E85" s="18" t="s">
        <v>143</v>
      </c>
      <c r="F85" s="313">
        <v>37.799999999999997</v>
      </c>
      <c r="G85" s="39"/>
      <c r="H85" s="45"/>
    </row>
    <row r="86" s="2" customFormat="1" ht="16.8" customHeight="1">
      <c r="A86" s="39"/>
      <c r="B86" s="45"/>
      <c r="C86" s="312" t="s">
        <v>330</v>
      </c>
      <c r="D86" s="312" t="s">
        <v>331</v>
      </c>
      <c r="E86" s="18" t="s">
        <v>143</v>
      </c>
      <c r="F86" s="313">
        <v>37.799999999999997</v>
      </c>
      <c r="G86" s="39"/>
      <c r="H86" s="45"/>
    </row>
    <row r="87" s="2" customFormat="1" ht="16.8" customHeight="1">
      <c r="A87" s="39"/>
      <c r="B87" s="45"/>
      <c r="C87" s="312" t="s">
        <v>470</v>
      </c>
      <c r="D87" s="312" t="s">
        <v>471</v>
      </c>
      <c r="E87" s="18" t="s">
        <v>143</v>
      </c>
      <c r="F87" s="313">
        <v>41.399999999999999</v>
      </c>
      <c r="G87" s="39"/>
      <c r="H87" s="45"/>
    </row>
    <row r="88" s="2" customFormat="1" ht="16.8" customHeight="1">
      <c r="A88" s="39"/>
      <c r="B88" s="45"/>
      <c r="C88" s="308" t="s">
        <v>187</v>
      </c>
      <c r="D88" s="309" t="s">
        <v>1</v>
      </c>
      <c r="E88" s="310" t="s">
        <v>1</v>
      </c>
      <c r="F88" s="311">
        <v>280</v>
      </c>
      <c r="G88" s="39"/>
      <c r="H88" s="45"/>
    </row>
    <row r="89" s="2" customFormat="1" ht="16.8" customHeight="1">
      <c r="A89" s="39"/>
      <c r="B89" s="45"/>
      <c r="C89" s="312" t="s">
        <v>1</v>
      </c>
      <c r="D89" s="312" t="s">
        <v>240</v>
      </c>
      <c r="E89" s="18" t="s">
        <v>1</v>
      </c>
      <c r="F89" s="313">
        <v>0</v>
      </c>
      <c r="G89" s="39"/>
      <c r="H89" s="45"/>
    </row>
    <row r="90" s="2" customFormat="1" ht="16.8" customHeight="1">
      <c r="A90" s="39"/>
      <c r="B90" s="45"/>
      <c r="C90" s="312" t="s">
        <v>1</v>
      </c>
      <c r="D90" s="312" t="s">
        <v>241</v>
      </c>
      <c r="E90" s="18" t="s">
        <v>1</v>
      </c>
      <c r="F90" s="313">
        <v>72</v>
      </c>
      <c r="G90" s="39"/>
      <c r="H90" s="45"/>
    </row>
    <row r="91" s="2" customFormat="1" ht="16.8" customHeight="1">
      <c r="A91" s="39"/>
      <c r="B91" s="45"/>
      <c r="C91" s="312" t="s">
        <v>1</v>
      </c>
      <c r="D91" s="312" t="s">
        <v>242</v>
      </c>
      <c r="E91" s="18" t="s">
        <v>1</v>
      </c>
      <c r="F91" s="313">
        <v>68</v>
      </c>
      <c r="G91" s="39"/>
      <c r="H91" s="45"/>
    </row>
    <row r="92" s="2" customFormat="1" ht="16.8" customHeight="1">
      <c r="A92" s="39"/>
      <c r="B92" s="45"/>
      <c r="C92" s="312" t="s">
        <v>1</v>
      </c>
      <c r="D92" s="312" t="s">
        <v>243</v>
      </c>
      <c r="E92" s="18" t="s">
        <v>1</v>
      </c>
      <c r="F92" s="313">
        <v>72</v>
      </c>
      <c r="G92" s="39"/>
      <c r="H92" s="45"/>
    </row>
    <row r="93" s="2" customFormat="1" ht="16.8" customHeight="1">
      <c r="A93" s="39"/>
      <c r="B93" s="45"/>
      <c r="C93" s="312" t="s">
        <v>1</v>
      </c>
      <c r="D93" s="312" t="s">
        <v>244</v>
      </c>
      <c r="E93" s="18" t="s">
        <v>1</v>
      </c>
      <c r="F93" s="313">
        <v>68</v>
      </c>
      <c r="G93" s="39"/>
      <c r="H93" s="45"/>
    </row>
    <row r="94" s="2" customFormat="1" ht="16.8" customHeight="1">
      <c r="A94" s="39"/>
      <c r="B94" s="45"/>
      <c r="C94" s="312" t="s">
        <v>187</v>
      </c>
      <c r="D94" s="312" t="s">
        <v>227</v>
      </c>
      <c r="E94" s="18" t="s">
        <v>1</v>
      </c>
      <c r="F94" s="313">
        <v>280</v>
      </c>
      <c r="G94" s="39"/>
      <c r="H94" s="45"/>
    </row>
    <row r="95" s="2" customFormat="1" ht="16.8" customHeight="1">
      <c r="A95" s="39"/>
      <c r="B95" s="45"/>
      <c r="C95" s="314" t="s">
        <v>846</v>
      </c>
      <c r="D95" s="39"/>
      <c r="E95" s="39"/>
      <c r="F95" s="39"/>
      <c r="G95" s="39"/>
      <c r="H95" s="45"/>
    </row>
    <row r="96" s="2" customFormat="1" ht="16.8" customHeight="1">
      <c r="A96" s="39"/>
      <c r="B96" s="45"/>
      <c r="C96" s="312" t="s">
        <v>237</v>
      </c>
      <c r="D96" s="312" t="s">
        <v>238</v>
      </c>
      <c r="E96" s="18" t="s">
        <v>143</v>
      </c>
      <c r="F96" s="313">
        <v>280</v>
      </c>
      <c r="G96" s="39"/>
      <c r="H96" s="45"/>
    </row>
    <row r="97" s="2" customFormat="1" ht="16.8" customHeight="1">
      <c r="A97" s="39"/>
      <c r="B97" s="45"/>
      <c r="C97" s="312" t="s">
        <v>246</v>
      </c>
      <c r="D97" s="312" t="s">
        <v>247</v>
      </c>
      <c r="E97" s="18" t="s">
        <v>143</v>
      </c>
      <c r="F97" s="313">
        <v>33600</v>
      </c>
      <c r="G97" s="39"/>
      <c r="H97" s="45"/>
    </row>
    <row r="98" s="2" customFormat="1" ht="16.8" customHeight="1">
      <c r="A98" s="39"/>
      <c r="B98" s="45"/>
      <c r="C98" s="312" t="s">
        <v>251</v>
      </c>
      <c r="D98" s="312" t="s">
        <v>252</v>
      </c>
      <c r="E98" s="18" t="s">
        <v>143</v>
      </c>
      <c r="F98" s="313">
        <v>280</v>
      </c>
      <c r="G98" s="39"/>
      <c r="H98" s="45"/>
    </row>
    <row r="99" s="2" customFormat="1" ht="16.8" customHeight="1">
      <c r="A99" s="39"/>
      <c r="B99" s="45"/>
      <c r="C99" s="308" t="s">
        <v>141</v>
      </c>
      <c r="D99" s="309" t="s">
        <v>142</v>
      </c>
      <c r="E99" s="310" t="s">
        <v>143</v>
      </c>
      <c r="F99" s="311">
        <v>251.43000000000001</v>
      </c>
      <c r="G99" s="39"/>
      <c r="H99" s="45"/>
    </row>
    <row r="100" s="2" customFormat="1" ht="16.8" customHeight="1">
      <c r="A100" s="39"/>
      <c r="B100" s="45"/>
      <c r="C100" s="312" t="s">
        <v>1</v>
      </c>
      <c r="D100" s="312" t="s">
        <v>849</v>
      </c>
      <c r="E100" s="18" t="s">
        <v>1</v>
      </c>
      <c r="F100" s="313">
        <v>18.02</v>
      </c>
      <c r="G100" s="39"/>
      <c r="H100" s="45"/>
    </row>
    <row r="101" s="2" customFormat="1" ht="16.8" customHeight="1">
      <c r="A101" s="39"/>
      <c r="B101" s="45"/>
      <c r="C101" s="312" t="s">
        <v>1</v>
      </c>
      <c r="D101" s="312" t="s">
        <v>850</v>
      </c>
      <c r="E101" s="18" t="s">
        <v>1</v>
      </c>
      <c r="F101" s="313">
        <v>55.759999999999998</v>
      </c>
      <c r="G101" s="39"/>
      <c r="H101" s="45"/>
    </row>
    <row r="102" s="2" customFormat="1" ht="16.8" customHeight="1">
      <c r="A102" s="39"/>
      <c r="B102" s="45"/>
      <c r="C102" s="312" t="s">
        <v>1</v>
      </c>
      <c r="D102" s="312" t="s">
        <v>851</v>
      </c>
      <c r="E102" s="18" t="s">
        <v>1</v>
      </c>
      <c r="F102" s="313">
        <v>35.280000000000001</v>
      </c>
      <c r="G102" s="39"/>
      <c r="H102" s="45"/>
    </row>
    <row r="103" s="2" customFormat="1" ht="16.8" customHeight="1">
      <c r="A103" s="39"/>
      <c r="B103" s="45"/>
      <c r="C103" s="312" t="s">
        <v>1</v>
      </c>
      <c r="D103" s="312" t="s">
        <v>852</v>
      </c>
      <c r="E103" s="18" t="s">
        <v>1</v>
      </c>
      <c r="F103" s="313">
        <v>27.719999999999999</v>
      </c>
      <c r="G103" s="39"/>
      <c r="H103" s="45"/>
    </row>
    <row r="104" s="2" customFormat="1" ht="16.8" customHeight="1">
      <c r="A104" s="39"/>
      <c r="B104" s="45"/>
      <c r="C104" s="312" t="s">
        <v>1</v>
      </c>
      <c r="D104" s="312" t="s">
        <v>853</v>
      </c>
      <c r="E104" s="18" t="s">
        <v>1</v>
      </c>
      <c r="F104" s="313">
        <v>36.960000000000001</v>
      </c>
      <c r="G104" s="39"/>
      <c r="H104" s="45"/>
    </row>
    <row r="105" s="2" customFormat="1" ht="16.8" customHeight="1">
      <c r="A105" s="39"/>
      <c r="B105" s="45"/>
      <c r="C105" s="312" t="s">
        <v>1</v>
      </c>
      <c r="D105" s="312" t="s">
        <v>854</v>
      </c>
      <c r="E105" s="18" t="s">
        <v>1</v>
      </c>
      <c r="F105" s="313">
        <v>4.25</v>
      </c>
      <c r="G105" s="39"/>
      <c r="H105" s="45"/>
    </row>
    <row r="106" s="2" customFormat="1" ht="16.8" customHeight="1">
      <c r="A106" s="39"/>
      <c r="B106" s="45"/>
      <c r="C106" s="312" t="s">
        <v>1</v>
      </c>
      <c r="D106" s="312" t="s">
        <v>855</v>
      </c>
      <c r="E106" s="18" t="s">
        <v>1</v>
      </c>
      <c r="F106" s="313">
        <v>16.875</v>
      </c>
      <c r="G106" s="39"/>
      <c r="H106" s="45"/>
    </row>
    <row r="107" s="2" customFormat="1" ht="16.8" customHeight="1">
      <c r="A107" s="39"/>
      <c r="B107" s="45"/>
      <c r="C107" s="312" t="s">
        <v>1</v>
      </c>
      <c r="D107" s="312" t="s">
        <v>856</v>
      </c>
      <c r="E107" s="18" t="s">
        <v>1</v>
      </c>
      <c r="F107" s="313">
        <v>11.925000000000001</v>
      </c>
      <c r="G107" s="39"/>
      <c r="H107" s="45"/>
    </row>
    <row r="108" s="2" customFormat="1" ht="16.8" customHeight="1">
      <c r="A108" s="39"/>
      <c r="B108" s="45"/>
      <c r="C108" s="312" t="s">
        <v>1</v>
      </c>
      <c r="D108" s="312" t="s">
        <v>857</v>
      </c>
      <c r="E108" s="18" t="s">
        <v>1</v>
      </c>
      <c r="F108" s="313">
        <v>14.84</v>
      </c>
      <c r="G108" s="39"/>
      <c r="H108" s="45"/>
    </row>
    <row r="109" s="2" customFormat="1" ht="16.8" customHeight="1">
      <c r="A109" s="39"/>
      <c r="B109" s="45"/>
      <c r="C109" s="312" t="s">
        <v>1</v>
      </c>
      <c r="D109" s="312" t="s">
        <v>858</v>
      </c>
      <c r="E109" s="18" t="s">
        <v>1</v>
      </c>
      <c r="F109" s="313">
        <v>7</v>
      </c>
      <c r="G109" s="39"/>
      <c r="H109" s="45"/>
    </row>
    <row r="110" s="2" customFormat="1" ht="16.8" customHeight="1">
      <c r="A110" s="39"/>
      <c r="B110" s="45"/>
      <c r="C110" s="312" t="s">
        <v>1</v>
      </c>
      <c r="D110" s="312" t="s">
        <v>859</v>
      </c>
      <c r="E110" s="18" t="s">
        <v>1</v>
      </c>
      <c r="F110" s="313">
        <v>22.800000000000001</v>
      </c>
      <c r="G110" s="39"/>
      <c r="H110" s="45"/>
    </row>
    <row r="111" s="2" customFormat="1" ht="16.8" customHeight="1">
      <c r="A111" s="39"/>
      <c r="B111" s="45"/>
      <c r="C111" s="312" t="s">
        <v>1</v>
      </c>
      <c r="D111" s="312" t="s">
        <v>227</v>
      </c>
      <c r="E111" s="18" t="s">
        <v>1</v>
      </c>
      <c r="F111" s="313">
        <v>251.43000000000001</v>
      </c>
      <c r="G111" s="39"/>
      <c r="H111" s="45"/>
    </row>
    <row r="112" s="2" customFormat="1" ht="16.8" customHeight="1">
      <c r="A112" s="39"/>
      <c r="B112" s="45"/>
      <c r="C112" s="314" t="s">
        <v>846</v>
      </c>
      <c r="D112" s="39"/>
      <c r="E112" s="39"/>
      <c r="F112" s="39"/>
      <c r="G112" s="39"/>
      <c r="H112" s="45"/>
    </row>
    <row r="113" s="2" customFormat="1">
      <c r="A113" s="39"/>
      <c r="B113" s="45"/>
      <c r="C113" s="312" t="s">
        <v>403</v>
      </c>
      <c r="D113" s="312" t="s">
        <v>404</v>
      </c>
      <c r="E113" s="18" t="s">
        <v>143</v>
      </c>
      <c r="F113" s="313">
        <v>418.428</v>
      </c>
      <c r="G113" s="39"/>
      <c r="H113" s="45"/>
    </row>
    <row r="114" s="2" customFormat="1" ht="16.8" customHeight="1">
      <c r="A114" s="39"/>
      <c r="B114" s="45"/>
      <c r="C114" s="312" t="s">
        <v>419</v>
      </c>
      <c r="D114" s="312" t="s">
        <v>420</v>
      </c>
      <c r="E114" s="18" t="s">
        <v>256</v>
      </c>
      <c r="F114" s="313">
        <v>886.375</v>
      </c>
      <c r="G114" s="39"/>
      <c r="H114" s="45"/>
    </row>
    <row r="115" s="2" customFormat="1" ht="16.8" customHeight="1">
      <c r="A115" s="39"/>
      <c r="B115" s="45"/>
      <c r="C115" s="312" t="s">
        <v>560</v>
      </c>
      <c r="D115" s="312" t="s">
        <v>561</v>
      </c>
      <c r="E115" s="18" t="s">
        <v>143</v>
      </c>
      <c r="F115" s="313">
        <v>251.43000000000001</v>
      </c>
      <c r="G115" s="39"/>
      <c r="H115" s="45"/>
    </row>
    <row r="116" s="2" customFormat="1" ht="16.8" customHeight="1">
      <c r="A116" s="39"/>
      <c r="B116" s="45"/>
      <c r="C116" s="312" t="s">
        <v>701</v>
      </c>
      <c r="D116" s="312" t="s">
        <v>702</v>
      </c>
      <c r="E116" s="18" t="s">
        <v>143</v>
      </c>
      <c r="F116" s="313">
        <v>284.68000000000001</v>
      </c>
      <c r="G116" s="39"/>
      <c r="H116" s="45"/>
    </row>
    <row r="117" s="2" customFormat="1" ht="16.8" customHeight="1">
      <c r="A117" s="39"/>
      <c r="B117" s="45"/>
      <c r="C117" s="312" t="s">
        <v>706</v>
      </c>
      <c r="D117" s="312" t="s">
        <v>707</v>
      </c>
      <c r="E117" s="18" t="s">
        <v>143</v>
      </c>
      <c r="F117" s="313">
        <v>284.68000000000001</v>
      </c>
      <c r="G117" s="39"/>
      <c r="H117" s="45"/>
    </row>
    <row r="118" s="2" customFormat="1">
      <c r="A118" s="39"/>
      <c r="B118" s="45"/>
      <c r="C118" s="312" t="s">
        <v>719</v>
      </c>
      <c r="D118" s="312" t="s">
        <v>720</v>
      </c>
      <c r="E118" s="18" t="s">
        <v>143</v>
      </c>
      <c r="F118" s="313">
        <v>335.14999999999998</v>
      </c>
      <c r="G118" s="39"/>
      <c r="H118" s="45"/>
    </row>
    <row r="119" s="2" customFormat="1" ht="16.8" customHeight="1">
      <c r="A119" s="39"/>
      <c r="B119" s="45"/>
      <c r="C119" s="312" t="s">
        <v>710</v>
      </c>
      <c r="D119" s="312" t="s">
        <v>711</v>
      </c>
      <c r="E119" s="18" t="s">
        <v>143</v>
      </c>
      <c r="F119" s="313">
        <v>377.58999999999998</v>
      </c>
      <c r="G119" s="39"/>
      <c r="H119" s="45"/>
    </row>
    <row r="120" s="2" customFormat="1" ht="16.8" customHeight="1">
      <c r="A120" s="39"/>
      <c r="B120" s="45"/>
      <c r="C120" s="312" t="s">
        <v>735</v>
      </c>
      <c r="D120" s="312" t="s">
        <v>736</v>
      </c>
      <c r="E120" s="18" t="s">
        <v>143</v>
      </c>
      <c r="F120" s="313">
        <v>377.58999999999998</v>
      </c>
      <c r="G120" s="39"/>
      <c r="H120" s="45"/>
    </row>
    <row r="121" s="2" customFormat="1" ht="16.8" customHeight="1">
      <c r="A121" s="39"/>
      <c r="B121" s="45"/>
      <c r="C121" s="312" t="s">
        <v>724</v>
      </c>
      <c r="D121" s="312" t="s">
        <v>725</v>
      </c>
      <c r="E121" s="18" t="s">
        <v>143</v>
      </c>
      <c r="F121" s="313">
        <v>357.995</v>
      </c>
      <c r="G121" s="39"/>
      <c r="H121" s="45"/>
    </row>
    <row r="122" s="2" customFormat="1" ht="16.8" customHeight="1">
      <c r="A122" s="39"/>
      <c r="B122" s="45"/>
      <c r="C122" s="312" t="s">
        <v>741</v>
      </c>
      <c r="D122" s="312" t="s">
        <v>742</v>
      </c>
      <c r="E122" s="18" t="s">
        <v>256</v>
      </c>
      <c r="F122" s="313">
        <v>415.34899999999999</v>
      </c>
      <c r="G122" s="39"/>
      <c r="H122" s="45"/>
    </row>
    <row r="123" s="2" customFormat="1" ht="16.8" customHeight="1">
      <c r="A123" s="39"/>
      <c r="B123" s="45"/>
      <c r="C123" s="308" t="s">
        <v>145</v>
      </c>
      <c r="D123" s="309" t="s">
        <v>146</v>
      </c>
      <c r="E123" s="310" t="s">
        <v>143</v>
      </c>
      <c r="F123" s="311">
        <v>33.25</v>
      </c>
      <c r="G123" s="39"/>
      <c r="H123" s="45"/>
    </row>
    <row r="124" s="2" customFormat="1" ht="16.8" customHeight="1">
      <c r="A124" s="39"/>
      <c r="B124" s="45"/>
      <c r="C124" s="312" t="s">
        <v>1</v>
      </c>
      <c r="D124" s="312" t="s">
        <v>860</v>
      </c>
      <c r="E124" s="18" t="s">
        <v>1</v>
      </c>
      <c r="F124" s="313">
        <v>30.25</v>
      </c>
      <c r="G124" s="39"/>
      <c r="H124" s="45"/>
    </row>
    <row r="125" s="2" customFormat="1" ht="16.8" customHeight="1">
      <c r="A125" s="39"/>
      <c r="B125" s="45"/>
      <c r="C125" s="312" t="s">
        <v>1</v>
      </c>
      <c r="D125" s="312" t="s">
        <v>136</v>
      </c>
      <c r="E125" s="18" t="s">
        <v>1</v>
      </c>
      <c r="F125" s="313">
        <v>3</v>
      </c>
      <c r="G125" s="39"/>
      <c r="H125" s="45"/>
    </row>
    <row r="126" s="2" customFormat="1" ht="16.8" customHeight="1">
      <c r="A126" s="39"/>
      <c r="B126" s="45"/>
      <c r="C126" s="312" t="s">
        <v>1</v>
      </c>
      <c r="D126" s="312" t="s">
        <v>227</v>
      </c>
      <c r="E126" s="18" t="s">
        <v>1</v>
      </c>
      <c r="F126" s="313">
        <v>33.25</v>
      </c>
      <c r="G126" s="39"/>
      <c r="H126" s="45"/>
    </row>
    <row r="127" s="2" customFormat="1" ht="16.8" customHeight="1">
      <c r="A127" s="39"/>
      <c r="B127" s="45"/>
      <c r="C127" s="314" t="s">
        <v>846</v>
      </c>
      <c r="D127" s="39"/>
      <c r="E127" s="39"/>
      <c r="F127" s="39"/>
      <c r="G127" s="39"/>
      <c r="H127" s="45"/>
    </row>
    <row r="128" s="2" customFormat="1">
      <c r="A128" s="39"/>
      <c r="B128" s="45"/>
      <c r="C128" s="312" t="s">
        <v>403</v>
      </c>
      <c r="D128" s="312" t="s">
        <v>404</v>
      </c>
      <c r="E128" s="18" t="s">
        <v>143</v>
      </c>
      <c r="F128" s="313">
        <v>418.428</v>
      </c>
      <c r="G128" s="39"/>
      <c r="H128" s="45"/>
    </row>
    <row r="129" s="2" customFormat="1" ht="16.8" customHeight="1">
      <c r="A129" s="39"/>
      <c r="B129" s="45"/>
      <c r="C129" s="312" t="s">
        <v>419</v>
      </c>
      <c r="D129" s="312" t="s">
        <v>420</v>
      </c>
      <c r="E129" s="18" t="s">
        <v>256</v>
      </c>
      <c r="F129" s="313">
        <v>886.375</v>
      </c>
      <c r="G129" s="39"/>
      <c r="H129" s="45"/>
    </row>
    <row r="130" s="2" customFormat="1" ht="16.8" customHeight="1">
      <c r="A130" s="39"/>
      <c r="B130" s="45"/>
      <c r="C130" s="312" t="s">
        <v>551</v>
      </c>
      <c r="D130" s="312" t="s">
        <v>552</v>
      </c>
      <c r="E130" s="18" t="s">
        <v>143</v>
      </c>
      <c r="F130" s="313">
        <v>120.41</v>
      </c>
      <c r="G130" s="39"/>
      <c r="H130" s="45"/>
    </row>
    <row r="131" s="2" customFormat="1" ht="16.8" customHeight="1">
      <c r="A131" s="39"/>
      <c r="B131" s="45"/>
      <c r="C131" s="312" t="s">
        <v>701</v>
      </c>
      <c r="D131" s="312" t="s">
        <v>702</v>
      </c>
      <c r="E131" s="18" t="s">
        <v>143</v>
      </c>
      <c r="F131" s="313">
        <v>284.68000000000001</v>
      </c>
      <c r="G131" s="39"/>
      <c r="H131" s="45"/>
    </row>
    <row r="132" s="2" customFormat="1" ht="16.8" customHeight="1">
      <c r="A132" s="39"/>
      <c r="B132" s="45"/>
      <c r="C132" s="312" t="s">
        <v>706</v>
      </c>
      <c r="D132" s="312" t="s">
        <v>707</v>
      </c>
      <c r="E132" s="18" t="s">
        <v>143</v>
      </c>
      <c r="F132" s="313">
        <v>284.68000000000001</v>
      </c>
      <c r="G132" s="39"/>
      <c r="H132" s="45"/>
    </row>
    <row r="133" s="2" customFormat="1">
      <c r="A133" s="39"/>
      <c r="B133" s="45"/>
      <c r="C133" s="312" t="s">
        <v>719</v>
      </c>
      <c r="D133" s="312" t="s">
        <v>720</v>
      </c>
      <c r="E133" s="18" t="s">
        <v>143</v>
      </c>
      <c r="F133" s="313">
        <v>335.14999999999998</v>
      </c>
      <c r="G133" s="39"/>
      <c r="H133" s="45"/>
    </row>
    <row r="134" s="2" customFormat="1" ht="16.8" customHeight="1">
      <c r="A134" s="39"/>
      <c r="B134" s="45"/>
      <c r="C134" s="312" t="s">
        <v>710</v>
      </c>
      <c r="D134" s="312" t="s">
        <v>711</v>
      </c>
      <c r="E134" s="18" t="s">
        <v>143</v>
      </c>
      <c r="F134" s="313">
        <v>377.58999999999998</v>
      </c>
      <c r="G134" s="39"/>
      <c r="H134" s="45"/>
    </row>
    <row r="135" s="2" customFormat="1" ht="16.8" customHeight="1">
      <c r="A135" s="39"/>
      <c r="B135" s="45"/>
      <c r="C135" s="312" t="s">
        <v>735</v>
      </c>
      <c r="D135" s="312" t="s">
        <v>736</v>
      </c>
      <c r="E135" s="18" t="s">
        <v>143</v>
      </c>
      <c r="F135" s="313">
        <v>377.58999999999998</v>
      </c>
      <c r="G135" s="39"/>
      <c r="H135" s="45"/>
    </row>
    <row r="136" s="2" customFormat="1" ht="16.8" customHeight="1">
      <c r="A136" s="39"/>
      <c r="B136" s="45"/>
      <c r="C136" s="312" t="s">
        <v>724</v>
      </c>
      <c r="D136" s="312" t="s">
        <v>725</v>
      </c>
      <c r="E136" s="18" t="s">
        <v>143</v>
      </c>
      <c r="F136" s="313">
        <v>357.995</v>
      </c>
      <c r="G136" s="39"/>
      <c r="H136" s="45"/>
    </row>
    <row r="137" s="2" customFormat="1" ht="16.8" customHeight="1">
      <c r="A137" s="39"/>
      <c r="B137" s="45"/>
      <c r="C137" s="312" t="s">
        <v>741</v>
      </c>
      <c r="D137" s="312" t="s">
        <v>742</v>
      </c>
      <c r="E137" s="18" t="s">
        <v>256</v>
      </c>
      <c r="F137" s="313">
        <v>415.34899999999999</v>
      </c>
      <c r="G137" s="39"/>
      <c r="H137" s="45"/>
    </row>
    <row r="138" s="2" customFormat="1" ht="16.8" customHeight="1">
      <c r="A138" s="39"/>
      <c r="B138" s="45"/>
      <c r="C138" s="308" t="s">
        <v>148</v>
      </c>
      <c r="D138" s="309" t="s">
        <v>149</v>
      </c>
      <c r="E138" s="310" t="s">
        <v>143</v>
      </c>
      <c r="F138" s="311">
        <v>17.920000000000002</v>
      </c>
      <c r="G138" s="39"/>
      <c r="H138" s="45"/>
    </row>
    <row r="139" s="2" customFormat="1" ht="16.8" customHeight="1">
      <c r="A139" s="39"/>
      <c r="B139" s="45"/>
      <c r="C139" s="312" t="s">
        <v>1</v>
      </c>
      <c r="D139" s="312" t="s">
        <v>861</v>
      </c>
      <c r="E139" s="18" t="s">
        <v>1</v>
      </c>
      <c r="F139" s="313">
        <v>16.32</v>
      </c>
      <c r="G139" s="39"/>
      <c r="H139" s="45"/>
    </row>
    <row r="140" s="2" customFormat="1" ht="16.8" customHeight="1">
      <c r="A140" s="39"/>
      <c r="B140" s="45"/>
      <c r="C140" s="312" t="s">
        <v>1</v>
      </c>
      <c r="D140" s="312" t="s">
        <v>862</v>
      </c>
      <c r="E140" s="18" t="s">
        <v>1</v>
      </c>
      <c r="F140" s="313">
        <v>1.6000000000000001</v>
      </c>
      <c r="G140" s="39"/>
      <c r="H140" s="45"/>
    </row>
    <row r="141" s="2" customFormat="1" ht="16.8" customHeight="1">
      <c r="A141" s="39"/>
      <c r="B141" s="45"/>
      <c r="C141" s="312" t="s">
        <v>1</v>
      </c>
      <c r="D141" s="312" t="s">
        <v>227</v>
      </c>
      <c r="E141" s="18" t="s">
        <v>1</v>
      </c>
      <c r="F141" s="313">
        <v>17.920000000000002</v>
      </c>
      <c r="G141" s="39"/>
      <c r="H141" s="45"/>
    </row>
    <row r="142" s="2" customFormat="1" ht="16.8" customHeight="1">
      <c r="A142" s="39"/>
      <c r="B142" s="45"/>
      <c r="C142" s="314" t="s">
        <v>846</v>
      </c>
      <c r="D142" s="39"/>
      <c r="E142" s="39"/>
      <c r="F142" s="39"/>
      <c r="G142" s="39"/>
      <c r="H142" s="45"/>
    </row>
    <row r="143" s="2" customFormat="1">
      <c r="A143" s="39"/>
      <c r="B143" s="45"/>
      <c r="C143" s="312" t="s">
        <v>403</v>
      </c>
      <c r="D143" s="312" t="s">
        <v>404</v>
      </c>
      <c r="E143" s="18" t="s">
        <v>143</v>
      </c>
      <c r="F143" s="313">
        <v>418.428</v>
      </c>
      <c r="G143" s="39"/>
      <c r="H143" s="45"/>
    </row>
    <row r="144" s="2" customFormat="1" ht="16.8" customHeight="1">
      <c r="A144" s="39"/>
      <c r="B144" s="45"/>
      <c r="C144" s="312" t="s">
        <v>419</v>
      </c>
      <c r="D144" s="312" t="s">
        <v>420</v>
      </c>
      <c r="E144" s="18" t="s">
        <v>256</v>
      </c>
      <c r="F144" s="313">
        <v>886.375</v>
      </c>
      <c r="G144" s="39"/>
      <c r="H144" s="45"/>
    </row>
    <row r="145" s="2" customFormat="1" ht="16.8" customHeight="1">
      <c r="A145" s="39"/>
      <c r="B145" s="45"/>
      <c r="C145" s="312" t="s">
        <v>485</v>
      </c>
      <c r="D145" s="312" t="s">
        <v>486</v>
      </c>
      <c r="E145" s="18" t="s">
        <v>143</v>
      </c>
      <c r="F145" s="313">
        <v>87.159999999999997</v>
      </c>
      <c r="G145" s="39"/>
      <c r="H145" s="45"/>
    </row>
    <row r="146" s="2" customFormat="1" ht="16.8" customHeight="1">
      <c r="A146" s="39"/>
      <c r="B146" s="45"/>
      <c r="C146" s="312" t="s">
        <v>551</v>
      </c>
      <c r="D146" s="312" t="s">
        <v>552</v>
      </c>
      <c r="E146" s="18" t="s">
        <v>143</v>
      </c>
      <c r="F146" s="313">
        <v>120.41</v>
      </c>
      <c r="G146" s="39"/>
      <c r="H146" s="45"/>
    </row>
    <row r="147" s="2" customFormat="1">
      <c r="A147" s="39"/>
      <c r="B147" s="45"/>
      <c r="C147" s="312" t="s">
        <v>719</v>
      </c>
      <c r="D147" s="312" t="s">
        <v>720</v>
      </c>
      <c r="E147" s="18" t="s">
        <v>143</v>
      </c>
      <c r="F147" s="313">
        <v>335.14999999999998</v>
      </c>
      <c r="G147" s="39"/>
      <c r="H147" s="45"/>
    </row>
    <row r="148" s="2" customFormat="1" ht="16.8" customHeight="1">
      <c r="A148" s="39"/>
      <c r="B148" s="45"/>
      <c r="C148" s="312" t="s">
        <v>710</v>
      </c>
      <c r="D148" s="312" t="s">
        <v>711</v>
      </c>
      <c r="E148" s="18" t="s">
        <v>143</v>
      </c>
      <c r="F148" s="313">
        <v>377.58999999999998</v>
      </c>
      <c r="G148" s="39"/>
      <c r="H148" s="45"/>
    </row>
    <row r="149" s="2" customFormat="1" ht="16.8" customHeight="1">
      <c r="A149" s="39"/>
      <c r="B149" s="45"/>
      <c r="C149" s="312" t="s">
        <v>735</v>
      </c>
      <c r="D149" s="312" t="s">
        <v>736</v>
      </c>
      <c r="E149" s="18" t="s">
        <v>143</v>
      </c>
      <c r="F149" s="313">
        <v>377.58999999999998</v>
      </c>
      <c r="G149" s="39"/>
      <c r="H149" s="45"/>
    </row>
    <row r="150" s="2" customFormat="1" ht="16.8" customHeight="1">
      <c r="A150" s="39"/>
      <c r="B150" s="45"/>
      <c r="C150" s="312" t="s">
        <v>724</v>
      </c>
      <c r="D150" s="312" t="s">
        <v>725</v>
      </c>
      <c r="E150" s="18" t="s">
        <v>143</v>
      </c>
      <c r="F150" s="313">
        <v>357.995</v>
      </c>
      <c r="G150" s="39"/>
      <c r="H150" s="45"/>
    </row>
    <row r="151" s="2" customFormat="1" ht="16.8" customHeight="1">
      <c r="A151" s="39"/>
      <c r="B151" s="45"/>
      <c r="C151" s="312" t="s">
        <v>741</v>
      </c>
      <c r="D151" s="312" t="s">
        <v>742</v>
      </c>
      <c r="E151" s="18" t="s">
        <v>256</v>
      </c>
      <c r="F151" s="313">
        <v>415.34899999999999</v>
      </c>
      <c r="G151" s="39"/>
      <c r="H151" s="45"/>
    </row>
    <row r="152" s="2" customFormat="1" ht="16.8" customHeight="1">
      <c r="A152" s="39"/>
      <c r="B152" s="45"/>
      <c r="C152" s="308" t="s">
        <v>151</v>
      </c>
      <c r="D152" s="309" t="s">
        <v>152</v>
      </c>
      <c r="E152" s="310" t="s">
        <v>143</v>
      </c>
      <c r="F152" s="311">
        <v>17.100000000000001</v>
      </c>
      <c r="G152" s="39"/>
      <c r="H152" s="45"/>
    </row>
    <row r="153" s="2" customFormat="1" ht="16.8" customHeight="1">
      <c r="A153" s="39"/>
      <c r="B153" s="45"/>
      <c r="C153" s="312" t="s">
        <v>1</v>
      </c>
      <c r="D153" s="312" t="s">
        <v>863</v>
      </c>
      <c r="E153" s="18" t="s">
        <v>1</v>
      </c>
      <c r="F153" s="313">
        <v>15.6</v>
      </c>
      <c r="G153" s="39"/>
      <c r="H153" s="45"/>
    </row>
    <row r="154" s="2" customFormat="1" ht="16.8" customHeight="1">
      <c r="A154" s="39"/>
      <c r="B154" s="45"/>
      <c r="C154" s="312" t="s">
        <v>1</v>
      </c>
      <c r="D154" s="312" t="s">
        <v>864</v>
      </c>
      <c r="E154" s="18" t="s">
        <v>1</v>
      </c>
      <c r="F154" s="313">
        <v>1.5</v>
      </c>
      <c r="G154" s="39"/>
      <c r="H154" s="45"/>
    </row>
    <row r="155" s="2" customFormat="1" ht="16.8" customHeight="1">
      <c r="A155" s="39"/>
      <c r="B155" s="45"/>
      <c r="C155" s="312" t="s">
        <v>1</v>
      </c>
      <c r="D155" s="312" t="s">
        <v>227</v>
      </c>
      <c r="E155" s="18" t="s">
        <v>1</v>
      </c>
      <c r="F155" s="313">
        <v>17.100000000000001</v>
      </c>
      <c r="G155" s="39"/>
      <c r="H155" s="45"/>
    </row>
    <row r="156" s="2" customFormat="1" ht="16.8" customHeight="1">
      <c r="A156" s="39"/>
      <c r="B156" s="45"/>
      <c r="C156" s="314" t="s">
        <v>846</v>
      </c>
      <c r="D156" s="39"/>
      <c r="E156" s="39"/>
      <c r="F156" s="39"/>
      <c r="G156" s="39"/>
      <c r="H156" s="45"/>
    </row>
    <row r="157" s="2" customFormat="1">
      <c r="A157" s="39"/>
      <c r="B157" s="45"/>
      <c r="C157" s="312" t="s">
        <v>403</v>
      </c>
      <c r="D157" s="312" t="s">
        <v>404</v>
      </c>
      <c r="E157" s="18" t="s">
        <v>143</v>
      </c>
      <c r="F157" s="313">
        <v>418.428</v>
      </c>
      <c r="G157" s="39"/>
      <c r="H157" s="45"/>
    </row>
    <row r="158" s="2" customFormat="1" ht="16.8" customHeight="1">
      <c r="A158" s="39"/>
      <c r="B158" s="45"/>
      <c r="C158" s="312" t="s">
        <v>419</v>
      </c>
      <c r="D158" s="312" t="s">
        <v>420</v>
      </c>
      <c r="E158" s="18" t="s">
        <v>256</v>
      </c>
      <c r="F158" s="313">
        <v>886.375</v>
      </c>
      <c r="G158" s="39"/>
      <c r="H158" s="45"/>
    </row>
    <row r="159" s="2" customFormat="1" ht="16.8" customHeight="1">
      <c r="A159" s="39"/>
      <c r="B159" s="45"/>
      <c r="C159" s="312" t="s">
        <v>485</v>
      </c>
      <c r="D159" s="312" t="s">
        <v>486</v>
      </c>
      <c r="E159" s="18" t="s">
        <v>143</v>
      </c>
      <c r="F159" s="313">
        <v>87.159999999999997</v>
      </c>
      <c r="G159" s="39"/>
      <c r="H159" s="45"/>
    </row>
    <row r="160" s="2" customFormat="1" ht="16.8" customHeight="1">
      <c r="A160" s="39"/>
      <c r="B160" s="45"/>
      <c r="C160" s="312" t="s">
        <v>551</v>
      </c>
      <c r="D160" s="312" t="s">
        <v>552</v>
      </c>
      <c r="E160" s="18" t="s">
        <v>143</v>
      </c>
      <c r="F160" s="313">
        <v>120.41</v>
      </c>
      <c r="G160" s="39"/>
      <c r="H160" s="45"/>
    </row>
    <row r="161" s="2" customFormat="1">
      <c r="A161" s="39"/>
      <c r="B161" s="45"/>
      <c r="C161" s="312" t="s">
        <v>719</v>
      </c>
      <c r="D161" s="312" t="s">
        <v>720</v>
      </c>
      <c r="E161" s="18" t="s">
        <v>143</v>
      </c>
      <c r="F161" s="313">
        <v>335.14999999999998</v>
      </c>
      <c r="G161" s="39"/>
      <c r="H161" s="45"/>
    </row>
    <row r="162" s="2" customFormat="1" ht="16.8" customHeight="1">
      <c r="A162" s="39"/>
      <c r="B162" s="45"/>
      <c r="C162" s="312" t="s">
        <v>710</v>
      </c>
      <c r="D162" s="312" t="s">
        <v>711</v>
      </c>
      <c r="E162" s="18" t="s">
        <v>143</v>
      </c>
      <c r="F162" s="313">
        <v>377.58999999999998</v>
      </c>
      <c r="G162" s="39"/>
      <c r="H162" s="45"/>
    </row>
    <row r="163" s="2" customFormat="1" ht="16.8" customHeight="1">
      <c r="A163" s="39"/>
      <c r="B163" s="45"/>
      <c r="C163" s="312" t="s">
        <v>735</v>
      </c>
      <c r="D163" s="312" t="s">
        <v>736</v>
      </c>
      <c r="E163" s="18" t="s">
        <v>143</v>
      </c>
      <c r="F163" s="313">
        <v>377.58999999999998</v>
      </c>
      <c r="G163" s="39"/>
      <c r="H163" s="45"/>
    </row>
    <row r="164" s="2" customFormat="1" ht="16.8" customHeight="1">
      <c r="A164" s="39"/>
      <c r="B164" s="45"/>
      <c r="C164" s="312" t="s">
        <v>724</v>
      </c>
      <c r="D164" s="312" t="s">
        <v>725</v>
      </c>
      <c r="E164" s="18" t="s">
        <v>143</v>
      </c>
      <c r="F164" s="313">
        <v>357.995</v>
      </c>
      <c r="G164" s="39"/>
      <c r="H164" s="45"/>
    </row>
    <row r="165" s="2" customFormat="1" ht="16.8" customHeight="1">
      <c r="A165" s="39"/>
      <c r="B165" s="45"/>
      <c r="C165" s="312" t="s">
        <v>741</v>
      </c>
      <c r="D165" s="312" t="s">
        <v>742</v>
      </c>
      <c r="E165" s="18" t="s">
        <v>256</v>
      </c>
      <c r="F165" s="313">
        <v>415.34899999999999</v>
      </c>
      <c r="G165" s="39"/>
      <c r="H165" s="45"/>
    </row>
    <row r="166" s="2" customFormat="1" ht="16.8" customHeight="1">
      <c r="A166" s="39"/>
      <c r="B166" s="45"/>
      <c r="C166" s="308" t="s">
        <v>154</v>
      </c>
      <c r="D166" s="309" t="s">
        <v>155</v>
      </c>
      <c r="E166" s="310" t="s">
        <v>143</v>
      </c>
      <c r="F166" s="311">
        <v>9.6999999999999993</v>
      </c>
      <c r="G166" s="39"/>
      <c r="H166" s="45"/>
    </row>
    <row r="167" s="2" customFormat="1" ht="16.8" customHeight="1">
      <c r="A167" s="39"/>
      <c r="B167" s="45"/>
      <c r="C167" s="312" t="s">
        <v>1</v>
      </c>
      <c r="D167" s="312" t="s">
        <v>865</v>
      </c>
      <c r="E167" s="18" t="s">
        <v>1</v>
      </c>
      <c r="F167" s="313">
        <v>8.8000000000000007</v>
      </c>
      <c r="G167" s="39"/>
      <c r="H167" s="45"/>
    </row>
    <row r="168" s="2" customFormat="1" ht="16.8" customHeight="1">
      <c r="A168" s="39"/>
      <c r="B168" s="45"/>
      <c r="C168" s="312" t="s">
        <v>1</v>
      </c>
      <c r="D168" s="312" t="s">
        <v>866</v>
      </c>
      <c r="E168" s="18" t="s">
        <v>1</v>
      </c>
      <c r="F168" s="313">
        <v>0.90000000000000002</v>
      </c>
      <c r="G168" s="39"/>
      <c r="H168" s="45"/>
    </row>
    <row r="169" s="2" customFormat="1" ht="16.8" customHeight="1">
      <c r="A169" s="39"/>
      <c r="B169" s="45"/>
      <c r="C169" s="312" t="s">
        <v>1</v>
      </c>
      <c r="D169" s="312" t="s">
        <v>227</v>
      </c>
      <c r="E169" s="18" t="s">
        <v>1</v>
      </c>
      <c r="F169" s="313">
        <v>9.6999999999999993</v>
      </c>
      <c r="G169" s="39"/>
      <c r="H169" s="45"/>
    </row>
    <row r="170" s="2" customFormat="1" ht="16.8" customHeight="1">
      <c r="A170" s="39"/>
      <c r="B170" s="45"/>
      <c r="C170" s="314" t="s">
        <v>846</v>
      </c>
      <c r="D170" s="39"/>
      <c r="E170" s="39"/>
      <c r="F170" s="39"/>
      <c r="G170" s="39"/>
      <c r="H170" s="45"/>
    </row>
    <row r="171" s="2" customFormat="1" ht="16.8" customHeight="1">
      <c r="A171" s="39"/>
      <c r="B171" s="45"/>
      <c r="C171" s="312" t="s">
        <v>390</v>
      </c>
      <c r="D171" s="312" t="s">
        <v>391</v>
      </c>
      <c r="E171" s="18" t="s">
        <v>143</v>
      </c>
      <c r="F171" s="313">
        <v>9.6999999999999993</v>
      </c>
      <c r="G171" s="39"/>
      <c r="H171" s="45"/>
    </row>
    <row r="172" s="2" customFormat="1">
      <c r="A172" s="39"/>
      <c r="B172" s="45"/>
      <c r="C172" s="312" t="s">
        <v>403</v>
      </c>
      <c r="D172" s="312" t="s">
        <v>404</v>
      </c>
      <c r="E172" s="18" t="s">
        <v>143</v>
      </c>
      <c r="F172" s="313">
        <v>418.428</v>
      </c>
      <c r="G172" s="39"/>
      <c r="H172" s="45"/>
    </row>
    <row r="173" s="2" customFormat="1" ht="16.8" customHeight="1">
      <c r="A173" s="39"/>
      <c r="B173" s="45"/>
      <c r="C173" s="312" t="s">
        <v>419</v>
      </c>
      <c r="D173" s="312" t="s">
        <v>420</v>
      </c>
      <c r="E173" s="18" t="s">
        <v>256</v>
      </c>
      <c r="F173" s="313">
        <v>886.375</v>
      </c>
      <c r="G173" s="39"/>
      <c r="H173" s="45"/>
    </row>
    <row r="174" s="2" customFormat="1" ht="16.8" customHeight="1">
      <c r="A174" s="39"/>
      <c r="B174" s="45"/>
      <c r="C174" s="312" t="s">
        <v>485</v>
      </c>
      <c r="D174" s="312" t="s">
        <v>486</v>
      </c>
      <c r="E174" s="18" t="s">
        <v>143</v>
      </c>
      <c r="F174" s="313">
        <v>87.159999999999997</v>
      </c>
      <c r="G174" s="39"/>
      <c r="H174" s="45"/>
    </row>
    <row r="175" s="2" customFormat="1" ht="16.8" customHeight="1">
      <c r="A175" s="39"/>
      <c r="B175" s="45"/>
      <c r="C175" s="312" t="s">
        <v>551</v>
      </c>
      <c r="D175" s="312" t="s">
        <v>552</v>
      </c>
      <c r="E175" s="18" t="s">
        <v>143</v>
      </c>
      <c r="F175" s="313">
        <v>120.41</v>
      </c>
      <c r="G175" s="39"/>
      <c r="H175" s="45"/>
    </row>
    <row r="176" s="2" customFormat="1" ht="16.8" customHeight="1">
      <c r="A176" s="39"/>
      <c r="B176" s="45"/>
      <c r="C176" s="312" t="s">
        <v>574</v>
      </c>
      <c r="D176" s="312" t="s">
        <v>575</v>
      </c>
      <c r="E176" s="18" t="s">
        <v>143</v>
      </c>
      <c r="F176" s="313">
        <v>43.75</v>
      </c>
      <c r="G176" s="39"/>
      <c r="H176" s="45"/>
    </row>
    <row r="177" s="2" customFormat="1">
      <c r="A177" s="39"/>
      <c r="B177" s="45"/>
      <c r="C177" s="312" t="s">
        <v>719</v>
      </c>
      <c r="D177" s="312" t="s">
        <v>720</v>
      </c>
      <c r="E177" s="18" t="s">
        <v>143</v>
      </c>
      <c r="F177" s="313">
        <v>335.14999999999998</v>
      </c>
      <c r="G177" s="39"/>
      <c r="H177" s="45"/>
    </row>
    <row r="178" s="2" customFormat="1" ht="16.8" customHeight="1">
      <c r="A178" s="39"/>
      <c r="B178" s="45"/>
      <c r="C178" s="312" t="s">
        <v>710</v>
      </c>
      <c r="D178" s="312" t="s">
        <v>711</v>
      </c>
      <c r="E178" s="18" t="s">
        <v>143</v>
      </c>
      <c r="F178" s="313">
        <v>377.58999999999998</v>
      </c>
      <c r="G178" s="39"/>
      <c r="H178" s="45"/>
    </row>
    <row r="179" s="2" customFormat="1" ht="16.8" customHeight="1">
      <c r="A179" s="39"/>
      <c r="B179" s="45"/>
      <c r="C179" s="312" t="s">
        <v>735</v>
      </c>
      <c r="D179" s="312" t="s">
        <v>736</v>
      </c>
      <c r="E179" s="18" t="s">
        <v>143</v>
      </c>
      <c r="F179" s="313">
        <v>377.58999999999998</v>
      </c>
      <c r="G179" s="39"/>
      <c r="H179" s="45"/>
    </row>
    <row r="180" s="2" customFormat="1">
      <c r="A180" s="39"/>
      <c r="B180" s="45"/>
      <c r="C180" s="312" t="s">
        <v>730</v>
      </c>
      <c r="D180" s="312" t="s">
        <v>731</v>
      </c>
      <c r="E180" s="18" t="s">
        <v>143</v>
      </c>
      <c r="F180" s="313">
        <v>10.67</v>
      </c>
      <c r="G180" s="39"/>
      <c r="H180" s="45"/>
    </row>
    <row r="181" s="2" customFormat="1" ht="16.8" customHeight="1">
      <c r="A181" s="39"/>
      <c r="B181" s="45"/>
      <c r="C181" s="312" t="s">
        <v>741</v>
      </c>
      <c r="D181" s="312" t="s">
        <v>742</v>
      </c>
      <c r="E181" s="18" t="s">
        <v>256</v>
      </c>
      <c r="F181" s="313">
        <v>415.34899999999999</v>
      </c>
      <c r="G181" s="39"/>
      <c r="H181" s="45"/>
    </row>
    <row r="182" s="2" customFormat="1">
      <c r="A182" s="39"/>
      <c r="B182" s="45"/>
      <c r="C182" s="308" t="s">
        <v>157</v>
      </c>
      <c r="D182" s="309" t="s">
        <v>158</v>
      </c>
      <c r="E182" s="310" t="s">
        <v>143</v>
      </c>
      <c r="F182" s="311">
        <v>34.049999999999997</v>
      </c>
      <c r="G182" s="39"/>
      <c r="H182" s="45"/>
    </row>
    <row r="183" s="2" customFormat="1" ht="16.8" customHeight="1">
      <c r="A183" s="39"/>
      <c r="B183" s="45"/>
      <c r="C183" s="312" t="s">
        <v>1</v>
      </c>
      <c r="D183" s="312" t="s">
        <v>867</v>
      </c>
      <c r="E183" s="18" t="s">
        <v>1</v>
      </c>
      <c r="F183" s="313">
        <v>16.199999999999999</v>
      </c>
      <c r="G183" s="39"/>
      <c r="H183" s="45"/>
    </row>
    <row r="184" s="2" customFormat="1" ht="16.8" customHeight="1">
      <c r="A184" s="39"/>
      <c r="B184" s="45"/>
      <c r="C184" s="312" t="s">
        <v>1</v>
      </c>
      <c r="D184" s="312" t="s">
        <v>868</v>
      </c>
      <c r="E184" s="18" t="s">
        <v>1</v>
      </c>
      <c r="F184" s="313">
        <v>11.25</v>
      </c>
      <c r="G184" s="39"/>
      <c r="H184" s="45"/>
    </row>
    <row r="185" s="2" customFormat="1" ht="16.8" customHeight="1">
      <c r="A185" s="39"/>
      <c r="B185" s="45"/>
      <c r="C185" s="312" t="s">
        <v>1</v>
      </c>
      <c r="D185" s="312" t="s">
        <v>869</v>
      </c>
      <c r="E185" s="18" t="s">
        <v>1</v>
      </c>
      <c r="F185" s="313">
        <v>3.5</v>
      </c>
      <c r="G185" s="39"/>
      <c r="H185" s="45"/>
    </row>
    <row r="186" s="2" customFormat="1" ht="16.8" customHeight="1">
      <c r="A186" s="39"/>
      <c r="B186" s="45"/>
      <c r="C186" s="312" t="s">
        <v>1</v>
      </c>
      <c r="D186" s="312" t="s">
        <v>870</v>
      </c>
      <c r="E186" s="18" t="s">
        <v>1</v>
      </c>
      <c r="F186" s="313">
        <v>3.1000000000000001</v>
      </c>
      <c r="G186" s="39"/>
      <c r="H186" s="45"/>
    </row>
    <row r="187" s="2" customFormat="1" ht="16.8" customHeight="1">
      <c r="A187" s="39"/>
      <c r="B187" s="45"/>
      <c r="C187" s="312" t="s">
        <v>1</v>
      </c>
      <c r="D187" s="312" t="s">
        <v>227</v>
      </c>
      <c r="E187" s="18" t="s">
        <v>1</v>
      </c>
      <c r="F187" s="313">
        <v>34.049999999999997</v>
      </c>
      <c r="G187" s="39"/>
      <c r="H187" s="45"/>
    </row>
    <row r="188" s="2" customFormat="1" ht="16.8" customHeight="1">
      <c r="A188" s="39"/>
      <c r="B188" s="45"/>
      <c r="C188" s="314" t="s">
        <v>846</v>
      </c>
      <c r="D188" s="39"/>
      <c r="E188" s="39"/>
      <c r="F188" s="39"/>
      <c r="G188" s="39"/>
      <c r="H188" s="45"/>
    </row>
    <row r="189" s="2" customFormat="1">
      <c r="A189" s="39"/>
      <c r="B189" s="45"/>
      <c r="C189" s="312" t="s">
        <v>403</v>
      </c>
      <c r="D189" s="312" t="s">
        <v>404</v>
      </c>
      <c r="E189" s="18" t="s">
        <v>143</v>
      </c>
      <c r="F189" s="313">
        <v>418.428</v>
      </c>
      <c r="G189" s="39"/>
      <c r="H189" s="45"/>
    </row>
    <row r="190" s="2" customFormat="1" ht="16.8" customHeight="1">
      <c r="A190" s="39"/>
      <c r="B190" s="45"/>
      <c r="C190" s="312" t="s">
        <v>485</v>
      </c>
      <c r="D190" s="312" t="s">
        <v>486</v>
      </c>
      <c r="E190" s="18" t="s">
        <v>143</v>
      </c>
      <c r="F190" s="313">
        <v>87.159999999999997</v>
      </c>
      <c r="G190" s="39"/>
      <c r="H190" s="45"/>
    </row>
    <row r="191" s="2" customFormat="1" ht="16.8" customHeight="1">
      <c r="A191" s="39"/>
      <c r="B191" s="45"/>
      <c r="C191" s="312" t="s">
        <v>551</v>
      </c>
      <c r="D191" s="312" t="s">
        <v>552</v>
      </c>
      <c r="E191" s="18" t="s">
        <v>143</v>
      </c>
      <c r="F191" s="313">
        <v>120.41</v>
      </c>
      <c r="G191" s="39"/>
      <c r="H191" s="45"/>
    </row>
    <row r="192" s="2" customFormat="1" ht="16.8" customHeight="1">
      <c r="A192" s="39"/>
      <c r="B192" s="45"/>
      <c r="C192" s="312" t="s">
        <v>574</v>
      </c>
      <c r="D192" s="312" t="s">
        <v>575</v>
      </c>
      <c r="E192" s="18" t="s">
        <v>143</v>
      </c>
      <c r="F192" s="313">
        <v>43.75</v>
      </c>
      <c r="G192" s="39"/>
      <c r="H192" s="45"/>
    </row>
    <row r="193" s="2" customFormat="1" ht="16.8" customHeight="1">
      <c r="A193" s="39"/>
      <c r="B193" s="45"/>
      <c r="C193" s="312" t="s">
        <v>710</v>
      </c>
      <c r="D193" s="312" t="s">
        <v>711</v>
      </c>
      <c r="E193" s="18" t="s">
        <v>143</v>
      </c>
      <c r="F193" s="313">
        <v>377.58999999999998</v>
      </c>
      <c r="G193" s="39"/>
      <c r="H193" s="45"/>
    </row>
    <row r="194" s="2" customFormat="1" ht="16.8" customHeight="1">
      <c r="A194" s="39"/>
      <c r="B194" s="45"/>
      <c r="C194" s="312" t="s">
        <v>735</v>
      </c>
      <c r="D194" s="312" t="s">
        <v>736</v>
      </c>
      <c r="E194" s="18" t="s">
        <v>143</v>
      </c>
      <c r="F194" s="313">
        <v>377.58999999999998</v>
      </c>
      <c r="G194" s="39"/>
      <c r="H194" s="45"/>
    </row>
    <row r="195" s="2" customFormat="1" ht="16.8" customHeight="1">
      <c r="A195" s="39"/>
      <c r="B195" s="45"/>
      <c r="C195" s="312" t="s">
        <v>741</v>
      </c>
      <c r="D195" s="312" t="s">
        <v>742</v>
      </c>
      <c r="E195" s="18" t="s">
        <v>256</v>
      </c>
      <c r="F195" s="313">
        <v>415.34899999999999</v>
      </c>
      <c r="G195" s="39"/>
      <c r="H195" s="45"/>
    </row>
    <row r="196" s="2" customFormat="1" ht="16.8" customHeight="1">
      <c r="A196" s="39"/>
      <c r="B196" s="45"/>
      <c r="C196" s="308" t="s">
        <v>160</v>
      </c>
      <c r="D196" s="309" t="s">
        <v>161</v>
      </c>
      <c r="E196" s="310" t="s">
        <v>143</v>
      </c>
      <c r="F196" s="311">
        <v>8.3900000000000006</v>
      </c>
      <c r="G196" s="39"/>
      <c r="H196" s="45"/>
    </row>
    <row r="197" s="2" customFormat="1" ht="16.8" customHeight="1">
      <c r="A197" s="39"/>
      <c r="B197" s="45"/>
      <c r="C197" s="312" t="s">
        <v>1</v>
      </c>
      <c r="D197" s="312" t="s">
        <v>871</v>
      </c>
      <c r="E197" s="18" t="s">
        <v>1</v>
      </c>
      <c r="F197" s="313">
        <v>3.8399999999999999</v>
      </c>
      <c r="G197" s="39"/>
      <c r="H197" s="45"/>
    </row>
    <row r="198" s="2" customFormat="1" ht="16.8" customHeight="1">
      <c r="A198" s="39"/>
      <c r="B198" s="45"/>
      <c r="C198" s="312" t="s">
        <v>1</v>
      </c>
      <c r="D198" s="312" t="s">
        <v>872</v>
      </c>
      <c r="E198" s="18" t="s">
        <v>1</v>
      </c>
      <c r="F198" s="313">
        <v>3.75</v>
      </c>
      <c r="G198" s="39"/>
      <c r="H198" s="45"/>
    </row>
    <row r="199" s="2" customFormat="1" ht="16.8" customHeight="1">
      <c r="A199" s="39"/>
      <c r="B199" s="45"/>
      <c r="C199" s="312" t="s">
        <v>1</v>
      </c>
      <c r="D199" s="312" t="s">
        <v>873</v>
      </c>
      <c r="E199" s="18" t="s">
        <v>1</v>
      </c>
      <c r="F199" s="313">
        <v>0.80000000000000004</v>
      </c>
      <c r="G199" s="39"/>
      <c r="H199" s="45"/>
    </row>
    <row r="200" s="2" customFormat="1" ht="16.8" customHeight="1">
      <c r="A200" s="39"/>
      <c r="B200" s="45"/>
      <c r="C200" s="312" t="s">
        <v>1</v>
      </c>
      <c r="D200" s="312" t="s">
        <v>227</v>
      </c>
      <c r="E200" s="18" t="s">
        <v>1</v>
      </c>
      <c r="F200" s="313">
        <v>8.3900000000000006</v>
      </c>
      <c r="G200" s="39"/>
      <c r="H200" s="45"/>
    </row>
    <row r="201" s="2" customFormat="1" ht="16.8" customHeight="1">
      <c r="A201" s="39"/>
      <c r="B201" s="45"/>
      <c r="C201" s="314" t="s">
        <v>846</v>
      </c>
      <c r="D201" s="39"/>
      <c r="E201" s="39"/>
      <c r="F201" s="39"/>
      <c r="G201" s="39"/>
      <c r="H201" s="45"/>
    </row>
    <row r="202" s="2" customFormat="1">
      <c r="A202" s="39"/>
      <c r="B202" s="45"/>
      <c r="C202" s="312" t="s">
        <v>403</v>
      </c>
      <c r="D202" s="312" t="s">
        <v>404</v>
      </c>
      <c r="E202" s="18" t="s">
        <v>143</v>
      </c>
      <c r="F202" s="313">
        <v>418.428</v>
      </c>
      <c r="G202" s="39"/>
      <c r="H202" s="45"/>
    </row>
    <row r="203" s="2" customFormat="1" ht="16.8" customHeight="1">
      <c r="A203" s="39"/>
      <c r="B203" s="45"/>
      <c r="C203" s="312" t="s">
        <v>485</v>
      </c>
      <c r="D203" s="312" t="s">
        <v>486</v>
      </c>
      <c r="E203" s="18" t="s">
        <v>143</v>
      </c>
      <c r="F203" s="313">
        <v>87.159999999999997</v>
      </c>
      <c r="G203" s="39"/>
      <c r="H203" s="45"/>
    </row>
    <row r="204" s="2" customFormat="1" ht="16.8" customHeight="1">
      <c r="A204" s="39"/>
      <c r="B204" s="45"/>
      <c r="C204" s="312" t="s">
        <v>551</v>
      </c>
      <c r="D204" s="312" t="s">
        <v>552</v>
      </c>
      <c r="E204" s="18" t="s">
        <v>143</v>
      </c>
      <c r="F204" s="313">
        <v>120.41</v>
      </c>
      <c r="G204" s="39"/>
      <c r="H204" s="45"/>
    </row>
    <row r="205" s="2" customFormat="1" ht="16.8" customHeight="1">
      <c r="A205" s="39"/>
      <c r="B205" s="45"/>
      <c r="C205" s="312" t="s">
        <v>710</v>
      </c>
      <c r="D205" s="312" t="s">
        <v>711</v>
      </c>
      <c r="E205" s="18" t="s">
        <v>143</v>
      </c>
      <c r="F205" s="313">
        <v>377.58999999999998</v>
      </c>
      <c r="G205" s="39"/>
      <c r="H205" s="45"/>
    </row>
    <row r="206" s="2" customFormat="1" ht="16.8" customHeight="1">
      <c r="A206" s="39"/>
      <c r="B206" s="45"/>
      <c r="C206" s="312" t="s">
        <v>735</v>
      </c>
      <c r="D206" s="312" t="s">
        <v>736</v>
      </c>
      <c r="E206" s="18" t="s">
        <v>143</v>
      </c>
      <c r="F206" s="313">
        <v>377.58999999999998</v>
      </c>
      <c r="G206" s="39"/>
      <c r="H206" s="45"/>
    </row>
    <row r="207" s="2" customFormat="1" ht="16.8" customHeight="1">
      <c r="A207" s="39"/>
      <c r="B207" s="45"/>
      <c r="C207" s="312" t="s">
        <v>741</v>
      </c>
      <c r="D207" s="312" t="s">
        <v>742</v>
      </c>
      <c r="E207" s="18" t="s">
        <v>256</v>
      </c>
      <c r="F207" s="313">
        <v>415.34899999999999</v>
      </c>
      <c r="G207" s="39"/>
      <c r="H207" s="45"/>
    </row>
    <row r="208" s="2" customFormat="1" ht="16.8" customHeight="1">
      <c r="A208" s="39"/>
      <c r="B208" s="45"/>
      <c r="C208" s="308" t="s">
        <v>164</v>
      </c>
      <c r="D208" s="309" t="s">
        <v>165</v>
      </c>
      <c r="E208" s="310" t="s">
        <v>143</v>
      </c>
      <c r="F208" s="311">
        <v>5.75</v>
      </c>
      <c r="G208" s="39"/>
      <c r="H208" s="45"/>
    </row>
    <row r="209" s="2" customFormat="1" ht="16.8" customHeight="1">
      <c r="A209" s="39"/>
      <c r="B209" s="45"/>
      <c r="C209" s="312" t="s">
        <v>1</v>
      </c>
      <c r="D209" s="312" t="s">
        <v>874</v>
      </c>
      <c r="E209" s="18" t="s">
        <v>1</v>
      </c>
      <c r="F209" s="313">
        <v>5.25</v>
      </c>
      <c r="G209" s="39"/>
      <c r="H209" s="45"/>
    </row>
    <row r="210" s="2" customFormat="1" ht="16.8" customHeight="1">
      <c r="A210" s="39"/>
      <c r="B210" s="45"/>
      <c r="C210" s="312" t="s">
        <v>1</v>
      </c>
      <c r="D210" s="312" t="s">
        <v>875</v>
      </c>
      <c r="E210" s="18" t="s">
        <v>1</v>
      </c>
      <c r="F210" s="313">
        <v>0.5</v>
      </c>
      <c r="G210" s="39"/>
      <c r="H210" s="45"/>
    </row>
    <row r="211" s="2" customFormat="1" ht="16.8" customHeight="1">
      <c r="A211" s="39"/>
      <c r="B211" s="45"/>
      <c r="C211" s="312" t="s">
        <v>1</v>
      </c>
      <c r="D211" s="312" t="s">
        <v>227</v>
      </c>
      <c r="E211" s="18" t="s">
        <v>1</v>
      </c>
      <c r="F211" s="313">
        <v>5.75</v>
      </c>
      <c r="G211" s="39"/>
      <c r="H211" s="45"/>
    </row>
    <row r="212" s="2" customFormat="1" ht="16.8" customHeight="1">
      <c r="A212" s="39"/>
      <c r="B212" s="45"/>
      <c r="C212" s="314" t="s">
        <v>846</v>
      </c>
      <c r="D212" s="39"/>
      <c r="E212" s="39"/>
      <c r="F212" s="39"/>
      <c r="G212" s="39"/>
      <c r="H212" s="45"/>
    </row>
    <row r="213" s="2" customFormat="1">
      <c r="A213" s="39"/>
      <c r="B213" s="45"/>
      <c r="C213" s="312" t="s">
        <v>403</v>
      </c>
      <c r="D213" s="312" t="s">
        <v>404</v>
      </c>
      <c r="E213" s="18" t="s">
        <v>143</v>
      </c>
      <c r="F213" s="313">
        <v>418.428</v>
      </c>
      <c r="G213" s="39"/>
      <c r="H213" s="45"/>
    </row>
    <row r="214" s="2" customFormat="1" ht="16.8" customHeight="1">
      <c r="A214" s="39"/>
      <c r="B214" s="45"/>
      <c r="C214" s="312" t="s">
        <v>419</v>
      </c>
      <c r="D214" s="312" t="s">
        <v>420</v>
      </c>
      <c r="E214" s="18" t="s">
        <v>256</v>
      </c>
      <c r="F214" s="313">
        <v>886.375</v>
      </c>
      <c r="G214" s="39"/>
      <c r="H214" s="45"/>
    </row>
    <row r="215" s="2" customFormat="1" ht="16.8" customHeight="1">
      <c r="A215" s="39"/>
      <c r="B215" s="45"/>
      <c r="C215" s="312" t="s">
        <v>556</v>
      </c>
      <c r="D215" s="312" t="s">
        <v>557</v>
      </c>
      <c r="E215" s="18" t="s">
        <v>143</v>
      </c>
      <c r="F215" s="313">
        <v>5.75</v>
      </c>
      <c r="G215" s="39"/>
      <c r="H215" s="45"/>
    </row>
    <row r="216" s="2" customFormat="1">
      <c r="A216" s="39"/>
      <c r="B216" s="45"/>
      <c r="C216" s="312" t="s">
        <v>719</v>
      </c>
      <c r="D216" s="312" t="s">
        <v>720</v>
      </c>
      <c r="E216" s="18" t="s">
        <v>143</v>
      </c>
      <c r="F216" s="313">
        <v>335.14999999999998</v>
      </c>
      <c r="G216" s="39"/>
      <c r="H216" s="45"/>
    </row>
    <row r="217" s="2" customFormat="1" ht="16.8" customHeight="1">
      <c r="A217" s="39"/>
      <c r="B217" s="45"/>
      <c r="C217" s="312" t="s">
        <v>710</v>
      </c>
      <c r="D217" s="312" t="s">
        <v>711</v>
      </c>
      <c r="E217" s="18" t="s">
        <v>143</v>
      </c>
      <c r="F217" s="313">
        <v>377.58999999999998</v>
      </c>
      <c r="G217" s="39"/>
      <c r="H217" s="45"/>
    </row>
    <row r="218" s="2" customFormat="1" ht="16.8" customHeight="1">
      <c r="A218" s="39"/>
      <c r="B218" s="45"/>
      <c r="C218" s="312" t="s">
        <v>735</v>
      </c>
      <c r="D218" s="312" t="s">
        <v>736</v>
      </c>
      <c r="E218" s="18" t="s">
        <v>143</v>
      </c>
      <c r="F218" s="313">
        <v>377.58999999999998</v>
      </c>
      <c r="G218" s="39"/>
      <c r="H218" s="45"/>
    </row>
    <row r="219" s="2" customFormat="1" ht="16.8" customHeight="1">
      <c r="A219" s="39"/>
      <c r="B219" s="45"/>
      <c r="C219" s="312" t="s">
        <v>715</v>
      </c>
      <c r="D219" s="312" t="s">
        <v>716</v>
      </c>
      <c r="E219" s="18" t="s">
        <v>143</v>
      </c>
      <c r="F219" s="313">
        <v>5.75</v>
      </c>
      <c r="G219" s="39"/>
      <c r="H219" s="45"/>
    </row>
    <row r="220" s="2" customFormat="1" ht="16.8" customHeight="1">
      <c r="A220" s="39"/>
      <c r="B220" s="45"/>
      <c r="C220" s="312" t="s">
        <v>724</v>
      </c>
      <c r="D220" s="312" t="s">
        <v>725</v>
      </c>
      <c r="E220" s="18" t="s">
        <v>143</v>
      </c>
      <c r="F220" s="313">
        <v>357.995</v>
      </c>
      <c r="G220" s="39"/>
      <c r="H220" s="45"/>
    </row>
    <row r="221" s="2" customFormat="1" ht="16.8" customHeight="1">
      <c r="A221" s="39"/>
      <c r="B221" s="45"/>
      <c r="C221" s="312" t="s">
        <v>741</v>
      </c>
      <c r="D221" s="312" t="s">
        <v>742</v>
      </c>
      <c r="E221" s="18" t="s">
        <v>256</v>
      </c>
      <c r="F221" s="313">
        <v>415.34899999999999</v>
      </c>
      <c r="G221" s="39"/>
      <c r="H221" s="45"/>
    </row>
    <row r="222" s="2" customFormat="1" ht="16.8" customHeight="1">
      <c r="A222" s="39"/>
      <c r="B222" s="45"/>
      <c r="C222" s="308" t="s">
        <v>185</v>
      </c>
      <c r="D222" s="309" t="s">
        <v>1</v>
      </c>
      <c r="E222" s="310" t="s">
        <v>1</v>
      </c>
      <c r="F222" s="311">
        <v>2.5</v>
      </c>
      <c r="G222" s="39"/>
      <c r="H222" s="45"/>
    </row>
    <row r="223" s="2" customFormat="1" ht="16.8" customHeight="1">
      <c r="A223" s="39"/>
      <c r="B223" s="45"/>
      <c r="C223" s="312" t="s">
        <v>1</v>
      </c>
      <c r="D223" s="312" t="s">
        <v>258</v>
      </c>
      <c r="E223" s="18" t="s">
        <v>1</v>
      </c>
      <c r="F223" s="313">
        <v>0</v>
      </c>
      <c r="G223" s="39"/>
      <c r="H223" s="45"/>
    </row>
    <row r="224" s="2" customFormat="1" ht="16.8" customHeight="1">
      <c r="A224" s="39"/>
      <c r="B224" s="45"/>
      <c r="C224" s="312" t="s">
        <v>1</v>
      </c>
      <c r="D224" s="312" t="s">
        <v>186</v>
      </c>
      <c r="E224" s="18" t="s">
        <v>1</v>
      </c>
      <c r="F224" s="313">
        <v>2.5</v>
      </c>
      <c r="G224" s="39"/>
      <c r="H224" s="45"/>
    </row>
    <row r="225" s="2" customFormat="1" ht="16.8" customHeight="1">
      <c r="A225" s="39"/>
      <c r="B225" s="45"/>
      <c r="C225" s="312" t="s">
        <v>185</v>
      </c>
      <c r="D225" s="312" t="s">
        <v>227</v>
      </c>
      <c r="E225" s="18" t="s">
        <v>1</v>
      </c>
      <c r="F225" s="313">
        <v>2.5</v>
      </c>
      <c r="G225" s="39"/>
      <c r="H225" s="45"/>
    </row>
    <row r="226" s="2" customFormat="1" ht="16.8" customHeight="1">
      <c r="A226" s="39"/>
      <c r="B226" s="45"/>
      <c r="C226" s="314" t="s">
        <v>846</v>
      </c>
      <c r="D226" s="39"/>
      <c r="E226" s="39"/>
      <c r="F226" s="39"/>
      <c r="G226" s="39"/>
      <c r="H226" s="45"/>
    </row>
    <row r="227" s="2" customFormat="1" ht="16.8" customHeight="1">
      <c r="A227" s="39"/>
      <c r="B227" s="45"/>
      <c r="C227" s="312" t="s">
        <v>254</v>
      </c>
      <c r="D227" s="312" t="s">
        <v>255</v>
      </c>
      <c r="E227" s="18" t="s">
        <v>256</v>
      </c>
      <c r="F227" s="313">
        <v>2.5</v>
      </c>
      <c r="G227" s="39"/>
      <c r="H227" s="45"/>
    </row>
    <row r="228" s="2" customFormat="1" ht="16.8" customHeight="1">
      <c r="A228" s="39"/>
      <c r="B228" s="45"/>
      <c r="C228" s="312" t="s">
        <v>260</v>
      </c>
      <c r="D228" s="312" t="s">
        <v>261</v>
      </c>
      <c r="E228" s="18" t="s">
        <v>256</v>
      </c>
      <c r="F228" s="313">
        <v>300</v>
      </c>
      <c r="G228" s="39"/>
      <c r="H228" s="45"/>
    </row>
    <row r="229" s="2" customFormat="1" ht="16.8" customHeight="1">
      <c r="A229" s="39"/>
      <c r="B229" s="45"/>
      <c r="C229" s="312" t="s">
        <v>265</v>
      </c>
      <c r="D229" s="312" t="s">
        <v>266</v>
      </c>
      <c r="E229" s="18" t="s">
        <v>256</v>
      </c>
      <c r="F229" s="313">
        <v>2.5</v>
      </c>
      <c r="G229" s="39"/>
      <c r="H229" s="45"/>
    </row>
    <row r="230" s="2" customFormat="1" ht="16.8" customHeight="1">
      <c r="A230" s="39"/>
      <c r="B230" s="45"/>
      <c r="C230" s="308" t="s">
        <v>173</v>
      </c>
      <c r="D230" s="309" t="s">
        <v>174</v>
      </c>
      <c r="E230" s="310" t="s">
        <v>143</v>
      </c>
      <c r="F230" s="311">
        <v>49.5</v>
      </c>
      <c r="G230" s="39"/>
      <c r="H230" s="45"/>
    </row>
    <row r="231" s="2" customFormat="1" ht="16.8" customHeight="1">
      <c r="A231" s="39"/>
      <c r="B231" s="45"/>
      <c r="C231" s="312" t="s">
        <v>1</v>
      </c>
      <c r="D231" s="312" t="s">
        <v>876</v>
      </c>
      <c r="E231" s="18" t="s">
        <v>1</v>
      </c>
      <c r="F231" s="313">
        <v>0</v>
      </c>
      <c r="G231" s="39"/>
      <c r="H231" s="45"/>
    </row>
    <row r="232" s="2" customFormat="1" ht="16.8" customHeight="1">
      <c r="A232" s="39"/>
      <c r="B232" s="45"/>
      <c r="C232" s="312" t="s">
        <v>1</v>
      </c>
      <c r="D232" s="312" t="s">
        <v>877</v>
      </c>
      <c r="E232" s="18" t="s">
        <v>1</v>
      </c>
      <c r="F232" s="313">
        <v>49.5</v>
      </c>
      <c r="G232" s="39"/>
      <c r="H232" s="45"/>
    </row>
    <row r="233" s="2" customFormat="1" ht="16.8" customHeight="1">
      <c r="A233" s="39"/>
      <c r="B233" s="45"/>
      <c r="C233" s="312" t="s">
        <v>1</v>
      </c>
      <c r="D233" s="312" t="s">
        <v>227</v>
      </c>
      <c r="E233" s="18" t="s">
        <v>1</v>
      </c>
      <c r="F233" s="313">
        <v>49.5</v>
      </c>
      <c r="G233" s="39"/>
      <c r="H233" s="45"/>
    </row>
    <row r="234" s="2" customFormat="1" ht="16.8" customHeight="1">
      <c r="A234" s="39"/>
      <c r="B234" s="45"/>
      <c r="C234" s="314" t="s">
        <v>846</v>
      </c>
      <c r="D234" s="39"/>
      <c r="E234" s="39"/>
      <c r="F234" s="39"/>
      <c r="G234" s="39"/>
      <c r="H234" s="45"/>
    </row>
    <row r="235" s="2" customFormat="1" ht="16.8" customHeight="1">
      <c r="A235" s="39"/>
      <c r="B235" s="45"/>
      <c r="C235" s="312" t="s">
        <v>344</v>
      </c>
      <c r="D235" s="312" t="s">
        <v>345</v>
      </c>
      <c r="E235" s="18" t="s">
        <v>143</v>
      </c>
      <c r="F235" s="313">
        <v>99</v>
      </c>
      <c r="G235" s="39"/>
      <c r="H235" s="45"/>
    </row>
    <row r="236" s="2" customFormat="1" ht="16.8" customHeight="1">
      <c r="A236" s="39"/>
      <c r="B236" s="45"/>
      <c r="C236" s="312" t="s">
        <v>359</v>
      </c>
      <c r="D236" s="312" t="s">
        <v>360</v>
      </c>
      <c r="E236" s="18" t="s">
        <v>143</v>
      </c>
      <c r="F236" s="313">
        <v>49.5</v>
      </c>
      <c r="G236" s="39"/>
      <c r="H236" s="45"/>
    </row>
    <row r="237" s="2" customFormat="1">
      <c r="A237" s="39"/>
      <c r="B237" s="45"/>
      <c r="C237" s="312" t="s">
        <v>340</v>
      </c>
      <c r="D237" s="312" t="s">
        <v>341</v>
      </c>
      <c r="E237" s="18" t="s">
        <v>143</v>
      </c>
      <c r="F237" s="313">
        <v>49.5</v>
      </c>
      <c r="G237" s="39"/>
      <c r="H237" s="45"/>
    </row>
    <row r="238" s="2" customFormat="1" ht="16.8" customHeight="1">
      <c r="A238" s="39"/>
      <c r="B238" s="45"/>
      <c r="C238" s="312" t="s">
        <v>366</v>
      </c>
      <c r="D238" s="312" t="s">
        <v>367</v>
      </c>
      <c r="E238" s="18" t="s">
        <v>143</v>
      </c>
      <c r="F238" s="313">
        <v>49.5</v>
      </c>
      <c r="G238" s="39"/>
      <c r="H238" s="45"/>
    </row>
    <row r="239" s="2" customFormat="1" ht="16.8" customHeight="1">
      <c r="A239" s="39"/>
      <c r="B239" s="45"/>
      <c r="C239" s="312" t="s">
        <v>375</v>
      </c>
      <c r="D239" s="312" t="s">
        <v>376</v>
      </c>
      <c r="E239" s="18" t="s">
        <v>143</v>
      </c>
      <c r="F239" s="313">
        <v>49.5</v>
      </c>
      <c r="G239" s="39"/>
      <c r="H239" s="45"/>
    </row>
    <row r="240" s="2" customFormat="1" ht="16.8" customHeight="1">
      <c r="A240" s="39"/>
      <c r="B240" s="45"/>
      <c r="C240" s="312" t="s">
        <v>442</v>
      </c>
      <c r="D240" s="312" t="s">
        <v>443</v>
      </c>
      <c r="E240" s="18" t="s">
        <v>143</v>
      </c>
      <c r="F240" s="313">
        <v>49.5</v>
      </c>
      <c r="G240" s="39"/>
      <c r="H240" s="45"/>
    </row>
    <row r="241" s="2" customFormat="1" ht="16.8" customHeight="1">
      <c r="A241" s="39"/>
      <c r="B241" s="45"/>
      <c r="C241" s="312" t="s">
        <v>438</v>
      </c>
      <c r="D241" s="312" t="s">
        <v>439</v>
      </c>
      <c r="E241" s="18" t="s">
        <v>143</v>
      </c>
      <c r="F241" s="313">
        <v>49.5</v>
      </c>
      <c r="G241" s="39"/>
      <c r="H241" s="45"/>
    </row>
    <row r="242" s="2" customFormat="1" ht="16.8" customHeight="1">
      <c r="A242" s="39"/>
      <c r="B242" s="45"/>
      <c r="C242" s="312" t="s">
        <v>451</v>
      </c>
      <c r="D242" s="312" t="s">
        <v>452</v>
      </c>
      <c r="E242" s="18" t="s">
        <v>143</v>
      </c>
      <c r="F242" s="313">
        <v>1.1879999999999999</v>
      </c>
      <c r="G242" s="39"/>
      <c r="H242" s="45"/>
    </row>
    <row r="243" s="2" customFormat="1" ht="16.8" customHeight="1">
      <c r="A243" s="39"/>
      <c r="B243" s="45"/>
      <c r="C243" s="312" t="s">
        <v>413</v>
      </c>
      <c r="D243" s="312" t="s">
        <v>414</v>
      </c>
      <c r="E243" s="18" t="s">
        <v>208</v>
      </c>
      <c r="F243" s="313">
        <v>0.13100000000000001</v>
      </c>
      <c r="G243" s="39"/>
      <c r="H243" s="45"/>
    </row>
    <row r="244" s="2" customFormat="1" ht="16.8" customHeight="1">
      <c r="A244" s="39"/>
      <c r="B244" s="45"/>
      <c r="C244" s="312" t="s">
        <v>363</v>
      </c>
      <c r="D244" s="312" t="s">
        <v>364</v>
      </c>
      <c r="E244" s="18" t="s">
        <v>143</v>
      </c>
      <c r="F244" s="313">
        <v>51.975000000000001</v>
      </c>
      <c r="G244" s="39"/>
      <c r="H244" s="45"/>
    </row>
    <row r="245" s="2" customFormat="1" ht="16.8" customHeight="1">
      <c r="A245" s="39"/>
      <c r="B245" s="45"/>
      <c r="C245" s="312" t="s">
        <v>350</v>
      </c>
      <c r="D245" s="312" t="s">
        <v>351</v>
      </c>
      <c r="E245" s="18" t="s">
        <v>143</v>
      </c>
      <c r="F245" s="313">
        <v>51.975000000000001</v>
      </c>
      <c r="G245" s="39"/>
      <c r="H245" s="45"/>
    </row>
    <row r="246" s="2" customFormat="1" ht="16.8" customHeight="1">
      <c r="A246" s="39"/>
      <c r="B246" s="45"/>
      <c r="C246" s="312" t="s">
        <v>355</v>
      </c>
      <c r="D246" s="312" t="s">
        <v>356</v>
      </c>
      <c r="E246" s="18" t="s">
        <v>143</v>
      </c>
      <c r="F246" s="313">
        <v>51.975000000000001</v>
      </c>
      <c r="G246" s="39"/>
      <c r="H246" s="45"/>
    </row>
    <row r="247" s="2" customFormat="1" ht="16.8" customHeight="1">
      <c r="A247" s="39"/>
      <c r="B247" s="45"/>
      <c r="C247" s="312" t="s">
        <v>370</v>
      </c>
      <c r="D247" s="312" t="s">
        <v>371</v>
      </c>
      <c r="E247" s="18" t="s">
        <v>143</v>
      </c>
      <c r="F247" s="313">
        <v>56.924999999999997</v>
      </c>
      <c r="G247" s="39"/>
      <c r="H247" s="45"/>
    </row>
    <row r="248" s="2" customFormat="1" ht="7.44" customHeight="1">
      <c r="A248" s="39"/>
      <c r="B248" s="171"/>
      <c r="C248" s="172"/>
      <c r="D248" s="172"/>
      <c r="E248" s="172"/>
      <c r="F248" s="172"/>
      <c r="G248" s="172"/>
      <c r="H248" s="45"/>
    </row>
    <row r="249" s="2" customFormat="1">
      <c r="A249" s="39"/>
      <c r="B249" s="39"/>
      <c r="C249" s="39"/>
      <c r="D249" s="39"/>
      <c r="E249" s="39"/>
      <c r="F249" s="39"/>
      <c r="G249" s="39"/>
      <c r="H249" s="39"/>
    </row>
  </sheetData>
  <sheetProtection sheet="1" formatColumns="0" formatRows="0" objects="1" scenarios="1" spinCount="100000" saltValue="WTcEnnMvZBemwCAfcYE9HGCY2t8ZcYKNWdURJ9GgiifT+PE1x8Z0q7J6yjrhQ13v1LLBF4U6vsdpxjBxqq41/A==" hashValue="gfqF448NTk/KGQ9oIVaDKjYxwJG1X6Ej8PQOBS54QNBXhAqYCoLYLbcG0ii2Kwb4IeJByXPyOG8zVD4MP5XX2g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KASPEROVANB\Lenka</dc:creator>
  <cp:lastModifiedBy>KASPEROVANB\Lenka</cp:lastModifiedBy>
  <dcterms:created xsi:type="dcterms:W3CDTF">2024-05-10T09:13:59Z</dcterms:created>
  <dcterms:modified xsi:type="dcterms:W3CDTF">2024-05-10T09:14:06Z</dcterms:modified>
</cp:coreProperties>
</file>