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Data\Export\"/>
    </mc:Choice>
  </mc:AlternateContent>
  <bookViews>
    <workbookView xWindow="0" yWindow="0" windowWidth="0" windowHeight="0"/>
  </bookViews>
  <sheets>
    <sheet name="Rekapitulace stavby" sheetId="1" r:id="rId1"/>
    <sheet name="2020s14 -  VRCHLABÍ - DÁL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'2020s14 -  VRCHLABÍ - DÁL...'!$C$124:$K$227</definedName>
    <definedName name="_xlnm.Print_Area" localSheetId="1">'2020s14 -  VRCHLABÍ - DÁL...'!$C$82:$J$108,'2020s14 -  VRCHLABÍ - DÁL...'!$C$114:$J$227</definedName>
    <definedName name="_xlnm.Print_Titles" localSheetId="1">'2020s14 -  VRCHLABÍ - DÁL...'!$124:$124</definedName>
  </definedNames>
  <calcPr/>
</workbook>
</file>

<file path=xl/calcChain.xml><?xml version="1.0" encoding="utf-8"?>
<calcChain xmlns="http://schemas.openxmlformats.org/spreadsheetml/2006/main">
  <c i="1" l="1" r="AY95"/>
  <c i="2" r="J35"/>
  <c r="J34"/>
  <c r="J33"/>
  <c i="1" r="AX95"/>
  <c i="2"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T220"/>
  <c r="R221"/>
  <c r="R220"/>
  <c r="P221"/>
  <c r="P220"/>
  <c r="BI219"/>
  <c r="BH219"/>
  <c r="BG219"/>
  <c r="BF219"/>
  <c r="T219"/>
  <c r="T218"/>
  <c r="R219"/>
  <c r="R218"/>
  <c r="P219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2"/>
  <c r="BH212"/>
  <c r="BG212"/>
  <c r="BF212"/>
  <c r="T212"/>
  <c r="T211"/>
  <c r="R212"/>
  <c r="R211"/>
  <c r="P212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F119"/>
  <c r="E117"/>
  <c r="F87"/>
  <c r="E85"/>
  <c r="J22"/>
  <c r="E22"/>
  <c r="J122"/>
  <c r="J21"/>
  <c r="J19"/>
  <c r="E19"/>
  <c r="J89"/>
  <c r="J18"/>
  <c r="J16"/>
  <c r="E16"/>
  <c r="F122"/>
  <c r="J15"/>
  <c r="J13"/>
  <c r="E13"/>
  <c r="F89"/>
  <c r="J12"/>
  <c r="J10"/>
  <c r="J119"/>
  <c i="1" r="L90"/>
  <c r="AM90"/>
  <c r="AM89"/>
  <c r="L89"/>
  <c r="AM87"/>
  <c r="L87"/>
  <c r="L85"/>
  <c r="L84"/>
  <c i="2" r="BK224"/>
  <c r="J188"/>
  <c r="J142"/>
  <c r="BK179"/>
  <c r="BK152"/>
  <c r="BK219"/>
  <c r="J128"/>
  <c r="J227"/>
  <c r="BK193"/>
  <c r="J146"/>
  <c r="J183"/>
  <c r="J156"/>
  <c r="J223"/>
  <c r="J209"/>
  <c r="BK189"/>
  <c r="BK168"/>
  <c r="BK128"/>
  <c r="BK144"/>
  <c r="J212"/>
  <c r="J192"/>
  <c r="J134"/>
  <c r="BK197"/>
  <c r="BK183"/>
  <c r="J162"/>
  <c r="J137"/>
  <c r="J201"/>
  <c r="BK174"/>
  <c r="BK130"/>
  <c r="J179"/>
  <c r="J132"/>
  <c r="F34"/>
  <c r="BK215"/>
  <c r="BK207"/>
  <c r="J169"/>
  <c r="J130"/>
  <c r="J166"/>
  <c r="J135"/>
  <c r="BK166"/>
  <c r="BK173"/>
  <c r="J186"/>
  <c r="F32"/>
  <c r="BK216"/>
  <c r="J138"/>
  <c r="J155"/>
  <c r="BK203"/>
  <c r="BK158"/>
  <c r="J219"/>
  <c r="BK209"/>
  <c r="J190"/>
  <c r="J161"/>
  <c r="BK146"/>
  <c r="BK188"/>
  <c r="J158"/>
  <c r="BK227"/>
  <c r="J181"/>
  <c r="J144"/>
  <c r="J160"/>
  <c r="BK217"/>
  <c r="J197"/>
  <c r="BK201"/>
  <c r="BK138"/>
  <c r="BK132"/>
  <c r="J172"/>
  <c r="J150"/>
  <c r="J167"/>
  <c i="1" r="AS94"/>
  <c i="2" r="BK142"/>
  <c r="F33"/>
  <c r="BK223"/>
  <c r="J193"/>
  <c r="BK172"/>
  <c r="J148"/>
  <c r="BK135"/>
  <c r="J140"/>
  <c r="BK186"/>
  <c r="J174"/>
  <c r="BK160"/>
  <c r="BK140"/>
  <c r="BK226"/>
  <c r="J185"/>
  <c r="J164"/>
  <c r="J215"/>
  <c r="J217"/>
  <c r="BK150"/>
  <c r="J207"/>
  <c r="BK192"/>
  <c r="BK181"/>
  <c r="BK156"/>
  <c r="J221"/>
  <c r="BK212"/>
  <c r="J199"/>
  <c r="BK164"/>
  <c r="J216"/>
  <c r="J189"/>
  <c r="BK167"/>
  <c r="BK155"/>
  <c r="J226"/>
  <c r="BK161"/>
  <c r="J224"/>
  <c r="BK221"/>
  <c r="J195"/>
  <c r="BK185"/>
  <c r="J165"/>
  <c r="J32"/>
  <c r="BK199"/>
  <c r="BK162"/>
  <c r="BK134"/>
  <c r="BK137"/>
  <c r="J152"/>
  <c r="BK205"/>
  <c r="BK190"/>
  <c r="J173"/>
  <c r="BK148"/>
  <c r="BK195"/>
  <c r="J131"/>
  <c r="J205"/>
  <c r="J168"/>
  <c r="J203"/>
  <c r="BK165"/>
  <c r="BK131"/>
  <c r="BK169"/>
  <c l="1" r="P127"/>
  <c r="T127"/>
  <c r="T126"/>
  <c r="T125"/>
  <c r="T154"/>
  <c r="BK127"/>
  <c r="P141"/>
  <c r="R171"/>
  <c r="R141"/>
  <c r="P154"/>
  <c r="P171"/>
  <c r="R196"/>
  <c r="BK214"/>
  <c r="J214"/>
  <c r="J103"/>
  <c r="T214"/>
  <c r="T213"/>
  <c r="T222"/>
  <c r="R127"/>
  <c r="R126"/>
  <c r="R125"/>
  <c r="T141"/>
  <c r="R154"/>
  <c r="T171"/>
  <c r="T196"/>
  <c r="P214"/>
  <c r="P213"/>
  <c r="BK225"/>
  <c r="J225"/>
  <c r="J107"/>
  <c r="BK141"/>
  <c r="J141"/>
  <c r="J97"/>
  <c r="BK154"/>
  <c r="J154"/>
  <c r="J98"/>
  <c r="BK171"/>
  <c r="J171"/>
  <c r="J99"/>
  <c r="BK196"/>
  <c r="J196"/>
  <c r="J100"/>
  <c r="P196"/>
  <c r="R214"/>
  <c r="R213"/>
  <c r="BK222"/>
  <c r="J222"/>
  <c r="J106"/>
  <c r="P222"/>
  <c r="R222"/>
  <c r="P225"/>
  <c r="R225"/>
  <c r="T225"/>
  <c r="BK211"/>
  <c r="J211"/>
  <c r="J101"/>
  <c r="BK218"/>
  <c r="J218"/>
  <c r="J104"/>
  <c r="BK220"/>
  <c r="J220"/>
  <c r="J105"/>
  <c r="J87"/>
  <c r="J121"/>
  <c r="BE135"/>
  <c r="BE166"/>
  <c r="BE169"/>
  <c r="BE172"/>
  <c r="BE201"/>
  <c r="BE203"/>
  <c r="BE207"/>
  <c r="BE216"/>
  <c r="J90"/>
  <c r="BE134"/>
  <c r="BE137"/>
  <c r="BE158"/>
  <c r="BE160"/>
  <c r="BE161"/>
  <c r="BE174"/>
  <c r="BE226"/>
  <c r="BE138"/>
  <c r="BE140"/>
  <c r="BE152"/>
  <c r="BE185"/>
  <c r="BE212"/>
  <c r="BE224"/>
  <c r="F121"/>
  <c r="BE131"/>
  <c r="BE132"/>
  <c r="BE148"/>
  <c r="BE150"/>
  <c r="BE155"/>
  <c r="BE165"/>
  <c r="BE168"/>
  <c r="BE173"/>
  <c r="BE179"/>
  <c r="BE183"/>
  <c r="BE186"/>
  <c r="BE189"/>
  <c r="BE190"/>
  <c r="BE192"/>
  <c r="BE193"/>
  <c i="1" r="AW95"/>
  <c i="2" r="F90"/>
  <c r="BE128"/>
  <c r="BE142"/>
  <c r="BE156"/>
  <c r="BE162"/>
  <c r="BE164"/>
  <c r="BE199"/>
  <c r="BE217"/>
  <c r="BE219"/>
  <c r="BE144"/>
  <c r="BE215"/>
  <c i="1" r="BA95"/>
  <c i="2" r="BE130"/>
  <c r="BE167"/>
  <c r="BE181"/>
  <c r="BE188"/>
  <c r="BE195"/>
  <c r="BE205"/>
  <c r="BE209"/>
  <c r="BE223"/>
  <c i="1" r="BB95"/>
  <c i="2" r="BE197"/>
  <c r="BE221"/>
  <c i="1" r="BC95"/>
  <c i="2" r="BE146"/>
  <c r="BE227"/>
  <c r="F35"/>
  <c i="1" r="BC94"/>
  <c r="W32"/>
  <c r="BA94"/>
  <c r="W30"/>
  <c r="BB94"/>
  <c r="W31"/>
  <c i="2" l="1" r="BK126"/>
  <c r="J126"/>
  <c r="J95"/>
  <c r="P126"/>
  <c r="P125"/>
  <c i="1" r="AU95"/>
  <c r="BD95"/>
  <c i="2" r="J127"/>
  <c r="J96"/>
  <c r="BK213"/>
  <c r="J213"/>
  <c r="J102"/>
  <c i="1" r="BD94"/>
  <c r="W33"/>
  <c r="AX94"/>
  <c i="2" r="F31"/>
  <c i="1" r="AZ95"/>
  <c r="AZ94"/>
  <c r="W29"/>
  <c r="AU94"/>
  <c i="2" r="J31"/>
  <c i="1" r="AV95"/>
  <c r="AT95"/>
  <c r="AW94"/>
  <c r="AK30"/>
  <c r="AY94"/>
  <c i="2" l="1" r="BK125"/>
  <c r="J125"/>
  <c r="J94"/>
  <c i="1" r="AV94"/>
  <c r="AK29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<sst xmlns="http://schemas.openxmlformats.org/spreadsheetml/2006/main">
  <si>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</si>
  <si>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</si>
  <si>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</si>
  <si>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</si>
  <si>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</si>
  <si>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{82f010be-e733-4020-b560-d90d3cb9023e}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</si>
  <si>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</si>
  <si>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</si>
  <si>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</si>
  <si>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</si>
  <si>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</si>
  <si>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</si>
  <si>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</si>
  <si>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</si>
  <si>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2020s14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</si>
  <si>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</si>
  <si>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</si>
  <si>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 VRCHLABÍ - DÁLKOVÉ CYKLOTRASY - CYKLOTRASA Č.2 - ÚSEK 17</t>
  </si>
  <si>
    <t>KSO:</t>
  </si>
  <si>
    <t>CC-CZ:</t>
  </si>
  <si>
    <t>Místo:</t>
  </si>
  <si>
    <t xml:space="preserve"> </t>
  </si>
  <si>
    <t>Datum:</t>
  </si>
  <si>
    <t>3. 6. 2025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</si>
  <si>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</si>
  <si>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</si>
  <si>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</si>
  <si>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</si>
  <si>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</si>
  <si>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</si>
  <si>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</si>
  <si>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</si>
  <si>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</si>
  <si>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</si>
  <si>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</si>
  <si>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</si>
  <si>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</si>
  <si>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</si>
  <si>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</si>
  <si>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</si>
  <si>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</si>
  <si>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</si>
  <si>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</si>
  <si>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</si>
  <si>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</si>
  <si>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</si>
  <si>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</si>
  <si>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</si>
  <si>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</si>
  <si>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</si>
  <si>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</si>
  <si>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</si>
  <si>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</si>
  <si>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</si>
  <si>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</si>
  <si>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</si>
  <si>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</si>
  <si>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</si>
  <si>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</si>
  <si>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</si>
  <si>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</si>
  <si>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</si>
  <si>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</si>
  <si>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</si>
  <si>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</si>
  <si>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</si>
  <si>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</si>
  <si>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</si>
  <si>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</si>
  <si>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</si>
  <si>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</si>
  <si>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</si>
  <si>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</si>
  <si>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</si>
  <si>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</si>
  <si>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</si>
  <si>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</si>
  <si>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</si>
  <si>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</si>
  <si>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</si>
  <si>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</si>
  <si>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</si>
  <si>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</si>
  <si>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</si>
  <si>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</si>
  <si>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</si>
  <si>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</si>
  <si>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</si>
  <si>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</si>
  <si>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1-1 - Případná výměna podloží</t>
  </si>
  <si>
    <t xml:space="preserve">    5 - Komunikace pozemní</t>
  </si>
  <si>
    <t xml:space="preserve">    9 - Ostatní konstrukce a práce-bourání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</si>
  <si>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</si>
  <si>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</si>
  <si>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</si>
  <si>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</si>
  <si>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</si>
  <si>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</si>
  <si>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</si>
  <si>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</si>
  <si>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</si>
  <si>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</si>
  <si>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</si>
  <si>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</si>
  <si>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</si>
  <si>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</si>
  <si>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</si>
  <si>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</si>
  <si>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</si>
  <si>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</si>
  <si>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</si>
  <si>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</si>
  <si>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</si>
  <si>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</si>
  <si>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</si>
  <si>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</si>
  <si>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</si>
  <si>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</si>
  <si>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113107163</t>
  </si>
  <si>
    <t>Odstranění podkladu z kameniva drceného tl přes 200 do 300 mm strojně pl přes 50 do 200 m2</t>
  </si>
  <si>
    <t>m2</t>
  </si>
  <si>
    <t>4</t>
  </si>
  <si>
    <t>-1024031079</t>
  </si>
  <si>
    <t>VV</t>
  </si>
  <si>
    <t>105*0,5+115*0,5+225</t>
  </si>
  <si>
    <t>113107321</t>
  </si>
  <si>
    <t>Odstranění podkladu z kameniva drceného tl do 100 mm strojně pl do 50 m2</t>
  </si>
  <si>
    <t>-123569539</t>
  </si>
  <si>
    <t>3</t>
  </si>
  <si>
    <t>113107330</t>
  </si>
  <si>
    <t>Odstranění podkladu z betonu prostého tl do 100 mm strojně pl do 50 m2</t>
  </si>
  <si>
    <t>1434640458</t>
  </si>
  <si>
    <t>113107342</t>
  </si>
  <si>
    <t>Odstranění podkladu živičného tl přes 50 do 100 mm strojně pl do 50 m2</t>
  </si>
  <si>
    <t>-2104246615</t>
  </si>
  <si>
    <t>60,000+10</t>
  </si>
  <si>
    <t>5</t>
  </si>
  <si>
    <t>113202111</t>
  </si>
  <si>
    <t>Vytrhání obrub krajníků obrubníků stojatých</t>
  </si>
  <si>
    <t>m</t>
  </si>
  <si>
    <t>-1431051377</t>
  </si>
  <si>
    <t>6</t>
  </si>
  <si>
    <t>122251102</t>
  </si>
  <si>
    <t>Odkopávky a prokopávky nezapažené v hornině třídy těžitelnosti I skupiny 3 objem do 50 m3 strojně</t>
  </si>
  <si>
    <t>m3</t>
  </si>
  <si>
    <t>78430864</t>
  </si>
  <si>
    <t>105*0,5*0,1+115*0,5*0,1+225*0,2+40*0,4</t>
  </si>
  <si>
    <t>7</t>
  </si>
  <si>
    <t>162751117</t>
  </si>
  <si>
    <t>Vodorovné přemístění přes 9 000 do 10000 m výkopku/sypaniny z horniny třídy těžitelnosti I skupiny 1 až 3</t>
  </si>
  <si>
    <t>2120499756</t>
  </si>
  <si>
    <t>8</t>
  </si>
  <si>
    <t>171201231</t>
  </si>
  <si>
    <t>Poplatek za uložení zeminy a kamení na recyklační skládce (skládkovné) kód odpadu 17 05 04</t>
  </si>
  <si>
    <t>t</t>
  </si>
  <si>
    <t>1831051964</t>
  </si>
  <si>
    <t>72*1,8</t>
  </si>
  <si>
    <t>9</t>
  </si>
  <si>
    <t>181152302</t>
  </si>
  <si>
    <t>Úprava pláně pro silnice a dálnice v zářezech se zhutněním</t>
  </si>
  <si>
    <t>-1837561011</t>
  </si>
  <si>
    <t>1-1</t>
  </si>
  <si>
    <t>Případná výměna podloží</t>
  </si>
  <si>
    <t>10</t>
  </si>
  <si>
    <t>-1661228923</t>
  </si>
  <si>
    <t>250*0,3</t>
  </si>
  <si>
    <t>11</t>
  </si>
  <si>
    <t>-1353835970</t>
  </si>
  <si>
    <t>1476915605</t>
  </si>
  <si>
    <t>75*1,8</t>
  </si>
  <si>
    <t>13</t>
  </si>
  <si>
    <t>1674346664</t>
  </si>
  <si>
    <t>250</t>
  </si>
  <si>
    <t>14</t>
  </si>
  <si>
    <t>564851111</t>
  </si>
  <si>
    <t>Podklad ze štěrkodrtě ŠD plochy přes 100 m2 tl 150 mm</t>
  </si>
  <si>
    <t>-587653347</t>
  </si>
  <si>
    <t>250,000*2</t>
  </si>
  <si>
    <t>15</t>
  </si>
  <si>
    <t>919726221</t>
  </si>
  <si>
    <t>Geotextilie pro vyztužení, separaci a filtraci tkaná z polyesteru podélná/příčná pevnost 100/50 kN/m</t>
  </si>
  <si>
    <t>-97100537</t>
  </si>
  <si>
    <t>250*1,1</t>
  </si>
  <si>
    <t>Komunikace pozemní</t>
  </si>
  <si>
    <t>16</t>
  </si>
  <si>
    <t>564851011</t>
  </si>
  <si>
    <t>Podklad ze štěrkodrtě ŠD plochy do 100 m2 tl 150 mm</t>
  </si>
  <si>
    <t>-83880964</t>
  </si>
  <si>
    <t>17</t>
  </si>
  <si>
    <t>564871111</t>
  </si>
  <si>
    <t>Podklad ze štěrkodrtě ŠD plochy přes 100 m2 tl 250 mm</t>
  </si>
  <si>
    <t>-1712004434</t>
  </si>
  <si>
    <t>(55+85+220)*1,2</t>
  </si>
  <si>
    <t>18</t>
  </si>
  <si>
    <t>564920411</t>
  </si>
  <si>
    <t>Podklad z asfaltového recyklátu plochy do 100 m2 tl 60 mm</t>
  </si>
  <si>
    <t>98878872</t>
  </si>
  <si>
    <t>55+85+220+6</t>
  </si>
  <si>
    <t>19</t>
  </si>
  <si>
    <t>565145111</t>
  </si>
  <si>
    <t>Asfaltový beton vrstva podkladní ACP 16 (obalované kamenivo OKS) tl 60 mm š do 3 m</t>
  </si>
  <si>
    <t>1288835928</t>
  </si>
  <si>
    <t>20</t>
  </si>
  <si>
    <t>566301111</t>
  </si>
  <si>
    <t>Úprava krytu z kameniva drceného pro nový kryt s doplněním kameniva drceného přes 0,04 do 0,06 m3/m2</t>
  </si>
  <si>
    <t>-918285881</t>
  </si>
  <si>
    <t>569931132</t>
  </si>
  <si>
    <t>Zpevnění krajnic asfaltovým recyklátem tl 100 mm</t>
  </si>
  <si>
    <t>1330558052</t>
  </si>
  <si>
    <t>56+47+8+26+20+28</t>
  </si>
  <si>
    <t>22</t>
  </si>
  <si>
    <t>573111112</t>
  </si>
  <si>
    <t>Postřik živičný infiltrační s posypem z asfaltu množství 1 kg/m2</t>
  </si>
  <si>
    <t>-1629727690</t>
  </si>
  <si>
    <t>23</t>
  </si>
  <si>
    <t>573211111</t>
  </si>
  <si>
    <t>Postřik živičný spojovací z asfaltu v množství 0,60 kg/m2</t>
  </si>
  <si>
    <t>-10368895</t>
  </si>
  <si>
    <t>24</t>
  </si>
  <si>
    <t>577133111</t>
  </si>
  <si>
    <t>Asfaltový beton vrstva obrusná ACO 8 (ABJ) tl 40 mm š do 3 m z nemodifikovaného asfaltu</t>
  </si>
  <si>
    <t>-1703119592</t>
  </si>
  <si>
    <t>25</t>
  </si>
  <si>
    <t>577134111</t>
  </si>
  <si>
    <t>Asfaltový beton vrstva obrusná ACO 11+ (ABS) tř. I tl 40 mm š do 3 m z nemodifikovaného asfaltu</t>
  </si>
  <si>
    <t>2022938767</t>
  </si>
  <si>
    <t>26</t>
  </si>
  <si>
    <t>596211110</t>
  </si>
  <si>
    <t>Kladení zámkové dlažby komunikací pro pěší ručně tl 60 mm skupiny A pl do 50 m2</t>
  </si>
  <si>
    <t>300338187</t>
  </si>
  <si>
    <t>27</t>
  </si>
  <si>
    <t>M</t>
  </si>
  <si>
    <t>59245006</t>
  </si>
  <si>
    <t>dlažba pro nevidomé betonová 200x100mm tl 60mm barevná</t>
  </si>
  <si>
    <t>104579711</t>
  </si>
  <si>
    <t>1,5*1,03 'Přepočtené koeficientem množství</t>
  </si>
  <si>
    <t>Ostatní konstrukce a práce-bourání</t>
  </si>
  <si>
    <t>28</t>
  </si>
  <si>
    <t>915111121</t>
  </si>
  <si>
    <t>Vodorovné dopravní značení dělící čáry přerušované š 125 mm základní bílá barva</t>
  </si>
  <si>
    <t>525561913</t>
  </si>
  <si>
    <t>29</t>
  </si>
  <si>
    <t>915211122</t>
  </si>
  <si>
    <t>Vodorovné dopravní značení dělící čáry přerušované š 125 mm retroreflexní bílý plast</t>
  </si>
  <si>
    <t>-1817342455</t>
  </si>
  <si>
    <t>30</t>
  </si>
  <si>
    <t>916131213</t>
  </si>
  <si>
    <t>Osazení silničního obrubníku betonového stojatého s boční opěrou do lože z betonu prostého</t>
  </si>
  <si>
    <t>-1954869972</t>
  </si>
  <si>
    <t>6+10</t>
  </si>
  <si>
    <t>3+6+8+5+3</t>
  </si>
  <si>
    <t>Součet</t>
  </si>
  <si>
    <t>31</t>
  </si>
  <si>
    <t>59217031</t>
  </si>
  <si>
    <t>obrubník silniční betonový 1000x150x250mm</t>
  </si>
  <si>
    <t>1763461916</t>
  </si>
  <si>
    <t>16*1,02 'Přepočtené koeficientem množství</t>
  </si>
  <si>
    <t>32</t>
  </si>
  <si>
    <t>59217029</t>
  </si>
  <si>
    <t>obrubník silniční betonový nájezdový 1000x150x150mm</t>
  </si>
  <si>
    <t>-1467178493</t>
  </si>
  <si>
    <t>25*1,02 'Přepočtené koeficientem množství</t>
  </si>
  <si>
    <t>33</t>
  </si>
  <si>
    <t>59217076</t>
  </si>
  <si>
    <t>obrubník silniční betonový přechodový 1000x150x250mm</t>
  </si>
  <si>
    <t>1703040108</t>
  </si>
  <si>
    <t>1*1,02 'Přepočtené koeficientem množství</t>
  </si>
  <si>
    <t>34</t>
  </si>
  <si>
    <t>916231213</t>
  </si>
  <si>
    <t>Osazení chodníkového obrubníku betonového stojatého s boční opěrou do lože z betonu prostého</t>
  </si>
  <si>
    <t>1404641222</t>
  </si>
  <si>
    <t>35</t>
  </si>
  <si>
    <t>59217062</t>
  </si>
  <si>
    <t>obrubník parkový betonový 1000x50x250mm přírodní</t>
  </si>
  <si>
    <t>-2001879964</t>
  </si>
  <si>
    <t>4*1,02 'Přepočtené koeficientem množství</t>
  </si>
  <si>
    <t>36</t>
  </si>
  <si>
    <t>919411111</t>
  </si>
  <si>
    <t>Čelo propustku z betonu prostého pro propustek z trub DN 300 až 500</t>
  </si>
  <si>
    <t>kus</t>
  </si>
  <si>
    <t>-901562513</t>
  </si>
  <si>
    <t>37</t>
  </si>
  <si>
    <t>919521110</t>
  </si>
  <si>
    <t>Zřízení silničního propustku z trub betonových nebo ŽB DN 300</t>
  </si>
  <si>
    <t>1301630862</t>
  </si>
  <si>
    <t>38</t>
  </si>
  <si>
    <t>59222020</t>
  </si>
  <si>
    <t>trouba ŽB hrdlová DN 300</t>
  </si>
  <si>
    <t>-1058401058</t>
  </si>
  <si>
    <t>5*1,01 'Přepočtené koeficientem množství</t>
  </si>
  <si>
    <t>39</t>
  </si>
  <si>
    <t>919732211</t>
  </si>
  <si>
    <t>Styčná spára napojení nového živičného povrchu na stávající za tepla š 15 mm hl 25 mm s prořezáním</t>
  </si>
  <si>
    <t>-944117303</t>
  </si>
  <si>
    <t>40</t>
  </si>
  <si>
    <t>919735112</t>
  </si>
  <si>
    <t>Řezání stávajícího živičného krytu hl přes 50 do 100 mm</t>
  </si>
  <si>
    <t>998060824</t>
  </si>
  <si>
    <t>15+1+6+2</t>
  </si>
  <si>
    <t>41</t>
  </si>
  <si>
    <t>966008111</t>
  </si>
  <si>
    <t>Bourání trubního propustku DN do 300</t>
  </si>
  <si>
    <t>-1235109974</t>
  </si>
  <si>
    <t>997</t>
  </si>
  <si>
    <t>Přesun sutě</t>
  </si>
  <si>
    <t>42</t>
  </si>
  <si>
    <t>997221551</t>
  </si>
  <si>
    <t>Vodorovná doprava suti ze sypkých materiálů do 1 km</t>
  </si>
  <si>
    <t>-1186247273</t>
  </si>
  <si>
    <t>149,1+15,4</t>
  </si>
  <si>
    <t>43</t>
  </si>
  <si>
    <t>997221559</t>
  </si>
  <si>
    <t>Příplatek ZKD 1 km u vodorovné dopravy suti ze sypkých materiálů</t>
  </si>
  <si>
    <t>-142371675</t>
  </si>
  <si>
    <t>(149,1+15,4)*9</t>
  </si>
  <si>
    <t>44</t>
  </si>
  <si>
    <t>997221561</t>
  </si>
  <si>
    <t>Vodorovná doprava suti z kusových materiálů do 1 km</t>
  </si>
  <si>
    <t>-1393832693</t>
  </si>
  <si>
    <t>8,215</t>
  </si>
  <si>
    <t>45</t>
  </si>
  <si>
    <t>997221569</t>
  </si>
  <si>
    <t>Příplatek ZKD 1 km u vodorovné dopravy suti z kusových materiálů</t>
  </si>
  <si>
    <t>293975094</t>
  </si>
  <si>
    <t>(8,215)*9</t>
  </si>
  <si>
    <t>46</t>
  </si>
  <si>
    <t>997221861</t>
  </si>
  <si>
    <t>Poplatek za uložení na recyklační skládce (skládkovné) stavebního odpadu z prostého betonu pod kódem 17 01 01</t>
  </si>
  <si>
    <t>522549130</t>
  </si>
  <si>
    <t>3,765+2,4+2,05</t>
  </si>
  <si>
    <t>47</t>
  </si>
  <si>
    <t>997221873</t>
  </si>
  <si>
    <t>Poplatek za uložení na recyklační skládce (skládkovné) stavebního odpadu zeminy a kamení zatříděného do Katalogu odpadů pod kódem 17 05 04</t>
  </si>
  <si>
    <t>308773028</t>
  </si>
  <si>
    <t>147,4+1,7</t>
  </si>
  <si>
    <t>48</t>
  </si>
  <si>
    <t>997221875</t>
  </si>
  <si>
    <t>Poplatek za uložení na recyklační skládce (skládkovné) stavebního odpadu asfaltového bez obsahu dehtu zatříděného do Katalogu odpadů pod kódem 17 03 02</t>
  </si>
  <si>
    <t>-573089275</t>
  </si>
  <si>
    <t>15,4</t>
  </si>
  <si>
    <t>998</t>
  </si>
  <si>
    <t>Přesun hmot</t>
  </si>
  <si>
    <t>49</t>
  </si>
  <si>
    <t>998225111</t>
  </si>
  <si>
    <t>Přesun hmot pro pozemní komunikace s krytem z kamene, monolitickým betonovým nebo živičným</t>
  </si>
  <si>
    <t>1844325102</t>
  </si>
  <si>
    <t>VRN</t>
  </si>
  <si>
    <t>Vedlejší rozpočtové náklady</t>
  </si>
  <si>
    <t>VRN1</t>
  </si>
  <si>
    <t>Průzkumné, geodetické a projektové práce</t>
  </si>
  <si>
    <t>50</t>
  </si>
  <si>
    <t>012203000</t>
  </si>
  <si>
    <t>Geodetické práce při provádění stavby</t>
  </si>
  <si>
    <t>soub</t>
  </si>
  <si>
    <t>1024</t>
  </si>
  <si>
    <t>885807131</t>
  </si>
  <si>
    <t>51</t>
  </si>
  <si>
    <t>012303000</t>
  </si>
  <si>
    <t>Geodetické práce po výstavbě - geodetické zaměření skutečného provedení díla</t>
  </si>
  <si>
    <t>1539214538</t>
  </si>
  <si>
    <t>52</t>
  </si>
  <si>
    <t>013254000-1</t>
  </si>
  <si>
    <t>Dokumentace skutečného provedení stavby (3x tištěná,CD)</t>
  </si>
  <si>
    <t>-663362631</t>
  </si>
  <si>
    <t>VRN3</t>
  </si>
  <si>
    <t>Zařízení staveniště</t>
  </si>
  <si>
    <t>53</t>
  </si>
  <si>
    <t>030001000</t>
  </si>
  <si>
    <t>1807211647</t>
  </si>
  <si>
    <t>VRN4</t>
  </si>
  <si>
    <t>Inženýrská činnost</t>
  </si>
  <si>
    <t>54</t>
  </si>
  <si>
    <t>043134000</t>
  </si>
  <si>
    <t>Zkoušky zatěžovací, včetně vypracování odborné zprávy</t>
  </si>
  <si>
    <t>-1594264734</t>
  </si>
  <si>
    <t>VRN7</t>
  </si>
  <si>
    <t>Provozní vlivy</t>
  </si>
  <si>
    <t>55</t>
  </si>
  <si>
    <t>072002000-1</t>
  </si>
  <si>
    <t>Přechodné dopravní značení, projednání</t>
  </si>
  <si>
    <t>984206115</t>
  </si>
  <si>
    <t>56</t>
  </si>
  <si>
    <t>072002000-2</t>
  </si>
  <si>
    <t>Přechodné dopravní značení - značky, instalace, údržba</t>
  </si>
  <si>
    <t>ks</t>
  </si>
  <si>
    <t>-2098978050</t>
  </si>
  <si>
    <t>VRN9</t>
  </si>
  <si>
    <t>Ostatní náklady</t>
  </si>
  <si>
    <t>57</t>
  </si>
  <si>
    <t>02-1</t>
  </si>
  <si>
    <t>Ochrana a zabezpečení stávajících inženýrských sítí po celou dobu realizace díla</t>
  </si>
  <si>
    <t>238734633</t>
  </si>
  <si>
    <t>58</t>
  </si>
  <si>
    <t>090001000-1</t>
  </si>
  <si>
    <t>Vytyčení stávajících sítí</t>
  </si>
  <si>
    <t>576205193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</si>
</sst>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5590" cy="27559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5590" cy="27559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7.863281" style="1" customWidth="1"/>
    <col min="2" max="2" width="1.574219" style="1" customWidth="1"/>
    <col min="3" max="3" width="4.011719" style="1" customWidth="1"/>
    <col min="4" max="4" width="2.582031" style="1" customWidth="1"/>
    <col min="5" max="5" width="2.582031" style="1" customWidth="1"/>
    <col min="6" max="6" width="2.582031" style="1" customWidth="1"/>
    <col min="7" max="7" width="2.582031" style="1" customWidth="1"/>
    <col min="8" max="8" width="2.582031" style="1" customWidth="1"/>
    <col min="9" max="9" width="2.582031" style="1" customWidth="1"/>
    <col min="10" max="10" width="2.582031" style="1" customWidth="1"/>
    <col min="11" max="11" width="2.582031" style="1" customWidth="1"/>
    <col min="12" max="12" width="2.582031" style="1" customWidth="1"/>
    <col min="13" max="13" width="2.582031" style="1" customWidth="1"/>
    <col min="14" max="14" width="2.582031" style="1" customWidth="1"/>
    <col min="15" max="15" width="2.582031" style="1" customWidth="1"/>
    <col min="16" max="16" width="2.582031" style="1" customWidth="1"/>
    <col min="17" max="17" width="2.582031" style="1" customWidth="1"/>
    <col min="18" max="18" width="2.582031" style="1" customWidth="1"/>
    <col min="19" max="19" width="2.582031" style="1" customWidth="1"/>
    <col min="20" max="20" width="2.582031" style="1" customWidth="1"/>
    <col min="21" max="21" width="2.582031" style="1" customWidth="1"/>
    <col min="22" max="22" width="2.582031" style="1" customWidth="1"/>
    <col min="23" max="23" width="2.582031" style="1" customWidth="1"/>
    <col min="24" max="24" width="2.582031" style="1" customWidth="1"/>
    <col min="25" max="25" width="2.582031" style="1" customWidth="1"/>
    <col min="26" max="26" width="2.582031" style="1" customWidth="1"/>
    <col min="27" max="27" width="2.582031" style="1" customWidth="1"/>
    <col min="28" max="28" width="2.582031" style="1" customWidth="1"/>
    <col min="29" max="29" width="2.582031" style="1" customWidth="1"/>
    <col min="30" max="30" width="2.582031" style="1" customWidth="1"/>
    <col min="31" max="31" width="2.582031" style="1" customWidth="1"/>
    <col min="32" max="32" width="2.582031" style="1" customWidth="1"/>
    <col min="33" max="33" width="2.582031" style="1" customWidth="1"/>
    <col min="34" max="34" width="3.152344" style="1" customWidth="1"/>
    <col min="35" max="35" width="33.15234" style="1" customWidth="1"/>
    <col min="36" max="36" width="2.292969" style="1" customWidth="1"/>
    <col min="37" max="37" width="2.292969" style="1" customWidth="1"/>
    <col min="38" max="38" width="7.863281" style="1" customWidth="1"/>
    <col min="39" max="39" width="3.152344" style="1" customWidth="1"/>
    <col min="40" max="40" width="12.58203" style="1" customWidth="1"/>
    <col min="41" max="41" width="7.011719" style="1" customWidth="1"/>
    <col min="42" max="42" width="4.011719" style="1" customWidth="1"/>
    <col min="43" max="43" width="14.86328" style="1" hidden="1" customWidth="1"/>
    <col min="44" max="44" width="12.86328" style="1" customWidth="1"/>
    <col min="45" max="45" width="24.43359" style="1" hidden="1" customWidth="1"/>
    <col min="46" max="46" width="24.43359" style="1" hidden="1" customWidth="1"/>
    <col min="47" max="47" width="24.43359" style="1" hidden="1" customWidth="1"/>
    <col min="48" max="48" width="20.43359" style="1" hidden="1" customWidth="1"/>
    <col min="49" max="49" width="20.43359" style="1" hidden="1" customWidth="1"/>
    <col min="50" max="50" width="23.58203" style="1" hidden="1" customWidth="1"/>
    <col min="51" max="51" width="23.58203" style="1" hidden="1" customWidth="1"/>
    <col min="52" max="52" width="20.43359" style="1" hidden="1" customWidth="1"/>
    <col min="53" max="53" width="18.15234" style="1" hidden="1" customWidth="1"/>
    <col min="54" max="54" width="23.58203" style="1" hidden="1" customWidth="1"/>
    <col min="55" max="55" width="20.43359" style="1" hidden="1" customWidth="1"/>
    <col min="56" max="56" width="18.15234" style="1" hidden="1" customWidth="1"/>
    <col min="57" max="57" width="62.86328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30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30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30189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34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35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36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37</v>
      </c>
      <c r="E29" s="46"/>
      <c r="F29" s="31" t="s">
        <v>38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39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40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41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42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43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44</v>
      </c>
      <c r="U35" s="53"/>
      <c r="V35" s="53"/>
      <c r="W35" s="53"/>
      <c r="X35" s="55" t="s">
        <v>45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47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48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49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48</v>
      </c>
      <c r="AI60" s="41"/>
      <c r="AJ60" s="41"/>
      <c r="AK60" s="41"/>
      <c r="AL60" s="41"/>
      <c r="AM60" s="63" t="s">
        <v>49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50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51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48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49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48</v>
      </c>
      <c r="AI75" s="41"/>
      <c r="AJ75" s="41"/>
      <c r="AK75" s="41"/>
      <c r="AL75" s="41"/>
      <c r="AM75" s="63" t="s">
        <v>49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52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2020s14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 xml:space="preserve"> VRCHLABÍ - DÁLKOVÉ CYKLOTRASY - CYKLOTRASA Č.2 - ÚSEK 17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3. 6. 2025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30566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53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30566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31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54</v>
      </c>
      <c r="D92" s="93"/>
      <c r="E92" s="93"/>
      <c r="F92" s="93"/>
      <c r="G92" s="93"/>
      <c r="H92" s="94"/>
      <c r="I92" s="95" t="s">
        <v>55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56</v>
      </c>
      <c r="AH92" s="93"/>
      <c r="AI92" s="93"/>
      <c r="AJ92" s="93"/>
      <c r="AK92" s="93"/>
      <c r="AL92" s="93"/>
      <c r="AM92" s="93"/>
      <c r="AN92" s="95" t="s">
        <v>57</v>
      </c>
      <c r="AO92" s="93"/>
      <c r="AP92" s="97"/>
      <c r="AQ92" s="98" t="s">
        <v>58</v>
      </c>
      <c r="AR92" s="43"/>
      <c r="AS92" s="99" t="s">
        <v>59</v>
      </c>
      <c r="AT92" s="100" t="s">
        <v>60</v>
      </c>
      <c r="AU92" s="100" t="s">
        <v>61</v>
      </c>
      <c r="AV92" s="100" t="s">
        <v>62</v>
      </c>
      <c r="AW92" s="100" t="s">
        <v>63</v>
      </c>
      <c r="AX92" s="100" t="s">
        <v>64</v>
      </c>
      <c r="AY92" s="100" t="s">
        <v>65</v>
      </c>
      <c r="AZ92" s="100" t="s">
        <v>66</v>
      </c>
      <c r="BA92" s="100" t="s">
        <v>67</v>
      </c>
      <c r="BB92" s="100" t="s">
        <v>68</v>
      </c>
      <c r="BC92" s="100" t="s">
        <v>69</v>
      </c>
      <c r="BD92" s="101" t="s">
        <v>70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71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72</v>
      </c>
      <c r="BT94" s="116" t="s">
        <v>73</v>
      </c>
      <c r="BV94" s="116" t="s">
        <v>74</v>
      </c>
      <c r="BW94" s="116" t="s">
        <v>5</v>
      </c>
      <c r="BX94" s="116" t="s">
        <v>75</v>
      </c>
      <c r="CL94" s="116" t="s">
        <v>1</v>
      </c>
    </row>
    <row r="95" s="7" customFormat="1" ht="23.77359" customHeight="1">
      <c r="A95" s="117" t="s">
        <v>76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'2020s14 -  VRCHLABÍ - DÁL...'!J28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77</v>
      </c>
      <c r="AR95" s="124"/>
      <c r="AS95" s="125">
        <v>0</v>
      </c>
      <c r="AT95" s="126">
        <f>ROUND(SUM(AV95:AW95),2)</f>
        <v>0</v>
      </c>
      <c r="AU95" s="127">
        <f>'2020s14 -  VRCHLABÍ - DÁL...'!P125</f>
        <v>0</v>
      </c>
      <c r="AV95" s="126">
        <f>'2020s14 -  VRCHLABÍ - DÁL...'!J31</f>
        <v>0</v>
      </c>
      <c r="AW95" s="126">
        <f>'2020s14 -  VRCHLABÍ - DÁL...'!J32</f>
        <v>0</v>
      </c>
      <c r="AX95" s="126">
        <f>'2020s14 -  VRCHLABÍ - DÁL...'!J33</f>
        <v>0</v>
      </c>
      <c r="AY95" s="126">
        <f>'2020s14 -  VRCHLABÍ - DÁL...'!J34</f>
        <v>0</v>
      </c>
      <c r="AZ95" s="126">
        <f>'2020s14 -  VRCHLABÍ - DÁL...'!F31</f>
        <v>0</v>
      </c>
      <c r="BA95" s="126">
        <f>'2020s14 -  VRCHLABÍ - DÁL...'!F32</f>
        <v>0</v>
      </c>
      <c r="BB95" s="126">
        <f>'2020s14 -  VRCHLABÍ - DÁL...'!F33</f>
        <v>0</v>
      </c>
      <c r="BC95" s="126">
        <f>'2020s14 -  VRCHLABÍ - DÁL...'!F34</f>
        <v>0</v>
      </c>
      <c r="BD95" s="128">
        <f>'2020s14 -  VRCHLABÍ - DÁL...'!F35</f>
        <v>0</v>
      </c>
      <c r="BE95" s="7"/>
      <c r="BT95" s="129" t="s">
        <v>78</v>
      </c>
      <c r="BU95" s="129" t="s">
        <v>79</v>
      </c>
      <c r="BV95" s="129" t="s">
        <v>74</v>
      </c>
      <c r="BW95" s="129" t="s">
        <v>5</v>
      </c>
      <c r="BX95" s="129" t="s">
        <v>75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8MnC8+dOlRn3dX2yibnvYsofTJWL4OoYBxwtbYha16xafXwm23DQEGaLMjCeOHg0rCztbWtYRyDmiSTj520ZuQ==" hashValue="xlAbw2i40Yo9h+bsDXy72thp4KWix6yZhReqvnUqLGLBfJ8FJSl3pCk/5v2q1IkGOvLeU+V64XAS7/pM3vYOv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0s14 -  VRCHLABÍ - DÁL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hidden="1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80</v>
      </c>
    </row>
    <row r="4" hidden="1" s="1" customFormat="1" ht="24.96" customHeight="1">
      <c r="B4" s="19"/>
      <c r="D4" s="132" t="s">
        <v>81</v>
      </c>
      <c r="L4" s="19"/>
      <c r="M4" s="133" t="s">
        <v>10</v>
      </c>
      <c r="AT4" s="16" t="s">
        <v>4</v>
      </c>
    </row>
    <row r="5" hidden="1" s="1" customFormat="1" ht="6.96" customHeight="1">
      <c r="B5" s="19"/>
      <c r="L5" s="19"/>
    </row>
    <row r="6" hidden="1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hidden="1" s="2" customFormat="1" ht="29.20755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hidden="1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3. 6. 2025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tr">
        <f>IF('Rekapitulace stavby'!AN10="","",'Rekapitulace stavby'!AN10)</f>
        <v/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8" customHeight="1">
      <c r="A13" s="37"/>
      <c r="B13" s="43"/>
      <c r="C13" s="37"/>
      <c r="D13" s="37"/>
      <c r="E13" s="136" t="str">
        <f>IF('Rekapitulace stavby'!E11="","",'Rekapitulace stavby'!E11)</f>
        <v xml:space="preserve"> </v>
      </c>
      <c r="F13" s="37"/>
      <c r="G13" s="37"/>
      <c r="H13" s="37"/>
      <c r="I13" s="134" t="s">
        <v>26</v>
      </c>
      <c r="J13" s="136" t="str">
        <f>IF('Rekapitulace stavby'!AN11="","",'Rekapitulace stavby'!AN11)</f>
        <v/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2" customHeight="1">
      <c r="A15" s="37"/>
      <c r="B15" s="43"/>
      <c r="C15" s="37"/>
      <c r="D15" s="134" t="s">
        <v>27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26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2" customHeight="1">
      <c r="A18" s="37"/>
      <c r="B18" s="43"/>
      <c r="C18" s="37"/>
      <c r="D18" s="134" t="s">
        <v>29</v>
      </c>
      <c r="E18" s="37"/>
      <c r="F18" s="37"/>
      <c r="G18" s="37"/>
      <c r="H18" s="37"/>
      <c r="I18" s="134" t="s">
        <v>25</v>
      </c>
      <c r="J18" s="136" t="str">
        <f>IF('Rekapitulace stavby'!AN16="","",'Rekapitulace stavby'!AN16)</f>
        <v/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18" customHeight="1">
      <c r="A19" s="37"/>
      <c r="B19" s="43"/>
      <c r="C19" s="37"/>
      <c r="D19" s="37"/>
      <c r="E19" s="136" t="str">
        <f>IF('Rekapitulace stavby'!E17="","",'Rekapitulace stavby'!E17)</f>
        <v xml:space="preserve"> </v>
      </c>
      <c r="F19" s="37"/>
      <c r="G19" s="37"/>
      <c r="H19" s="37"/>
      <c r="I19" s="134" t="s">
        <v>26</v>
      </c>
      <c r="J19" s="136" t="str">
        <f>IF('Rekapitulace stavby'!AN17="","",'Rekapitulace stavby'!AN17)</f>
        <v/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2" customHeight="1">
      <c r="A21" s="37"/>
      <c r="B21" s="43"/>
      <c r="C21" s="37"/>
      <c r="D21" s="134" t="s">
        <v>31</v>
      </c>
      <c r="E21" s="37"/>
      <c r="F21" s="37"/>
      <c r="G21" s="37"/>
      <c r="H21" s="37"/>
      <c r="I21" s="134" t="s">
        <v>25</v>
      </c>
      <c r="J21" s="136" t="str">
        <f>IF('Rekapitulace stavby'!AN19="","",'Rekapitulace stavby'!AN19)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18" customHeight="1">
      <c r="A22" s="37"/>
      <c r="B22" s="43"/>
      <c r="C22" s="37"/>
      <c r="D22" s="37"/>
      <c r="E22" s="136" t="str">
        <f>IF('Rekapitulace stavby'!E20="","",'Rekapitulace stavby'!E20)</f>
        <v xml:space="preserve"> </v>
      </c>
      <c r="F22" s="37"/>
      <c r="G22" s="37"/>
      <c r="H22" s="37"/>
      <c r="I22" s="134" t="s">
        <v>26</v>
      </c>
      <c r="J22" s="136" t="str">
        <f>IF('Rekapitulace stavby'!AN20="","",'Rekapitulace stavby'!AN20)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2" customHeight="1">
      <c r="A24" s="37"/>
      <c r="B24" s="43"/>
      <c r="C24" s="37"/>
      <c r="D24" s="134" t="s">
        <v>32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8" customFormat="1" ht="16.30189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hidden="1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hidden="1" s="2" customFormat="1" ht="25.44" customHeight="1">
      <c r="A28" s="37"/>
      <c r="B28" s="43"/>
      <c r="C28" s="37"/>
      <c r="D28" s="143" t="s">
        <v>33</v>
      </c>
      <c r="E28" s="37"/>
      <c r="F28" s="37"/>
      <c r="G28" s="37"/>
      <c r="H28" s="37"/>
      <c r="I28" s="37"/>
      <c r="J28" s="144">
        <f>ROUND(J125,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14.4" customHeight="1">
      <c r="A30" s="37"/>
      <c r="B30" s="43"/>
      <c r="C30" s="37"/>
      <c r="D30" s="37"/>
      <c r="E30" s="37"/>
      <c r="F30" s="145" t="s">
        <v>35</v>
      </c>
      <c r="G30" s="37"/>
      <c r="H30" s="37"/>
      <c r="I30" s="145" t="s">
        <v>34</v>
      </c>
      <c r="J30" s="145" t="s">
        <v>36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14.4" customHeight="1">
      <c r="A31" s="37"/>
      <c r="B31" s="43"/>
      <c r="C31" s="37"/>
      <c r="D31" s="146" t="s">
        <v>37</v>
      </c>
      <c r="E31" s="134" t="s">
        <v>38</v>
      </c>
      <c r="F31" s="147">
        <f>ROUND((SUM(BE125:BE227)),  2)</f>
        <v>0</v>
      </c>
      <c r="G31" s="37"/>
      <c r="H31" s="37"/>
      <c r="I31" s="148">
        <v>0.20999999999999999</v>
      </c>
      <c r="J31" s="147">
        <f>ROUND(((SUM(BE125:BE227))*I31),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134" t="s">
        <v>39</v>
      </c>
      <c r="F32" s="147">
        <f>ROUND((SUM(BF125:BF227)),  2)</f>
        <v>0</v>
      </c>
      <c r="G32" s="37"/>
      <c r="H32" s="37"/>
      <c r="I32" s="148">
        <v>0.12</v>
      </c>
      <c r="J32" s="147">
        <f>ROUND(((SUM(BF125:BF227))*I32),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40</v>
      </c>
      <c r="F33" s="147">
        <f>ROUND((SUM(BG125:BG227)),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41</v>
      </c>
      <c r="F34" s="147">
        <f>ROUND((SUM(BH125:BH227)),  2)</f>
        <v>0</v>
      </c>
      <c r="G34" s="37"/>
      <c r="H34" s="37"/>
      <c r="I34" s="148">
        <v>0.12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42</v>
      </c>
      <c r="F35" s="147">
        <f>ROUND((SUM(BI125:BI227)),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25.44" customHeight="1">
      <c r="A37" s="37"/>
      <c r="B37" s="43"/>
      <c r="C37" s="149"/>
      <c r="D37" s="150" t="s">
        <v>43</v>
      </c>
      <c r="E37" s="151"/>
      <c r="F37" s="151"/>
      <c r="G37" s="152" t="s">
        <v>44</v>
      </c>
      <c r="H37" s="153" t="s">
        <v>45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1" customFormat="1" ht="14.4" customHeight="1">
      <c r="B39" s="19"/>
      <c r="L39" s="19"/>
    </row>
    <row r="40" hidden="1" s="1" customFormat="1" ht="14.4" customHeight="1">
      <c r="B40" s="19"/>
      <c r="L40" s="19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56" t="s">
        <v>46</v>
      </c>
      <c r="E50" s="157"/>
      <c r="F50" s="157"/>
      <c r="G50" s="156" t="s">
        <v>47</v>
      </c>
      <c r="H50" s="157"/>
      <c r="I50" s="157"/>
      <c r="J50" s="157"/>
      <c r="K50" s="157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58" t="s">
        <v>48</v>
      </c>
      <c r="E61" s="159"/>
      <c r="F61" s="160" t="s">
        <v>49</v>
      </c>
      <c r="G61" s="158" t="s">
        <v>48</v>
      </c>
      <c r="H61" s="159"/>
      <c r="I61" s="159"/>
      <c r="J61" s="161" t="s">
        <v>49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56" t="s">
        <v>50</v>
      </c>
      <c r="E65" s="162"/>
      <c r="F65" s="162"/>
      <c r="G65" s="156" t="s">
        <v>51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58" t="s">
        <v>48</v>
      </c>
      <c r="E76" s="159"/>
      <c r="F76" s="160" t="s">
        <v>49</v>
      </c>
      <c r="G76" s="158" t="s">
        <v>48</v>
      </c>
      <c r="H76" s="159"/>
      <c r="I76" s="159"/>
      <c r="J76" s="161" t="s">
        <v>49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82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9.20755" customHeight="1">
      <c r="A85" s="37"/>
      <c r="B85" s="38"/>
      <c r="C85" s="39"/>
      <c r="D85" s="39"/>
      <c r="E85" s="75" t="str">
        <f>E7</f>
        <v xml:space="preserve"> VRCHLABÍ - DÁLKOVÉ CYKLOTRASY - CYKLOTRASA Č.2 - ÚSEK 17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9"/>
      <c r="E87" s="39"/>
      <c r="F87" s="26" t="str">
        <f>F10</f>
        <v xml:space="preserve"> </v>
      </c>
      <c r="G87" s="39"/>
      <c r="H87" s="39"/>
      <c r="I87" s="31" t="s">
        <v>22</v>
      </c>
      <c r="J87" s="78" t="str">
        <f>IF(J10="","",J10)</f>
        <v>3. 6. 2025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30566" customHeight="1">
      <c r="A89" s="37"/>
      <c r="B89" s="38"/>
      <c r="C89" s="31" t="s">
        <v>24</v>
      </c>
      <c r="D89" s="39"/>
      <c r="E89" s="39"/>
      <c r="F89" s="26" t="str">
        <f>E13</f>
        <v xml:space="preserve"> </v>
      </c>
      <c r="G89" s="39"/>
      <c r="H89" s="39"/>
      <c r="I89" s="31" t="s">
        <v>29</v>
      </c>
      <c r="J89" s="35" t="str">
        <f>E19</f>
        <v xml:space="preserve"> 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30566" customHeight="1">
      <c r="A90" s="37"/>
      <c r="B90" s="38"/>
      <c r="C90" s="31" t="s">
        <v>27</v>
      </c>
      <c r="D90" s="39"/>
      <c r="E90" s="39"/>
      <c r="F90" s="26" t="str">
        <f>IF(E16="","",E16)</f>
        <v>Vyplň údaj</v>
      </c>
      <c r="G90" s="39"/>
      <c r="H90" s="39"/>
      <c r="I90" s="31" t="s">
        <v>31</v>
      </c>
      <c r="J90" s="35" t="str">
        <f>E22</f>
        <v xml:space="preserve"> 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67" t="s">
        <v>83</v>
      </c>
      <c r="D92" s="168"/>
      <c r="E92" s="168"/>
      <c r="F92" s="168"/>
      <c r="G92" s="168"/>
      <c r="H92" s="168"/>
      <c r="I92" s="168"/>
      <c r="J92" s="169" t="s">
        <v>84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0" t="s">
        <v>85</v>
      </c>
      <c r="D94" s="39"/>
      <c r="E94" s="39"/>
      <c r="F94" s="39"/>
      <c r="G94" s="39"/>
      <c r="H94" s="39"/>
      <c r="I94" s="39"/>
      <c r="J94" s="109">
        <f>J125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86</v>
      </c>
    </row>
    <row r="95" s="9" customFormat="1" ht="24.96" customHeight="1">
      <c r="A95" s="9"/>
      <c r="B95" s="171"/>
      <c r="C95" s="172"/>
      <c r="D95" s="173" t="s">
        <v>87</v>
      </c>
      <c r="E95" s="174"/>
      <c r="F95" s="174"/>
      <c r="G95" s="174"/>
      <c r="H95" s="174"/>
      <c r="I95" s="174"/>
      <c r="J95" s="175">
        <f>J126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88</v>
      </c>
      <c r="E96" s="180"/>
      <c r="F96" s="180"/>
      <c r="G96" s="180"/>
      <c r="H96" s="180"/>
      <c r="I96" s="180"/>
      <c r="J96" s="181">
        <f>J127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7"/>
      <c r="C97" s="178"/>
      <c r="D97" s="179" t="s">
        <v>89</v>
      </c>
      <c r="E97" s="180"/>
      <c r="F97" s="180"/>
      <c r="G97" s="180"/>
      <c r="H97" s="180"/>
      <c r="I97" s="180"/>
      <c r="J97" s="181">
        <f>J141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7"/>
      <c r="C98" s="178"/>
      <c r="D98" s="179" t="s">
        <v>90</v>
      </c>
      <c r="E98" s="180"/>
      <c r="F98" s="180"/>
      <c r="G98" s="180"/>
      <c r="H98" s="180"/>
      <c r="I98" s="180"/>
      <c r="J98" s="181">
        <f>J154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91</v>
      </c>
      <c r="E99" s="180"/>
      <c r="F99" s="180"/>
      <c r="G99" s="180"/>
      <c r="H99" s="180"/>
      <c r="I99" s="180"/>
      <c r="J99" s="181">
        <f>J171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7"/>
      <c r="C100" s="178"/>
      <c r="D100" s="179" t="s">
        <v>92</v>
      </c>
      <c r="E100" s="180"/>
      <c r="F100" s="180"/>
      <c r="G100" s="180"/>
      <c r="H100" s="180"/>
      <c r="I100" s="180"/>
      <c r="J100" s="181">
        <f>J196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7"/>
      <c r="C101" s="178"/>
      <c r="D101" s="179" t="s">
        <v>93</v>
      </c>
      <c r="E101" s="180"/>
      <c r="F101" s="180"/>
      <c r="G101" s="180"/>
      <c r="H101" s="180"/>
      <c r="I101" s="180"/>
      <c r="J101" s="181">
        <f>J211</f>
        <v>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1"/>
      <c r="C102" s="172"/>
      <c r="D102" s="173" t="s">
        <v>94</v>
      </c>
      <c r="E102" s="174"/>
      <c r="F102" s="174"/>
      <c r="G102" s="174"/>
      <c r="H102" s="174"/>
      <c r="I102" s="174"/>
      <c r="J102" s="175">
        <f>J213</f>
        <v>0</v>
      </c>
      <c r="K102" s="172"/>
      <c r="L102" s="17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77"/>
      <c r="C103" s="178"/>
      <c r="D103" s="179" t="s">
        <v>95</v>
      </c>
      <c r="E103" s="180"/>
      <c r="F103" s="180"/>
      <c r="G103" s="180"/>
      <c r="H103" s="180"/>
      <c r="I103" s="180"/>
      <c r="J103" s="181">
        <f>J214</f>
        <v>0</v>
      </c>
      <c r="K103" s="178"/>
      <c r="L103" s="18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7"/>
      <c r="C104" s="178"/>
      <c r="D104" s="179" t="s">
        <v>96</v>
      </c>
      <c r="E104" s="180"/>
      <c r="F104" s="180"/>
      <c r="G104" s="180"/>
      <c r="H104" s="180"/>
      <c r="I104" s="180"/>
      <c r="J104" s="181">
        <f>J218</f>
        <v>0</v>
      </c>
      <c r="K104" s="178"/>
      <c r="L104" s="18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7"/>
      <c r="C105" s="178"/>
      <c r="D105" s="179" t="s">
        <v>97</v>
      </c>
      <c r="E105" s="180"/>
      <c r="F105" s="180"/>
      <c r="G105" s="180"/>
      <c r="H105" s="180"/>
      <c r="I105" s="180"/>
      <c r="J105" s="181">
        <f>J220</f>
        <v>0</v>
      </c>
      <c r="K105" s="178"/>
      <c r="L105" s="18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7"/>
      <c r="C106" s="178"/>
      <c r="D106" s="179" t="s">
        <v>98</v>
      </c>
      <c r="E106" s="180"/>
      <c r="F106" s="180"/>
      <c r="G106" s="180"/>
      <c r="H106" s="180"/>
      <c r="I106" s="180"/>
      <c r="J106" s="181">
        <f>J222</f>
        <v>0</v>
      </c>
      <c r="K106" s="178"/>
      <c r="L106" s="18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7"/>
      <c r="C107" s="178"/>
      <c r="D107" s="179" t="s">
        <v>99</v>
      </c>
      <c r="E107" s="180"/>
      <c r="F107" s="180"/>
      <c r="G107" s="180"/>
      <c r="H107" s="180"/>
      <c r="I107" s="180"/>
      <c r="J107" s="181">
        <f>J225</f>
        <v>0</v>
      </c>
      <c r="K107" s="178"/>
      <c r="L107" s="18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100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9.20755" customHeight="1">
      <c r="A117" s="37"/>
      <c r="B117" s="38"/>
      <c r="C117" s="39"/>
      <c r="D117" s="39"/>
      <c r="E117" s="75" t="str">
        <f>E7</f>
        <v xml:space="preserve"> VRCHLABÍ - DÁLKOVÉ CYKLOTRASY - CYKLOTRASA Č.2 - ÚSEK 17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F10</f>
        <v xml:space="preserve"> </v>
      </c>
      <c r="G119" s="39"/>
      <c r="H119" s="39"/>
      <c r="I119" s="31" t="s">
        <v>22</v>
      </c>
      <c r="J119" s="78" t="str">
        <f>IF(J10="","",J10)</f>
        <v>3. 6. 2025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30566" customHeight="1">
      <c r="A121" s="37"/>
      <c r="B121" s="38"/>
      <c r="C121" s="31" t="s">
        <v>24</v>
      </c>
      <c r="D121" s="39"/>
      <c r="E121" s="39"/>
      <c r="F121" s="26" t="str">
        <f>E13</f>
        <v xml:space="preserve"> </v>
      </c>
      <c r="G121" s="39"/>
      <c r="H121" s="39"/>
      <c r="I121" s="31" t="s">
        <v>29</v>
      </c>
      <c r="J121" s="35" t="str">
        <f>E19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30566" customHeight="1">
      <c r="A122" s="37"/>
      <c r="B122" s="38"/>
      <c r="C122" s="31" t="s">
        <v>27</v>
      </c>
      <c r="D122" s="39"/>
      <c r="E122" s="39"/>
      <c r="F122" s="26" t="str">
        <f>IF(E16="","",E16)</f>
        <v>Vyplň údaj</v>
      </c>
      <c r="G122" s="39"/>
      <c r="H122" s="39"/>
      <c r="I122" s="31" t="s">
        <v>31</v>
      </c>
      <c r="J122" s="35" t="str">
        <f>E22</f>
        <v xml:space="preserve"> 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83"/>
      <c r="B124" s="184"/>
      <c r="C124" s="185" t="s">
        <v>101</v>
      </c>
      <c r="D124" s="186" t="s">
        <v>58</v>
      </c>
      <c r="E124" s="186" t="s">
        <v>54</v>
      </c>
      <c r="F124" s="186" t="s">
        <v>55</v>
      </c>
      <c r="G124" s="186" t="s">
        <v>102</v>
      </c>
      <c r="H124" s="186" t="s">
        <v>103</v>
      </c>
      <c r="I124" s="186" t="s">
        <v>104</v>
      </c>
      <c r="J124" s="187" t="s">
        <v>84</v>
      </c>
      <c r="K124" s="188" t="s">
        <v>105</v>
      </c>
      <c r="L124" s="189"/>
      <c r="M124" s="99" t="s">
        <v>1</v>
      </c>
      <c r="N124" s="100" t="s">
        <v>37</v>
      </c>
      <c r="O124" s="100" t="s">
        <v>106</v>
      </c>
      <c r="P124" s="100" t="s">
        <v>107</v>
      </c>
      <c r="Q124" s="100" t="s">
        <v>108</v>
      </c>
      <c r="R124" s="100" t="s">
        <v>109</v>
      </c>
      <c r="S124" s="100" t="s">
        <v>110</v>
      </c>
      <c r="T124" s="101" t="s">
        <v>111</v>
      </c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</row>
    <row r="125" s="2" customFormat="1" ht="22.8" customHeight="1">
      <c r="A125" s="37"/>
      <c r="B125" s="38"/>
      <c r="C125" s="106" t="s">
        <v>112</v>
      </c>
      <c r="D125" s="39"/>
      <c r="E125" s="39"/>
      <c r="F125" s="39"/>
      <c r="G125" s="39"/>
      <c r="H125" s="39"/>
      <c r="I125" s="39"/>
      <c r="J125" s="190">
        <f>BK125</f>
        <v>0</v>
      </c>
      <c r="K125" s="39"/>
      <c r="L125" s="43"/>
      <c r="M125" s="102"/>
      <c r="N125" s="191"/>
      <c r="O125" s="103"/>
      <c r="P125" s="192">
        <f>P126+P213</f>
        <v>0</v>
      </c>
      <c r="Q125" s="103"/>
      <c r="R125" s="192">
        <f>R126+R213</f>
        <v>117.66145900000001</v>
      </c>
      <c r="S125" s="103"/>
      <c r="T125" s="193">
        <f>T126+T213</f>
        <v>172.715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72</v>
      </c>
      <c r="AU125" s="16" t="s">
        <v>86</v>
      </c>
      <c r="BK125" s="194">
        <f>BK126+BK213</f>
        <v>0</v>
      </c>
    </row>
    <row r="126" s="12" customFormat="1" ht="25.92" customHeight="1">
      <c r="A126" s="12"/>
      <c r="B126" s="195"/>
      <c r="C126" s="196"/>
      <c r="D126" s="197" t="s">
        <v>72</v>
      </c>
      <c r="E126" s="198" t="s">
        <v>113</v>
      </c>
      <c r="F126" s="198" t="s">
        <v>114</v>
      </c>
      <c r="G126" s="196"/>
      <c r="H126" s="196"/>
      <c r="I126" s="199"/>
      <c r="J126" s="200">
        <f>BK126</f>
        <v>0</v>
      </c>
      <c r="K126" s="196"/>
      <c r="L126" s="201"/>
      <c r="M126" s="202"/>
      <c r="N126" s="203"/>
      <c r="O126" s="203"/>
      <c r="P126" s="204">
        <f>P127+P141+P154+P171+P196+P211</f>
        <v>0</v>
      </c>
      <c r="Q126" s="203"/>
      <c r="R126" s="204">
        <f>R127+R141+R154+R171+R196+R211</f>
        <v>117.66145900000001</v>
      </c>
      <c r="S126" s="203"/>
      <c r="T126" s="205">
        <f>T127+T141+T154+T171+T196+T211</f>
        <v>172.715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6" t="s">
        <v>78</v>
      </c>
      <c r="AT126" s="207" t="s">
        <v>72</v>
      </c>
      <c r="AU126" s="207" t="s">
        <v>73</v>
      </c>
      <c r="AY126" s="206" t="s">
        <v>115</v>
      </c>
      <c r="BK126" s="208">
        <f>BK127+BK141+BK154+BK171+BK196+BK211</f>
        <v>0</v>
      </c>
    </row>
    <row r="127" s="12" customFormat="1" ht="22.8" customHeight="1">
      <c r="A127" s="12"/>
      <c r="B127" s="195"/>
      <c r="C127" s="196"/>
      <c r="D127" s="197" t="s">
        <v>72</v>
      </c>
      <c r="E127" s="209" t="s">
        <v>78</v>
      </c>
      <c r="F127" s="209" t="s">
        <v>116</v>
      </c>
      <c r="G127" s="196"/>
      <c r="H127" s="196"/>
      <c r="I127" s="199"/>
      <c r="J127" s="210">
        <f>BK127</f>
        <v>0</v>
      </c>
      <c r="K127" s="196"/>
      <c r="L127" s="201"/>
      <c r="M127" s="202"/>
      <c r="N127" s="203"/>
      <c r="O127" s="203"/>
      <c r="P127" s="204">
        <f>SUM(P128:P140)</f>
        <v>0</v>
      </c>
      <c r="Q127" s="203"/>
      <c r="R127" s="204">
        <f>SUM(R128:R140)</f>
        <v>0</v>
      </c>
      <c r="S127" s="203"/>
      <c r="T127" s="205">
        <f>SUM(T128:T140)</f>
        <v>168.95000000000002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6" t="s">
        <v>78</v>
      </c>
      <c r="AT127" s="207" t="s">
        <v>72</v>
      </c>
      <c r="AU127" s="207" t="s">
        <v>78</v>
      </c>
      <c r="AY127" s="206" t="s">
        <v>115</v>
      </c>
      <c r="BK127" s="208">
        <f>SUM(BK128:BK140)</f>
        <v>0</v>
      </c>
    </row>
    <row r="128" s="2" customFormat="1" ht="31.92453" customHeight="1">
      <c r="A128" s="37"/>
      <c r="B128" s="38"/>
      <c r="C128" s="211" t="s">
        <v>78</v>
      </c>
      <c r="D128" s="211" t="s">
        <v>117</v>
      </c>
      <c r="E128" s="212" t="s">
        <v>118</v>
      </c>
      <c r="F128" s="213" t="s">
        <v>119</v>
      </c>
      <c r="G128" s="214" t="s">
        <v>120</v>
      </c>
      <c r="H128" s="215">
        <v>335</v>
      </c>
      <c r="I128" s="216"/>
      <c r="J128" s="217">
        <f>ROUND(I128*H128,2)</f>
        <v>0</v>
      </c>
      <c r="K128" s="218"/>
      <c r="L128" s="43"/>
      <c r="M128" s="219" t="s">
        <v>1</v>
      </c>
      <c r="N128" s="220" t="s">
        <v>38</v>
      </c>
      <c r="O128" s="90"/>
      <c r="P128" s="221">
        <f>O128*H128</f>
        <v>0</v>
      </c>
      <c r="Q128" s="221">
        <v>0</v>
      </c>
      <c r="R128" s="221">
        <f>Q128*H128</f>
        <v>0</v>
      </c>
      <c r="S128" s="221">
        <v>0.44</v>
      </c>
      <c r="T128" s="222">
        <f>S128*H128</f>
        <v>147.40000000000001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3" t="s">
        <v>121</v>
      </c>
      <c r="AT128" s="223" t="s">
        <v>117</v>
      </c>
      <c r="AU128" s="223" t="s">
        <v>80</v>
      </c>
      <c r="AY128" s="16" t="s">
        <v>115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6" t="s">
        <v>78</v>
      </c>
      <c r="BK128" s="224">
        <f>ROUND(I128*H128,2)</f>
        <v>0</v>
      </c>
      <c r="BL128" s="16" t="s">
        <v>121</v>
      </c>
      <c r="BM128" s="223" t="s">
        <v>122</v>
      </c>
    </row>
    <row r="129" s="13" customFormat="1">
      <c r="A129" s="13"/>
      <c r="B129" s="225"/>
      <c r="C129" s="226"/>
      <c r="D129" s="227" t="s">
        <v>123</v>
      </c>
      <c r="E129" s="228" t="s">
        <v>1</v>
      </c>
      <c r="F129" s="229" t="s">
        <v>124</v>
      </c>
      <c r="G129" s="226"/>
      <c r="H129" s="230">
        <v>335</v>
      </c>
      <c r="I129" s="231"/>
      <c r="J129" s="226"/>
      <c r="K129" s="226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123</v>
      </c>
      <c r="AU129" s="236" t="s">
        <v>80</v>
      </c>
      <c r="AV129" s="13" t="s">
        <v>80</v>
      </c>
      <c r="AW129" s="13" t="s">
        <v>30</v>
      </c>
      <c r="AX129" s="13" t="s">
        <v>78</v>
      </c>
      <c r="AY129" s="236" t="s">
        <v>115</v>
      </c>
    </row>
    <row r="130" s="2" customFormat="1" ht="23.4566" customHeight="1">
      <c r="A130" s="37"/>
      <c r="B130" s="38"/>
      <c r="C130" s="211" t="s">
        <v>80</v>
      </c>
      <c r="D130" s="211" t="s">
        <v>117</v>
      </c>
      <c r="E130" s="212" t="s">
        <v>125</v>
      </c>
      <c r="F130" s="213" t="s">
        <v>126</v>
      </c>
      <c r="G130" s="214" t="s">
        <v>120</v>
      </c>
      <c r="H130" s="215">
        <v>10</v>
      </c>
      <c r="I130" s="216"/>
      <c r="J130" s="217">
        <f>ROUND(I130*H130,2)</f>
        <v>0</v>
      </c>
      <c r="K130" s="218"/>
      <c r="L130" s="43"/>
      <c r="M130" s="219" t="s">
        <v>1</v>
      </c>
      <c r="N130" s="220" t="s">
        <v>38</v>
      </c>
      <c r="O130" s="90"/>
      <c r="P130" s="221">
        <f>O130*H130</f>
        <v>0</v>
      </c>
      <c r="Q130" s="221">
        <v>0</v>
      </c>
      <c r="R130" s="221">
        <f>Q130*H130</f>
        <v>0</v>
      </c>
      <c r="S130" s="221">
        <v>0.17000000000000001</v>
      </c>
      <c r="T130" s="222">
        <f>S130*H130</f>
        <v>1.7000000000000002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3" t="s">
        <v>121</v>
      </c>
      <c r="AT130" s="223" t="s">
        <v>117</v>
      </c>
      <c r="AU130" s="223" t="s">
        <v>80</v>
      </c>
      <c r="AY130" s="16" t="s">
        <v>115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6" t="s">
        <v>78</v>
      </c>
      <c r="BK130" s="224">
        <f>ROUND(I130*H130,2)</f>
        <v>0</v>
      </c>
      <c r="BL130" s="16" t="s">
        <v>121</v>
      </c>
      <c r="BM130" s="223" t="s">
        <v>127</v>
      </c>
    </row>
    <row r="131" s="2" customFormat="1" ht="23.4566" customHeight="1">
      <c r="A131" s="37"/>
      <c r="B131" s="38"/>
      <c r="C131" s="211" t="s">
        <v>128</v>
      </c>
      <c r="D131" s="211" t="s">
        <v>117</v>
      </c>
      <c r="E131" s="212" t="s">
        <v>129</v>
      </c>
      <c r="F131" s="213" t="s">
        <v>130</v>
      </c>
      <c r="G131" s="214" t="s">
        <v>120</v>
      </c>
      <c r="H131" s="215">
        <v>10</v>
      </c>
      <c r="I131" s="216"/>
      <c r="J131" s="217">
        <f>ROUND(I131*H131,2)</f>
        <v>0</v>
      </c>
      <c r="K131" s="218"/>
      <c r="L131" s="43"/>
      <c r="M131" s="219" t="s">
        <v>1</v>
      </c>
      <c r="N131" s="220" t="s">
        <v>38</v>
      </c>
      <c r="O131" s="90"/>
      <c r="P131" s="221">
        <f>O131*H131</f>
        <v>0</v>
      </c>
      <c r="Q131" s="221">
        <v>0</v>
      </c>
      <c r="R131" s="221">
        <f>Q131*H131</f>
        <v>0</v>
      </c>
      <c r="S131" s="221">
        <v>0.23999999999999999</v>
      </c>
      <c r="T131" s="222">
        <f>S131*H131</f>
        <v>2.3999999999999999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3" t="s">
        <v>121</v>
      </c>
      <c r="AT131" s="223" t="s">
        <v>117</v>
      </c>
      <c r="AU131" s="223" t="s">
        <v>80</v>
      </c>
      <c r="AY131" s="16" t="s">
        <v>115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6" t="s">
        <v>78</v>
      </c>
      <c r="BK131" s="224">
        <f>ROUND(I131*H131,2)</f>
        <v>0</v>
      </c>
      <c r="BL131" s="16" t="s">
        <v>121</v>
      </c>
      <c r="BM131" s="223" t="s">
        <v>131</v>
      </c>
    </row>
    <row r="132" s="2" customFormat="1" ht="23.4566" customHeight="1">
      <c r="A132" s="37"/>
      <c r="B132" s="38"/>
      <c r="C132" s="211" t="s">
        <v>121</v>
      </c>
      <c r="D132" s="211" t="s">
        <v>117</v>
      </c>
      <c r="E132" s="212" t="s">
        <v>132</v>
      </c>
      <c r="F132" s="213" t="s">
        <v>133</v>
      </c>
      <c r="G132" s="214" t="s">
        <v>120</v>
      </c>
      <c r="H132" s="215">
        <v>70</v>
      </c>
      <c r="I132" s="216"/>
      <c r="J132" s="217">
        <f>ROUND(I132*H132,2)</f>
        <v>0</v>
      </c>
      <c r="K132" s="218"/>
      <c r="L132" s="43"/>
      <c r="M132" s="219" t="s">
        <v>1</v>
      </c>
      <c r="N132" s="220" t="s">
        <v>38</v>
      </c>
      <c r="O132" s="90"/>
      <c r="P132" s="221">
        <f>O132*H132</f>
        <v>0</v>
      </c>
      <c r="Q132" s="221">
        <v>0</v>
      </c>
      <c r="R132" s="221">
        <f>Q132*H132</f>
        <v>0</v>
      </c>
      <c r="S132" s="221">
        <v>0.22</v>
      </c>
      <c r="T132" s="222">
        <f>S132*H132</f>
        <v>15.4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3" t="s">
        <v>121</v>
      </c>
      <c r="AT132" s="223" t="s">
        <v>117</v>
      </c>
      <c r="AU132" s="223" t="s">
        <v>80</v>
      </c>
      <c r="AY132" s="16" t="s">
        <v>115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6" t="s">
        <v>78</v>
      </c>
      <c r="BK132" s="224">
        <f>ROUND(I132*H132,2)</f>
        <v>0</v>
      </c>
      <c r="BL132" s="16" t="s">
        <v>121</v>
      </c>
      <c r="BM132" s="223" t="s">
        <v>134</v>
      </c>
    </row>
    <row r="133" s="13" customFormat="1">
      <c r="A133" s="13"/>
      <c r="B133" s="225"/>
      <c r="C133" s="226"/>
      <c r="D133" s="227" t="s">
        <v>123</v>
      </c>
      <c r="E133" s="228" t="s">
        <v>1</v>
      </c>
      <c r="F133" s="229" t="s">
        <v>135</v>
      </c>
      <c r="G133" s="226"/>
      <c r="H133" s="230">
        <v>70</v>
      </c>
      <c r="I133" s="231"/>
      <c r="J133" s="226"/>
      <c r="K133" s="226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123</v>
      </c>
      <c r="AU133" s="236" t="s">
        <v>80</v>
      </c>
      <c r="AV133" s="13" t="s">
        <v>80</v>
      </c>
      <c r="AW133" s="13" t="s">
        <v>30</v>
      </c>
      <c r="AX133" s="13" t="s">
        <v>78</v>
      </c>
      <c r="AY133" s="236" t="s">
        <v>115</v>
      </c>
    </row>
    <row r="134" s="2" customFormat="1" ht="16.30189" customHeight="1">
      <c r="A134" s="37"/>
      <c r="B134" s="38"/>
      <c r="C134" s="211" t="s">
        <v>136</v>
      </c>
      <c r="D134" s="211" t="s">
        <v>117</v>
      </c>
      <c r="E134" s="212" t="s">
        <v>137</v>
      </c>
      <c r="F134" s="213" t="s">
        <v>138</v>
      </c>
      <c r="G134" s="214" t="s">
        <v>139</v>
      </c>
      <c r="H134" s="215">
        <v>10</v>
      </c>
      <c r="I134" s="216"/>
      <c r="J134" s="217">
        <f>ROUND(I134*H134,2)</f>
        <v>0</v>
      </c>
      <c r="K134" s="218"/>
      <c r="L134" s="43"/>
      <c r="M134" s="219" t="s">
        <v>1</v>
      </c>
      <c r="N134" s="220" t="s">
        <v>38</v>
      </c>
      <c r="O134" s="90"/>
      <c r="P134" s="221">
        <f>O134*H134</f>
        <v>0</v>
      </c>
      <c r="Q134" s="221">
        <v>0</v>
      </c>
      <c r="R134" s="221">
        <f>Q134*H134</f>
        <v>0</v>
      </c>
      <c r="S134" s="221">
        <v>0.20499999999999999</v>
      </c>
      <c r="T134" s="222">
        <f>S134*H134</f>
        <v>2.0499999999999998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3" t="s">
        <v>121</v>
      </c>
      <c r="AT134" s="223" t="s">
        <v>117</v>
      </c>
      <c r="AU134" s="223" t="s">
        <v>80</v>
      </c>
      <c r="AY134" s="16" t="s">
        <v>115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6" t="s">
        <v>78</v>
      </c>
      <c r="BK134" s="224">
        <f>ROUND(I134*H134,2)</f>
        <v>0</v>
      </c>
      <c r="BL134" s="16" t="s">
        <v>121</v>
      </c>
      <c r="BM134" s="223" t="s">
        <v>140</v>
      </c>
    </row>
    <row r="135" s="2" customFormat="1" ht="31.92453" customHeight="1">
      <c r="A135" s="37"/>
      <c r="B135" s="38"/>
      <c r="C135" s="211" t="s">
        <v>141</v>
      </c>
      <c r="D135" s="211" t="s">
        <v>117</v>
      </c>
      <c r="E135" s="212" t="s">
        <v>142</v>
      </c>
      <c r="F135" s="213" t="s">
        <v>143</v>
      </c>
      <c r="G135" s="214" t="s">
        <v>144</v>
      </c>
      <c r="H135" s="215">
        <v>72</v>
      </c>
      <c r="I135" s="216"/>
      <c r="J135" s="217">
        <f>ROUND(I135*H135,2)</f>
        <v>0</v>
      </c>
      <c r="K135" s="218"/>
      <c r="L135" s="43"/>
      <c r="M135" s="219" t="s">
        <v>1</v>
      </c>
      <c r="N135" s="220" t="s">
        <v>38</v>
      </c>
      <c r="O135" s="90"/>
      <c r="P135" s="221">
        <f>O135*H135</f>
        <v>0</v>
      </c>
      <c r="Q135" s="221">
        <v>0</v>
      </c>
      <c r="R135" s="221">
        <f>Q135*H135</f>
        <v>0</v>
      </c>
      <c r="S135" s="221">
        <v>0</v>
      </c>
      <c r="T135" s="222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3" t="s">
        <v>121</v>
      </c>
      <c r="AT135" s="223" t="s">
        <v>117</v>
      </c>
      <c r="AU135" s="223" t="s">
        <v>80</v>
      </c>
      <c r="AY135" s="16" t="s">
        <v>115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6" t="s">
        <v>78</v>
      </c>
      <c r="BK135" s="224">
        <f>ROUND(I135*H135,2)</f>
        <v>0</v>
      </c>
      <c r="BL135" s="16" t="s">
        <v>121</v>
      </c>
      <c r="BM135" s="223" t="s">
        <v>145</v>
      </c>
    </row>
    <row r="136" s="13" customFormat="1">
      <c r="A136" s="13"/>
      <c r="B136" s="225"/>
      <c r="C136" s="226"/>
      <c r="D136" s="227" t="s">
        <v>123</v>
      </c>
      <c r="E136" s="228" t="s">
        <v>1</v>
      </c>
      <c r="F136" s="229" t="s">
        <v>146</v>
      </c>
      <c r="G136" s="226"/>
      <c r="H136" s="230">
        <v>72</v>
      </c>
      <c r="I136" s="231"/>
      <c r="J136" s="226"/>
      <c r="K136" s="226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123</v>
      </c>
      <c r="AU136" s="236" t="s">
        <v>80</v>
      </c>
      <c r="AV136" s="13" t="s">
        <v>80</v>
      </c>
      <c r="AW136" s="13" t="s">
        <v>30</v>
      </c>
      <c r="AX136" s="13" t="s">
        <v>78</v>
      </c>
      <c r="AY136" s="236" t="s">
        <v>115</v>
      </c>
    </row>
    <row r="137" s="2" customFormat="1" ht="36.72453" customHeight="1">
      <c r="A137" s="37"/>
      <c r="B137" s="38"/>
      <c r="C137" s="211" t="s">
        <v>147</v>
      </c>
      <c r="D137" s="211" t="s">
        <v>117</v>
      </c>
      <c r="E137" s="212" t="s">
        <v>148</v>
      </c>
      <c r="F137" s="213" t="s">
        <v>149</v>
      </c>
      <c r="G137" s="214" t="s">
        <v>144</v>
      </c>
      <c r="H137" s="215">
        <v>72</v>
      </c>
      <c r="I137" s="216"/>
      <c r="J137" s="217">
        <f>ROUND(I137*H137,2)</f>
        <v>0</v>
      </c>
      <c r="K137" s="218"/>
      <c r="L137" s="43"/>
      <c r="M137" s="219" t="s">
        <v>1</v>
      </c>
      <c r="N137" s="220" t="s">
        <v>38</v>
      </c>
      <c r="O137" s="90"/>
      <c r="P137" s="221">
        <f>O137*H137</f>
        <v>0</v>
      </c>
      <c r="Q137" s="221">
        <v>0</v>
      </c>
      <c r="R137" s="221">
        <f>Q137*H137</f>
        <v>0</v>
      </c>
      <c r="S137" s="221">
        <v>0</v>
      </c>
      <c r="T137" s="222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3" t="s">
        <v>121</v>
      </c>
      <c r="AT137" s="223" t="s">
        <v>117</v>
      </c>
      <c r="AU137" s="223" t="s">
        <v>80</v>
      </c>
      <c r="AY137" s="16" t="s">
        <v>115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6" t="s">
        <v>78</v>
      </c>
      <c r="BK137" s="224">
        <f>ROUND(I137*H137,2)</f>
        <v>0</v>
      </c>
      <c r="BL137" s="16" t="s">
        <v>121</v>
      </c>
      <c r="BM137" s="223" t="s">
        <v>150</v>
      </c>
    </row>
    <row r="138" s="2" customFormat="1" ht="31.92453" customHeight="1">
      <c r="A138" s="37"/>
      <c r="B138" s="38"/>
      <c r="C138" s="211" t="s">
        <v>151</v>
      </c>
      <c r="D138" s="211" t="s">
        <v>117</v>
      </c>
      <c r="E138" s="212" t="s">
        <v>152</v>
      </c>
      <c r="F138" s="213" t="s">
        <v>153</v>
      </c>
      <c r="G138" s="214" t="s">
        <v>154</v>
      </c>
      <c r="H138" s="215">
        <v>129.59999999999999</v>
      </c>
      <c r="I138" s="216"/>
      <c r="J138" s="217">
        <f>ROUND(I138*H138,2)</f>
        <v>0</v>
      </c>
      <c r="K138" s="218"/>
      <c r="L138" s="43"/>
      <c r="M138" s="219" t="s">
        <v>1</v>
      </c>
      <c r="N138" s="220" t="s">
        <v>38</v>
      </c>
      <c r="O138" s="90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3" t="s">
        <v>121</v>
      </c>
      <c r="AT138" s="223" t="s">
        <v>117</v>
      </c>
      <c r="AU138" s="223" t="s">
        <v>80</v>
      </c>
      <c r="AY138" s="16" t="s">
        <v>115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6" t="s">
        <v>78</v>
      </c>
      <c r="BK138" s="224">
        <f>ROUND(I138*H138,2)</f>
        <v>0</v>
      </c>
      <c r="BL138" s="16" t="s">
        <v>121</v>
      </c>
      <c r="BM138" s="223" t="s">
        <v>155</v>
      </c>
    </row>
    <row r="139" s="13" customFormat="1">
      <c r="A139" s="13"/>
      <c r="B139" s="225"/>
      <c r="C139" s="226"/>
      <c r="D139" s="227" t="s">
        <v>123</v>
      </c>
      <c r="E139" s="228" t="s">
        <v>1</v>
      </c>
      <c r="F139" s="229" t="s">
        <v>156</v>
      </c>
      <c r="G139" s="226"/>
      <c r="H139" s="230">
        <v>129.59999999999999</v>
      </c>
      <c r="I139" s="231"/>
      <c r="J139" s="226"/>
      <c r="K139" s="226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123</v>
      </c>
      <c r="AU139" s="236" t="s">
        <v>80</v>
      </c>
      <c r="AV139" s="13" t="s">
        <v>80</v>
      </c>
      <c r="AW139" s="13" t="s">
        <v>30</v>
      </c>
      <c r="AX139" s="13" t="s">
        <v>78</v>
      </c>
      <c r="AY139" s="236" t="s">
        <v>115</v>
      </c>
    </row>
    <row r="140" s="2" customFormat="1" ht="23.4566" customHeight="1">
      <c r="A140" s="37"/>
      <c r="B140" s="38"/>
      <c r="C140" s="211" t="s">
        <v>157</v>
      </c>
      <c r="D140" s="211" t="s">
        <v>117</v>
      </c>
      <c r="E140" s="212" t="s">
        <v>158</v>
      </c>
      <c r="F140" s="213" t="s">
        <v>159</v>
      </c>
      <c r="G140" s="214" t="s">
        <v>120</v>
      </c>
      <c r="H140" s="215">
        <v>440</v>
      </c>
      <c r="I140" s="216"/>
      <c r="J140" s="217">
        <f>ROUND(I140*H140,2)</f>
        <v>0</v>
      </c>
      <c r="K140" s="218"/>
      <c r="L140" s="43"/>
      <c r="M140" s="219" t="s">
        <v>1</v>
      </c>
      <c r="N140" s="220" t="s">
        <v>38</v>
      </c>
      <c r="O140" s="90"/>
      <c r="P140" s="221">
        <f>O140*H140</f>
        <v>0</v>
      </c>
      <c r="Q140" s="221">
        <v>0</v>
      </c>
      <c r="R140" s="221">
        <f>Q140*H140</f>
        <v>0</v>
      </c>
      <c r="S140" s="221">
        <v>0</v>
      </c>
      <c r="T140" s="222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3" t="s">
        <v>121</v>
      </c>
      <c r="AT140" s="223" t="s">
        <v>117</v>
      </c>
      <c r="AU140" s="223" t="s">
        <v>80</v>
      </c>
      <c r="AY140" s="16" t="s">
        <v>115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6" t="s">
        <v>78</v>
      </c>
      <c r="BK140" s="224">
        <f>ROUND(I140*H140,2)</f>
        <v>0</v>
      </c>
      <c r="BL140" s="16" t="s">
        <v>121</v>
      </c>
      <c r="BM140" s="223" t="s">
        <v>160</v>
      </c>
    </row>
    <row r="141" s="12" customFormat="1" ht="22.8" customHeight="1">
      <c r="A141" s="12"/>
      <c r="B141" s="195"/>
      <c r="C141" s="196"/>
      <c r="D141" s="197" t="s">
        <v>72</v>
      </c>
      <c r="E141" s="209" t="s">
        <v>161</v>
      </c>
      <c r="F141" s="209" t="s">
        <v>162</v>
      </c>
      <c r="G141" s="196"/>
      <c r="H141" s="196"/>
      <c r="I141" s="199"/>
      <c r="J141" s="210">
        <f>BK141</f>
        <v>0</v>
      </c>
      <c r="K141" s="196"/>
      <c r="L141" s="201"/>
      <c r="M141" s="202"/>
      <c r="N141" s="203"/>
      <c r="O141" s="203"/>
      <c r="P141" s="204">
        <f>SUM(P142:P153)</f>
        <v>0</v>
      </c>
      <c r="Q141" s="203"/>
      <c r="R141" s="204">
        <f>SUM(R142:R153)</f>
        <v>0.14025000000000001</v>
      </c>
      <c r="S141" s="203"/>
      <c r="T141" s="205">
        <f>SUM(T142:T153)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6" t="s">
        <v>78</v>
      </c>
      <c r="AT141" s="207" t="s">
        <v>72</v>
      </c>
      <c r="AU141" s="207" t="s">
        <v>78</v>
      </c>
      <c r="AY141" s="206" t="s">
        <v>115</v>
      </c>
      <c r="BK141" s="208">
        <f>SUM(BK142:BK153)</f>
        <v>0</v>
      </c>
    </row>
    <row r="142" s="2" customFormat="1" ht="31.92453" customHeight="1">
      <c r="A142" s="37"/>
      <c r="B142" s="38"/>
      <c r="C142" s="211" t="s">
        <v>163</v>
      </c>
      <c r="D142" s="211" t="s">
        <v>117</v>
      </c>
      <c r="E142" s="212" t="s">
        <v>142</v>
      </c>
      <c r="F142" s="213" t="s">
        <v>143</v>
      </c>
      <c r="G142" s="214" t="s">
        <v>144</v>
      </c>
      <c r="H142" s="215">
        <v>75</v>
      </c>
      <c r="I142" s="216"/>
      <c r="J142" s="217">
        <f>ROUND(I142*H142,2)</f>
        <v>0</v>
      </c>
      <c r="K142" s="218"/>
      <c r="L142" s="43"/>
      <c r="M142" s="219" t="s">
        <v>1</v>
      </c>
      <c r="N142" s="220" t="s">
        <v>38</v>
      </c>
      <c r="O142" s="90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3" t="s">
        <v>121</v>
      </c>
      <c r="AT142" s="223" t="s">
        <v>117</v>
      </c>
      <c r="AU142" s="223" t="s">
        <v>80</v>
      </c>
      <c r="AY142" s="16" t="s">
        <v>115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6" t="s">
        <v>78</v>
      </c>
      <c r="BK142" s="224">
        <f>ROUND(I142*H142,2)</f>
        <v>0</v>
      </c>
      <c r="BL142" s="16" t="s">
        <v>121</v>
      </c>
      <c r="BM142" s="223" t="s">
        <v>164</v>
      </c>
    </row>
    <row r="143" s="13" customFormat="1">
      <c r="A143" s="13"/>
      <c r="B143" s="225"/>
      <c r="C143" s="226"/>
      <c r="D143" s="227" t="s">
        <v>123</v>
      </c>
      <c r="E143" s="228" t="s">
        <v>1</v>
      </c>
      <c r="F143" s="229" t="s">
        <v>165</v>
      </c>
      <c r="G143" s="226"/>
      <c r="H143" s="230">
        <v>75</v>
      </c>
      <c r="I143" s="231"/>
      <c r="J143" s="226"/>
      <c r="K143" s="226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123</v>
      </c>
      <c r="AU143" s="236" t="s">
        <v>80</v>
      </c>
      <c r="AV143" s="13" t="s">
        <v>80</v>
      </c>
      <c r="AW143" s="13" t="s">
        <v>30</v>
      </c>
      <c r="AX143" s="13" t="s">
        <v>78</v>
      </c>
      <c r="AY143" s="236" t="s">
        <v>115</v>
      </c>
    </row>
    <row r="144" s="2" customFormat="1" ht="36.72453" customHeight="1">
      <c r="A144" s="37"/>
      <c r="B144" s="38"/>
      <c r="C144" s="211" t="s">
        <v>166</v>
      </c>
      <c r="D144" s="211" t="s">
        <v>117</v>
      </c>
      <c r="E144" s="212" t="s">
        <v>148</v>
      </c>
      <c r="F144" s="213" t="s">
        <v>149</v>
      </c>
      <c r="G144" s="214" t="s">
        <v>144</v>
      </c>
      <c r="H144" s="215">
        <v>75</v>
      </c>
      <c r="I144" s="216"/>
      <c r="J144" s="217">
        <f>ROUND(I144*H144,2)</f>
        <v>0</v>
      </c>
      <c r="K144" s="218"/>
      <c r="L144" s="43"/>
      <c r="M144" s="219" t="s">
        <v>1</v>
      </c>
      <c r="N144" s="220" t="s">
        <v>38</v>
      </c>
      <c r="O144" s="90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3" t="s">
        <v>121</v>
      </c>
      <c r="AT144" s="223" t="s">
        <v>117</v>
      </c>
      <c r="AU144" s="223" t="s">
        <v>80</v>
      </c>
      <c r="AY144" s="16" t="s">
        <v>115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6" t="s">
        <v>78</v>
      </c>
      <c r="BK144" s="224">
        <f>ROUND(I144*H144,2)</f>
        <v>0</v>
      </c>
      <c r="BL144" s="16" t="s">
        <v>121</v>
      </c>
      <c r="BM144" s="223" t="s">
        <v>167</v>
      </c>
    </row>
    <row r="145" s="13" customFormat="1">
      <c r="A145" s="13"/>
      <c r="B145" s="225"/>
      <c r="C145" s="226"/>
      <c r="D145" s="227" t="s">
        <v>123</v>
      </c>
      <c r="E145" s="228" t="s">
        <v>1</v>
      </c>
      <c r="F145" s="229" t="s">
        <v>165</v>
      </c>
      <c r="G145" s="226"/>
      <c r="H145" s="230">
        <v>75</v>
      </c>
      <c r="I145" s="231"/>
      <c r="J145" s="226"/>
      <c r="K145" s="226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123</v>
      </c>
      <c r="AU145" s="236" t="s">
        <v>80</v>
      </c>
      <c r="AV145" s="13" t="s">
        <v>80</v>
      </c>
      <c r="AW145" s="13" t="s">
        <v>30</v>
      </c>
      <c r="AX145" s="13" t="s">
        <v>78</v>
      </c>
      <c r="AY145" s="236" t="s">
        <v>115</v>
      </c>
    </row>
    <row r="146" s="2" customFormat="1" ht="31.92453" customHeight="1">
      <c r="A146" s="37"/>
      <c r="B146" s="38"/>
      <c r="C146" s="211" t="s">
        <v>8</v>
      </c>
      <c r="D146" s="211" t="s">
        <v>117</v>
      </c>
      <c r="E146" s="212" t="s">
        <v>152</v>
      </c>
      <c r="F146" s="213" t="s">
        <v>153</v>
      </c>
      <c r="G146" s="214" t="s">
        <v>154</v>
      </c>
      <c r="H146" s="215">
        <v>135</v>
      </c>
      <c r="I146" s="216"/>
      <c r="J146" s="217">
        <f>ROUND(I146*H146,2)</f>
        <v>0</v>
      </c>
      <c r="K146" s="218"/>
      <c r="L146" s="43"/>
      <c r="M146" s="219" t="s">
        <v>1</v>
      </c>
      <c r="N146" s="220" t="s">
        <v>38</v>
      </c>
      <c r="O146" s="90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3" t="s">
        <v>121</v>
      </c>
      <c r="AT146" s="223" t="s">
        <v>117</v>
      </c>
      <c r="AU146" s="223" t="s">
        <v>80</v>
      </c>
      <c r="AY146" s="16" t="s">
        <v>115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6" t="s">
        <v>78</v>
      </c>
      <c r="BK146" s="224">
        <f>ROUND(I146*H146,2)</f>
        <v>0</v>
      </c>
      <c r="BL146" s="16" t="s">
        <v>121</v>
      </c>
      <c r="BM146" s="223" t="s">
        <v>168</v>
      </c>
    </row>
    <row r="147" s="13" customFormat="1">
      <c r="A147" s="13"/>
      <c r="B147" s="225"/>
      <c r="C147" s="226"/>
      <c r="D147" s="227" t="s">
        <v>123</v>
      </c>
      <c r="E147" s="228" t="s">
        <v>1</v>
      </c>
      <c r="F147" s="229" t="s">
        <v>169</v>
      </c>
      <c r="G147" s="226"/>
      <c r="H147" s="230">
        <v>135</v>
      </c>
      <c r="I147" s="231"/>
      <c r="J147" s="226"/>
      <c r="K147" s="226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123</v>
      </c>
      <c r="AU147" s="236" t="s">
        <v>80</v>
      </c>
      <c r="AV147" s="13" t="s">
        <v>80</v>
      </c>
      <c r="AW147" s="13" t="s">
        <v>30</v>
      </c>
      <c r="AX147" s="13" t="s">
        <v>78</v>
      </c>
      <c r="AY147" s="236" t="s">
        <v>115</v>
      </c>
    </row>
    <row r="148" s="2" customFormat="1" ht="23.4566" customHeight="1">
      <c r="A148" s="37"/>
      <c r="B148" s="38"/>
      <c r="C148" s="211" t="s">
        <v>170</v>
      </c>
      <c r="D148" s="211" t="s">
        <v>117</v>
      </c>
      <c r="E148" s="212" t="s">
        <v>158</v>
      </c>
      <c r="F148" s="213" t="s">
        <v>159</v>
      </c>
      <c r="G148" s="214" t="s">
        <v>120</v>
      </c>
      <c r="H148" s="215">
        <v>250</v>
      </c>
      <c r="I148" s="216"/>
      <c r="J148" s="217">
        <f>ROUND(I148*H148,2)</f>
        <v>0</v>
      </c>
      <c r="K148" s="218"/>
      <c r="L148" s="43"/>
      <c r="M148" s="219" t="s">
        <v>1</v>
      </c>
      <c r="N148" s="220" t="s">
        <v>38</v>
      </c>
      <c r="O148" s="90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3" t="s">
        <v>121</v>
      </c>
      <c r="AT148" s="223" t="s">
        <v>117</v>
      </c>
      <c r="AU148" s="223" t="s">
        <v>80</v>
      </c>
      <c r="AY148" s="16" t="s">
        <v>115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6" t="s">
        <v>78</v>
      </c>
      <c r="BK148" s="224">
        <f>ROUND(I148*H148,2)</f>
        <v>0</v>
      </c>
      <c r="BL148" s="16" t="s">
        <v>121</v>
      </c>
      <c r="BM148" s="223" t="s">
        <v>171</v>
      </c>
    </row>
    <row r="149" s="13" customFormat="1">
      <c r="A149" s="13"/>
      <c r="B149" s="225"/>
      <c r="C149" s="226"/>
      <c r="D149" s="227" t="s">
        <v>123</v>
      </c>
      <c r="E149" s="228" t="s">
        <v>1</v>
      </c>
      <c r="F149" s="229" t="s">
        <v>172</v>
      </c>
      <c r="G149" s="226"/>
      <c r="H149" s="230">
        <v>250</v>
      </c>
      <c r="I149" s="231"/>
      <c r="J149" s="226"/>
      <c r="K149" s="226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123</v>
      </c>
      <c r="AU149" s="236" t="s">
        <v>80</v>
      </c>
      <c r="AV149" s="13" t="s">
        <v>80</v>
      </c>
      <c r="AW149" s="13" t="s">
        <v>30</v>
      </c>
      <c r="AX149" s="13" t="s">
        <v>78</v>
      </c>
      <c r="AY149" s="236" t="s">
        <v>115</v>
      </c>
    </row>
    <row r="150" s="2" customFormat="1" ht="21.0566" customHeight="1">
      <c r="A150" s="37"/>
      <c r="B150" s="38"/>
      <c r="C150" s="211" t="s">
        <v>173</v>
      </c>
      <c r="D150" s="211" t="s">
        <v>117</v>
      </c>
      <c r="E150" s="212" t="s">
        <v>174</v>
      </c>
      <c r="F150" s="213" t="s">
        <v>175</v>
      </c>
      <c r="G150" s="214" t="s">
        <v>120</v>
      </c>
      <c r="H150" s="215">
        <v>500</v>
      </c>
      <c r="I150" s="216"/>
      <c r="J150" s="217">
        <f>ROUND(I150*H150,2)</f>
        <v>0</v>
      </c>
      <c r="K150" s="218"/>
      <c r="L150" s="43"/>
      <c r="M150" s="219" t="s">
        <v>1</v>
      </c>
      <c r="N150" s="220" t="s">
        <v>38</v>
      </c>
      <c r="O150" s="90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3" t="s">
        <v>121</v>
      </c>
      <c r="AT150" s="223" t="s">
        <v>117</v>
      </c>
      <c r="AU150" s="223" t="s">
        <v>80</v>
      </c>
      <c r="AY150" s="16" t="s">
        <v>115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6" t="s">
        <v>78</v>
      </c>
      <c r="BK150" s="224">
        <f>ROUND(I150*H150,2)</f>
        <v>0</v>
      </c>
      <c r="BL150" s="16" t="s">
        <v>121</v>
      </c>
      <c r="BM150" s="223" t="s">
        <v>176</v>
      </c>
    </row>
    <row r="151" s="13" customFormat="1">
      <c r="A151" s="13"/>
      <c r="B151" s="225"/>
      <c r="C151" s="226"/>
      <c r="D151" s="227" t="s">
        <v>123</v>
      </c>
      <c r="E151" s="228" t="s">
        <v>1</v>
      </c>
      <c r="F151" s="229" t="s">
        <v>177</v>
      </c>
      <c r="G151" s="226"/>
      <c r="H151" s="230">
        <v>500</v>
      </c>
      <c r="I151" s="231"/>
      <c r="J151" s="226"/>
      <c r="K151" s="226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123</v>
      </c>
      <c r="AU151" s="236" t="s">
        <v>80</v>
      </c>
      <c r="AV151" s="13" t="s">
        <v>80</v>
      </c>
      <c r="AW151" s="13" t="s">
        <v>30</v>
      </c>
      <c r="AX151" s="13" t="s">
        <v>78</v>
      </c>
      <c r="AY151" s="236" t="s">
        <v>115</v>
      </c>
    </row>
    <row r="152" s="2" customFormat="1" ht="23.4566" customHeight="1">
      <c r="A152" s="37"/>
      <c r="B152" s="38"/>
      <c r="C152" s="211" t="s">
        <v>178</v>
      </c>
      <c r="D152" s="211" t="s">
        <v>117</v>
      </c>
      <c r="E152" s="212" t="s">
        <v>179</v>
      </c>
      <c r="F152" s="213" t="s">
        <v>180</v>
      </c>
      <c r="G152" s="214" t="s">
        <v>120</v>
      </c>
      <c r="H152" s="215">
        <v>275</v>
      </c>
      <c r="I152" s="216"/>
      <c r="J152" s="217">
        <f>ROUND(I152*H152,2)</f>
        <v>0</v>
      </c>
      <c r="K152" s="218"/>
      <c r="L152" s="43"/>
      <c r="M152" s="219" t="s">
        <v>1</v>
      </c>
      <c r="N152" s="220" t="s">
        <v>38</v>
      </c>
      <c r="O152" s="90"/>
      <c r="P152" s="221">
        <f>O152*H152</f>
        <v>0</v>
      </c>
      <c r="Q152" s="221">
        <v>0.00051000000000000004</v>
      </c>
      <c r="R152" s="221">
        <f>Q152*H152</f>
        <v>0.14025000000000001</v>
      </c>
      <c r="S152" s="221">
        <v>0</v>
      </c>
      <c r="T152" s="222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3" t="s">
        <v>121</v>
      </c>
      <c r="AT152" s="223" t="s">
        <v>117</v>
      </c>
      <c r="AU152" s="223" t="s">
        <v>80</v>
      </c>
      <c r="AY152" s="16" t="s">
        <v>115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6" t="s">
        <v>78</v>
      </c>
      <c r="BK152" s="224">
        <f>ROUND(I152*H152,2)</f>
        <v>0</v>
      </c>
      <c r="BL152" s="16" t="s">
        <v>121</v>
      </c>
      <c r="BM152" s="223" t="s">
        <v>181</v>
      </c>
    </row>
    <row r="153" s="13" customFormat="1">
      <c r="A153" s="13"/>
      <c r="B153" s="225"/>
      <c r="C153" s="226"/>
      <c r="D153" s="227" t="s">
        <v>123</v>
      </c>
      <c r="E153" s="228" t="s">
        <v>1</v>
      </c>
      <c r="F153" s="229" t="s">
        <v>182</v>
      </c>
      <c r="G153" s="226"/>
      <c r="H153" s="230">
        <v>275</v>
      </c>
      <c r="I153" s="231"/>
      <c r="J153" s="226"/>
      <c r="K153" s="226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123</v>
      </c>
      <c r="AU153" s="236" t="s">
        <v>80</v>
      </c>
      <c r="AV153" s="13" t="s">
        <v>80</v>
      </c>
      <c r="AW153" s="13" t="s">
        <v>30</v>
      </c>
      <c r="AX153" s="13" t="s">
        <v>78</v>
      </c>
      <c r="AY153" s="236" t="s">
        <v>115</v>
      </c>
    </row>
    <row r="154" s="12" customFormat="1" ht="22.8" customHeight="1">
      <c r="A154" s="12"/>
      <c r="B154" s="195"/>
      <c r="C154" s="196"/>
      <c r="D154" s="197" t="s">
        <v>72</v>
      </c>
      <c r="E154" s="209" t="s">
        <v>136</v>
      </c>
      <c r="F154" s="209" t="s">
        <v>183</v>
      </c>
      <c r="G154" s="196"/>
      <c r="H154" s="196"/>
      <c r="I154" s="199"/>
      <c r="J154" s="210">
        <f>BK154</f>
        <v>0</v>
      </c>
      <c r="K154" s="196"/>
      <c r="L154" s="201"/>
      <c r="M154" s="202"/>
      <c r="N154" s="203"/>
      <c r="O154" s="203"/>
      <c r="P154" s="204">
        <f>SUM(P155:P170)</f>
        <v>0</v>
      </c>
      <c r="Q154" s="203"/>
      <c r="R154" s="204">
        <f>SUM(R155:R170)</f>
        <v>91.505825000000002</v>
      </c>
      <c r="S154" s="203"/>
      <c r="T154" s="205">
        <f>SUM(T155:T170)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6" t="s">
        <v>78</v>
      </c>
      <c r="AT154" s="207" t="s">
        <v>72</v>
      </c>
      <c r="AU154" s="207" t="s">
        <v>78</v>
      </c>
      <c r="AY154" s="206" t="s">
        <v>115</v>
      </c>
      <c r="BK154" s="208">
        <f>SUM(BK155:BK170)</f>
        <v>0</v>
      </c>
    </row>
    <row r="155" s="2" customFormat="1" ht="21.0566" customHeight="1">
      <c r="A155" s="37"/>
      <c r="B155" s="38"/>
      <c r="C155" s="211" t="s">
        <v>184</v>
      </c>
      <c r="D155" s="211" t="s">
        <v>117</v>
      </c>
      <c r="E155" s="212" t="s">
        <v>185</v>
      </c>
      <c r="F155" s="213" t="s">
        <v>186</v>
      </c>
      <c r="G155" s="214" t="s">
        <v>120</v>
      </c>
      <c r="H155" s="215">
        <v>5.5</v>
      </c>
      <c r="I155" s="216"/>
      <c r="J155" s="217">
        <f>ROUND(I155*H155,2)</f>
        <v>0</v>
      </c>
      <c r="K155" s="218"/>
      <c r="L155" s="43"/>
      <c r="M155" s="219" t="s">
        <v>1</v>
      </c>
      <c r="N155" s="220" t="s">
        <v>38</v>
      </c>
      <c r="O155" s="90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3" t="s">
        <v>121</v>
      </c>
      <c r="AT155" s="223" t="s">
        <v>117</v>
      </c>
      <c r="AU155" s="223" t="s">
        <v>80</v>
      </c>
      <c r="AY155" s="16" t="s">
        <v>115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6" t="s">
        <v>78</v>
      </c>
      <c r="BK155" s="224">
        <f>ROUND(I155*H155,2)</f>
        <v>0</v>
      </c>
      <c r="BL155" s="16" t="s">
        <v>121</v>
      </c>
      <c r="BM155" s="223" t="s">
        <v>187</v>
      </c>
    </row>
    <row r="156" s="2" customFormat="1" ht="21.0566" customHeight="1">
      <c r="A156" s="37"/>
      <c r="B156" s="38"/>
      <c r="C156" s="211" t="s">
        <v>188</v>
      </c>
      <c r="D156" s="211" t="s">
        <v>117</v>
      </c>
      <c r="E156" s="212" t="s">
        <v>189</v>
      </c>
      <c r="F156" s="213" t="s">
        <v>190</v>
      </c>
      <c r="G156" s="214" t="s">
        <v>120</v>
      </c>
      <c r="H156" s="215">
        <v>432</v>
      </c>
      <c r="I156" s="216"/>
      <c r="J156" s="217">
        <f>ROUND(I156*H156,2)</f>
        <v>0</v>
      </c>
      <c r="K156" s="218"/>
      <c r="L156" s="43"/>
      <c r="M156" s="219" t="s">
        <v>1</v>
      </c>
      <c r="N156" s="220" t="s">
        <v>38</v>
      </c>
      <c r="O156" s="90"/>
      <c r="P156" s="221">
        <f>O156*H156</f>
        <v>0</v>
      </c>
      <c r="Q156" s="221">
        <v>0</v>
      </c>
      <c r="R156" s="221">
        <f>Q156*H156</f>
        <v>0</v>
      </c>
      <c r="S156" s="221">
        <v>0</v>
      </c>
      <c r="T156" s="222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3" t="s">
        <v>121</v>
      </c>
      <c r="AT156" s="223" t="s">
        <v>117</v>
      </c>
      <c r="AU156" s="223" t="s">
        <v>80</v>
      </c>
      <c r="AY156" s="16" t="s">
        <v>115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6" t="s">
        <v>78</v>
      </c>
      <c r="BK156" s="224">
        <f>ROUND(I156*H156,2)</f>
        <v>0</v>
      </c>
      <c r="BL156" s="16" t="s">
        <v>121</v>
      </c>
      <c r="BM156" s="223" t="s">
        <v>191</v>
      </c>
    </row>
    <row r="157" s="13" customFormat="1">
      <c r="A157" s="13"/>
      <c r="B157" s="225"/>
      <c r="C157" s="226"/>
      <c r="D157" s="227" t="s">
        <v>123</v>
      </c>
      <c r="E157" s="228" t="s">
        <v>1</v>
      </c>
      <c r="F157" s="229" t="s">
        <v>192</v>
      </c>
      <c r="G157" s="226"/>
      <c r="H157" s="230">
        <v>432</v>
      </c>
      <c r="I157" s="231"/>
      <c r="J157" s="226"/>
      <c r="K157" s="226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123</v>
      </c>
      <c r="AU157" s="236" t="s">
        <v>80</v>
      </c>
      <c r="AV157" s="13" t="s">
        <v>80</v>
      </c>
      <c r="AW157" s="13" t="s">
        <v>30</v>
      </c>
      <c r="AX157" s="13" t="s">
        <v>78</v>
      </c>
      <c r="AY157" s="236" t="s">
        <v>115</v>
      </c>
    </row>
    <row r="158" s="2" customFormat="1" ht="23.4566" customHeight="1">
      <c r="A158" s="37"/>
      <c r="B158" s="38"/>
      <c r="C158" s="211" t="s">
        <v>193</v>
      </c>
      <c r="D158" s="211" t="s">
        <v>117</v>
      </c>
      <c r="E158" s="212" t="s">
        <v>194</v>
      </c>
      <c r="F158" s="213" t="s">
        <v>195</v>
      </c>
      <c r="G158" s="214" t="s">
        <v>120</v>
      </c>
      <c r="H158" s="215">
        <v>366</v>
      </c>
      <c r="I158" s="216"/>
      <c r="J158" s="217">
        <f>ROUND(I158*H158,2)</f>
        <v>0</v>
      </c>
      <c r="K158" s="218"/>
      <c r="L158" s="43"/>
      <c r="M158" s="219" t="s">
        <v>1</v>
      </c>
      <c r="N158" s="220" t="s">
        <v>38</v>
      </c>
      <c r="O158" s="90"/>
      <c r="P158" s="221">
        <f>O158*H158</f>
        <v>0</v>
      </c>
      <c r="Q158" s="221">
        <v>0</v>
      </c>
      <c r="R158" s="221">
        <f>Q158*H158</f>
        <v>0</v>
      </c>
      <c r="S158" s="221">
        <v>0</v>
      </c>
      <c r="T158" s="222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3" t="s">
        <v>121</v>
      </c>
      <c r="AT158" s="223" t="s">
        <v>117</v>
      </c>
      <c r="AU158" s="223" t="s">
        <v>80</v>
      </c>
      <c r="AY158" s="16" t="s">
        <v>115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6" t="s">
        <v>78</v>
      </c>
      <c r="BK158" s="224">
        <f>ROUND(I158*H158,2)</f>
        <v>0</v>
      </c>
      <c r="BL158" s="16" t="s">
        <v>121</v>
      </c>
      <c r="BM158" s="223" t="s">
        <v>196</v>
      </c>
    </row>
    <row r="159" s="13" customFormat="1">
      <c r="A159" s="13"/>
      <c r="B159" s="225"/>
      <c r="C159" s="226"/>
      <c r="D159" s="227" t="s">
        <v>123</v>
      </c>
      <c r="E159" s="228" t="s">
        <v>1</v>
      </c>
      <c r="F159" s="229" t="s">
        <v>197</v>
      </c>
      <c r="G159" s="226"/>
      <c r="H159" s="230">
        <v>366</v>
      </c>
      <c r="I159" s="231"/>
      <c r="J159" s="226"/>
      <c r="K159" s="226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123</v>
      </c>
      <c r="AU159" s="236" t="s">
        <v>80</v>
      </c>
      <c r="AV159" s="13" t="s">
        <v>80</v>
      </c>
      <c r="AW159" s="13" t="s">
        <v>30</v>
      </c>
      <c r="AX159" s="13" t="s">
        <v>78</v>
      </c>
      <c r="AY159" s="236" t="s">
        <v>115</v>
      </c>
    </row>
    <row r="160" s="2" customFormat="1" ht="31.92453" customHeight="1">
      <c r="A160" s="37"/>
      <c r="B160" s="38"/>
      <c r="C160" s="211" t="s">
        <v>198</v>
      </c>
      <c r="D160" s="211" t="s">
        <v>117</v>
      </c>
      <c r="E160" s="212" t="s">
        <v>199</v>
      </c>
      <c r="F160" s="213" t="s">
        <v>200</v>
      </c>
      <c r="G160" s="214" t="s">
        <v>120</v>
      </c>
      <c r="H160" s="215">
        <v>880</v>
      </c>
      <c r="I160" s="216"/>
      <c r="J160" s="217">
        <f>ROUND(I160*H160,2)</f>
        <v>0</v>
      </c>
      <c r="K160" s="218"/>
      <c r="L160" s="43"/>
      <c r="M160" s="219" t="s">
        <v>1</v>
      </c>
      <c r="N160" s="220" t="s">
        <v>38</v>
      </c>
      <c r="O160" s="90"/>
      <c r="P160" s="221">
        <f>O160*H160</f>
        <v>0</v>
      </c>
      <c r="Q160" s="221">
        <v>0</v>
      </c>
      <c r="R160" s="221">
        <f>Q160*H160</f>
        <v>0</v>
      </c>
      <c r="S160" s="221">
        <v>0</v>
      </c>
      <c r="T160" s="22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3" t="s">
        <v>121</v>
      </c>
      <c r="AT160" s="223" t="s">
        <v>117</v>
      </c>
      <c r="AU160" s="223" t="s">
        <v>80</v>
      </c>
      <c r="AY160" s="16" t="s">
        <v>115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6" t="s">
        <v>78</v>
      </c>
      <c r="BK160" s="224">
        <f>ROUND(I160*H160,2)</f>
        <v>0</v>
      </c>
      <c r="BL160" s="16" t="s">
        <v>121</v>
      </c>
      <c r="BM160" s="223" t="s">
        <v>201</v>
      </c>
    </row>
    <row r="161" s="2" customFormat="1" ht="31.92453" customHeight="1">
      <c r="A161" s="37"/>
      <c r="B161" s="38"/>
      <c r="C161" s="211" t="s">
        <v>202</v>
      </c>
      <c r="D161" s="211" t="s">
        <v>117</v>
      </c>
      <c r="E161" s="212" t="s">
        <v>203</v>
      </c>
      <c r="F161" s="213" t="s">
        <v>204</v>
      </c>
      <c r="G161" s="214" t="s">
        <v>120</v>
      </c>
      <c r="H161" s="215">
        <v>520</v>
      </c>
      <c r="I161" s="216"/>
      <c r="J161" s="217">
        <f>ROUND(I161*H161,2)</f>
        <v>0</v>
      </c>
      <c r="K161" s="218"/>
      <c r="L161" s="43"/>
      <c r="M161" s="219" t="s">
        <v>1</v>
      </c>
      <c r="N161" s="220" t="s">
        <v>38</v>
      </c>
      <c r="O161" s="90"/>
      <c r="P161" s="221">
        <f>O161*H161</f>
        <v>0</v>
      </c>
      <c r="Q161" s="221">
        <v>0.098479999999999998</v>
      </c>
      <c r="R161" s="221">
        <f>Q161*H161</f>
        <v>51.209600000000002</v>
      </c>
      <c r="S161" s="221">
        <v>0</v>
      </c>
      <c r="T161" s="222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3" t="s">
        <v>121</v>
      </c>
      <c r="AT161" s="223" t="s">
        <v>117</v>
      </c>
      <c r="AU161" s="223" t="s">
        <v>80</v>
      </c>
      <c r="AY161" s="16" t="s">
        <v>115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6" t="s">
        <v>78</v>
      </c>
      <c r="BK161" s="224">
        <f>ROUND(I161*H161,2)</f>
        <v>0</v>
      </c>
      <c r="BL161" s="16" t="s">
        <v>121</v>
      </c>
      <c r="BM161" s="223" t="s">
        <v>205</v>
      </c>
    </row>
    <row r="162" s="2" customFormat="1" ht="21.0566" customHeight="1">
      <c r="A162" s="37"/>
      <c r="B162" s="38"/>
      <c r="C162" s="211" t="s">
        <v>7</v>
      </c>
      <c r="D162" s="211" t="s">
        <v>117</v>
      </c>
      <c r="E162" s="212" t="s">
        <v>206</v>
      </c>
      <c r="F162" s="213" t="s">
        <v>207</v>
      </c>
      <c r="G162" s="214" t="s">
        <v>120</v>
      </c>
      <c r="H162" s="215">
        <v>185</v>
      </c>
      <c r="I162" s="216"/>
      <c r="J162" s="217">
        <f>ROUND(I162*H162,2)</f>
        <v>0</v>
      </c>
      <c r="K162" s="218"/>
      <c r="L162" s="43"/>
      <c r="M162" s="219" t="s">
        <v>1</v>
      </c>
      <c r="N162" s="220" t="s">
        <v>38</v>
      </c>
      <c r="O162" s="90"/>
      <c r="P162" s="221">
        <f>O162*H162</f>
        <v>0</v>
      </c>
      <c r="Q162" s="221">
        <v>0.216</v>
      </c>
      <c r="R162" s="221">
        <f>Q162*H162</f>
        <v>39.960000000000001</v>
      </c>
      <c r="S162" s="221">
        <v>0</v>
      </c>
      <c r="T162" s="222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3" t="s">
        <v>121</v>
      </c>
      <c r="AT162" s="223" t="s">
        <v>117</v>
      </c>
      <c r="AU162" s="223" t="s">
        <v>80</v>
      </c>
      <c r="AY162" s="16" t="s">
        <v>115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6" t="s">
        <v>78</v>
      </c>
      <c r="BK162" s="224">
        <f>ROUND(I162*H162,2)</f>
        <v>0</v>
      </c>
      <c r="BL162" s="16" t="s">
        <v>121</v>
      </c>
      <c r="BM162" s="223" t="s">
        <v>208</v>
      </c>
    </row>
    <row r="163" s="13" customFormat="1">
      <c r="A163" s="13"/>
      <c r="B163" s="225"/>
      <c r="C163" s="226"/>
      <c r="D163" s="227" t="s">
        <v>123</v>
      </c>
      <c r="E163" s="228" t="s">
        <v>1</v>
      </c>
      <c r="F163" s="229" t="s">
        <v>209</v>
      </c>
      <c r="G163" s="226"/>
      <c r="H163" s="230">
        <v>185</v>
      </c>
      <c r="I163" s="231"/>
      <c r="J163" s="226"/>
      <c r="K163" s="226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123</v>
      </c>
      <c r="AU163" s="236" t="s">
        <v>80</v>
      </c>
      <c r="AV163" s="13" t="s">
        <v>80</v>
      </c>
      <c r="AW163" s="13" t="s">
        <v>30</v>
      </c>
      <c r="AX163" s="13" t="s">
        <v>78</v>
      </c>
      <c r="AY163" s="236" t="s">
        <v>115</v>
      </c>
    </row>
    <row r="164" s="2" customFormat="1" ht="23.4566" customHeight="1">
      <c r="A164" s="37"/>
      <c r="B164" s="38"/>
      <c r="C164" s="211" t="s">
        <v>210</v>
      </c>
      <c r="D164" s="211" t="s">
        <v>117</v>
      </c>
      <c r="E164" s="212" t="s">
        <v>211</v>
      </c>
      <c r="F164" s="213" t="s">
        <v>212</v>
      </c>
      <c r="G164" s="214" t="s">
        <v>120</v>
      </c>
      <c r="H164" s="215">
        <v>880</v>
      </c>
      <c r="I164" s="216"/>
      <c r="J164" s="217">
        <f>ROUND(I164*H164,2)</f>
        <v>0</v>
      </c>
      <c r="K164" s="218"/>
      <c r="L164" s="43"/>
      <c r="M164" s="219" t="s">
        <v>1</v>
      </c>
      <c r="N164" s="220" t="s">
        <v>38</v>
      </c>
      <c r="O164" s="90"/>
      <c r="P164" s="221">
        <f>O164*H164</f>
        <v>0</v>
      </c>
      <c r="Q164" s="221">
        <v>0</v>
      </c>
      <c r="R164" s="221">
        <f>Q164*H164</f>
        <v>0</v>
      </c>
      <c r="S164" s="221">
        <v>0</v>
      </c>
      <c r="T164" s="222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3" t="s">
        <v>121</v>
      </c>
      <c r="AT164" s="223" t="s">
        <v>117</v>
      </c>
      <c r="AU164" s="223" t="s">
        <v>80</v>
      </c>
      <c r="AY164" s="16" t="s">
        <v>115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6" t="s">
        <v>78</v>
      </c>
      <c r="BK164" s="224">
        <f>ROUND(I164*H164,2)</f>
        <v>0</v>
      </c>
      <c r="BL164" s="16" t="s">
        <v>121</v>
      </c>
      <c r="BM164" s="223" t="s">
        <v>213</v>
      </c>
    </row>
    <row r="165" s="2" customFormat="1" ht="21.0566" customHeight="1">
      <c r="A165" s="37"/>
      <c r="B165" s="38"/>
      <c r="C165" s="211" t="s">
        <v>214</v>
      </c>
      <c r="D165" s="211" t="s">
        <v>117</v>
      </c>
      <c r="E165" s="212" t="s">
        <v>215</v>
      </c>
      <c r="F165" s="213" t="s">
        <v>216</v>
      </c>
      <c r="G165" s="214" t="s">
        <v>120</v>
      </c>
      <c r="H165" s="215">
        <v>880</v>
      </c>
      <c r="I165" s="216"/>
      <c r="J165" s="217">
        <f>ROUND(I165*H165,2)</f>
        <v>0</v>
      </c>
      <c r="K165" s="218"/>
      <c r="L165" s="43"/>
      <c r="M165" s="219" t="s">
        <v>1</v>
      </c>
      <c r="N165" s="220" t="s">
        <v>38</v>
      </c>
      <c r="O165" s="90"/>
      <c r="P165" s="221">
        <f>O165*H165</f>
        <v>0</v>
      </c>
      <c r="Q165" s="221">
        <v>0</v>
      </c>
      <c r="R165" s="221">
        <f>Q165*H165</f>
        <v>0</v>
      </c>
      <c r="S165" s="221">
        <v>0</v>
      </c>
      <c r="T165" s="222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3" t="s">
        <v>121</v>
      </c>
      <c r="AT165" s="223" t="s">
        <v>117</v>
      </c>
      <c r="AU165" s="223" t="s">
        <v>80</v>
      </c>
      <c r="AY165" s="16" t="s">
        <v>115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6" t="s">
        <v>78</v>
      </c>
      <c r="BK165" s="224">
        <f>ROUND(I165*H165,2)</f>
        <v>0</v>
      </c>
      <c r="BL165" s="16" t="s">
        <v>121</v>
      </c>
      <c r="BM165" s="223" t="s">
        <v>217</v>
      </c>
    </row>
    <row r="166" s="2" customFormat="1" ht="23.4566" customHeight="1">
      <c r="A166" s="37"/>
      <c r="B166" s="38"/>
      <c r="C166" s="211" t="s">
        <v>218</v>
      </c>
      <c r="D166" s="211" t="s">
        <v>117</v>
      </c>
      <c r="E166" s="212" t="s">
        <v>219</v>
      </c>
      <c r="F166" s="213" t="s">
        <v>220</v>
      </c>
      <c r="G166" s="214" t="s">
        <v>120</v>
      </c>
      <c r="H166" s="215">
        <v>4</v>
      </c>
      <c r="I166" s="216"/>
      <c r="J166" s="217">
        <f>ROUND(I166*H166,2)</f>
        <v>0</v>
      </c>
      <c r="K166" s="218"/>
      <c r="L166" s="43"/>
      <c r="M166" s="219" t="s">
        <v>1</v>
      </c>
      <c r="N166" s="220" t="s">
        <v>38</v>
      </c>
      <c r="O166" s="90"/>
      <c r="P166" s="221">
        <f>O166*H166</f>
        <v>0</v>
      </c>
      <c r="Q166" s="221">
        <v>0</v>
      </c>
      <c r="R166" s="221">
        <f>Q166*H166</f>
        <v>0</v>
      </c>
      <c r="S166" s="221">
        <v>0</v>
      </c>
      <c r="T166" s="22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3" t="s">
        <v>121</v>
      </c>
      <c r="AT166" s="223" t="s">
        <v>117</v>
      </c>
      <c r="AU166" s="223" t="s">
        <v>80</v>
      </c>
      <c r="AY166" s="16" t="s">
        <v>115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6" t="s">
        <v>78</v>
      </c>
      <c r="BK166" s="224">
        <f>ROUND(I166*H166,2)</f>
        <v>0</v>
      </c>
      <c r="BL166" s="16" t="s">
        <v>121</v>
      </c>
      <c r="BM166" s="223" t="s">
        <v>221</v>
      </c>
    </row>
    <row r="167" s="2" customFormat="1" ht="31.92453" customHeight="1">
      <c r="A167" s="37"/>
      <c r="B167" s="38"/>
      <c r="C167" s="211" t="s">
        <v>222</v>
      </c>
      <c r="D167" s="211" t="s">
        <v>117</v>
      </c>
      <c r="E167" s="212" t="s">
        <v>223</v>
      </c>
      <c r="F167" s="213" t="s">
        <v>224</v>
      </c>
      <c r="G167" s="214" t="s">
        <v>120</v>
      </c>
      <c r="H167" s="215">
        <v>880</v>
      </c>
      <c r="I167" s="216"/>
      <c r="J167" s="217">
        <f>ROUND(I167*H167,2)</f>
        <v>0</v>
      </c>
      <c r="K167" s="218"/>
      <c r="L167" s="43"/>
      <c r="M167" s="219" t="s">
        <v>1</v>
      </c>
      <c r="N167" s="220" t="s">
        <v>38</v>
      </c>
      <c r="O167" s="90"/>
      <c r="P167" s="221">
        <f>O167*H167</f>
        <v>0</v>
      </c>
      <c r="Q167" s="221">
        <v>0</v>
      </c>
      <c r="R167" s="221">
        <f>Q167*H167</f>
        <v>0</v>
      </c>
      <c r="S167" s="221">
        <v>0</v>
      </c>
      <c r="T167" s="222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3" t="s">
        <v>121</v>
      </c>
      <c r="AT167" s="223" t="s">
        <v>117</v>
      </c>
      <c r="AU167" s="223" t="s">
        <v>80</v>
      </c>
      <c r="AY167" s="16" t="s">
        <v>115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6" t="s">
        <v>78</v>
      </c>
      <c r="BK167" s="224">
        <f>ROUND(I167*H167,2)</f>
        <v>0</v>
      </c>
      <c r="BL167" s="16" t="s">
        <v>121</v>
      </c>
      <c r="BM167" s="223" t="s">
        <v>225</v>
      </c>
    </row>
    <row r="168" s="2" customFormat="1" ht="23.4566" customHeight="1">
      <c r="A168" s="37"/>
      <c r="B168" s="38"/>
      <c r="C168" s="211" t="s">
        <v>226</v>
      </c>
      <c r="D168" s="211" t="s">
        <v>117</v>
      </c>
      <c r="E168" s="212" t="s">
        <v>227</v>
      </c>
      <c r="F168" s="213" t="s">
        <v>228</v>
      </c>
      <c r="G168" s="214" t="s">
        <v>120</v>
      </c>
      <c r="H168" s="215">
        <v>1.5</v>
      </c>
      <c r="I168" s="216"/>
      <c r="J168" s="217">
        <f>ROUND(I168*H168,2)</f>
        <v>0</v>
      </c>
      <c r="K168" s="218"/>
      <c r="L168" s="43"/>
      <c r="M168" s="219" t="s">
        <v>1</v>
      </c>
      <c r="N168" s="220" t="s">
        <v>38</v>
      </c>
      <c r="O168" s="90"/>
      <c r="P168" s="221">
        <f>O168*H168</f>
        <v>0</v>
      </c>
      <c r="Q168" s="221">
        <v>0.089219999999999994</v>
      </c>
      <c r="R168" s="221">
        <f>Q168*H168</f>
        <v>0.13383000000000001</v>
      </c>
      <c r="S168" s="221">
        <v>0</v>
      </c>
      <c r="T168" s="22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3" t="s">
        <v>121</v>
      </c>
      <c r="AT168" s="223" t="s">
        <v>117</v>
      </c>
      <c r="AU168" s="223" t="s">
        <v>80</v>
      </c>
      <c r="AY168" s="16" t="s">
        <v>115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6" t="s">
        <v>78</v>
      </c>
      <c r="BK168" s="224">
        <f>ROUND(I168*H168,2)</f>
        <v>0</v>
      </c>
      <c r="BL168" s="16" t="s">
        <v>121</v>
      </c>
      <c r="BM168" s="223" t="s">
        <v>229</v>
      </c>
    </row>
    <row r="169" s="2" customFormat="1" ht="23.4566" customHeight="1">
      <c r="A169" s="37"/>
      <c r="B169" s="38"/>
      <c r="C169" s="237" t="s">
        <v>230</v>
      </c>
      <c r="D169" s="237" t="s">
        <v>231</v>
      </c>
      <c r="E169" s="238" t="s">
        <v>232</v>
      </c>
      <c r="F169" s="239" t="s">
        <v>233</v>
      </c>
      <c r="G169" s="240" t="s">
        <v>120</v>
      </c>
      <c r="H169" s="241">
        <v>1.5449999999999999</v>
      </c>
      <c r="I169" s="242"/>
      <c r="J169" s="243">
        <f>ROUND(I169*H169,2)</f>
        <v>0</v>
      </c>
      <c r="K169" s="244"/>
      <c r="L169" s="245"/>
      <c r="M169" s="246" t="s">
        <v>1</v>
      </c>
      <c r="N169" s="247" t="s">
        <v>38</v>
      </c>
      <c r="O169" s="90"/>
      <c r="P169" s="221">
        <f>O169*H169</f>
        <v>0</v>
      </c>
      <c r="Q169" s="221">
        <v>0.13100000000000001</v>
      </c>
      <c r="R169" s="221">
        <f>Q169*H169</f>
        <v>0.20239499999999999</v>
      </c>
      <c r="S169" s="221">
        <v>0</v>
      </c>
      <c r="T169" s="222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3" t="s">
        <v>151</v>
      </c>
      <c r="AT169" s="223" t="s">
        <v>231</v>
      </c>
      <c r="AU169" s="223" t="s">
        <v>80</v>
      </c>
      <c r="AY169" s="16" t="s">
        <v>115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6" t="s">
        <v>78</v>
      </c>
      <c r="BK169" s="224">
        <f>ROUND(I169*H169,2)</f>
        <v>0</v>
      </c>
      <c r="BL169" s="16" t="s">
        <v>121</v>
      </c>
      <c r="BM169" s="223" t="s">
        <v>234</v>
      </c>
    </row>
    <row r="170" s="13" customFormat="1">
      <c r="A170" s="13"/>
      <c r="B170" s="225"/>
      <c r="C170" s="226"/>
      <c r="D170" s="227" t="s">
        <v>123</v>
      </c>
      <c r="E170" s="226"/>
      <c r="F170" s="229" t="s">
        <v>235</v>
      </c>
      <c r="G170" s="226"/>
      <c r="H170" s="230">
        <v>1.5449999999999999</v>
      </c>
      <c r="I170" s="231"/>
      <c r="J170" s="226"/>
      <c r="K170" s="226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123</v>
      </c>
      <c r="AU170" s="236" t="s">
        <v>80</v>
      </c>
      <c r="AV170" s="13" t="s">
        <v>80</v>
      </c>
      <c r="AW170" s="13" t="s">
        <v>4</v>
      </c>
      <c r="AX170" s="13" t="s">
        <v>78</v>
      </c>
      <c r="AY170" s="236" t="s">
        <v>115</v>
      </c>
    </row>
    <row r="171" s="12" customFormat="1" ht="22.8" customHeight="1">
      <c r="A171" s="12"/>
      <c r="B171" s="195"/>
      <c r="C171" s="196"/>
      <c r="D171" s="197" t="s">
        <v>72</v>
      </c>
      <c r="E171" s="209" t="s">
        <v>157</v>
      </c>
      <c r="F171" s="209" t="s">
        <v>236</v>
      </c>
      <c r="G171" s="196"/>
      <c r="H171" s="196"/>
      <c r="I171" s="199"/>
      <c r="J171" s="210">
        <f>BK171</f>
        <v>0</v>
      </c>
      <c r="K171" s="196"/>
      <c r="L171" s="201"/>
      <c r="M171" s="202"/>
      <c r="N171" s="203"/>
      <c r="O171" s="203"/>
      <c r="P171" s="204">
        <f>SUM(P172:P195)</f>
        <v>0</v>
      </c>
      <c r="Q171" s="203"/>
      <c r="R171" s="204">
        <f>SUM(R172:R195)</f>
        <v>26.015384000000005</v>
      </c>
      <c r="S171" s="203"/>
      <c r="T171" s="205">
        <f>SUM(T172:T195)</f>
        <v>3.7650000000000001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6" t="s">
        <v>78</v>
      </c>
      <c r="AT171" s="207" t="s">
        <v>72</v>
      </c>
      <c r="AU171" s="207" t="s">
        <v>78</v>
      </c>
      <c r="AY171" s="206" t="s">
        <v>115</v>
      </c>
      <c r="BK171" s="208">
        <f>SUM(BK172:BK195)</f>
        <v>0</v>
      </c>
    </row>
    <row r="172" s="2" customFormat="1" ht="23.4566" customHeight="1">
      <c r="A172" s="37"/>
      <c r="B172" s="38"/>
      <c r="C172" s="211" t="s">
        <v>237</v>
      </c>
      <c r="D172" s="211" t="s">
        <v>117</v>
      </c>
      <c r="E172" s="212" t="s">
        <v>238</v>
      </c>
      <c r="F172" s="213" t="s">
        <v>239</v>
      </c>
      <c r="G172" s="214" t="s">
        <v>139</v>
      </c>
      <c r="H172" s="215">
        <v>9</v>
      </c>
      <c r="I172" s="216"/>
      <c r="J172" s="217">
        <f>ROUND(I172*H172,2)</f>
        <v>0</v>
      </c>
      <c r="K172" s="218"/>
      <c r="L172" s="43"/>
      <c r="M172" s="219" t="s">
        <v>1</v>
      </c>
      <c r="N172" s="220" t="s">
        <v>38</v>
      </c>
      <c r="O172" s="90"/>
      <c r="P172" s="221">
        <f>O172*H172</f>
        <v>0</v>
      </c>
      <c r="Q172" s="221">
        <v>5.0000000000000002E-05</v>
      </c>
      <c r="R172" s="221">
        <f>Q172*H172</f>
        <v>0.00045000000000000004</v>
      </c>
      <c r="S172" s="221">
        <v>0</v>
      </c>
      <c r="T172" s="222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3" t="s">
        <v>121</v>
      </c>
      <c r="AT172" s="223" t="s">
        <v>117</v>
      </c>
      <c r="AU172" s="223" t="s">
        <v>80</v>
      </c>
      <c r="AY172" s="16" t="s">
        <v>115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6" t="s">
        <v>78</v>
      </c>
      <c r="BK172" s="224">
        <f>ROUND(I172*H172,2)</f>
        <v>0</v>
      </c>
      <c r="BL172" s="16" t="s">
        <v>121</v>
      </c>
      <c r="BM172" s="223" t="s">
        <v>240</v>
      </c>
    </row>
    <row r="173" s="2" customFormat="1" ht="23.4566" customHeight="1">
      <c r="A173" s="37"/>
      <c r="B173" s="38"/>
      <c r="C173" s="211" t="s">
        <v>241</v>
      </c>
      <c r="D173" s="211" t="s">
        <v>117</v>
      </c>
      <c r="E173" s="212" t="s">
        <v>242</v>
      </c>
      <c r="F173" s="213" t="s">
        <v>243</v>
      </c>
      <c r="G173" s="214" t="s">
        <v>139</v>
      </c>
      <c r="H173" s="215">
        <v>9</v>
      </c>
      <c r="I173" s="216"/>
      <c r="J173" s="217">
        <f>ROUND(I173*H173,2)</f>
        <v>0</v>
      </c>
      <c r="K173" s="218"/>
      <c r="L173" s="43"/>
      <c r="M173" s="219" t="s">
        <v>1</v>
      </c>
      <c r="N173" s="220" t="s">
        <v>38</v>
      </c>
      <c r="O173" s="90"/>
      <c r="P173" s="221">
        <f>O173*H173</f>
        <v>0</v>
      </c>
      <c r="Q173" s="221">
        <v>0.00011</v>
      </c>
      <c r="R173" s="221">
        <f>Q173*H173</f>
        <v>0.00098999999999999999</v>
      </c>
      <c r="S173" s="221">
        <v>0</v>
      </c>
      <c r="T173" s="222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3" t="s">
        <v>121</v>
      </c>
      <c r="AT173" s="223" t="s">
        <v>117</v>
      </c>
      <c r="AU173" s="223" t="s">
        <v>80</v>
      </c>
      <c r="AY173" s="16" t="s">
        <v>115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6" t="s">
        <v>78</v>
      </c>
      <c r="BK173" s="224">
        <f>ROUND(I173*H173,2)</f>
        <v>0</v>
      </c>
      <c r="BL173" s="16" t="s">
        <v>121</v>
      </c>
      <c r="BM173" s="223" t="s">
        <v>244</v>
      </c>
    </row>
    <row r="174" s="2" customFormat="1" ht="23.4566" customHeight="1">
      <c r="A174" s="37"/>
      <c r="B174" s="38"/>
      <c r="C174" s="211" t="s">
        <v>245</v>
      </c>
      <c r="D174" s="211" t="s">
        <v>117</v>
      </c>
      <c r="E174" s="212" t="s">
        <v>246</v>
      </c>
      <c r="F174" s="213" t="s">
        <v>247</v>
      </c>
      <c r="G174" s="214" t="s">
        <v>139</v>
      </c>
      <c r="H174" s="215">
        <v>42</v>
      </c>
      <c r="I174" s="216"/>
      <c r="J174" s="217">
        <f>ROUND(I174*H174,2)</f>
        <v>0</v>
      </c>
      <c r="K174" s="218"/>
      <c r="L174" s="43"/>
      <c r="M174" s="219" t="s">
        <v>1</v>
      </c>
      <c r="N174" s="220" t="s">
        <v>38</v>
      </c>
      <c r="O174" s="90"/>
      <c r="P174" s="221">
        <f>O174*H174</f>
        <v>0</v>
      </c>
      <c r="Q174" s="221">
        <v>0.16850000000000001</v>
      </c>
      <c r="R174" s="221">
        <f>Q174*H174</f>
        <v>7.0770000000000008</v>
      </c>
      <c r="S174" s="221">
        <v>0</v>
      </c>
      <c r="T174" s="22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3" t="s">
        <v>121</v>
      </c>
      <c r="AT174" s="223" t="s">
        <v>117</v>
      </c>
      <c r="AU174" s="223" t="s">
        <v>80</v>
      </c>
      <c r="AY174" s="16" t="s">
        <v>115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6" t="s">
        <v>78</v>
      </c>
      <c r="BK174" s="224">
        <f>ROUND(I174*H174,2)</f>
        <v>0</v>
      </c>
      <c r="BL174" s="16" t="s">
        <v>121</v>
      </c>
      <c r="BM174" s="223" t="s">
        <v>248</v>
      </c>
    </row>
    <row r="175" s="13" customFormat="1">
      <c r="A175" s="13"/>
      <c r="B175" s="225"/>
      <c r="C175" s="226"/>
      <c r="D175" s="227" t="s">
        <v>123</v>
      </c>
      <c r="E175" s="228" t="s">
        <v>1</v>
      </c>
      <c r="F175" s="229" t="s">
        <v>249</v>
      </c>
      <c r="G175" s="226"/>
      <c r="H175" s="230">
        <v>16</v>
      </c>
      <c r="I175" s="231"/>
      <c r="J175" s="226"/>
      <c r="K175" s="226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123</v>
      </c>
      <c r="AU175" s="236" t="s">
        <v>80</v>
      </c>
      <c r="AV175" s="13" t="s">
        <v>80</v>
      </c>
      <c r="AW175" s="13" t="s">
        <v>30</v>
      </c>
      <c r="AX175" s="13" t="s">
        <v>73</v>
      </c>
      <c r="AY175" s="236" t="s">
        <v>115</v>
      </c>
    </row>
    <row r="176" s="13" customFormat="1">
      <c r="A176" s="13"/>
      <c r="B176" s="225"/>
      <c r="C176" s="226"/>
      <c r="D176" s="227" t="s">
        <v>123</v>
      </c>
      <c r="E176" s="228" t="s">
        <v>1</v>
      </c>
      <c r="F176" s="229" t="s">
        <v>250</v>
      </c>
      <c r="G176" s="226"/>
      <c r="H176" s="230">
        <v>25</v>
      </c>
      <c r="I176" s="231"/>
      <c r="J176" s="226"/>
      <c r="K176" s="226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123</v>
      </c>
      <c r="AU176" s="236" t="s">
        <v>80</v>
      </c>
      <c r="AV176" s="13" t="s">
        <v>80</v>
      </c>
      <c r="AW176" s="13" t="s">
        <v>30</v>
      </c>
      <c r="AX176" s="13" t="s">
        <v>73</v>
      </c>
      <c r="AY176" s="236" t="s">
        <v>115</v>
      </c>
    </row>
    <row r="177" s="13" customFormat="1">
      <c r="A177" s="13"/>
      <c r="B177" s="225"/>
      <c r="C177" s="226"/>
      <c r="D177" s="227" t="s">
        <v>123</v>
      </c>
      <c r="E177" s="228" t="s">
        <v>1</v>
      </c>
      <c r="F177" s="229" t="s">
        <v>78</v>
      </c>
      <c r="G177" s="226"/>
      <c r="H177" s="230">
        <v>1</v>
      </c>
      <c r="I177" s="231"/>
      <c r="J177" s="226"/>
      <c r="K177" s="226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123</v>
      </c>
      <c r="AU177" s="236" t="s">
        <v>80</v>
      </c>
      <c r="AV177" s="13" t="s">
        <v>80</v>
      </c>
      <c r="AW177" s="13" t="s">
        <v>30</v>
      </c>
      <c r="AX177" s="13" t="s">
        <v>73</v>
      </c>
      <c r="AY177" s="236" t="s">
        <v>115</v>
      </c>
    </row>
    <row r="178" s="14" customFormat="1">
      <c r="A178" s="14"/>
      <c r="B178" s="248"/>
      <c r="C178" s="249"/>
      <c r="D178" s="227" t="s">
        <v>123</v>
      </c>
      <c r="E178" s="250" t="s">
        <v>1</v>
      </c>
      <c r="F178" s="251" t="s">
        <v>251</v>
      </c>
      <c r="G178" s="249"/>
      <c r="H178" s="252">
        <v>42</v>
      </c>
      <c r="I178" s="253"/>
      <c r="J178" s="249"/>
      <c r="K178" s="249"/>
      <c r="L178" s="254"/>
      <c r="M178" s="255"/>
      <c r="N178" s="256"/>
      <c r="O178" s="256"/>
      <c r="P178" s="256"/>
      <c r="Q178" s="256"/>
      <c r="R178" s="256"/>
      <c r="S178" s="256"/>
      <c r="T178" s="25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8" t="s">
        <v>123</v>
      </c>
      <c r="AU178" s="258" t="s">
        <v>80</v>
      </c>
      <c r="AV178" s="14" t="s">
        <v>121</v>
      </c>
      <c r="AW178" s="14" t="s">
        <v>30</v>
      </c>
      <c r="AX178" s="14" t="s">
        <v>78</v>
      </c>
      <c r="AY178" s="258" t="s">
        <v>115</v>
      </c>
    </row>
    <row r="179" s="2" customFormat="1" ht="16.30189" customHeight="1">
      <c r="A179" s="37"/>
      <c r="B179" s="38"/>
      <c r="C179" s="237" t="s">
        <v>252</v>
      </c>
      <c r="D179" s="237" t="s">
        <v>231</v>
      </c>
      <c r="E179" s="238" t="s">
        <v>253</v>
      </c>
      <c r="F179" s="239" t="s">
        <v>254</v>
      </c>
      <c r="G179" s="240" t="s">
        <v>139</v>
      </c>
      <c r="H179" s="241">
        <v>16.32</v>
      </c>
      <c r="I179" s="242"/>
      <c r="J179" s="243">
        <f>ROUND(I179*H179,2)</f>
        <v>0</v>
      </c>
      <c r="K179" s="244"/>
      <c r="L179" s="245"/>
      <c r="M179" s="246" t="s">
        <v>1</v>
      </c>
      <c r="N179" s="247" t="s">
        <v>38</v>
      </c>
      <c r="O179" s="90"/>
      <c r="P179" s="221">
        <f>O179*H179</f>
        <v>0</v>
      </c>
      <c r="Q179" s="221">
        <v>0.080000000000000002</v>
      </c>
      <c r="R179" s="221">
        <f>Q179*H179</f>
        <v>1.3056000000000001</v>
      </c>
      <c r="S179" s="221">
        <v>0</v>
      </c>
      <c r="T179" s="222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3" t="s">
        <v>151</v>
      </c>
      <c r="AT179" s="223" t="s">
        <v>231</v>
      </c>
      <c r="AU179" s="223" t="s">
        <v>80</v>
      </c>
      <c r="AY179" s="16" t="s">
        <v>115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6" t="s">
        <v>78</v>
      </c>
      <c r="BK179" s="224">
        <f>ROUND(I179*H179,2)</f>
        <v>0</v>
      </c>
      <c r="BL179" s="16" t="s">
        <v>121</v>
      </c>
      <c r="BM179" s="223" t="s">
        <v>255</v>
      </c>
    </row>
    <row r="180" s="13" customFormat="1">
      <c r="A180" s="13"/>
      <c r="B180" s="225"/>
      <c r="C180" s="226"/>
      <c r="D180" s="227" t="s">
        <v>123</v>
      </c>
      <c r="E180" s="226"/>
      <c r="F180" s="229" t="s">
        <v>256</v>
      </c>
      <c r="G180" s="226"/>
      <c r="H180" s="230">
        <v>16.32</v>
      </c>
      <c r="I180" s="231"/>
      <c r="J180" s="226"/>
      <c r="K180" s="226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123</v>
      </c>
      <c r="AU180" s="236" t="s">
        <v>80</v>
      </c>
      <c r="AV180" s="13" t="s">
        <v>80</v>
      </c>
      <c r="AW180" s="13" t="s">
        <v>4</v>
      </c>
      <c r="AX180" s="13" t="s">
        <v>78</v>
      </c>
      <c r="AY180" s="236" t="s">
        <v>115</v>
      </c>
    </row>
    <row r="181" s="2" customFormat="1" ht="21.0566" customHeight="1">
      <c r="A181" s="37"/>
      <c r="B181" s="38"/>
      <c r="C181" s="237" t="s">
        <v>257</v>
      </c>
      <c r="D181" s="237" t="s">
        <v>231</v>
      </c>
      <c r="E181" s="238" t="s">
        <v>258</v>
      </c>
      <c r="F181" s="239" t="s">
        <v>259</v>
      </c>
      <c r="G181" s="240" t="s">
        <v>139</v>
      </c>
      <c r="H181" s="241">
        <v>25.5</v>
      </c>
      <c r="I181" s="242"/>
      <c r="J181" s="243">
        <f>ROUND(I181*H181,2)</f>
        <v>0</v>
      </c>
      <c r="K181" s="244"/>
      <c r="L181" s="245"/>
      <c r="M181" s="246" t="s">
        <v>1</v>
      </c>
      <c r="N181" s="247" t="s">
        <v>38</v>
      </c>
      <c r="O181" s="90"/>
      <c r="P181" s="221">
        <f>O181*H181</f>
        <v>0</v>
      </c>
      <c r="Q181" s="221">
        <v>0.048300000000000003</v>
      </c>
      <c r="R181" s="221">
        <f>Q181*H181</f>
        <v>1.2316500000000001</v>
      </c>
      <c r="S181" s="221">
        <v>0</v>
      </c>
      <c r="T181" s="222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3" t="s">
        <v>151</v>
      </c>
      <c r="AT181" s="223" t="s">
        <v>231</v>
      </c>
      <c r="AU181" s="223" t="s">
        <v>80</v>
      </c>
      <c r="AY181" s="16" t="s">
        <v>115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6" t="s">
        <v>78</v>
      </c>
      <c r="BK181" s="224">
        <f>ROUND(I181*H181,2)</f>
        <v>0</v>
      </c>
      <c r="BL181" s="16" t="s">
        <v>121</v>
      </c>
      <c r="BM181" s="223" t="s">
        <v>260</v>
      </c>
    </row>
    <row r="182" s="13" customFormat="1">
      <c r="A182" s="13"/>
      <c r="B182" s="225"/>
      <c r="C182" s="226"/>
      <c r="D182" s="227" t="s">
        <v>123</v>
      </c>
      <c r="E182" s="226"/>
      <c r="F182" s="229" t="s">
        <v>261</v>
      </c>
      <c r="G182" s="226"/>
      <c r="H182" s="230">
        <v>25.5</v>
      </c>
      <c r="I182" s="231"/>
      <c r="J182" s="226"/>
      <c r="K182" s="226"/>
      <c r="L182" s="232"/>
      <c r="M182" s="233"/>
      <c r="N182" s="234"/>
      <c r="O182" s="234"/>
      <c r="P182" s="234"/>
      <c r="Q182" s="234"/>
      <c r="R182" s="234"/>
      <c r="S182" s="234"/>
      <c r="T182" s="23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6" t="s">
        <v>123</v>
      </c>
      <c r="AU182" s="236" t="s">
        <v>80</v>
      </c>
      <c r="AV182" s="13" t="s">
        <v>80</v>
      </c>
      <c r="AW182" s="13" t="s">
        <v>4</v>
      </c>
      <c r="AX182" s="13" t="s">
        <v>78</v>
      </c>
      <c r="AY182" s="236" t="s">
        <v>115</v>
      </c>
    </row>
    <row r="183" s="2" customFormat="1" ht="21.0566" customHeight="1">
      <c r="A183" s="37"/>
      <c r="B183" s="38"/>
      <c r="C183" s="237" t="s">
        <v>262</v>
      </c>
      <c r="D183" s="237" t="s">
        <v>231</v>
      </c>
      <c r="E183" s="238" t="s">
        <v>263</v>
      </c>
      <c r="F183" s="239" t="s">
        <v>264</v>
      </c>
      <c r="G183" s="240" t="s">
        <v>139</v>
      </c>
      <c r="H183" s="241">
        <v>1.02</v>
      </c>
      <c r="I183" s="242"/>
      <c r="J183" s="243">
        <f>ROUND(I183*H183,2)</f>
        <v>0</v>
      </c>
      <c r="K183" s="244"/>
      <c r="L183" s="245"/>
      <c r="M183" s="246" t="s">
        <v>1</v>
      </c>
      <c r="N183" s="247" t="s">
        <v>38</v>
      </c>
      <c r="O183" s="90"/>
      <c r="P183" s="221">
        <f>O183*H183</f>
        <v>0</v>
      </c>
      <c r="Q183" s="221">
        <v>0.085999999999999993</v>
      </c>
      <c r="R183" s="221">
        <f>Q183*H183</f>
        <v>0.087719999999999992</v>
      </c>
      <c r="S183" s="221">
        <v>0</v>
      </c>
      <c r="T183" s="222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3" t="s">
        <v>151</v>
      </c>
      <c r="AT183" s="223" t="s">
        <v>231</v>
      </c>
      <c r="AU183" s="223" t="s">
        <v>80</v>
      </c>
      <c r="AY183" s="16" t="s">
        <v>115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6" t="s">
        <v>78</v>
      </c>
      <c r="BK183" s="224">
        <f>ROUND(I183*H183,2)</f>
        <v>0</v>
      </c>
      <c r="BL183" s="16" t="s">
        <v>121</v>
      </c>
      <c r="BM183" s="223" t="s">
        <v>265</v>
      </c>
    </row>
    <row r="184" s="13" customFormat="1">
      <c r="A184" s="13"/>
      <c r="B184" s="225"/>
      <c r="C184" s="226"/>
      <c r="D184" s="227" t="s">
        <v>123</v>
      </c>
      <c r="E184" s="226"/>
      <c r="F184" s="229" t="s">
        <v>266</v>
      </c>
      <c r="G184" s="226"/>
      <c r="H184" s="230">
        <v>1.02</v>
      </c>
      <c r="I184" s="231"/>
      <c r="J184" s="226"/>
      <c r="K184" s="226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123</v>
      </c>
      <c r="AU184" s="236" t="s">
        <v>80</v>
      </c>
      <c r="AV184" s="13" t="s">
        <v>80</v>
      </c>
      <c r="AW184" s="13" t="s">
        <v>4</v>
      </c>
      <c r="AX184" s="13" t="s">
        <v>78</v>
      </c>
      <c r="AY184" s="236" t="s">
        <v>115</v>
      </c>
    </row>
    <row r="185" s="2" customFormat="1" ht="31.92453" customHeight="1">
      <c r="A185" s="37"/>
      <c r="B185" s="38"/>
      <c r="C185" s="211" t="s">
        <v>267</v>
      </c>
      <c r="D185" s="211" t="s">
        <v>117</v>
      </c>
      <c r="E185" s="212" t="s">
        <v>268</v>
      </c>
      <c r="F185" s="213" t="s">
        <v>269</v>
      </c>
      <c r="G185" s="214" t="s">
        <v>139</v>
      </c>
      <c r="H185" s="215">
        <v>4</v>
      </c>
      <c r="I185" s="216"/>
      <c r="J185" s="217">
        <f>ROUND(I185*H185,2)</f>
        <v>0</v>
      </c>
      <c r="K185" s="218"/>
      <c r="L185" s="43"/>
      <c r="M185" s="219" t="s">
        <v>1</v>
      </c>
      <c r="N185" s="220" t="s">
        <v>38</v>
      </c>
      <c r="O185" s="90"/>
      <c r="P185" s="221">
        <f>O185*H185</f>
        <v>0</v>
      </c>
      <c r="Q185" s="221">
        <v>0.14041999999999999</v>
      </c>
      <c r="R185" s="221">
        <f>Q185*H185</f>
        <v>0.56167999999999996</v>
      </c>
      <c r="S185" s="221">
        <v>0</v>
      </c>
      <c r="T185" s="22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3" t="s">
        <v>121</v>
      </c>
      <c r="AT185" s="223" t="s">
        <v>117</v>
      </c>
      <c r="AU185" s="223" t="s">
        <v>80</v>
      </c>
      <c r="AY185" s="16" t="s">
        <v>115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6" t="s">
        <v>78</v>
      </c>
      <c r="BK185" s="224">
        <f>ROUND(I185*H185,2)</f>
        <v>0</v>
      </c>
      <c r="BL185" s="16" t="s">
        <v>121</v>
      </c>
      <c r="BM185" s="223" t="s">
        <v>270</v>
      </c>
    </row>
    <row r="186" s="2" customFormat="1" ht="21.0566" customHeight="1">
      <c r="A186" s="37"/>
      <c r="B186" s="38"/>
      <c r="C186" s="237" t="s">
        <v>271</v>
      </c>
      <c r="D186" s="237" t="s">
        <v>231</v>
      </c>
      <c r="E186" s="238" t="s">
        <v>272</v>
      </c>
      <c r="F186" s="239" t="s">
        <v>273</v>
      </c>
      <c r="G186" s="240" t="s">
        <v>139</v>
      </c>
      <c r="H186" s="241">
        <v>4.0800000000000001</v>
      </c>
      <c r="I186" s="242"/>
      <c r="J186" s="243">
        <f>ROUND(I186*H186,2)</f>
        <v>0</v>
      </c>
      <c r="K186" s="244"/>
      <c r="L186" s="245"/>
      <c r="M186" s="246" t="s">
        <v>1</v>
      </c>
      <c r="N186" s="247" t="s">
        <v>38</v>
      </c>
      <c r="O186" s="90"/>
      <c r="P186" s="221">
        <f>O186*H186</f>
        <v>0</v>
      </c>
      <c r="Q186" s="221">
        <v>0.0263</v>
      </c>
      <c r="R186" s="221">
        <f>Q186*H186</f>
        <v>0.10730400000000001</v>
      </c>
      <c r="S186" s="221">
        <v>0</v>
      </c>
      <c r="T186" s="22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3" t="s">
        <v>151</v>
      </c>
      <c r="AT186" s="223" t="s">
        <v>231</v>
      </c>
      <c r="AU186" s="223" t="s">
        <v>80</v>
      </c>
      <c r="AY186" s="16" t="s">
        <v>115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6" t="s">
        <v>78</v>
      </c>
      <c r="BK186" s="224">
        <f>ROUND(I186*H186,2)</f>
        <v>0</v>
      </c>
      <c r="BL186" s="16" t="s">
        <v>121</v>
      </c>
      <c r="BM186" s="223" t="s">
        <v>274</v>
      </c>
    </row>
    <row r="187" s="13" customFormat="1">
      <c r="A187" s="13"/>
      <c r="B187" s="225"/>
      <c r="C187" s="226"/>
      <c r="D187" s="227" t="s">
        <v>123</v>
      </c>
      <c r="E187" s="226"/>
      <c r="F187" s="229" t="s">
        <v>275</v>
      </c>
      <c r="G187" s="226"/>
      <c r="H187" s="230">
        <v>4.0800000000000001</v>
      </c>
      <c r="I187" s="231"/>
      <c r="J187" s="226"/>
      <c r="K187" s="226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123</v>
      </c>
      <c r="AU187" s="236" t="s">
        <v>80</v>
      </c>
      <c r="AV187" s="13" t="s">
        <v>80</v>
      </c>
      <c r="AW187" s="13" t="s">
        <v>4</v>
      </c>
      <c r="AX187" s="13" t="s">
        <v>78</v>
      </c>
      <c r="AY187" s="236" t="s">
        <v>115</v>
      </c>
    </row>
    <row r="188" s="2" customFormat="1" ht="23.4566" customHeight="1">
      <c r="A188" s="37"/>
      <c r="B188" s="38"/>
      <c r="C188" s="211" t="s">
        <v>276</v>
      </c>
      <c r="D188" s="211" t="s">
        <v>117</v>
      </c>
      <c r="E188" s="212" t="s">
        <v>277</v>
      </c>
      <c r="F188" s="213" t="s">
        <v>278</v>
      </c>
      <c r="G188" s="214" t="s">
        <v>279</v>
      </c>
      <c r="H188" s="215">
        <v>2</v>
      </c>
      <c r="I188" s="216"/>
      <c r="J188" s="217">
        <f>ROUND(I188*H188,2)</f>
        <v>0</v>
      </c>
      <c r="K188" s="218"/>
      <c r="L188" s="43"/>
      <c r="M188" s="219" t="s">
        <v>1</v>
      </c>
      <c r="N188" s="220" t="s">
        <v>38</v>
      </c>
      <c r="O188" s="90"/>
      <c r="P188" s="221">
        <f>O188*H188</f>
        <v>0</v>
      </c>
      <c r="Q188" s="221">
        <v>5.8003900000000002</v>
      </c>
      <c r="R188" s="221">
        <f>Q188*H188</f>
        <v>11.60078</v>
      </c>
      <c r="S188" s="221">
        <v>0</v>
      </c>
      <c r="T188" s="222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3" t="s">
        <v>121</v>
      </c>
      <c r="AT188" s="223" t="s">
        <v>117</v>
      </c>
      <c r="AU188" s="223" t="s">
        <v>80</v>
      </c>
      <c r="AY188" s="16" t="s">
        <v>115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6" t="s">
        <v>78</v>
      </c>
      <c r="BK188" s="224">
        <f>ROUND(I188*H188,2)</f>
        <v>0</v>
      </c>
      <c r="BL188" s="16" t="s">
        <v>121</v>
      </c>
      <c r="BM188" s="223" t="s">
        <v>280</v>
      </c>
    </row>
    <row r="189" s="2" customFormat="1" ht="23.4566" customHeight="1">
      <c r="A189" s="37"/>
      <c r="B189" s="38"/>
      <c r="C189" s="211" t="s">
        <v>281</v>
      </c>
      <c r="D189" s="211" t="s">
        <v>117</v>
      </c>
      <c r="E189" s="212" t="s">
        <v>282</v>
      </c>
      <c r="F189" s="213" t="s">
        <v>283</v>
      </c>
      <c r="G189" s="214" t="s">
        <v>139</v>
      </c>
      <c r="H189" s="215">
        <v>5</v>
      </c>
      <c r="I189" s="216"/>
      <c r="J189" s="217">
        <f>ROUND(I189*H189,2)</f>
        <v>0</v>
      </c>
      <c r="K189" s="218"/>
      <c r="L189" s="43"/>
      <c r="M189" s="219" t="s">
        <v>1</v>
      </c>
      <c r="N189" s="220" t="s">
        <v>38</v>
      </c>
      <c r="O189" s="90"/>
      <c r="P189" s="221">
        <f>O189*H189</f>
        <v>0</v>
      </c>
      <c r="Q189" s="221">
        <v>0.58896999999999999</v>
      </c>
      <c r="R189" s="221">
        <f>Q189*H189</f>
        <v>2.9448499999999997</v>
      </c>
      <c r="S189" s="221">
        <v>0</v>
      </c>
      <c r="T189" s="222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3" t="s">
        <v>121</v>
      </c>
      <c r="AT189" s="223" t="s">
        <v>117</v>
      </c>
      <c r="AU189" s="223" t="s">
        <v>80</v>
      </c>
      <c r="AY189" s="16" t="s">
        <v>115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6" t="s">
        <v>78</v>
      </c>
      <c r="BK189" s="224">
        <f>ROUND(I189*H189,2)</f>
        <v>0</v>
      </c>
      <c r="BL189" s="16" t="s">
        <v>121</v>
      </c>
      <c r="BM189" s="223" t="s">
        <v>284</v>
      </c>
    </row>
    <row r="190" s="2" customFormat="1" ht="16.30189" customHeight="1">
      <c r="A190" s="37"/>
      <c r="B190" s="38"/>
      <c r="C190" s="237" t="s">
        <v>285</v>
      </c>
      <c r="D190" s="237" t="s">
        <v>231</v>
      </c>
      <c r="E190" s="238" t="s">
        <v>286</v>
      </c>
      <c r="F190" s="239" t="s">
        <v>287</v>
      </c>
      <c r="G190" s="240" t="s">
        <v>139</v>
      </c>
      <c r="H190" s="241">
        <v>5.0499999999999998</v>
      </c>
      <c r="I190" s="242"/>
      <c r="J190" s="243">
        <f>ROUND(I190*H190,2)</f>
        <v>0</v>
      </c>
      <c r="K190" s="244"/>
      <c r="L190" s="245"/>
      <c r="M190" s="246" t="s">
        <v>1</v>
      </c>
      <c r="N190" s="247" t="s">
        <v>38</v>
      </c>
      <c r="O190" s="90"/>
      <c r="P190" s="221">
        <f>O190*H190</f>
        <v>0</v>
      </c>
      <c r="Q190" s="221">
        <v>0.21440000000000001</v>
      </c>
      <c r="R190" s="221">
        <f>Q190*H190</f>
        <v>1.0827199999999999</v>
      </c>
      <c r="S190" s="221">
        <v>0</v>
      </c>
      <c r="T190" s="22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3" t="s">
        <v>151</v>
      </c>
      <c r="AT190" s="223" t="s">
        <v>231</v>
      </c>
      <c r="AU190" s="223" t="s">
        <v>80</v>
      </c>
      <c r="AY190" s="16" t="s">
        <v>115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6" t="s">
        <v>78</v>
      </c>
      <c r="BK190" s="224">
        <f>ROUND(I190*H190,2)</f>
        <v>0</v>
      </c>
      <c r="BL190" s="16" t="s">
        <v>121</v>
      </c>
      <c r="BM190" s="223" t="s">
        <v>288</v>
      </c>
    </row>
    <row r="191" s="13" customFormat="1">
      <c r="A191" s="13"/>
      <c r="B191" s="225"/>
      <c r="C191" s="226"/>
      <c r="D191" s="227" t="s">
        <v>123</v>
      </c>
      <c r="E191" s="226"/>
      <c r="F191" s="229" t="s">
        <v>289</v>
      </c>
      <c r="G191" s="226"/>
      <c r="H191" s="230">
        <v>5.0499999999999998</v>
      </c>
      <c r="I191" s="231"/>
      <c r="J191" s="226"/>
      <c r="K191" s="226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123</v>
      </c>
      <c r="AU191" s="236" t="s">
        <v>80</v>
      </c>
      <c r="AV191" s="13" t="s">
        <v>80</v>
      </c>
      <c r="AW191" s="13" t="s">
        <v>4</v>
      </c>
      <c r="AX191" s="13" t="s">
        <v>78</v>
      </c>
      <c r="AY191" s="236" t="s">
        <v>115</v>
      </c>
    </row>
    <row r="192" s="2" customFormat="1" ht="31.92453" customHeight="1">
      <c r="A192" s="37"/>
      <c r="B192" s="38"/>
      <c r="C192" s="211" t="s">
        <v>290</v>
      </c>
      <c r="D192" s="211" t="s">
        <v>117</v>
      </c>
      <c r="E192" s="212" t="s">
        <v>291</v>
      </c>
      <c r="F192" s="213" t="s">
        <v>292</v>
      </c>
      <c r="G192" s="214" t="s">
        <v>139</v>
      </c>
      <c r="H192" s="215">
        <v>24</v>
      </c>
      <c r="I192" s="216"/>
      <c r="J192" s="217">
        <f>ROUND(I192*H192,2)</f>
        <v>0</v>
      </c>
      <c r="K192" s="218"/>
      <c r="L192" s="43"/>
      <c r="M192" s="219" t="s">
        <v>1</v>
      </c>
      <c r="N192" s="220" t="s">
        <v>38</v>
      </c>
      <c r="O192" s="90"/>
      <c r="P192" s="221">
        <f>O192*H192</f>
        <v>0</v>
      </c>
      <c r="Q192" s="221">
        <v>0.00060999999999999997</v>
      </c>
      <c r="R192" s="221">
        <f>Q192*H192</f>
        <v>0.01464</v>
      </c>
      <c r="S192" s="221">
        <v>0</v>
      </c>
      <c r="T192" s="222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3" t="s">
        <v>121</v>
      </c>
      <c r="AT192" s="223" t="s">
        <v>117</v>
      </c>
      <c r="AU192" s="223" t="s">
        <v>80</v>
      </c>
      <c r="AY192" s="16" t="s">
        <v>115</v>
      </c>
      <c r="BE192" s="224">
        <f>IF(N192="základní",J192,0)</f>
        <v>0</v>
      </c>
      <c r="BF192" s="224">
        <f>IF(N192="snížená",J192,0)</f>
        <v>0</v>
      </c>
      <c r="BG192" s="224">
        <f>IF(N192="zákl. přenesená",J192,0)</f>
        <v>0</v>
      </c>
      <c r="BH192" s="224">
        <f>IF(N192="sníž. přenesená",J192,0)</f>
        <v>0</v>
      </c>
      <c r="BI192" s="224">
        <f>IF(N192="nulová",J192,0)</f>
        <v>0</v>
      </c>
      <c r="BJ192" s="16" t="s">
        <v>78</v>
      </c>
      <c r="BK192" s="224">
        <f>ROUND(I192*H192,2)</f>
        <v>0</v>
      </c>
      <c r="BL192" s="16" t="s">
        <v>121</v>
      </c>
      <c r="BM192" s="223" t="s">
        <v>293</v>
      </c>
    </row>
    <row r="193" s="2" customFormat="1" ht="21.0566" customHeight="1">
      <c r="A193" s="37"/>
      <c r="B193" s="38"/>
      <c r="C193" s="211" t="s">
        <v>294</v>
      </c>
      <c r="D193" s="211" t="s">
        <v>117</v>
      </c>
      <c r="E193" s="212" t="s">
        <v>295</v>
      </c>
      <c r="F193" s="213" t="s">
        <v>296</v>
      </c>
      <c r="G193" s="214" t="s">
        <v>139</v>
      </c>
      <c r="H193" s="215">
        <v>24</v>
      </c>
      <c r="I193" s="216"/>
      <c r="J193" s="217">
        <f>ROUND(I193*H193,2)</f>
        <v>0</v>
      </c>
      <c r="K193" s="218"/>
      <c r="L193" s="43"/>
      <c r="M193" s="219" t="s">
        <v>1</v>
      </c>
      <c r="N193" s="220" t="s">
        <v>38</v>
      </c>
      <c r="O193" s="90"/>
      <c r="P193" s="221">
        <f>O193*H193</f>
        <v>0</v>
      </c>
      <c r="Q193" s="221">
        <v>0</v>
      </c>
      <c r="R193" s="221">
        <f>Q193*H193</f>
        <v>0</v>
      </c>
      <c r="S193" s="221">
        <v>0</v>
      </c>
      <c r="T193" s="222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3" t="s">
        <v>121</v>
      </c>
      <c r="AT193" s="223" t="s">
        <v>117</v>
      </c>
      <c r="AU193" s="223" t="s">
        <v>80</v>
      </c>
      <c r="AY193" s="16" t="s">
        <v>115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6" t="s">
        <v>78</v>
      </c>
      <c r="BK193" s="224">
        <f>ROUND(I193*H193,2)</f>
        <v>0</v>
      </c>
      <c r="BL193" s="16" t="s">
        <v>121</v>
      </c>
      <c r="BM193" s="223" t="s">
        <v>297</v>
      </c>
    </row>
    <row r="194" s="13" customFormat="1">
      <c r="A194" s="13"/>
      <c r="B194" s="225"/>
      <c r="C194" s="226"/>
      <c r="D194" s="227" t="s">
        <v>123</v>
      </c>
      <c r="E194" s="228" t="s">
        <v>1</v>
      </c>
      <c r="F194" s="229" t="s">
        <v>298</v>
      </c>
      <c r="G194" s="226"/>
      <c r="H194" s="230">
        <v>24</v>
      </c>
      <c r="I194" s="231"/>
      <c r="J194" s="226"/>
      <c r="K194" s="226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123</v>
      </c>
      <c r="AU194" s="236" t="s">
        <v>80</v>
      </c>
      <c r="AV194" s="13" t="s">
        <v>80</v>
      </c>
      <c r="AW194" s="13" t="s">
        <v>30</v>
      </c>
      <c r="AX194" s="13" t="s">
        <v>78</v>
      </c>
      <c r="AY194" s="236" t="s">
        <v>115</v>
      </c>
    </row>
    <row r="195" s="2" customFormat="1" ht="16.30189" customHeight="1">
      <c r="A195" s="37"/>
      <c r="B195" s="38"/>
      <c r="C195" s="211" t="s">
        <v>299</v>
      </c>
      <c r="D195" s="211" t="s">
        <v>117</v>
      </c>
      <c r="E195" s="212" t="s">
        <v>300</v>
      </c>
      <c r="F195" s="213" t="s">
        <v>301</v>
      </c>
      <c r="G195" s="214" t="s">
        <v>139</v>
      </c>
      <c r="H195" s="215">
        <v>5</v>
      </c>
      <c r="I195" s="216"/>
      <c r="J195" s="217">
        <f>ROUND(I195*H195,2)</f>
        <v>0</v>
      </c>
      <c r="K195" s="218"/>
      <c r="L195" s="43"/>
      <c r="M195" s="219" t="s">
        <v>1</v>
      </c>
      <c r="N195" s="220" t="s">
        <v>38</v>
      </c>
      <c r="O195" s="90"/>
      <c r="P195" s="221">
        <f>O195*H195</f>
        <v>0</v>
      </c>
      <c r="Q195" s="221">
        <v>0</v>
      </c>
      <c r="R195" s="221">
        <f>Q195*H195</f>
        <v>0</v>
      </c>
      <c r="S195" s="221">
        <v>0.753</v>
      </c>
      <c r="T195" s="222">
        <f>S195*H195</f>
        <v>3.7650000000000001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3" t="s">
        <v>121</v>
      </c>
      <c r="AT195" s="223" t="s">
        <v>117</v>
      </c>
      <c r="AU195" s="223" t="s">
        <v>80</v>
      </c>
      <c r="AY195" s="16" t="s">
        <v>115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6" t="s">
        <v>78</v>
      </c>
      <c r="BK195" s="224">
        <f>ROUND(I195*H195,2)</f>
        <v>0</v>
      </c>
      <c r="BL195" s="16" t="s">
        <v>121</v>
      </c>
      <c r="BM195" s="223" t="s">
        <v>302</v>
      </c>
    </row>
    <row r="196" s="12" customFormat="1" ht="22.8" customHeight="1">
      <c r="A196" s="12"/>
      <c r="B196" s="195"/>
      <c r="C196" s="196"/>
      <c r="D196" s="197" t="s">
        <v>72</v>
      </c>
      <c r="E196" s="209" t="s">
        <v>303</v>
      </c>
      <c r="F196" s="209" t="s">
        <v>304</v>
      </c>
      <c r="G196" s="196"/>
      <c r="H196" s="196"/>
      <c r="I196" s="199"/>
      <c r="J196" s="210">
        <f>BK196</f>
        <v>0</v>
      </c>
      <c r="K196" s="196"/>
      <c r="L196" s="201"/>
      <c r="M196" s="202"/>
      <c r="N196" s="203"/>
      <c r="O196" s="203"/>
      <c r="P196" s="204">
        <f>SUM(P197:P210)</f>
        <v>0</v>
      </c>
      <c r="Q196" s="203"/>
      <c r="R196" s="204">
        <f>SUM(R197:R210)</f>
        <v>0</v>
      </c>
      <c r="S196" s="203"/>
      <c r="T196" s="205">
        <f>SUM(T197:T210)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6" t="s">
        <v>78</v>
      </c>
      <c r="AT196" s="207" t="s">
        <v>72</v>
      </c>
      <c r="AU196" s="207" t="s">
        <v>78</v>
      </c>
      <c r="AY196" s="206" t="s">
        <v>115</v>
      </c>
      <c r="BK196" s="208">
        <f>SUM(BK197:BK210)</f>
        <v>0</v>
      </c>
    </row>
    <row r="197" s="2" customFormat="1" ht="21.0566" customHeight="1">
      <c r="A197" s="37"/>
      <c r="B197" s="38"/>
      <c r="C197" s="211" t="s">
        <v>305</v>
      </c>
      <c r="D197" s="211" t="s">
        <v>117</v>
      </c>
      <c r="E197" s="212" t="s">
        <v>306</v>
      </c>
      <c r="F197" s="213" t="s">
        <v>307</v>
      </c>
      <c r="G197" s="214" t="s">
        <v>154</v>
      </c>
      <c r="H197" s="215">
        <v>164.5</v>
      </c>
      <c r="I197" s="216"/>
      <c r="J197" s="217">
        <f>ROUND(I197*H197,2)</f>
        <v>0</v>
      </c>
      <c r="K197" s="218"/>
      <c r="L197" s="43"/>
      <c r="M197" s="219" t="s">
        <v>1</v>
      </c>
      <c r="N197" s="220" t="s">
        <v>38</v>
      </c>
      <c r="O197" s="90"/>
      <c r="P197" s="221">
        <f>O197*H197</f>
        <v>0</v>
      </c>
      <c r="Q197" s="221">
        <v>0</v>
      </c>
      <c r="R197" s="221">
        <f>Q197*H197</f>
        <v>0</v>
      </c>
      <c r="S197" s="221">
        <v>0</v>
      </c>
      <c r="T197" s="222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3" t="s">
        <v>121</v>
      </c>
      <c r="AT197" s="223" t="s">
        <v>117</v>
      </c>
      <c r="AU197" s="223" t="s">
        <v>80</v>
      </c>
      <c r="AY197" s="16" t="s">
        <v>115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6" t="s">
        <v>78</v>
      </c>
      <c r="BK197" s="224">
        <f>ROUND(I197*H197,2)</f>
        <v>0</v>
      </c>
      <c r="BL197" s="16" t="s">
        <v>121</v>
      </c>
      <c r="BM197" s="223" t="s">
        <v>308</v>
      </c>
    </row>
    <row r="198" s="13" customFormat="1">
      <c r="A198" s="13"/>
      <c r="B198" s="225"/>
      <c r="C198" s="226"/>
      <c r="D198" s="227" t="s">
        <v>123</v>
      </c>
      <c r="E198" s="228" t="s">
        <v>1</v>
      </c>
      <c r="F198" s="229" t="s">
        <v>309</v>
      </c>
      <c r="G198" s="226"/>
      <c r="H198" s="230">
        <v>164.5</v>
      </c>
      <c r="I198" s="231"/>
      <c r="J198" s="226"/>
      <c r="K198" s="226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123</v>
      </c>
      <c r="AU198" s="236" t="s">
        <v>80</v>
      </c>
      <c r="AV198" s="13" t="s">
        <v>80</v>
      </c>
      <c r="AW198" s="13" t="s">
        <v>30</v>
      </c>
      <c r="AX198" s="13" t="s">
        <v>78</v>
      </c>
      <c r="AY198" s="236" t="s">
        <v>115</v>
      </c>
    </row>
    <row r="199" s="2" customFormat="1" ht="23.4566" customHeight="1">
      <c r="A199" s="37"/>
      <c r="B199" s="38"/>
      <c r="C199" s="211" t="s">
        <v>310</v>
      </c>
      <c r="D199" s="211" t="s">
        <v>117</v>
      </c>
      <c r="E199" s="212" t="s">
        <v>311</v>
      </c>
      <c r="F199" s="213" t="s">
        <v>312</v>
      </c>
      <c r="G199" s="214" t="s">
        <v>154</v>
      </c>
      <c r="H199" s="215">
        <v>1480.5</v>
      </c>
      <c r="I199" s="216"/>
      <c r="J199" s="217">
        <f>ROUND(I199*H199,2)</f>
        <v>0</v>
      </c>
      <c r="K199" s="218"/>
      <c r="L199" s="43"/>
      <c r="M199" s="219" t="s">
        <v>1</v>
      </c>
      <c r="N199" s="220" t="s">
        <v>38</v>
      </c>
      <c r="O199" s="90"/>
      <c r="P199" s="221">
        <f>O199*H199</f>
        <v>0</v>
      </c>
      <c r="Q199" s="221">
        <v>0</v>
      </c>
      <c r="R199" s="221">
        <f>Q199*H199</f>
        <v>0</v>
      </c>
      <c r="S199" s="221">
        <v>0</v>
      </c>
      <c r="T199" s="222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3" t="s">
        <v>121</v>
      </c>
      <c r="AT199" s="223" t="s">
        <v>117</v>
      </c>
      <c r="AU199" s="223" t="s">
        <v>80</v>
      </c>
      <c r="AY199" s="16" t="s">
        <v>115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6" t="s">
        <v>78</v>
      </c>
      <c r="BK199" s="224">
        <f>ROUND(I199*H199,2)</f>
        <v>0</v>
      </c>
      <c r="BL199" s="16" t="s">
        <v>121</v>
      </c>
      <c r="BM199" s="223" t="s">
        <v>313</v>
      </c>
    </row>
    <row r="200" s="13" customFormat="1">
      <c r="A200" s="13"/>
      <c r="B200" s="225"/>
      <c r="C200" s="226"/>
      <c r="D200" s="227" t="s">
        <v>123</v>
      </c>
      <c r="E200" s="228" t="s">
        <v>1</v>
      </c>
      <c r="F200" s="229" t="s">
        <v>314</v>
      </c>
      <c r="G200" s="226"/>
      <c r="H200" s="230">
        <v>1480.5</v>
      </c>
      <c r="I200" s="231"/>
      <c r="J200" s="226"/>
      <c r="K200" s="226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123</v>
      </c>
      <c r="AU200" s="236" t="s">
        <v>80</v>
      </c>
      <c r="AV200" s="13" t="s">
        <v>80</v>
      </c>
      <c r="AW200" s="13" t="s">
        <v>30</v>
      </c>
      <c r="AX200" s="13" t="s">
        <v>78</v>
      </c>
      <c r="AY200" s="236" t="s">
        <v>115</v>
      </c>
    </row>
    <row r="201" s="2" customFormat="1" ht="21.0566" customHeight="1">
      <c r="A201" s="37"/>
      <c r="B201" s="38"/>
      <c r="C201" s="211" t="s">
        <v>315</v>
      </c>
      <c r="D201" s="211" t="s">
        <v>117</v>
      </c>
      <c r="E201" s="212" t="s">
        <v>316</v>
      </c>
      <c r="F201" s="213" t="s">
        <v>317</v>
      </c>
      <c r="G201" s="214" t="s">
        <v>154</v>
      </c>
      <c r="H201" s="215">
        <v>8.2149999999999999</v>
      </c>
      <c r="I201" s="216"/>
      <c r="J201" s="217">
        <f>ROUND(I201*H201,2)</f>
        <v>0</v>
      </c>
      <c r="K201" s="218"/>
      <c r="L201" s="43"/>
      <c r="M201" s="219" t="s">
        <v>1</v>
      </c>
      <c r="N201" s="220" t="s">
        <v>38</v>
      </c>
      <c r="O201" s="90"/>
      <c r="P201" s="221">
        <f>O201*H201</f>
        <v>0</v>
      </c>
      <c r="Q201" s="221">
        <v>0</v>
      </c>
      <c r="R201" s="221">
        <f>Q201*H201</f>
        <v>0</v>
      </c>
      <c r="S201" s="221">
        <v>0</v>
      </c>
      <c r="T201" s="222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3" t="s">
        <v>121</v>
      </c>
      <c r="AT201" s="223" t="s">
        <v>117</v>
      </c>
      <c r="AU201" s="223" t="s">
        <v>80</v>
      </c>
      <c r="AY201" s="16" t="s">
        <v>115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6" t="s">
        <v>78</v>
      </c>
      <c r="BK201" s="224">
        <f>ROUND(I201*H201,2)</f>
        <v>0</v>
      </c>
      <c r="BL201" s="16" t="s">
        <v>121</v>
      </c>
      <c r="BM201" s="223" t="s">
        <v>318</v>
      </c>
    </row>
    <row r="202" s="13" customFormat="1">
      <c r="A202" s="13"/>
      <c r="B202" s="225"/>
      <c r="C202" s="226"/>
      <c r="D202" s="227" t="s">
        <v>123</v>
      </c>
      <c r="E202" s="228" t="s">
        <v>1</v>
      </c>
      <c r="F202" s="229" t="s">
        <v>319</v>
      </c>
      <c r="G202" s="226"/>
      <c r="H202" s="230">
        <v>8.2149999999999999</v>
      </c>
      <c r="I202" s="231"/>
      <c r="J202" s="226"/>
      <c r="K202" s="226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123</v>
      </c>
      <c r="AU202" s="236" t="s">
        <v>80</v>
      </c>
      <c r="AV202" s="13" t="s">
        <v>80</v>
      </c>
      <c r="AW202" s="13" t="s">
        <v>30</v>
      </c>
      <c r="AX202" s="13" t="s">
        <v>78</v>
      </c>
      <c r="AY202" s="236" t="s">
        <v>115</v>
      </c>
    </row>
    <row r="203" s="2" customFormat="1" ht="23.4566" customHeight="1">
      <c r="A203" s="37"/>
      <c r="B203" s="38"/>
      <c r="C203" s="211" t="s">
        <v>320</v>
      </c>
      <c r="D203" s="211" t="s">
        <v>117</v>
      </c>
      <c r="E203" s="212" t="s">
        <v>321</v>
      </c>
      <c r="F203" s="213" t="s">
        <v>322</v>
      </c>
      <c r="G203" s="214" t="s">
        <v>154</v>
      </c>
      <c r="H203" s="215">
        <v>73.935000000000002</v>
      </c>
      <c r="I203" s="216"/>
      <c r="J203" s="217">
        <f>ROUND(I203*H203,2)</f>
        <v>0</v>
      </c>
      <c r="K203" s="218"/>
      <c r="L203" s="43"/>
      <c r="M203" s="219" t="s">
        <v>1</v>
      </c>
      <c r="N203" s="220" t="s">
        <v>38</v>
      </c>
      <c r="O203" s="90"/>
      <c r="P203" s="221">
        <f>O203*H203</f>
        <v>0</v>
      </c>
      <c r="Q203" s="221">
        <v>0</v>
      </c>
      <c r="R203" s="221">
        <f>Q203*H203</f>
        <v>0</v>
      </c>
      <c r="S203" s="221">
        <v>0</v>
      </c>
      <c r="T203" s="222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3" t="s">
        <v>121</v>
      </c>
      <c r="AT203" s="223" t="s">
        <v>117</v>
      </c>
      <c r="AU203" s="223" t="s">
        <v>80</v>
      </c>
      <c r="AY203" s="16" t="s">
        <v>115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6" t="s">
        <v>78</v>
      </c>
      <c r="BK203" s="224">
        <f>ROUND(I203*H203,2)</f>
        <v>0</v>
      </c>
      <c r="BL203" s="16" t="s">
        <v>121</v>
      </c>
      <c r="BM203" s="223" t="s">
        <v>323</v>
      </c>
    </row>
    <row r="204" s="13" customFormat="1">
      <c r="A204" s="13"/>
      <c r="B204" s="225"/>
      <c r="C204" s="226"/>
      <c r="D204" s="227" t="s">
        <v>123</v>
      </c>
      <c r="E204" s="228" t="s">
        <v>1</v>
      </c>
      <c r="F204" s="229" t="s">
        <v>324</v>
      </c>
      <c r="G204" s="226"/>
      <c r="H204" s="230">
        <v>73.935000000000002</v>
      </c>
      <c r="I204" s="231"/>
      <c r="J204" s="226"/>
      <c r="K204" s="226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123</v>
      </c>
      <c r="AU204" s="236" t="s">
        <v>80</v>
      </c>
      <c r="AV204" s="13" t="s">
        <v>80</v>
      </c>
      <c r="AW204" s="13" t="s">
        <v>30</v>
      </c>
      <c r="AX204" s="13" t="s">
        <v>78</v>
      </c>
      <c r="AY204" s="236" t="s">
        <v>115</v>
      </c>
    </row>
    <row r="205" s="2" customFormat="1" ht="36.72453" customHeight="1">
      <c r="A205" s="37"/>
      <c r="B205" s="38"/>
      <c r="C205" s="211" t="s">
        <v>325</v>
      </c>
      <c r="D205" s="211" t="s">
        <v>117</v>
      </c>
      <c r="E205" s="212" t="s">
        <v>326</v>
      </c>
      <c r="F205" s="213" t="s">
        <v>327</v>
      </c>
      <c r="G205" s="214" t="s">
        <v>154</v>
      </c>
      <c r="H205" s="215">
        <v>8.2149999999999999</v>
      </c>
      <c r="I205" s="216"/>
      <c r="J205" s="217">
        <f>ROUND(I205*H205,2)</f>
        <v>0</v>
      </c>
      <c r="K205" s="218"/>
      <c r="L205" s="43"/>
      <c r="M205" s="219" t="s">
        <v>1</v>
      </c>
      <c r="N205" s="220" t="s">
        <v>38</v>
      </c>
      <c r="O205" s="90"/>
      <c r="P205" s="221">
        <f>O205*H205</f>
        <v>0</v>
      </c>
      <c r="Q205" s="221">
        <v>0</v>
      </c>
      <c r="R205" s="221">
        <f>Q205*H205</f>
        <v>0</v>
      </c>
      <c r="S205" s="221">
        <v>0</v>
      </c>
      <c r="T205" s="222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3" t="s">
        <v>121</v>
      </c>
      <c r="AT205" s="223" t="s">
        <v>117</v>
      </c>
      <c r="AU205" s="223" t="s">
        <v>80</v>
      </c>
      <c r="AY205" s="16" t="s">
        <v>115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6" t="s">
        <v>78</v>
      </c>
      <c r="BK205" s="224">
        <f>ROUND(I205*H205,2)</f>
        <v>0</v>
      </c>
      <c r="BL205" s="16" t="s">
        <v>121</v>
      </c>
      <c r="BM205" s="223" t="s">
        <v>328</v>
      </c>
    </row>
    <row r="206" s="13" customFormat="1">
      <c r="A206" s="13"/>
      <c r="B206" s="225"/>
      <c r="C206" s="226"/>
      <c r="D206" s="227" t="s">
        <v>123</v>
      </c>
      <c r="E206" s="228" t="s">
        <v>1</v>
      </c>
      <c r="F206" s="229" t="s">
        <v>329</v>
      </c>
      <c r="G206" s="226"/>
      <c r="H206" s="230">
        <v>8.2149999999999999</v>
      </c>
      <c r="I206" s="231"/>
      <c r="J206" s="226"/>
      <c r="K206" s="226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123</v>
      </c>
      <c r="AU206" s="236" t="s">
        <v>80</v>
      </c>
      <c r="AV206" s="13" t="s">
        <v>80</v>
      </c>
      <c r="AW206" s="13" t="s">
        <v>30</v>
      </c>
      <c r="AX206" s="13" t="s">
        <v>78</v>
      </c>
      <c r="AY206" s="236" t="s">
        <v>115</v>
      </c>
    </row>
    <row r="207" s="2" customFormat="1" ht="42.79245" customHeight="1">
      <c r="A207" s="37"/>
      <c r="B207" s="38"/>
      <c r="C207" s="211" t="s">
        <v>330</v>
      </c>
      <c r="D207" s="211" t="s">
        <v>117</v>
      </c>
      <c r="E207" s="212" t="s">
        <v>331</v>
      </c>
      <c r="F207" s="213" t="s">
        <v>332</v>
      </c>
      <c r="G207" s="214" t="s">
        <v>154</v>
      </c>
      <c r="H207" s="215">
        <v>149.09999999999999</v>
      </c>
      <c r="I207" s="216"/>
      <c r="J207" s="217">
        <f>ROUND(I207*H207,2)</f>
        <v>0</v>
      </c>
      <c r="K207" s="218"/>
      <c r="L207" s="43"/>
      <c r="M207" s="219" t="s">
        <v>1</v>
      </c>
      <c r="N207" s="220" t="s">
        <v>38</v>
      </c>
      <c r="O207" s="90"/>
      <c r="P207" s="221">
        <f>O207*H207</f>
        <v>0</v>
      </c>
      <c r="Q207" s="221">
        <v>0</v>
      </c>
      <c r="R207" s="221">
        <f>Q207*H207</f>
        <v>0</v>
      </c>
      <c r="S207" s="221">
        <v>0</v>
      </c>
      <c r="T207" s="222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3" t="s">
        <v>121</v>
      </c>
      <c r="AT207" s="223" t="s">
        <v>117</v>
      </c>
      <c r="AU207" s="223" t="s">
        <v>80</v>
      </c>
      <c r="AY207" s="16" t="s">
        <v>115</v>
      </c>
      <c r="BE207" s="224">
        <f>IF(N207="základní",J207,0)</f>
        <v>0</v>
      </c>
      <c r="BF207" s="224">
        <f>IF(N207="snížená",J207,0)</f>
        <v>0</v>
      </c>
      <c r="BG207" s="224">
        <f>IF(N207="zákl. přenesená",J207,0)</f>
        <v>0</v>
      </c>
      <c r="BH207" s="224">
        <f>IF(N207="sníž. přenesená",J207,0)</f>
        <v>0</v>
      </c>
      <c r="BI207" s="224">
        <f>IF(N207="nulová",J207,0)</f>
        <v>0</v>
      </c>
      <c r="BJ207" s="16" t="s">
        <v>78</v>
      </c>
      <c r="BK207" s="224">
        <f>ROUND(I207*H207,2)</f>
        <v>0</v>
      </c>
      <c r="BL207" s="16" t="s">
        <v>121</v>
      </c>
      <c r="BM207" s="223" t="s">
        <v>333</v>
      </c>
    </row>
    <row r="208" s="13" customFormat="1">
      <c r="A208" s="13"/>
      <c r="B208" s="225"/>
      <c r="C208" s="226"/>
      <c r="D208" s="227" t="s">
        <v>123</v>
      </c>
      <c r="E208" s="228" t="s">
        <v>1</v>
      </c>
      <c r="F208" s="229" t="s">
        <v>334</v>
      </c>
      <c r="G208" s="226"/>
      <c r="H208" s="230">
        <v>149.09999999999999</v>
      </c>
      <c r="I208" s="231"/>
      <c r="J208" s="226"/>
      <c r="K208" s="226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123</v>
      </c>
      <c r="AU208" s="236" t="s">
        <v>80</v>
      </c>
      <c r="AV208" s="13" t="s">
        <v>80</v>
      </c>
      <c r="AW208" s="13" t="s">
        <v>30</v>
      </c>
      <c r="AX208" s="13" t="s">
        <v>78</v>
      </c>
      <c r="AY208" s="236" t="s">
        <v>115</v>
      </c>
    </row>
    <row r="209" s="2" customFormat="1" ht="42.79245" customHeight="1">
      <c r="A209" s="37"/>
      <c r="B209" s="38"/>
      <c r="C209" s="211" t="s">
        <v>335</v>
      </c>
      <c r="D209" s="211" t="s">
        <v>117</v>
      </c>
      <c r="E209" s="212" t="s">
        <v>336</v>
      </c>
      <c r="F209" s="213" t="s">
        <v>337</v>
      </c>
      <c r="G209" s="214" t="s">
        <v>154</v>
      </c>
      <c r="H209" s="215">
        <v>15.4</v>
      </c>
      <c r="I209" s="216"/>
      <c r="J209" s="217">
        <f>ROUND(I209*H209,2)</f>
        <v>0</v>
      </c>
      <c r="K209" s="218"/>
      <c r="L209" s="43"/>
      <c r="M209" s="219" t="s">
        <v>1</v>
      </c>
      <c r="N209" s="220" t="s">
        <v>38</v>
      </c>
      <c r="O209" s="90"/>
      <c r="P209" s="221">
        <f>O209*H209</f>
        <v>0</v>
      </c>
      <c r="Q209" s="221">
        <v>0</v>
      </c>
      <c r="R209" s="221">
        <f>Q209*H209</f>
        <v>0</v>
      </c>
      <c r="S209" s="221">
        <v>0</v>
      </c>
      <c r="T209" s="222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3" t="s">
        <v>121</v>
      </c>
      <c r="AT209" s="223" t="s">
        <v>117</v>
      </c>
      <c r="AU209" s="223" t="s">
        <v>80</v>
      </c>
      <c r="AY209" s="16" t="s">
        <v>115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6" t="s">
        <v>78</v>
      </c>
      <c r="BK209" s="224">
        <f>ROUND(I209*H209,2)</f>
        <v>0</v>
      </c>
      <c r="BL209" s="16" t="s">
        <v>121</v>
      </c>
      <c r="BM209" s="223" t="s">
        <v>338</v>
      </c>
    </row>
    <row r="210" s="13" customFormat="1">
      <c r="A210" s="13"/>
      <c r="B210" s="225"/>
      <c r="C210" s="226"/>
      <c r="D210" s="227" t="s">
        <v>123</v>
      </c>
      <c r="E210" s="228" t="s">
        <v>1</v>
      </c>
      <c r="F210" s="229" t="s">
        <v>339</v>
      </c>
      <c r="G210" s="226"/>
      <c r="H210" s="230">
        <v>15.4</v>
      </c>
      <c r="I210" s="231"/>
      <c r="J210" s="226"/>
      <c r="K210" s="226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123</v>
      </c>
      <c r="AU210" s="236" t="s">
        <v>80</v>
      </c>
      <c r="AV210" s="13" t="s">
        <v>80</v>
      </c>
      <c r="AW210" s="13" t="s">
        <v>30</v>
      </c>
      <c r="AX210" s="13" t="s">
        <v>78</v>
      </c>
      <c r="AY210" s="236" t="s">
        <v>115</v>
      </c>
    </row>
    <row r="211" s="12" customFormat="1" ht="22.8" customHeight="1">
      <c r="A211" s="12"/>
      <c r="B211" s="195"/>
      <c r="C211" s="196"/>
      <c r="D211" s="197" t="s">
        <v>72</v>
      </c>
      <c r="E211" s="209" t="s">
        <v>340</v>
      </c>
      <c r="F211" s="209" t="s">
        <v>341</v>
      </c>
      <c r="G211" s="196"/>
      <c r="H211" s="196"/>
      <c r="I211" s="199"/>
      <c r="J211" s="210">
        <f>BK211</f>
        <v>0</v>
      </c>
      <c r="K211" s="196"/>
      <c r="L211" s="201"/>
      <c r="M211" s="202"/>
      <c r="N211" s="203"/>
      <c r="O211" s="203"/>
      <c r="P211" s="204">
        <f>P212</f>
        <v>0</v>
      </c>
      <c r="Q211" s="203"/>
      <c r="R211" s="204">
        <f>R212</f>
        <v>0</v>
      </c>
      <c r="S211" s="203"/>
      <c r="T211" s="205">
        <f>T212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06" t="s">
        <v>78</v>
      </c>
      <c r="AT211" s="207" t="s">
        <v>72</v>
      </c>
      <c r="AU211" s="207" t="s">
        <v>78</v>
      </c>
      <c r="AY211" s="206" t="s">
        <v>115</v>
      </c>
      <c r="BK211" s="208">
        <f>BK212</f>
        <v>0</v>
      </c>
    </row>
    <row r="212" s="2" customFormat="1" ht="31.92453" customHeight="1">
      <c r="A212" s="37"/>
      <c r="B212" s="38"/>
      <c r="C212" s="211" t="s">
        <v>342</v>
      </c>
      <c r="D212" s="211" t="s">
        <v>117</v>
      </c>
      <c r="E212" s="212" t="s">
        <v>343</v>
      </c>
      <c r="F212" s="213" t="s">
        <v>344</v>
      </c>
      <c r="G212" s="214" t="s">
        <v>154</v>
      </c>
      <c r="H212" s="215">
        <v>117.661</v>
      </c>
      <c r="I212" s="216"/>
      <c r="J212" s="217">
        <f>ROUND(I212*H212,2)</f>
        <v>0</v>
      </c>
      <c r="K212" s="218"/>
      <c r="L212" s="43"/>
      <c r="M212" s="219" t="s">
        <v>1</v>
      </c>
      <c r="N212" s="220" t="s">
        <v>38</v>
      </c>
      <c r="O212" s="90"/>
      <c r="P212" s="221">
        <f>O212*H212</f>
        <v>0</v>
      </c>
      <c r="Q212" s="221">
        <v>0</v>
      </c>
      <c r="R212" s="221">
        <f>Q212*H212</f>
        <v>0</v>
      </c>
      <c r="S212" s="221">
        <v>0</v>
      </c>
      <c r="T212" s="222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3" t="s">
        <v>121</v>
      </c>
      <c r="AT212" s="223" t="s">
        <v>117</v>
      </c>
      <c r="AU212" s="223" t="s">
        <v>80</v>
      </c>
      <c r="AY212" s="16" t="s">
        <v>115</v>
      </c>
      <c r="BE212" s="224">
        <f>IF(N212="základní",J212,0)</f>
        <v>0</v>
      </c>
      <c r="BF212" s="224">
        <f>IF(N212="snížená",J212,0)</f>
        <v>0</v>
      </c>
      <c r="BG212" s="224">
        <f>IF(N212="zákl. přenesená",J212,0)</f>
        <v>0</v>
      </c>
      <c r="BH212" s="224">
        <f>IF(N212="sníž. přenesená",J212,0)</f>
        <v>0</v>
      </c>
      <c r="BI212" s="224">
        <f>IF(N212="nulová",J212,0)</f>
        <v>0</v>
      </c>
      <c r="BJ212" s="16" t="s">
        <v>78</v>
      </c>
      <c r="BK212" s="224">
        <f>ROUND(I212*H212,2)</f>
        <v>0</v>
      </c>
      <c r="BL212" s="16" t="s">
        <v>121</v>
      </c>
      <c r="BM212" s="223" t="s">
        <v>345</v>
      </c>
    </row>
    <row r="213" s="12" customFormat="1" ht="25.92" customHeight="1">
      <c r="A213" s="12"/>
      <c r="B213" s="195"/>
      <c r="C213" s="196"/>
      <c r="D213" s="197" t="s">
        <v>72</v>
      </c>
      <c r="E213" s="198" t="s">
        <v>346</v>
      </c>
      <c r="F213" s="198" t="s">
        <v>347</v>
      </c>
      <c r="G213" s="196"/>
      <c r="H213" s="196"/>
      <c r="I213" s="199"/>
      <c r="J213" s="200">
        <f>BK213</f>
        <v>0</v>
      </c>
      <c r="K213" s="196"/>
      <c r="L213" s="201"/>
      <c r="M213" s="202"/>
      <c r="N213" s="203"/>
      <c r="O213" s="203"/>
      <c r="P213" s="204">
        <f>P214+P218+P220+P222+P225</f>
        <v>0</v>
      </c>
      <c r="Q213" s="203"/>
      <c r="R213" s="204">
        <f>R214+R218+R220+R222+R225</f>
        <v>0</v>
      </c>
      <c r="S213" s="203"/>
      <c r="T213" s="205">
        <f>T214+T218+T220+T222+T225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6" t="s">
        <v>136</v>
      </c>
      <c r="AT213" s="207" t="s">
        <v>72</v>
      </c>
      <c r="AU213" s="207" t="s">
        <v>73</v>
      </c>
      <c r="AY213" s="206" t="s">
        <v>115</v>
      </c>
      <c r="BK213" s="208">
        <f>BK214+BK218+BK220+BK222+BK225</f>
        <v>0</v>
      </c>
    </row>
    <row r="214" s="12" customFormat="1" ht="22.8" customHeight="1">
      <c r="A214" s="12"/>
      <c r="B214" s="195"/>
      <c r="C214" s="196"/>
      <c r="D214" s="197" t="s">
        <v>72</v>
      </c>
      <c r="E214" s="209" t="s">
        <v>348</v>
      </c>
      <c r="F214" s="209" t="s">
        <v>349</v>
      </c>
      <c r="G214" s="196"/>
      <c r="H214" s="196"/>
      <c r="I214" s="199"/>
      <c r="J214" s="210">
        <f>BK214</f>
        <v>0</v>
      </c>
      <c r="K214" s="196"/>
      <c r="L214" s="201"/>
      <c r="M214" s="202"/>
      <c r="N214" s="203"/>
      <c r="O214" s="203"/>
      <c r="P214" s="204">
        <f>SUM(P215:P217)</f>
        <v>0</v>
      </c>
      <c r="Q214" s="203"/>
      <c r="R214" s="204">
        <f>SUM(R215:R217)</f>
        <v>0</v>
      </c>
      <c r="S214" s="203"/>
      <c r="T214" s="205">
        <f>SUM(T215:T217)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6" t="s">
        <v>136</v>
      </c>
      <c r="AT214" s="207" t="s">
        <v>72</v>
      </c>
      <c r="AU214" s="207" t="s">
        <v>78</v>
      </c>
      <c r="AY214" s="206" t="s">
        <v>115</v>
      </c>
      <c r="BK214" s="208">
        <f>SUM(BK215:BK217)</f>
        <v>0</v>
      </c>
    </row>
    <row r="215" s="2" customFormat="1" ht="16.30189" customHeight="1">
      <c r="A215" s="37"/>
      <c r="B215" s="38"/>
      <c r="C215" s="211" t="s">
        <v>350</v>
      </c>
      <c r="D215" s="211" t="s">
        <v>117</v>
      </c>
      <c r="E215" s="212" t="s">
        <v>351</v>
      </c>
      <c r="F215" s="213" t="s">
        <v>352</v>
      </c>
      <c r="G215" s="214" t="s">
        <v>353</v>
      </c>
      <c r="H215" s="215">
        <v>1</v>
      </c>
      <c r="I215" s="216"/>
      <c r="J215" s="217">
        <f>ROUND(I215*H215,2)</f>
        <v>0</v>
      </c>
      <c r="K215" s="218"/>
      <c r="L215" s="43"/>
      <c r="M215" s="219" t="s">
        <v>1</v>
      </c>
      <c r="N215" s="220" t="s">
        <v>38</v>
      </c>
      <c r="O215" s="90"/>
      <c r="P215" s="221">
        <f>O215*H215</f>
        <v>0</v>
      </c>
      <c r="Q215" s="221">
        <v>0</v>
      </c>
      <c r="R215" s="221">
        <f>Q215*H215</f>
        <v>0</v>
      </c>
      <c r="S215" s="221">
        <v>0</v>
      </c>
      <c r="T215" s="222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3" t="s">
        <v>354</v>
      </c>
      <c r="AT215" s="223" t="s">
        <v>117</v>
      </c>
      <c r="AU215" s="223" t="s">
        <v>80</v>
      </c>
      <c r="AY215" s="16" t="s">
        <v>115</v>
      </c>
      <c r="BE215" s="224">
        <f>IF(N215="základní",J215,0)</f>
        <v>0</v>
      </c>
      <c r="BF215" s="224">
        <f>IF(N215="snížená",J215,0)</f>
        <v>0</v>
      </c>
      <c r="BG215" s="224">
        <f>IF(N215="zákl. přenesená",J215,0)</f>
        <v>0</v>
      </c>
      <c r="BH215" s="224">
        <f>IF(N215="sníž. přenesená",J215,0)</f>
        <v>0</v>
      </c>
      <c r="BI215" s="224">
        <f>IF(N215="nulová",J215,0)</f>
        <v>0</v>
      </c>
      <c r="BJ215" s="16" t="s">
        <v>78</v>
      </c>
      <c r="BK215" s="224">
        <f>ROUND(I215*H215,2)</f>
        <v>0</v>
      </c>
      <c r="BL215" s="16" t="s">
        <v>354</v>
      </c>
      <c r="BM215" s="223" t="s">
        <v>355</v>
      </c>
    </row>
    <row r="216" s="2" customFormat="1" ht="23.4566" customHeight="1">
      <c r="A216" s="37"/>
      <c r="B216" s="38"/>
      <c r="C216" s="211" t="s">
        <v>356</v>
      </c>
      <c r="D216" s="211" t="s">
        <v>117</v>
      </c>
      <c r="E216" s="212" t="s">
        <v>357</v>
      </c>
      <c r="F216" s="213" t="s">
        <v>358</v>
      </c>
      <c r="G216" s="214" t="s">
        <v>353</v>
      </c>
      <c r="H216" s="215">
        <v>1</v>
      </c>
      <c r="I216" s="216"/>
      <c r="J216" s="217">
        <f>ROUND(I216*H216,2)</f>
        <v>0</v>
      </c>
      <c r="K216" s="218"/>
      <c r="L216" s="43"/>
      <c r="M216" s="219" t="s">
        <v>1</v>
      </c>
      <c r="N216" s="220" t="s">
        <v>38</v>
      </c>
      <c r="O216" s="90"/>
      <c r="P216" s="221">
        <f>O216*H216</f>
        <v>0</v>
      </c>
      <c r="Q216" s="221">
        <v>0</v>
      </c>
      <c r="R216" s="221">
        <f>Q216*H216</f>
        <v>0</v>
      </c>
      <c r="S216" s="221">
        <v>0</v>
      </c>
      <c r="T216" s="222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3" t="s">
        <v>354</v>
      </c>
      <c r="AT216" s="223" t="s">
        <v>117</v>
      </c>
      <c r="AU216" s="223" t="s">
        <v>80</v>
      </c>
      <c r="AY216" s="16" t="s">
        <v>115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6" t="s">
        <v>78</v>
      </c>
      <c r="BK216" s="224">
        <f>ROUND(I216*H216,2)</f>
        <v>0</v>
      </c>
      <c r="BL216" s="16" t="s">
        <v>354</v>
      </c>
      <c r="BM216" s="223" t="s">
        <v>359</v>
      </c>
    </row>
    <row r="217" s="2" customFormat="1" ht="23.4566" customHeight="1">
      <c r="A217" s="37"/>
      <c r="B217" s="38"/>
      <c r="C217" s="211" t="s">
        <v>360</v>
      </c>
      <c r="D217" s="211" t="s">
        <v>117</v>
      </c>
      <c r="E217" s="212" t="s">
        <v>361</v>
      </c>
      <c r="F217" s="213" t="s">
        <v>362</v>
      </c>
      <c r="G217" s="214" t="s">
        <v>353</v>
      </c>
      <c r="H217" s="215">
        <v>1</v>
      </c>
      <c r="I217" s="216"/>
      <c r="J217" s="217">
        <f>ROUND(I217*H217,2)</f>
        <v>0</v>
      </c>
      <c r="K217" s="218"/>
      <c r="L217" s="43"/>
      <c r="M217" s="219" t="s">
        <v>1</v>
      </c>
      <c r="N217" s="220" t="s">
        <v>38</v>
      </c>
      <c r="O217" s="90"/>
      <c r="P217" s="221">
        <f>O217*H217</f>
        <v>0</v>
      </c>
      <c r="Q217" s="221">
        <v>0</v>
      </c>
      <c r="R217" s="221">
        <f>Q217*H217</f>
        <v>0</v>
      </c>
      <c r="S217" s="221">
        <v>0</v>
      </c>
      <c r="T217" s="222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3" t="s">
        <v>354</v>
      </c>
      <c r="AT217" s="223" t="s">
        <v>117</v>
      </c>
      <c r="AU217" s="223" t="s">
        <v>80</v>
      </c>
      <c r="AY217" s="16" t="s">
        <v>115</v>
      </c>
      <c r="BE217" s="224">
        <f>IF(N217="základní",J217,0)</f>
        <v>0</v>
      </c>
      <c r="BF217" s="224">
        <f>IF(N217="snížená",J217,0)</f>
        <v>0</v>
      </c>
      <c r="BG217" s="224">
        <f>IF(N217="zákl. přenesená",J217,0)</f>
        <v>0</v>
      </c>
      <c r="BH217" s="224">
        <f>IF(N217="sníž. přenesená",J217,0)</f>
        <v>0</v>
      </c>
      <c r="BI217" s="224">
        <f>IF(N217="nulová",J217,0)</f>
        <v>0</v>
      </c>
      <c r="BJ217" s="16" t="s">
        <v>78</v>
      </c>
      <c r="BK217" s="224">
        <f>ROUND(I217*H217,2)</f>
        <v>0</v>
      </c>
      <c r="BL217" s="16" t="s">
        <v>354</v>
      </c>
      <c r="BM217" s="223" t="s">
        <v>363</v>
      </c>
    </row>
    <row r="218" s="12" customFormat="1" ht="22.8" customHeight="1">
      <c r="A218" s="12"/>
      <c r="B218" s="195"/>
      <c r="C218" s="196"/>
      <c r="D218" s="197" t="s">
        <v>72</v>
      </c>
      <c r="E218" s="209" t="s">
        <v>364</v>
      </c>
      <c r="F218" s="209" t="s">
        <v>365</v>
      </c>
      <c r="G218" s="196"/>
      <c r="H218" s="196"/>
      <c r="I218" s="199"/>
      <c r="J218" s="210">
        <f>BK218</f>
        <v>0</v>
      </c>
      <c r="K218" s="196"/>
      <c r="L218" s="201"/>
      <c r="M218" s="202"/>
      <c r="N218" s="203"/>
      <c r="O218" s="203"/>
      <c r="P218" s="204">
        <f>P219</f>
        <v>0</v>
      </c>
      <c r="Q218" s="203"/>
      <c r="R218" s="204">
        <f>R219</f>
        <v>0</v>
      </c>
      <c r="S218" s="203"/>
      <c r="T218" s="205">
        <f>T219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6" t="s">
        <v>136</v>
      </c>
      <c r="AT218" s="207" t="s">
        <v>72</v>
      </c>
      <c r="AU218" s="207" t="s">
        <v>78</v>
      </c>
      <c r="AY218" s="206" t="s">
        <v>115</v>
      </c>
      <c r="BK218" s="208">
        <f>BK219</f>
        <v>0</v>
      </c>
    </row>
    <row r="219" s="2" customFormat="1" ht="16.30189" customHeight="1">
      <c r="A219" s="37"/>
      <c r="B219" s="38"/>
      <c r="C219" s="211" t="s">
        <v>366</v>
      </c>
      <c r="D219" s="211" t="s">
        <v>117</v>
      </c>
      <c r="E219" s="212" t="s">
        <v>367</v>
      </c>
      <c r="F219" s="213" t="s">
        <v>365</v>
      </c>
      <c r="G219" s="214" t="s">
        <v>353</v>
      </c>
      <c r="H219" s="215">
        <v>1</v>
      </c>
      <c r="I219" s="216"/>
      <c r="J219" s="217">
        <f>ROUND(I219*H219,2)</f>
        <v>0</v>
      </c>
      <c r="K219" s="218"/>
      <c r="L219" s="43"/>
      <c r="M219" s="219" t="s">
        <v>1</v>
      </c>
      <c r="N219" s="220" t="s">
        <v>38</v>
      </c>
      <c r="O219" s="90"/>
      <c r="P219" s="221">
        <f>O219*H219</f>
        <v>0</v>
      </c>
      <c r="Q219" s="221">
        <v>0</v>
      </c>
      <c r="R219" s="221">
        <f>Q219*H219</f>
        <v>0</v>
      </c>
      <c r="S219" s="221">
        <v>0</v>
      </c>
      <c r="T219" s="222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3" t="s">
        <v>354</v>
      </c>
      <c r="AT219" s="223" t="s">
        <v>117</v>
      </c>
      <c r="AU219" s="223" t="s">
        <v>80</v>
      </c>
      <c r="AY219" s="16" t="s">
        <v>115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6" t="s">
        <v>78</v>
      </c>
      <c r="BK219" s="224">
        <f>ROUND(I219*H219,2)</f>
        <v>0</v>
      </c>
      <c r="BL219" s="16" t="s">
        <v>354</v>
      </c>
      <c r="BM219" s="223" t="s">
        <v>368</v>
      </c>
    </row>
    <row r="220" s="12" customFormat="1" ht="22.8" customHeight="1">
      <c r="A220" s="12"/>
      <c r="B220" s="195"/>
      <c r="C220" s="196"/>
      <c r="D220" s="197" t="s">
        <v>72</v>
      </c>
      <c r="E220" s="209" t="s">
        <v>369</v>
      </c>
      <c r="F220" s="209" t="s">
        <v>370</v>
      </c>
      <c r="G220" s="196"/>
      <c r="H220" s="196"/>
      <c r="I220" s="199"/>
      <c r="J220" s="210">
        <f>BK220</f>
        <v>0</v>
      </c>
      <c r="K220" s="196"/>
      <c r="L220" s="201"/>
      <c r="M220" s="202"/>
      <c r="N220" s="203"/>
      <c r="O220" s="203"/>
      <c r="P220" s="204">
        <f>P221</f>
        <v>0</v>
      </c>
      <c r="Q220" s="203"/>
      <c r="R220" s="204">
        <f>R221</f>
        <v>0</v>
      </c>
      <c r="S220" s="203"/>
      <c r="T220" s="205">
        <f>T221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6" t="s">
        <v>136</v>
      </c>
      <c r="AT220" s="207" t="s">
        <v>72</v>
      </c>
      <c r="AU220" s="207" t="s">
        <v>78</v>
      </c>
      <c r="AY220" s="206" t="s">
        <v>115</v>
      </c>
      <c r="BK220" s="208">
        <f>BK221</f>
        <v>0</v>
      </c>
    </row>
    <row r="221" s="2" customFormat="1" ht="21.0566" customHeight="1">
      <c r="A221" s="37"/>
      <c r="B221" s="38"/>
      <c r="C221" s="211" t="s">
        <v>371</v>
      </c>
      <c r="D221" s="211" t="s">
        <v>117</v>
      </c>
      <c r="E221" s="212" t="s">
        <v>372</v>
      </c>
      <c r="F221" s="213" t="s">
        <v>373</v>
      </c>
      <c r="G221" s="214" t="s">
        <v>353</v>
      </c>
      <c r="H221" s="215">
        <v>1</v>
      </c>
      <c r="I221" s="216"/>
      <c r="J221" s="217">
        <f>ROUND(I221*H221,2)</f>
        <v>0</v>
      </c>
      <c r="K221" s="218"/>
      <c r="L221" s="43"/>
      <c r="M221" s="219" t="s">
        <v>1</v>
      </c>
      <c r="N221" s="220" t="s">
        <v>38</v>
      </c>
      <c r="O221" s="90"/>
      <c r="P221" s="221">
        <f>O221*H221</f>
        <v>0</v>
      </c>
      <c r="Q221" s="221">
        <v>0</v>
      </c>
      <c r="R221" s="221">
        <f>Q221*H221</f>
        <v>0</v>
      </c>
      <c r="S221" s="221">
        <v>0</v>
      </c>
      <c r="T221" s="222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3" t="s">
        <v>354</v>
      </c>
      <c r="AT221" s="223" t="s">
        <v>117</v>
      </c>
      <c r="AU221" s="223" t="s">
        <v>80</v>
      </c>
      <c r="AY221" s="16" t="s">
        <v>115</v>
      </c>
      <c r="BE221" s="224">
        <f>IF(N221="základní",J221,0)</f>
        <v>0</v>
      </c>
      <c r="BF221" s="224">
        <f>IF(N221="snížená",J221,0)</f>
        <v>0</v>
      </c>
      <c r="BG221" s="224">
        <f>IF(N221="zákl. přenesená",J221,0)</f>
        <v>0</v>
      </c>
      <c r="BH221" s="224">
        <f>IF(N221="sníž. přenesená",J221,0)</f>
        <v>0</v>
      </c>
      <c r="BI221" s="224">
        <f>IF(N221="nulová",J221,0)</f>
        <v>0</v>
      </c>
      <c r="BJ221" s="16" t="s">
        <v>78</v>
      </c>
      <c r="BK221" s="224">
        <f>ROUND(I221*H221,2)</f>
        <v>0</v>
      </c>
      <c r="BL221" s="16" t="s">
        <v>354</v>
      </c>
      <c r="BM221" s="223" t="s">
        <v>374</v>
      </c>
    </row>
    <row r="222" s="12" customFormat="1" ht="22.8" customHeight="1">
      <c r="A222" s="12"/>
      <c r="B222" s="195"/>
      <c r="C222" s="196"/>
      <c r="D222" s="197" t="s">
        <v>72</v>
      </c>
      <c r="E222" s="209" t="s">
        <v>375</v>
      </c>
      <c r="F222" s="209" t="s">
        <v>376</v>
      </c>
      <c r="G222" s="196"/>
      <c r="H222" s="196"/>
      <c r="I222" s="199"/>
      <c r="J222" s="210">
        <f>BK222</f>
        <v>0</v>
      </c>
      <c r="K222" s="196"/>
      <c r="L222" s="201"/>
      <c r="M222" s="202"/>
      <c r="N222" s="203"/>
      <c r="O222" s="203"/>
      <c r="P222" s="204">
        <f>SUM(P223:P224)</f>
        <v>0</v>
      </c>
      <c r="Q222" s="203"/>
      <c r="R222" s="204">
        <f>SUM(R223:R224)</f>
        <v>0</v>
      </c>
      <c r="S222" s="203"/>
      <c r="T222" s="205">
        <f>SUM(T223:T224)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6" t="s">
        <v>136</v>
      </c>
      <c r="AT222" s="207" t="s">
        <v>72</v>
      </c>
      <c r="AU222" s="207" t="s">
        <v>78</v>
      </c>
      <c r="AY222" s="206" t="s">
        <v>115</v>
      </c>
      <c r="BK222" s="208">
        <f>SUM(BK223:BK224)</f>
        <v>0</v>
      </c>
    </row>
    <row r="223" s="2" customFormat="1" ht="16.30189" customHeight="1">
      <c r="A223" s="37"/>
      <c r="B223" s="38"/>
      <c r="C223" s="211" t="s">
        <v>377</v>
      </c>
      <c r="D223" s="211" t="s">
        <v>117</v>
      </c>
      <c r="E223" s="212" t="s">
        <v>378</v>
      </c>
      <c r="F223" s="213" t="s">
        <v>379</v>
      </c>
      <c r="G223" s="214" t="s">
        <v>353</v>
      </c>
      <c r="H223" s="215">
        <v>1</v>
      </c>
      <c r="I223" s="216"/>
      <c r="J223" s="217">
        <f>ROUND(I223*H223,2)</f>
        <v>0</v>
      </c>
      <c r="K223" s="218"/>
      <c r="L223" s="43"/>
      <c r="M223" s="219" t="s">
        <v>1</v>
      </c>
      <c r="N223" s="220" t="s">
        <v>38</v>
      </c>
      <c r="O223" s="90"/>
      <c r="P223" s="221">
        <f>O223*H223</f>
        <v>0</v>
      </c>
      <c r="Q223" s="221">
        <v>0</v>
      </c>
      <c r="R223" s="221">
        <f>Q223*H223</f>
        <v>0</v>
      </c>
      <c r="S223" s="221">
        <v>0</v>
      </c>
      <c r="T223" s="222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3" t="s">
        <v>354</v>
      </c>
      <c r="AT223" s="223" t="s">
        <v>117</v>
      </c>
      <c r="AU223" s="223" t="s">
        <v>80</v>
      </c>
      <c r="AY223" s="16" t="s">
        <v>115</v>
      </c>
      <c r="BE223" s="224">
        <f>IF(N223="základní",J223,0)</f>
        <v>0</v>
      </c>
      <c r="BF223" s="224">
        <f>IF(N223="snížená",J223,0)</f>
        <v>0</v>
      </c>
      <c r="BG223" s="224">
        <f>IF(N223="zákl. přenesená",J223,0)</f>
        <v>0</v>
      </c>
      <c r="BH223" s="224">
        <f>IF(N223="sníž. přenesená",J223,0)</f>
        <v>0</v>
      </c>
      <c r="BI223" s="224">
        <f>IF(N223="nulová",J223,0)</f>
        <v>0</v>
      </c>
      <c r="BJ223" s="16" t="s">
        <v>78</v>
      </c>
      <c r="BK223" s="224">
        <f>ROUND(I223*H223,2)</f>
        <v>0</v>
      </c>
      <c r="BL223" s="16" t="s">
        <v>354</v>
      </c>
      <c r="BM223" s="223" t="s">
        <v>380</v>
      </c>
    </row>
    <row r="224" s="2" customFormat="1" ht="21.0566" customHeight="1">
      <c r="A224" s="37"/>
      <c r="B224" s="38"/>
      <c r="C224" s="211" t="s">
        <v>381</v>
      </c>
      <c r="D224" s="211" t="s">
        <v>117</v>
      </c>
      <c r="E224" s="212" t="s">
        <v>382</v>
      </c>
      <c r="F224" s="213" t="s">
        <v>383</v>
      </c>
      <c r="G224" s="214" t="s">
        <v>384</v>
      </c>
      <c r="H224" s="215">
        <v>40</v>
      </c>
      <c r="I224" s="216"/>
      <c r="J224" s="217">
        <f>ROUND(I224*H224,2)</f>
        <v>0</v>
      </c>
      <c r="K224" s="218"/>
      <c r="L224" s="43"/>
      <c r="M224" s="219" t="s">
        <v>1</v>
      </c>
      <c r="N224" s="220" t="s">
        <v>38</v>
      </c>
      <c r="O224" s="90"/>
      <c r="P224" s="221">
        <f>O224*H224</f>
        <v>0</v>
      </c>
      <c r="Q224" s="221">
        <v>0</v>
      </c>
      <c r="R224" s="221">
        <f>Q224*H224</f>
        <v>0</v>
      </c>
      <c r="S224" s="221">
        <v>0</v>
      </c>
      <c r="T224" s="222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3" t="s">
        <v>354</v>
      </c>
      <c r="AT224" s="223" t="s">
        <v>117</v>
      </c>
      <c r="AU224" s="223" t="s">
        <v>80</v>
      </c>
      <c r="AY224" s="16" t="s">
        <v>115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6" t="s">
        <v>78</v>
      </c>
      <c r="BK224" s="224">
        <f>ROUND(I224*H224,2)</f>
        <v>0</v>
      </c>
      <c r="BL224" s="16" t="s">
        <v>354</v>
      </c>
      <c r="BM224" s="223" t="s">
        <v>385</v>
      </c>
    </row>
    <row r="225" s="12" customFormat="1" ht="22.8" customHeight="1">
      <c r="A225" s="12"/>
      <c r="B225" s="195"/>
      <c r="C225" s="196"/>
      <c r="D225" s="197" t="s">
        <v>72</v>
      </c>
      <c r="E225" s="209" t="s">
        <v>386</v>
      </c>
      <c r="F225" s="209" t="s">
        <v>387</v>
      </c>
      <c r="G225" s="196"/>
      <c r="H225" s="196"/>
      <c r="I225" s="199"/>
      <c r="J225" s="210">
        <f>BK225</f>
        <v>0</v>
      </c>
      <c r="K225" s="196"/>
      <c r="L225" s="201"/>
      <c r="M225" s="202"/>
      <c r="N225" s="203"/>
      <c r="O225" s="203"/>
      <c r="P225" s="204">
        <f>SUM(P226:P227)</f>
        <v>0</v>
      </c>
      <c r="Q225" s="203"/>
      <c r="R225" s="204">
        <f>SUM(R226:R227)</f>
        <v>0</v>
      </c>
      <c r="S225" s="203"/>
      <c r="T225" s="205">
        <f>SUM(T226:T227)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6" t="s">
        <v>136</v>
      </c>
      <c r="AT225" s="207" t="s">
        <v>72</v>
      </c>
      <c r="AU225" s="207" t="s">
        <v>78</v>
      </c>
      <c r="AY225" s="206" t="s">
        <v>115</v>
      </c>
      <c r="BK225" s="208">
        <f>SUM(BK226:BK227)</f>
        <v>0</v>
      </c>
    </row>
    <row r="226" s="2" customFormat="1" ht="23.4566" customHeight="1">
      <c r="A226" s="37"/>
      <c r="B226" s="38"/>
      <c r="C226" s="211" t="s">
        <v>388</v>
      </c>
      <c r="D226" s="211" t="s">
        <v>117</v>
      </c>
      <c r="E226" s="212" t="s">
        <v>389</v>
      </c>
      <c r="F226" s="213" t="s">
        <v>390</v>
      </c>
      <c r="G226" s="214" t="s">
        <v>353</v>
      </c>
      <c r="H226" s="215">
        <v>1</v>
      </c>
      <c r="I226" s="216"/>
      <c r="J226" s="217">
        <f>ROUND(I226*H226,2)</f>
        <v>0</v>
      </c>
      <c r="K226" s="218"/>
      <c r="L226" s="43"/>
      <c r="M226" s="219" t="s">
        <v>1</v>
      </c>
      <c r="N226" s="220" t="s">
        <v>38</v>
      </c>
      <c r="O226" s="90"/>
      <c r="P226" s="221">
        <f>O226*H226</f>
        <v>0</v>
      </c>
      <c r="Q226" s="221">
        <v>0</v>
      </c>
      <c r="R226" s="221">
        <f>Q226*H226</f>
        <v>0</v>
      </c>
      <c r="S226" s="221">
        <v>0</v>
      </c>
      <c r="T226" s="222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3" t="s">
        <v>354</v>
      </c>
      <c r="AT226" s="223" t="s">
        <v>117</v>
      </c>
      <c r="AU226" s="223" t="s">
        <v>80</v>
      </c>
      <c r="AY226" s="16" t="s">
        <v>115</v>
      </c>
      <c r="BE226" s="224">
        <f>IF(N226="základní",J226,0)</f>
        <v>0</v>
      </c>
      <c r="BF226" s="224">
        <f>IF(N226="snížená",J226,0)</f>
        <v>0</v>
      </c>
      <c r="BG226" s="224">
        <f>IF(N226="zákl. přenesená",J226,0)</f>
        <v>0</v>
      </c>
      <c r="BH226" s="224">
        <f>IF(N226="sníž. přenesená",J226,0)</f>
        <v>0</v>
      </c>
      <c r="BI226" s="224">
        <f>IF(N226="nulová",J226,0)</f>
        <v>0</v>
      </c>
      <c r="BJ226" s="16" t="s">
        <v>78</v>
      </c>
      <c r="BK226" s="224">
        <f>ROUND(I226*H226,2)</f>
        <v>0</v>
      </c>
      <c r="BL226" s="16" t="s">
        <v>354</v>
      </c>
      <c r="BM226" s="223" t="s">
        <v>391</v>
      </c>
    </row>
    <row r="227" s="2" customFormat="1" ht="16.30189" customHeight="1">
      <c r="A227" s="37"/>
      <c r="B227" s="38"/>
      <c r="C227" s="211" t="s">
        <v>392</v>
      </c>
      <c r="D227" s="211" t="s">
        <v>117</v>
      </c>
      <c r="E227" s="212" t="s">
        <v>393</v>
      </c>
      <c r="F227" s="213" t="s">
        <v>394</v>
      </c>
      <c r="G227" s="214" t="s">
        <v>353</v>
      </c>
      <c r="H227" s="215">
        <v>1</v>
      </c>
      <c r="I227" s="216"/>
      <c r="J227" s="217">
        <f>ROUND(I227*H227,2)</f>
        <v>0</v>
      </c>
      <c r="K227" s="218"/>
      <c r="L227" s="43"/>
      <c r="M227" s="259" t="s">
        <v>1</v>
      </c>
      <c r="N227" s="260" t="s">
        <v>38</v>
      </c>
      <c r="O227" s="261"/>
      <c r="P227" s="262">
        <f>O227*H227</f>
        <v>0</v>
      </c>
      <c r="Q227" s="262">
        <v>0</v>
      </c>
      <c r="R227" s="262">
        <f>Q227*H227</f>
        <v>0</v>
      </c>
      <c r="S227" s="262">
        <v>0</v>
      </c>
      <c r="T227" s="263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3" t="s">
        <v>354</v>
      </c>
      <c r="AT227" s="223" t="s">
        <v>117</v>
      </c>
      <c r="AU227" s="223" t="s">
        <v>80</v>
      </c>
      <c r="AY227" s="16" t="s">
        <v>115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6" t="s">
        <v>78</v>
      </c>
      <c r="BK227" s="224">
        <f>ROUND(I227*H227,2)</f>
        <v>0</v>
      </c>
      <c r="BL227" s="16" t="s">
        <v>354</v>
      </c>
      <c r="BM227" s="223" t="s">
        <v>395</v>
      </c>
    </row>
    <row r="228" s="2" customFormat="1" ht="6.96" customHeight="1">
      <c r="A228" s="37"/>
      <c r="B228" s="65"/>
      <c r="C228" s="66"/>
      <c r="D228" s="66"/>
      <c r="E228" s="66"/>
      <c r="F228" s="66"/>
      <c r="G228" s="66"/>
      <c r="H228" s="66"/>
      <c r="I228" s="66"/>
      <c r="J228" s="66"/>
      <c r="K228" s="66"/>
      <c r="L228" s="43"/>
      <c r="M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</row>
  </sheetData>
  <sheetProtection sheet="1" autoFilter="0" formatColumns="0" formatRows="0" objects="1" scenarios="1" spinCount="100000" saltValue="xx3tv9hrytLo5VjUhnffvfU8fwbQpNpuW+yYVlx2UnkUAbVEo3dWRXkRtHNqI4J2kO8UkVsF6cwEeavTJC5R6w==" hashValue="PvTOELKmOE2PLpPUoeYhzw8zsNDcUVPrUrrV9PvaWMLFzl59+BlknzCMz/yMAyQZWKseefcbH7nbIV8Xc2PnVQ==" algorithmName="SHA-512" password="CC35"/>
  <autoFilter ref="C124:K227"/>
  <mergeCells count="6">
    <mergeCell ref="E7:H7"/>
    <mergeCell ref="E16:H16"/>
    <mergeCell ref="E25:H25"/>
    <mergeCell ref="E85:H8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PRACOVNA2024\PC</dc:creator>
  <cp:lastModifiedBy>PRACOVNA2024\PC</cp:lastModifiedBy>
  <dcterms:created xsi:type="dcterms:W3CDTF">2025-06-03T09:52:23Z</dcterms:created>
  <dcterms:modified xsi:type="dcterms:W3CDTF">2025-06-03T09:52:26Z</dcterms:modified>
</cp:coreProperties>
</file>