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-01 - Kanalizace" sheetId="2" r:id="rId2"/>
    <sheet name="SO-02 - Vodovod" sheetId="3" r:id="rId3"/>
    <sheet name="SO-03 - VRN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'SO-01 - Kanalizace'!$C$123:$K$254</definedName>
    <definedName name="_xlnm.Print_Area" localSheetId="1">'SO-01 - Kanalizace'!$C$4:$J$76,'SO-01 - Kanalizace'!$C$82:$J$105,'SO-01 - Kanalizace'!$C$111:$K$254</definedName>
    <definedName name="_xlnm.Print_Titles" localSheetId="1">'SO-01 - Kanalizace'!$123:$123</definedName>
    <definedName name="_xlnm._FilterDatabase" localSheetId="2" hidden="1">'SO-02 - Vodovod'!$C$120:$K$210</definedName>
    <definedName name="_xlnm.Print_Area" localSheetId="2">'SO-02 - Vodovod'!$C$4:$J$76,'SO-02 - Vodovod'!$C$82:$J$102,'SO-02 - Vodovod'!$C$108:$K$210</definedName>
    <definedName name="_xlnm.Print_Titles" localSheetId="2">'SO-02 - Vodovod'!$120:$120</definedName>
    <definedName name="_xlnm._FilterDatabase" localSheetId="3" hidden="1">'SO-03 - VRN'!$C$121:$K$153</definedName>
    <definedName name="_xlnm.Print_Area" localSheetId="3">'SO-03 - VRN'!$C$4:$J$76,'SO-03 - VRN'!$C$82:$J$103,'SO-03 - VRN'!$C$109:$K$153</definedName>
    <definedName name="_xlnm.Print_Titles" localSheetId="3">'SO-03 - VRN'!$121:$121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49"/>
  <c r="BH149"/>
  <c r="BG149"/>
  <c r="BF149"/>
  <c r="T149"/>
  <c r="T148"/>
  <c r="R149"/>
  <c r="R148"/>
  <c r="P149"/>
  <c r="P148"/>
  <c r="BI144"/>
  <c r="BH144"/>
  <c r="BG144"/>
  <c r="BF144"/>
  <c r="T144"/>
  <c r="T143"/>
  <c r="R144"/>
  <c r="R143"/>
  <c r="P144"/>
  <c r="P143"/>
  <c r="BI137"/>
  <c r="BH137"/>
  <c r="BG137"/>
  <c r="BF137"/>
  <c r="T137"/>
  <c r="T136"/>
  <c r="R137"/>
  <c r="R136"/>
  <c r="P137"/>
  <c r="P136"/>
  <c r="BI133"/>
  <c r="BH133"/>
  <c r="BG133"/>
  <c r="BF133"/>
  <c r="T133"/>
  <c r="T132"/>
  <c r="R133"/>
  <c r="R132"/>
  <c r="P133"/>
  <c r="P132"/>
  <c r="BI125"/>
  <c r="BH125"/>
  <c r="BG125"/>
  <c r="BF125"/>
  <c r="T125"/>
  <c r="T124"/>
  <c r="T123"/>
  <c r="T122"/>
  <c r="R125"/>
  <c r="R124"/>
  <c r="P125"/>
  <c r="P124"/>
  <c r="P123"/>
  <c r="P122"/>
  <c i="1" r="AU97"/>
  <c i="4" r="F116"/>
  <c r="E114"/>
  <c r="F89"/>
  <c r="E87"/>
  <c r="J24"/>
  <c r="E24"/>
  <c r="J119"/>
  <c r="J23"/>
  <c r="J21"/>
  <c r="E21"/>
  <c r="J91"/>
  <c r="J20"/>
  <c r="J18"/>
  <c r="E18"/>
  <c r="F119"/>
  <c r="J17"/>
  <c r="J15"/>
  <c r="E15"/>
  <c r="F91"/>
  <c r="J14"/>
  <c r="J12"/>
  <c r="J89"/>
  <c r="E7"/>
  <c r="E85"/>
  <c i="3" r="J37"/>
  <c r="J36"/>
  <c i="1" r="AY96"/>
  <c i="3" r="J35"/>
  <c i="1" r="AX96"/>
  <c i="3" r="BI210"/>
  <c r="BH210"/>
  <c r="BG210"/>
  <c r="BF210"/>
  <c r="T210"/>
  <c r="T209"/>
  <c r="R210"/>
  <c r="R209"/>
  <c r="P210"/>
  <c r="P209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91"/>
  <c r="J20"/>
  <c r="J18"/>
  <c r="E18"/>
  <c r="F118"/>
  <c r="J17"/>
  <c r="J15"/>
  <c r="E15"/>
  <c r="F91"/>
  <c r="J14"/>
  <c r="J12"/>
  <c r="J115"/>
  <c r="E7"/>
  <c r="E111"/>
  <c i="2" r="J37"/>
  <c r="J36"/>
  <c i="1" r="AY95"/>
  <c i="2" r="J35"/>
  <c i="1" r="AX95"/>
  <c i="2" r="BI254"/>
  <c r="BH254"/>
  <c r="BG254"/>
  <c r="BF254"/>
  <c r="T254"/>
  <c r="T253"/>
  <c r="R254"/>
  <c r="R253"/>
  <c r="P254"/>
  <c r="P253"/>
  <c r="BI251"/>
  <c r="BH251"/>
  <c r="BG251"/>
  <c r="BF251"/>
  <c r="T251"/>
  <c r="R251"/>
  <c r="P251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38"/>
  <c r="BH238"/>
  <c r="BG238"/>
  <c r="BF238"/>
  <c r="T238"/>
  <c r="T237"/>
  <c r="R238"/>
  <c r="R237"/>
  <c r="P238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1"/>
  <c r="BH191"/>
  <c r="BG191"/>
  <c r="BF191"/>
  <c r="T191"/>
  <c r="R191"/>
  <c r="P191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54"/>
  <c r="BH154"/>
  <c r="BG154"/>
  <c r="BF154"/>
  <c r="T154"/>
  <c r="R154"/>
  <c r="P154"/>
  <c r="BI150"/>
  <c r="BH150"/>
  <c r="BG150"/>
  <c r="BF150"/>
  <c r="T150"/>
  <c r="R150"/>
  <c r="P150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4"/>
  <c r="BH134"/>
  <c r="BG134"/>
  <c r="BF134"/>
  <c r="T134"/>
  <c r="R134"/>
  <c r="P134"/>
  <c r="BI132"/>
  <c r="BH132"/>
  <c r="BG132"/>
  <c r="BF132"/>
  <c r="T132"/>
  <c r="R132"/>
  <c r="P132"/>
  <c r="BI127"/>
  <c r="BH127"/>
  <c r="BG127"/>
  <c r="BF127"/>
  <c r="T127"/>
  <c r="R127"/>
  <c r="P127"/>
  <c r="F118"/>
  <c r="E116"/>
  <c r="F89"/>
  <c r="E87"/>
  <c r="J24"/>
  <c r="E24"/>
  <c r="J92"/>
  <c r="J23"/>
  <c r="J21"/>
  <c r="E21"/>
  <c r="J120"/>
  <c r="J20"/>
  <c r="J18"/>
  <c r="E18"/>
  <c r="F92"/>
  <c r="J17"/>
  <c r="J15"/>
  <c r="E15"/>
  <c r="F91"/>
  <c r="J14"/>
  <c r="J12"/>
  <c r="J118"/>
  <c r="E7"/>
  <c r="E85"/>
  <c i="1" r="L90"/>
  <c r="AM90"/>
  <c r="AM89"/>
  <c r="L89"/>
  <c r="AM87"/>
  <c r="L87"/>
  <c r="L85"/>
  <c r="L84"/>
  <c i="2" r="BK248"/>
  <c r="J127"/>
  <c r="BK233"/>
  <c r="J34"/>
  <c i="3" r="BK173"/>
  <c r="J152"/>
  <c r="J163"/>
  <c i="2" r="BK222"/>
  <c r="F35"/>
  <c i="3" r="BK190"/>
  <c r="J141"/>
  <c r="J124"/>
  <c r="BK156"/>
  <c i="4" r="J125"/>
  <c i="2" r="J232"/>
  <c r="F36"/>
  <c i="3" r="J128"/>
  <c r="J193"/>
  <c r="J183"/>
  <c r="BK162"/>
  <c r="J169"/>
  <c i="4" r="BK144"/>
  <c i="2" r="BK231"/>
  <c r="BK182"/>
  <c r="BK234"/>
  <c r="BK166"/>
  <c r="J178"/>
  <c r="BK191"/>
  <c r="BK246"/>
  <c r="BK199"/>
  <c r="BK228"/>
  <c r="BK185"/>
  <c r="J199"/>
  <c r="BK138"/>
  <c i="3" r="BK196"/>
  <c r="BK152"/>
  <c r="J133"/>
  <c r="J210"/>
  <c r="J188"/>
  <c r="BK141"/>
  <c r="BK132"/>
  <c i="2" r="BK206"/>
  <c r="BK143"/>
  <c r="J218"/>
  <c r="J248"/>
  <c r="J132"/>
  <c r="BK225"/>
  <c r="BK251"/>
  <c r="J215"/>
  <c r="J154"/>
  <c i="3" r="J180"/>
  <c r="BK124"/>
  <c r="BK145"/>
  <c r="J196"/>
  <c r="J154"/>
  <c r="BK158"/>
  <c i="2" r="BK227"/>
  <c r="BK212"/>
  <c r="J235"/>
  <c r="BK132"/>
  <c r="J138"/>
  <c r="J150"/>
  <c r="BK178"/>
  <c r="BK168"/>
  <c r="BK175"/>
  <c i="1" r="AS94"/>
  <c i="3" r="BK148"/>
  <c r="BK187"/>
  <c r="BK135"/>
  <c r="J158"/>
  <c i="4" r="BK149"/>
  <c i="2" r="J226"/>
  <c r="J251"/>
  <c r="BK161"/>
  <c r="BK215"/>
  <c r="J216"/>
  <c r="J249"/>
  <c r="BK170"/>
  <c r="J196"/>
  <c r="J229"/>
  <c r="BK203"/>
  <c r="J191"/>
  <c i="3" r="BK194"/>
  <c r="BK165"/>
  <c r="J186"/>
  <c r="BK186"/>
  <c r="BK175"/>
  <c r="BK128"/>
  <c i="2" r="J212"/>
  <c r="J224"/>
  <c r="BK232"/>
  <c r="BK127"/>
  <c r="J231"/>
  <c r="J143"/>
  <c r="J203"/>
  <c r="J254"/>
  <c r="J168"/>
  <c i="3" r="BK189"/>
  <c r="BK154"/>
  <c r="J177"/>
  <c r="J137"/>
  <c r="J190"/>
  <c r="BK177"/>
  <c r="J165"/>
  <c i="4" r="BK133"/>
  <c i="2" r="BK180"/>
  <c r="F37"/>
  <c i="3" r="BK137"/>
  <c r="J194"/>
  <c r="J132"/>
  <c r="J181"/>
  <c r="J156"/>
  <c i="4" r="J133"/>
  <c i="2" r="BK224"/>
  <c r="J220"/>
  <c r="J230"/>
  <c r="BK207"/>
  <c r="J134"/>
  <c r="J182"/>
  <c r="J206"/>
  <c r="BK254"/>
  <c r="J170"/>
  <c r="J227"/>
  <c r="BK150"/>
  <c i="3" r="J192"/>
  <c r="J187"/>
  <c r="BK180"/>
  <c r="BK139"/>
  <c r="J148"/>
  <c r="BK192"/>
  <c r="J139"/>
  <c i="2" r="BK238"/>
  <c r="J207"/>
  <c r="BK226"/>
  <c r="BK229"/>
  <c r="BK213"/>
  <c r="J166"/>
  <c r="BK230"/>
  <c r="BK145"/>
  <c r="J198"/>
  <c r="J245"/>
  <c r="J213"/>
  <c r="BK249"/>
  <c r="J164"/>
  <c i="3" r="BK210"/>
  <c r="BK193"/>
  <c r="J135"/>
  <c r="BK181"/>
  <c r="J175"/>
  <c r="J167"/>
  <c i="4" r="J137"/>
  <c i="2" r="BK198"/>
  <c r="BK235"/>
  <c r="BK154"/>
  <c r="F34"/>
  <c i="3" r="J171"/>
  <c r="J184"/>
  <c r="J145"/>
  <c i="4" r="BK125"/>
  <c r="J144"/>
  <c i="2" r="J234"/>
  <c r="J145"/>
  <c r="J228"/>
  <c r="BK162"/>
  <c r="BK164"/>
  <c r="J162"/>
  <c r="J180"/>
  <c r="BK216"/>
  <c r="J175"/>
  <c r="BK218"/>
  <c r="J233"/>
  <c r="J161"/>
  <c i="3" r="BK133"/>
  <c r="BK167"/>
  <c r="J162"/>
  <c r="BK163"/>
  <c r="J173"/>
  <c r="BK169"/>
  <c i="4" r="J149"/>
  <c i="2" r="J246"/>
  <c r="J238"/>
  <c r="J185"/>
  <c r="J222"/>
  <c r="BK196"/>
  <c r="J225"/>
  <c r="J204"/>
  <c r="BK245"/>
  <c r="BK220"/>
  <c r="BK204"/>
  <c r="BK134"/>
  <c i="3" r="BK188"/>
  <c r="BK183"/>
  <c r="BK179"/>
  <c r="J189"/>
  <c r="BK184"/>
  <c r="J179"/>
  <c r="BK171"/>
  <c i="4" r="BK137"/>
  <c l="1" r="R123"/>
  <c r="R122"/>
  <c i="2" r="P177"/>
  <c r="T244"/>
  <c r="BK177"/>
  <c r="J177"/>
  <c r="J99"/>
  <c r="R126"/>
  <c r="BK244"/>
  <c r="J244"/>
  <c r="J103"/>
  <c r="P190"/>
  <c r="T126"/>
  <c r="P244"/>
  <c r="T177"/>
  <c r="P126"/>
  <c r="R244"/>
  <c r="BK190"/>
  <c r="J190"/>
  <c r="J101"/>
  <c r="T190"/>
  <c i="3" r="T123"/>
  <c r="BK147"/>
  <c r="J147"/>
  <c r="J99"/>
  <c r="T157"/>
  <c i="2" r="R177"/>
  <c i="3" r="BK123"/>
  <c r="J123"/>
  <c r="J98"/>
  <c r="P147"/>
  <c r="P157"/>
  <c i="2" r="BK126"/>
  <c r="J126"/>
  <c r="J98"/>
  <c i="3" r="R123"/>
  <c r="T147"/>
  <c r="R157"/>
  <c i="2" r="R190"/>
  <c i="3" r="P123"/>
  <c r="P122"/>
  <c r="P121"/>
  <c i="1" r="AU96"/>
  <c i="3" r="R147"/>
  <c r="BK157"/>
  <c r="J157"/>
  <c r="J100"/>
  <c i="2" r="BK237"/>
  <c r="J237"/>
  <c r="J102"/>
  <c r="BK184"/>
  <c r="J184"/>
  <c r="J100"/>
  <c r="BK253"/>
  <c r="J253"/>
  <c r="J104"/>
  <c i="4" r="BK132"/>
  <c r="J132"/>
  <c r="J99"/>
  <c r="BK124"/>
  <c r="J124"/>
  <c r="J98"/>
  <c r="BK148"/>
  <c r="J148"/>
  <c r="J102"/>
  <c i="3" r="BK209"/>
  <c r="J209"/>
  <c r="J101"/>
  <c i="4" r="BK136"/>
  <c r="J136"/>
  <c r="J100"/>
  <c r="BK143"/>
  <c r="J143"/>
  <c r="J101"/>
  <c r="F92"/>
  <c r="J92"/>
  <c r="E112"/>
  <c r="BE125"/>
  <c r="BE133"/>
  <c r="J116"/>
  <c r="J118"/>
  <c r="BE137"/>
  <c r="BE144"/>
  <c r="F118"/>
  <c r="BE149"/>
  <c i="2" r="BK125"/>
  <c r="J125"/>
  <c r="J97"/>
  <c i="3" r="BE148"/>
  <c r="BE137"/>
  <c r="J92"/>
  <c r="BE163"/>
  <c r="BE171"/>
  <c r="BE175"/>
  <c r="E85"/>
  <c r="J117"/>
  <c r="BE173"/>
  <c r="BE180"/>
  <c r="F117"/>
  <c r="BE145"/>
  <c r="BE158"/>
  <c r="BE169"/>
  <c r="BE184"/>
  <c r="BE135"/>
  <c r="BE162"/>
  <c r="F92"/>
  <c r="BE124"/>
  <c r="BE177"/>
  <c r="BE179"/>
  <c r="BE187"/>
  <c r="BE193"/>
  <c r="BE139"/>
  <c r="BE190"/>
  <c r="BE192"/>
  <c r="BE196"/>
  <c r="J89"/>
  <c r="BE133"/>
  <c r="BE154"/>
  <c r="BE165"/>
  <c r="BE183"/>
  <c r="BE188"/>
  <c r="BE132"/>
  <c r="BE141"/>
  <c r="BE156"/>
  <c r="BE181"/>
  <c r="BE210"/>
  <c r="BE152"/>
  <c r="BE167"/>
  <c r="BE128"/>
  <c r="BE189"/>
  <c r="BE186"/>
  <c r="BE194"/>
  <c i="2" r="F120"/>
  <c r="BE180"/>
  <c r="BE203"/>
  <c r="BE216"/>
  <c r="BE226"/>
  <c r="BE228"/>
  <c r="BE248"/>
  <c r="J91"/>
  <c r="F121"/>
  <c r="BE134"/>
  <c r="BE138"/>
  <c r="BE229"/>
  <c r="BE234"/>
  <c r="BE238"/>
  <c r="BE185"/>
  <c r="BE213"/>
  <c r="BE245"/>
  <c r="BE127"/>
  <c r="BE162"/>
  <c r="BE168"/>
  <c r="BE175"/>
  <c r="BE178"/>
  <c r="BE212"/>
  <c r="BE215"/>
  <c r="BE227"/>
  <c r="BE249"/>
  <c r="BE251"/>
  <c i="1" r="BB95"/>
  <c i="2" r="E114"/>
  <c r="J121"/>
  <c r="BE150"/>
  <c r="BE204"/>
  <c r="BE218"/>
  <c r="BE220"/>
  <c r="BE222"/>
  <c r="BE246"/>
  <c i="1" r="BC95"/>
  <c i="2" r="BE154"/>
  <c r="BE191"/>
  <c r="BE198"/>
  <c r="BE231"/>
  <c r="BE233"/>
  <c r="BE254"/>
  <c r="BE143"/>
  <c r="BE196"/>
  <c r="BE207"/>
  <c r="BE225"/>
  <c r="BE232"/>
  <c i="1" r="BA95"/>
  <c i="2" r="BE161"/>
  <c r="BE164"/>
  <c r="BE166"/>
  <c r="BE206"/>
  <c i="1" r="AW95"/>
  <c i="2" r="J89"/>
  <c r="BE132"/>
  <c r="BE145"/>
  <c r="BE170"/>
  <c r="BE182"/>
  <c r="BE199"/>
  <c r="BE224"/>
  <c r="BE230"/>
  <c r="BE235"/>
  <c i="1" r="BD95"/>
  <c i="3" r="F34"/>
  <c i="1" r="BA96"/>
  <c i="4" r="F36"/>
  <c i="1" r="BC97"/>
  <c i="4" r="J34"/>
  <c i="1" r="AW97"/>
  <c i="3" r="J34"/>
  <c i="1" r="AW96"/>
  <c i="4" r="F37"/>
  <c i="1" r="BD97"/>
  <c i="4" r="F35"/>
  <c i="1" r="BB97"/>
  <c i="4" r="F34"/>
  <c i="1" r="BA97"/>
  <c i="3" r="F37"/>
  <c i="1" r="BD96"/>
  <c i="3" r="F36"/>
  <c i="1" r="BC96"/>
  <c i="3" r="F35"/>
  <c i="1" r="BB96"/>
  <c i="3" l="1" r="T122"/>
  <c r="T121"/>
  <c i="2" r="R125"/>
  <c r="R124"/>
  <c i="3" r="R122"/>
  <c r="R121"/>
  <c i="2" r="T125"/>
  <c r="T124"/>
  <c r="P125"/>
  <c r="P124"/>
  <c i="1" r="AU95"/>
  <c i="3" r="BK122"/>
  <c r="J122"/>
  <c r="J97"/>
  <c i="4" r="BK123"/>
  <c r="BK122"/>
  <c r="J122"/>
  <c i="3" r="BK121"/>
  <c r="J121"/>
  <c i="2" r="BK124"/>
  <c r="J124"/>
  <c i="1" r="AU94"/>
  <c i="2" r="F33"/>
  <c i="1" r="AZ95"/>
  <c i="4" r="J30"/>
  <c i="1" r="AG97"/>
  <c i="2" r="J30"/>
  <c i="1" r="AG95"/>
  <c i="3" r="J33"/>
  <c i="1" r="AV96"/>
  <c r="AT96"/>
  <c i="3" r="J30"/>
  <c i="1" r="AG96"/>
  <c i="2" r="J33"/>
  <c i="1" r="AV95"/>
  <c r="AT95"/>
  <c i="3" r="F33"/>
  <c i="1" r="AZ96"/>
  <c r="BA94"/>
  <c r="W30"/>
  <c r="BB94"/>
  <c r="AX94"/>
  <c r="BD94"/>
  <c r="W33"/>
  <c i="4" r="J33"/>
  <c i="1" r="AV97"/>
  <c r="AT97"/>
  <c r="AN97"/>
  <c r="BC94"/>
  <c r="W32"/>
  <c i="4" r="F33"/>
  <c i="1" r="AZ97"/>
  <c i="4" l="1" r="J96"/>
  <c r="J123"/>
  <c r="J97"/>
  <c i="1" r="AN96"/>
  <c i="3" r="J96"/>
  <c i="4" r="J39"/>
  <c i="1" r="AN95"/>
  <c i="2" r="J96"/>
  <c i="3" r="J39"/>
  <c i="2" r="J39"/>
  <c i="1" r="W31"/>
  <c r="AY94"/>
  <c r="AW94"/>
  <c r="AK30"/>
  <c r="AZ94"/>
  <c r="W29"/>
  <c r="AG94"/>
  <c r="AK26"/>
  <c l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<sst xmlns="http://schemas.openxmlformats.org/spreadsheetml/2006/main">
  <si>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</si>
  <si>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</si>
  <si>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</si>
  <si>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</si>
  <si>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</si>
  <si>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{312188b2-e500-4325-92c3-4b7a4988c35e}</t>
  </si>
  <si>
    <t>0,01</t>
  </si>
  <si>
    <t>21</t>
  </si>
  <si>
    <t>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</si>
  <si>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</si>
  <si>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</si>
  <si>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</si>
  <si>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</si>
  <si>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</si>
  <si>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20250329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</si>
  <si>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</si>
  <si>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</si>
  <si>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vodohospodářské infrastruktury, Etapa III, ulice Palackého</t>
  </si>
  <si>
    <t>KSO:</t>
  </si>
  <si>
    <t>CC-CZ:</t>
  </si>
  <si>
    <t>Místo:</t>
  </si>
  <si>
    <t xml:space="preserve"> </t>
  </si>
  <si>
    <t>Datum:</t>
  </si>
  <si>
    <t>29. 3. 2025</t>
  </si>
  <si>
    <t>Zadavatel:</t>
  </si>
  <si>
    <t>IČ:</t>
  </si>
  <si>
    <t>0,1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</si>
  <si>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</si>
  <si>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</si>
  <si>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</si>
  <si>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</si>
  <si>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</si>
  <si>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</si>
  <si>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</si>
  <si>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</si>
  <si>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</si>
  <si>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</si>
  <si>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</si>
  <si>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</si>
  <si>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</si>
  <si>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</si>
  <si>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</si>
  <si>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</si>
  <si>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</si>
  <si>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</si>
  <si>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</si>
  <si>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</si>
  <si>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</si>
  <si>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</si>
  <si>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</si>
  <si>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</si>
  <si>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</si>
  <si>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</si>
  <si>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</si>
  <si>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</si>
  <si>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</si>
  <si>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</si>
  <si>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</si>
  <si>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</si>
  <si>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</si>
  <si>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</si>
  <si>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</si>
  <si>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</si>
  <si>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</si>
  <si>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</si>
  <si>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</si>
  <si>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</si>
  <si>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</si>
  <si>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</si>
  <si>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</si>
  <si>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</si>
  <si>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</si>
  <si>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</si>
  <si>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</si>
  <si>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</si>
  <si>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</si>
  <si>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</si>
  <si>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</si>
  <si>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</si>
  <si>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</si>
  <si>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Kanalizace</t>
  </si>
  <si>
    <t>STA</t>
  </si>
  <si>
    <t>{6732ed87-c7d1-48b0-8d6d-07660f345ea8}</t>
  </si>
  <si>
    <t>2</t>
  </si>
  <si>
    <t>SO-02</t>
  </si>
  <si>
    <t>Vodovod</t>
  </si>
  <si>
    <t>{80214c8e-11a1-42fc-81e4-13f0e9252cf6}</t>
  </si>
  <si>
    <t>SO-03</t>
  </si>
  <si>
    <t>VRN</t>
  </si>
  <si>
    <t>{28439565-35db-453e-8feb-cc34fdcb7a5c}</t>
  </si>
  <si>
    <t>KRYCÍ LIST SOUPISU PRACÍ</t>
  </si>
  <si>
    <t>Objekt:</t>
  </si>
  <si>
    <t>SO-01 - Kanalizace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</si>
  <si>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</si>
  <si>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</si>
  <si>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</si>
  <si>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</si>
  <si>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</si>
  <si>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</si>
  <si>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</si>
  <si>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</si>
  <si>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</si>
  <si>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</si>
  <si>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</si>
  <si>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</si>
  <si>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</si>
  <si>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</si>
  <si>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</si>
  <si>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</si>
  <si>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</si>
  <si>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</si>
  <si>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</si>
  <si>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</si>
  <si>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</si>
  <si>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</si>
  <si>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</si>
  <si>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</si>
  <si>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</si>
  <si>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</si>
  <si>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</si>
  <si>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</si>
  <si>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</si>
  <si>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</si>
  <si>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</si>
  <si>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113107164</t>
  </si>
  <si>
    <t>Odstranění podkladu z kameniva drceného tl přes 300 do 400 mm strojně pl přes 50 do 200 m2</t>
  </si>
  <si>
    <t>m2</t>
  </si>
  <si>
    <t>CS ÚRS 2025 01</t>
  </si>
  <si>
    <t>4</t>
  </si>
  <si>
    <t>-1146719689</t>
  </si>
  <si>
    <t>VV</t>
  </si>
  <si>
    <t>"Palackého" 5*0,35*220</t>
  </si>
  <si>
    <t>"Šafaříkova" 4,5*101</t>
  </si>
  <si>
    <t>"A. Jiráska" 7*7</t>
  </si>
  <si>
    <t>Součet</t>
  </si>
  <si>
    <t>113107165</t>
  </si>
  <si>
    <t>Odstranění podkladu z kameniva drceného tl přes 400 do 500 mm strojně pl přes 50 do 200 m2</t>
  </si>
  <si>
    <t>-2084264138</t>
  </si>
  <si>
    <t>"Palackého před Jeslemi" 38*4,7</t>
  </si>
  <si>
    <t>3</t>
  </si>
  <si>
    <t>113154518</t>
  </si>
  <si>
    <t>Frézování živičného krytu tl 100 mm pruh š do 0,5 m pl do 500 m2</t>
  </si>
  <si>
    <t>-1537859047</t>
  </si>
  <si>
    <t>"Pražská" 11*3</t>
  </si>
  <si>
    <t>"Slovanská" 3*15</t>
  </si>
  <si>
    <t>113154528</t>
  </si>
  <si>
    <t>Frézování živičného krytu tl 100 mm pruh š přes 0,5 m pl do 500 m2</t>
  </si>
  <si>
    <t>-574128252</t>
  </si>
  <si>
    <t>"Palackého" 3,5*220</t>
  </si>
  <si>
    <t>"Šafaříkova" 3,5*101</t>
  </si>
  <si>
    <t>5</t>
  </si>
  <si>
    <t>129001101</t>
  </si>
  <si>
    <t>Příplatek za ztížení odkopávky nebo prokopávky v blízkosti inženýrských sítí</t>
  </si>
  <si>
    <t>m3</t>
  </si>
  <si>
    <t>2097797563</t>
  </si>
  <si>
    <t>933,45+58,5</t>
  </si>
  <si>
    <t>6</t>
  </si>
  <si>
    <t>132351253</t>
  </si>
  <si>
    <t>Hloubení rýh nezapažených š do 2000 mm v hornině třídy těžitelnosti II skupiny 4 objem do 100 m3 strojně</t>
  </si>
  <si>
    <t>1041721780</t>
  </si>
  <si>
    <t>"Palackého" 1*119*2,5+1*62*2,2+0,8*58,5*2,5+0,8*33,5*2,2</t>
  </si>
  <si>
    <t>"Šafaříkova" 1*111*2,3+0,8*23,8*2,2</t>
  </si>
  <si>
    <t>"A. Jiráska" 1*11*2,4</t>
  </si>
  <si>
    <t>7</t>
  </si>
  <si>
    <t>132357111</t>
  </si>
  <si>
    <t>Hloubení rýh nezapažených š do 2000 mm v hornině třídy těžitelnosti II skupiny 4 objemu do 15 m3 při překopech inženýrských sítí strojně v omezeném prostoru</t>
  </si>
  <si>
    <t>-832827080</t>
  </si>
  <si>
    <t>"Pražská" 1*2,25*5,5*2</t>
  </si>
  <si>
    <t>"Slovanská" 1*2,25*7,5*2</t>
  </si>
  <si>
    <t>8</t>
  </si>
  <si>
    <t>151811131</t>
  </si>
  <si>
    <t>Osazení pažicího boxu hl výkopu do 4 m š do 1,2 m</t>
  </si>
  <si>
    <t>-809048944</t>
  </si>
  <si>
    <t>"Palackého" 2*119*2,5+2*62*2,2+2*58,5*2,5+2*33,5*2,2</t>
  </si>
  <si>
    <t>"Šafaříkova" 2*111*2,3+2*23,8*2,2</t>
  </si>
  <si>
    <t>"A. Jiráska" 2*11*2,4</t>
  </si>
  <si>
    <t>"Pražská" 2*2,25*5,5*2</t>
  </si>
  <si>
    <t>"Slovanská" 2*2,25*7,5*2</t>
  </si>
  <si>
    <t>9</t>
  </si>
  <si>
    <t>151811231</t>
  </si>
  <si>
    <t>Odstranění pažicího boxu hl výkopu do 4 m š do 1,2 m</t>
  </si>
  <si>
    <t>-222489945</t>
  </si>
  <si>
    <t>10</t>
  </si>
  <si>
    <t>162751117</t>
  </si>
  <si>
    <t>Vodorovné přemístění přes 9 000 do 10000 m výkopku/sypaniny z horniny třídy těžitelnosti I skupiny 1 až 3</t>
  </si>
  <si>
    <t>127984535</t>
  </si>
  <si>
    <t>11</t>
  </si>
  <si>
    <t>171201231</t>
  </si>
  <si>
    <t>Poplatek za uložení zeminy a kamení na recyklační skládce (skládkovné) kód odpadu 17 05 04</t>
  </si>
  <si>
    <t>t</t>
  </si>
  <si>
    <t>1199844144</t>
  </si>
  <si>
    <t>991,95*1,8</t>
  </si>
  <si>
    <t>174151101</t>
  </si>
  <si>
    <t>Zásyp jam, šachet rýh nebo kolem objektů sypaninou se zhutněním</t>
  </si>
  <si>
    <t>1618117734</t>
  </si>
  <si>
    <t>991,95-39,6-229,24</t>
  </si>
  <si>
    <t>13</t>
  </si>
  <si>
    <t>M</t>
  </si>
  <si>
    <t>58344171</t>
  </si>
  <si>
    <t>štěrkodrť frakce 0/32</t>
  </si>
  <si>
    <t>121835186</t>
  </si>
  <si>
    <t>723,11*2</t>
  </si>
  <si>
    <t>14</t>
  </si>
  <si>
    <t>175151101</t>
  </si>
  <si>
    <t>Obsypání potrubí strojně sypaninou bez prohození, uloženou do 3 m</t>
  </si>
  <si>
    <t>1790020252</t>
  </si>
  <si>
    <t>"Palackého" 0,6*1*129,2+0,5*0,8*(1,9+35,7+4,9+16)+0,6*1*62+0,6*1*7+0,5*0,8*(5,5+3,6+3,1+14,3)</t>
  </si>
  <si>
    <t>"Šafaříkova" 0,6*1*90+0,6*1*2+0,5*0,8*16,3+0,6*1*11+0,5*0,8*3,5</t>
  </si>
  <si>
    <t>"A. Jiráska" 0,6*1*11</t>
  </si>
  <si>
    <t>15</t>
  </si>
  <si>
    <t>1816787326</t>
  </si>
  <si>
    <t>229,24*2</t>
  </si>
  <si>
    <t>Svislé a kompletní konstrukce</t>
  </si>
  <si>
    <t>16</t>
  </si>
  <si>
    <t>359901111</t>
  </si>
  <si>
    <t>Vyčištění stok</t>
  </si>
  <si>
    <t>m</t>
  </si>
  <si>
    <t>-39211004</t>
  </si>
  <si>
    <t>30,3+47,7+7,4+312,2</t>
  </si>
  <si>
    <t>17</t>
  </si>
  <si>
    <t>359901211</t>
  </si>
  <si>
    <t>Monitoring stoky jakékoli výšky na nové kanalizaci</t>
  </si>
  <si>
    <t>-1715426490</t>
  </si>
  <si>
    <t>18</t>
  </si>
  <si>
    <t>369317315</t>
  </si>
  <si>
    <t xml:space="preserve">Výplň potrubí z cementopopílkové suspenze </t>
  </si>
  <si>
    <t>-357504528</t>
  </si>
  <si>
    <t>"kanalizace DN 300" 41*0,15*0,15*3,14</t>
  </si>
  <si>
    <t>Vodorovné konstrukce</t>
  </si>
  <si>
    <t>19</t>
  </si>
  <si>
    <t>451541111</t>
  </si>
  <si>
    <t>Lože pod potrubí otevřený výkop ze štěrkodrtě</t>
  </si>
  <si>
    <t>-2115557856</t>
  </si>
  <si>
    <t>"Palackého"0,1*1*129,2+0,1*0,8*(1,9+35,7+4,9+16)+0,1*1*62+0,1*1*7+0,1*0,8*(5,5+3,6+3,1+14,3)</t>
  </si>
  <si>
    <t>"Šafaříkova" 0,1*1*90+0,1*1*2+0,1*0,8*16,3+0,1*1*11+0,1*0,8*3,5</t>
  </si>
  <si>
    <t>"A. Jiráska" 0,1*1*11</t>
  </si>
  <si>
    <t>Trubní vedení</t>
  </si>
  <si>
    <t>20</t>
  </si>
  <si>
    <t>810391811</t>
  </si>
  <si>
    <t>Bourání stávajícího potrubí z betonu DN přes 200 do 400</t>
  </si>
  <si>
    <t>-1892122966</t>
  </si>
  <si>
    <t>"Palackého" 129,2+62</t>
  </si>
  <si>
    <t>"Šafaříkova" 90+11</t>
  </si>
  <si>
    <t>"A. Jiráska" 11</t>
  </si>
  <si>
    <t>831312121</t>
  </si>
  <si>
    <t>Montáž potrubí z trub kameninových hrdlových s integrovaným těsněním výkop sklon do 20 % DN 150</t>
  </si>
  <si>
    <t>449291243</t>
  </si>
  <si>
    <t>"Palackého" 16+14,3</t>
  </si>
  <si>
    <t>22</t>
  </si>
  <si>
    <t>59710632</t>
  </si>
  <si>
    <t>trouba kameninová glazovaná DN 150 dl 1,00m spojovací systém F</t>
  </si>
  <si>
    <t>1095915001</t>
  </si>
  <si>
    <t>23</t>
  </si>
  <si>
    <t>831352121</t>
  </si>
  <si>
    <t>Montáž potrubí z trub kameninových hrdlových s integrovaným těsněním výkop sklon do 20 % DN 200</t>
  </si>
  <si>
    <t>-831097895</t>
  </si>
  <si>
    <t>"Palackého" 35,7+4,9+3,6</t>
  </si>
  <si>
    <t>"Šafaříkova" 3,5</t>
  </si>
  <si>
    <t>24</t>
  </si>
  <si>
    <t>59710704</t>
  </si>
  <si>
    <t>trouba kameninová glazovaná DN 200 dl 2,50m spojovací systém C Třída 240</t>
  </si>
  <si>
    <t>976306933</t>
  </si>
  <si>
    <t>25</t>
  </si>
  <si>
    <t>831362121</t>
  </si>
  <si>
    <t>Montáž potrubí z trub kameninových hrdlových s integrovaným těsněním výkop sklon do 20 % DN 250</t>
  </si>
  <si>
    <t>1335813330</t>
  </si>
  <si>
    <t>"Palackého" 1,9+5,5</t>
  </si>
  <si>
    <t>26</t>
  </si>
  <si>
    <t>59710705</t>
  </si>
  <si>
    <t>trouba kameninová glazovaná DN 250 dl 2,50m spojovací systém C Třída 240</t>
  </si>
  <si>
    <t>61627835</t>
  </si>
  <si>
    <t>27</t>
  </si>
  <si>
    <t>831372121</t>
  </si>
  <si>
    <t>Montáž potrubí z trub kameninových hrdlových s integrovaným těsněním výkop sklon do 20 % DN 300</t>
  </si>
  <si>
    <t>-1989038108</t>
  </si>
  <si>
    <t>"Palackého" 129,2+62+7</t>
  </si>
  <si>
    <t>"Šafaříkova" 90+11+2</t>
  </si>
  <si>
    <t>28</t>
  </si>
  <si>
    <t>59710707</t>
  </si>
  <si>
    <t>trouba kameninová glazovaná DN 300 dl 2,50m spojovací systém C Třída 240</t>
  </si>
  <si>
    <t>313959668</t>
  </si>
  <si>
    <t>29</t>
  </si>
  <si>
    <t>894411121</t>
  </si>
  <si>
    <t>Zřízení šachet kanalizačních z betonových dílců na potrubí DN přes 200 do 300 dno beton tř. C 25/30</t>
  </si>
  <si>
    <t>kus</t>
  </si>
  <si>
    <t>-1474394314</t>
  </si>
  <si>
    <t>6+2+5</t>
  </si>
  <si>
    <t>30</t>
  </si>
  <si>
    <t>59224029</t>
  </si>
  <si>
    <t>dno betonové šachtové DN 300 betonový žlab i nástupnice 100x78,5x15cm</t>
  </si>
  <si>
    <t>1274153313</t>
  </si>
  <si>
    <t>31</t>
  </si>
  <si>
    <t>59224160</t>
  </si>
  <si>
    <t>skruž betonová kanalizační se stupadly 100x25x12cm</t>
  </si>
  <si>
    <t>607327717</t>
  </si>
  <si>
    <t>3+1+3</t>
  </si>
  <si>
    <t>32</t>
  </si>
  <si>
    <t>59224161</t>
  </si>
  <si>
    <t>skruž betonová kanalizační se stupadly 100x50x12cm</t>
  </si>
  <si>
    <t>-525929274</t>
  </si>
  <si>
    <t>2+1</t>
  </si>
  <si>
    <t>33</t>
  </si>
  <si>
    <t>59224162</t>
  </si>
  <si>
    <t>skruž betonová kanalizační se stupadly 100x100x12cm</t>
  </si>
  <si>
    <t>-1592352206</t>
  </si>
  <si>
    <t>5+1+5</t>
  </si>
  <si>
    <t>34</t>
  </si>
  <si>
    <t>59224168</t>
  </si>
  <si>
    <t>skruž betonová přechodová 62,5/100x60x12cm stupadla poplastovaná kapsová</t>
  </si>
  <si>
    <t>9609555</t>
  </si>
  <si>
    <t>35</t>
  </si>
  <si>
    <t>59224010</t>
  </si>
  <si>
    <t>prstenec šachtový vyrovnávací betonový 625x100x40mm</t>
  </si>
  <si>
    <t>368046902</t>
  </si>
  <si>
    <t>36</t>
  </si>
  <si>
    <t>59224011</t>
  </si>
  <si>
    <t>prstenec šachtový vyrovnávací betonový 625x100x60mm</t>
  </si>
  <si>
    <t>914079258</t>
  </si>
  <si>
    <t>37</t>
  </si>
  <si>
    <t>59224012</t>
  </si>
  <si>
    <t>prstenec šachtový vyrovnávací betonový 625x100x80mm</t>
  </si>
  <si>
    <t>504432655</t>
  </si>
  <si>
    <t>38</t>
  </si>
  <si>
    <t>59224013</t>
  </si>
  <si>
    <t>prstenec šachtový vyrovnávací betonový 625x100x100mm</t>
  </si>
  <si>
    <t>-633787704</t>
  </si>
  <si>
    <t>39</t>
  </si>
  <si>
    <t>59224014</t>
  </si>
  <si>
    <t>prstenec šachtový vyrovnávací betonový 625x100x120mm</t>
  </si>
  <si>
    <t>111178681</t>
  </si>
  <si>
    <t>40</t>
  </si>
  <si>
    <t>894812205</t>
  </si>
  <si>
    <t>Revizní a čistící šachta z PP šachtové dno DN 425/200 průtočné</t>
  </si>
  <si>
    <t>-119155341</t>
  </si>
  <si>
    <t>41</t>
  </si>
  <si>
    <t>894812233</t>
  </si>
  <si>
    <t>Revizní a čistící šachta z PP DN 425 šachtová roura korugovaná bez hrdla světlé hloubky 3000 mm</t>
  </si>
  <si>
    <t>-1990674458</t>
  </si>
  <si>
    <t>42</t>
  </si>
  <si>
    <t>894812241</t>
  </si>
  <si>
    <t>Revizní a čistící šachta z PP DN 425 šachtová roura teleskopická světlé hloubky 375 mm</t>
  </si>
  <si>
    <t>-1109077834</t>
  </si>
  <si>
    <t>43</t>
  </si>
  <si>
    <t>894812255</t>
  </si>
  <si>
    <t>Revizní a čistící šachta z PP DN 425 poklop pro šachtu plastový pachotěsný s madlem</t>
  </si>
  <si>
    <t>-305045182</t>
  </si>
  <si>
    <t>44</t>
  </si>
  <si>
    <t>899311114</t>
  </si>
  <si>
    <t>Osazení poklopů s rámem hmotnosti přes 150 kg</t>
  </si>
  <si>
    <t>-1824177223</t>
  </si>
  <si>
    <t>45</t>
  </si>
  <si>
    <t>55241014</t>
  </si>
  <si>
    <t>poklop šachtový třída D400, kruhový rám 785, vstup 600mm, bez ventilace</t>
  </si>
  <si>
    <t>1996522099</t>
  </si>
  <si>
    <t>46</t>
  </si>
  <si>
    <t>899722114</t>
  </si>
  <si>
    <t>Krytí potrubí z plastů výstražnou fólií z PVC přes 34 do 40 cm</t>
  </si>
  <si>
    <t>88686167</t>
  </si>
  <si>
    <t>Ostatní konstrukce a práce, bourání</t>
  </si>
  <si>
    <t>47</t>
  </si>
  <si>
    <t>919735113</t>
  </si>
  <si>
    <t>Řezání stávajícího živičného krytu hl přes 100 do 150 mm</t>
  </si>
  <si>
    <t>67884352</t>
  </si>
  <si>
    <t>"Pražská" 2*11</t>
  </si>
  <si>
    <t>"Palackého" 2*3,5</t>
  </si>
  <si>
    <t>"Slovanská" 2*15</t>
  </si>
  <si>
    <t>"Šafaříkova" 1*15</t>
  </si>
  <si>
    <t>997</t>
  </si>
  <si>
    <t>Doprava suti a vybouraných hmot</t>
  </si>
  <si>
    <t>48</t>
  </si>
  <si>
    <t>997221551</t>
  </si>
  <si>
    <t>Vodorovná doprava suti ze sypkých materiálů do 1 km</t>
  </si>
  <si>
    <t>431808851</t>
  </si>
  <si>
    <t>49</t>
  </si>
  <si>
    <t>997221559</t>
  </si>
  <si>
    <t>Příplatek ZKD 1 km u vodorovné dopravy suti ze sypkých materiálů</t>
  </si>
  <si>
    <t>734195904</t>
  </si>
  <si>
    <t>1033,92*8 'Přepočtené koeficientem množství</t>
  </si>
  <si>
    <t>50</t>
  </si>
  <si>
    <t>997221611</t>
  </si>
  <si>
    <t>Nakládání suti na dopravní prostředky pro vodorovnou dopravu</t>
  </si>
  <si>
    <t>179089257</t>
  </si>
  <si>
    <t>51</t>
  </si>
  <si>
    <t>997221873</t>
  </si>
  <si>
    <t>Poplatek za uložení na recyklační skládce (skládkovné) stavebního odpadu zeminy a kamení zatříděného do Katalogu odpadů pod kódem 17 05 04</t>
  </si>
  <si>
    <t>-790228044</t>
  </si>
  <si>
    <t>1033,92-287,62</t>
  </si>
  <si>
    <t>52</t>
  </si>
  <si>
    <t>997221875</t>
  </si>
  <si>
    <t>Poplatek za uložení na recyklační skládce (skládkovné) stavebního odpadu asfaltového bez obsahu dehtu zatříděného do Katalogu odpadů pod kódem 17 03 02</t>
  </si>
  <si>
    <t>1908913709</t>
  </si>
  <si>
    <t>17,94+269,68</t>
  </si>
  <si>
    <t>998</t>
  </si>
  <si>
    <t>Přesun hmot</t>
  </si>
  <si>
    <t>53</t>
  </si>
  <si>
    <t>998275101</t>
  </si>
  <si>
    <t>Přesun hmot pro trubní vedení z trub kameninových otevřený výkop</t>
  </si>
  <si>
    <t>1524214897</t>
  </si>
  <si>
    <t>SO-02 - Vodovod</t>
  </si>
  <si>
    <t>529717363</t>
  </si>
  <si>
    <t>"Palackého" 0,8*154*1,3+0,8*13,5*1,65+0,8*23,6*1,7</t>
  </si>
  <si>
    <t>"Šafaříkova" 0,8*16*1,3+0,8*91,5*1,3+0,8*14,5*1,5</t>
  </si>
  <si>
    <t>2121308173</t>
  </si>
  <si>
    <t>"Palackého" 2*154*1,3+2*13,5*1,65+2*23,6*1,7</t>
  </si>
  <si>
    <t>"Šafaříkova" 2*16*1,3+2*91,5*1,3+2*14,5*1,5</t>
  </si>
  <si>
    <t>1863337887</t>
  </si>
  <si>
    <t>1233219582</t>
  </si>
  <si>
    <t>339,28</t>
  </si>
  <si>
    <t>-1002839133</t>
  </si>
  <si>
    <t>339,28*1,8</t>
  </si>
  <si>
    <t>821380900</t>
  </si>
  <si>
    <t>339,28-25,05-100,19</t>
  </si>
  <si>
    <t>-1502498732</t>
  </si>
  <si>
    <t>214,04*2</t>
  </si>
  <si>
    <t>1830667934</t>
  </si>
  <si>
    <t>"Palackého" 0,8*154*0,4+0,8*13,5*0,4+0,8*23,6*0,4</t>
  </si>
  <si>
    <t>"Šafaříkova" 0,8*16*0,4+0,8*91,5*0,4+0,8*14,5*0,4</t>
  </si>
  <si>
    <t>-2083552217</t>
  </si>
  <si>
    <t>100,19*2</t>
  </si>
  <si>
    <t>-559287896</t>
  </si>
  <si>
    <t>"Palackého" 0,8*154*0,1+0,8*13,5*0,1+0,8*23,6*0,1</t>
  </si>
  <si>
    <t>"Šafaříkova" 0,8*16*0,1+0,8*91,5*0,1+0,8*14,5*0,1</t>
  </si>
  <si>
    <t>452313151</t>
  </si>
  <si>
    <t>Podkladní bloky z betonu prostého bez zvýšených nároků na prostředí tř. C 20/25 otevřený výkop</t>
  </si>
  <si>
    <t>-671852552</t>
  </si>
  <si>
    <t>0,03*10</t>
  </si>
  <si>
    <t>452353111</t>
  </si>
  <si>
    <t>Bednění podkladních bloků pod potrubí, stoky a drobné objekty otevřený výkop zřízení</t>
  </si>
  <si>
    <t>-177933349</t>
  </si>
  <si>
    <t>10*0,6</t>
  </si>
  <si>
    <t>452353112</t>
  </si>
  <si>
    <t>Bednění podkladních bloků pod potrubí, stoky a drobné objekty otevřený výkop odstranění</t>
  </si>
  <si>
    <t>1086121068</t>
  </si>
  <si>
    <t>851241131</t>
  </si>
  <si>
    <t>Montáž potrubí z trub litinových hrdlových s integrovaným těsněním otevřený výkop DN 80</t>
  </si>
  <si>
    <t>-53623057</t>
  </si>
  <si>
    <t>"Palackého" 166,5</t>
  </si>
  <si>
    <t>"Šafaříkova" 16+91,5</t>
  </si>
  <si>
    <t>55254100</t>
  </si>
  <si>
    <t>trouba vodovodní litinová hrdlová Zn 200g/m2+modrý epoxid DN 80</t>
  </si>
  <si>
    <t>540759276</t>
  </si>
  <si>
    <t>859881001</t>
  </si>
  <si>
    <t>D+M EU DN 80</t>
  </si>
  <si>
    <t>-616257343</t>
  </si>
  <si>
    <t>859881002</t>
  </si>
  <si>
    <t>D+M F DN 80</t>
  </si>
  <si>
    <t>-1378793893</t>
  </si>
  <si>
    <t>2+2+1</t>
  </si>
  <si>
    <t>859881003</t>
  </si>
  <si>
    <t>D+M TT DN 80</t>
  </si>
  <si>
    <t>2089841725</t>
  </si>
  <si>
    <t>859881004</t>
  </si>
  <si>
    <t>D+M Šoupátko DN 80 se zemní zákopovou soupravou</t>
  </si>
  <si>
    <t>-1583504934</t>
  </si>
  <si>
    <t>3+1+2</t>
  </si>
  <si>
    <t>859881005</t>
  </si>
  <si>
    <t>D+M WAGA DN 80 hrdlo příruba</t>
  </si>
  <si>
    <t>1099168417</t>
  </si>
  <si>
    <t>859881006</t>
  </si>
  <si>
    <t>D+M MMK DN 80 11</t>
  </si>
  <si>
    <t>-1904668431</t>
  </si>
  <si>
    <t>859881007</t>
  </si>
  <si>
    <t>D+M MMK DN 80 22</t>
  </si>
  <si>
    <t>-1423847805</t>
  </si>
  <si>
    <t>1+2</t>
  </si>
  <si>
    <t>859881009</t>
  </si>
  <si>
    <t>D+M MMK DN 80 45</t>
  </si>
  <si>
    <t>733462450</t>
  </si>
  <si>
    <t>2+2</t>
  </si>
  <si>
    <t>859881010</t>
  </si>
  <si>
    <t xml:space="preserve">D+M T DN 80 </t>
  </si>
  <si>
    <t>575984447</t>
  </si>
  <si>
    <t>859881011</t>
  </si>
  <si>
    <t>D+M T DN 80 navrtavací pas</t>
  </si>
  <si>
    <t>-1999715117</t>
  </si>
  <si>
    <t>859881012</t>
  </si>
  <si>
    <t>D+M domovní šoupátko + zákopová souprava</t>
  </si>
  <si>
    <t>-907759797</t>
  </si>
  <si>
    <t>859881013</t>
  </si>
  <si>
    <t>D+M TP DN 80 dl 2 m</t>
  </si>
  <si>
    <t>366681719</t>
  </si>
  <si>
    <t>871161211</t>
  </si>
  <si>
    <t>Montáž potrubí z PE100 RC SDR 11 otevřený výkop svařovaných elektrotvarovkou d 32 x 3,0 mm</t>
  </si>
  <si>
    <t>1403564596</t>
  </si>
  <si>
    <t>9,2+14,5</t>
  </si>
  <si>
    <t>28613500</t>
  </si>
  <si>
    <t>potrubí vodovodní dvouvrstvé PE100 RC SDR11 32x3,0mm</t>
  </si>
  <si>
    <t>-67318450</t>
  </si>
  <si>
    <t>871171211</t>
  </si>
  <si>
    <t>Montáž potrubí z PE100 RC SDR 11 otevřený výkop svařovaných elektrotvarovkou d 40 x 3,7 mm</t>
  </si>
  <si>
    <t>952579518</t>
  </si>
  <si>
    <t>28613501</t>
  </si>
  <si>
    <t>potrubí vodovodní dvouvrstvé PE100 RC SDR11 40x3,7mm</t>
  </si>
  <si>
    <t>869734331</t>
  </si>
  <si>
    <t>892233122</t>
  </si>
  <si>
    <t>Proplach a dezinfekce vodovodního potrubí DN od 40 do 70</t>
  </si>
  <si>
    <t>402150228</t>
  </si>
  <si>
    <t>892241111</t>
  </si>
  <si>
    <t>Tlaková zkouška vodou potrubí DN do 80</t>
  </si>
  <si>
    <t>-1804902053</t>
  </si>
  <si>
    <t>274+30</t>
  </si>
  <si>
    <t>892273122</t>
  </si>
  <si>
    <t>Proplach a dezinfekce vodovodního potrubí DN od 80 do 125</t>
  </si>
  <si>
    <t>1988465173</t>
  </si>
  <si>
    <t>892372111</t>
  </si>
  <si>
    <t>Zabezpečení konců potrubí DN do 300 při tlakových zkouškách vodou</t>
  </si>
  <si>
    <t>1045701727</t>
  </si>
  <si>
    <t>-1461658197</t>
  </si>
  <si>
    <t>290</t>
  </si>
  <si>
    <t>899881101</t>
  </si>
  <si>
    <t>Provizorní vodovod</t>
  </si>
  <si>
    <t>soub</t>
  </si>
  <si>
    <t>1341130310</t>
  </si>
  <si>
    <t>1. etapa</t>
  </si>
  <si>
    <t>potrubí PE DN 50 dl. 130,0 m</t>
  </si>
  <si>
    <t>3 ks proviz.přípojek PE DN 25 v celk. dl. 30,0 m</t>
  </si>
  <si>
    <t>3 x uzavírací ventil DN 25</t>
  </si>
  <si>
    <t>montáž a demontáž</t>
  </si>
  <si>
    <t>2. etapa</t>
  </si>
  <si>
    <t>potrubí PE DN 50 dl. 130,0 m - předpoklad použití potrubí z 1. etapy</t>
  </si>
  <si>
    <t>3 ks proviz.přípojek PE DN 25 v celk. dl. 50,0 m - předpoklad použití potrubí z 1. etapy a k tomu 20 m navíc</t>
  </si>
  <si>
    <t xml:space="preserve">3 x uzavírací ventil DN 25  - předpoklad použití potrubí z 1. etapy</t>
  </si>
  <si>
    <t>montáž pro připojení na stáv. řad LT DN 80, 3 ks připojovací armatury + 3 ks tvarovky Isiflo</t>
  </si>
  <si>
    <t>"celkem soub" 1</t>
  </si>
  <si>
    <t>998273102</t>
  </si>
  <si>
    <t>Přesun hmot pro trubní vedení z trub litinových otevřený výkop</t>
  </si>
  <si>
    <t>1769757122</t>
  </si>
  <si>
    <t>SO-03 - VRN</t>
  </si>
  <si>
    <t>VRN - Vedlejší rozpočtové náklady</t>
  </si>
  <si>
    <t xml:space="preserve">    VRN1 - Průzkumné, zeměměřičské a projektové práce</t>
  </si>
  <si>
    <t xml:space="preserve">    VRN2 - Příprava staveniště</t>
  </si>
  <si>
    <t xml:space="preserve">    VRN3 - Zařízení staveniště</t>
  </si>
  <si>
    <t xml:space="preserve">    VRN7 - Provozní vlivy</t>
  </si>
  <si>
    <t xml:space="preserve">    VRN9 - Ostatní náklady</t>
  </si>
  <si>
    <t>Vedlejší rozpočtové náklady</t>
  </si>
  <si>
    <t>VRN1</t>
  </si>
  <si>
    <t>Průzkumné, zeměměřičské a projektové práce</t>
  </si>
  <si>
    <t>010001000</t>
  </si>
  <si>
    <t>1024</t>
  </si>
  <si>
    <t>-1656321604</t>
  </si>
  <si>
    <t>Vytýčení podzemních sítí</t>
  </si>
  <si>
    <t>Kontrola ostatních podzemních zařízení před záhozem</t>
  </si>
  <si>
    <t>Vytýčení stavby</t>
  </si>
  <si>
    <t>Geodetické zaměření stavby</t>
  </si>
  <si>
    <t>Dokumentace skutečného provedení</t>
  </si>
  <si>
    <t>VRN2</t>
  </si>
  <si>
    <t>Příprava staveniště</t>
  </si>
  <si>
    <t>020001000</t>
  </si>
  <si>
    <t>2107566630</t>
  </si>
  <si>
    <t>Provizorní vodovod pro zajištění zásobování objektů vodou během stavby</t>
  </si>
  <si>
    <t>VRN3</t>
  </si>
  <si>
    <t>Zařízení staveniště</t>
  </si>
  <si>
    <t>030001000</t>
  </si>
  <si>
    <t>1545570850</t>
  </si>
  <si>
    <t>Zajištění staveniště</t>
  </si>
  <si>
    <t>Osvětlení výkopů</t>
  </si>
  <si>
    <t>Elektrická energie na staveništi</t>
  </si>
  <si>
    <t>Buňky ....</t>
  </si>
  <si>
    <t>VRN7</t>
  </si>
  <si>
    <t>Provozní vlivy</t>
  </si>
  <si>
    <t>070001000</t>
  </si>
  <si>
    <t>1520972524</t>
  </si>
  <si>
    <t>Čerpání případné podzemní vody</t>
  </si>
  <si>
    <t>Přečerpávání přítoků ze stávající kanalizace</t>
  </si>
  <si>
    <t>VRN9</t>
  </si>
  <si>
    <t>Ostatní náklady</t>
  </si>
  <si>
    <t>090001000</t>
  </si>
  <si>
    <t>-1580181580</t>
  </si>
  <si>
    <t>Zajištění přístupu k nemovitostem</t>
  </si>
  <si>
    <t>Přechody a lávky</t>
  </si>
  <si>
    <t>Zajištění svozu odpadu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</si>
</sst>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4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8</v>
      </c>
      <c r="BT3" s="17" t="s">
        <v>9</v>
      </c>
    </row>
    <row r="4" s="1" customFormat="1" ht="24.96" customHeight="1">
      <c r="B4" s="21"/>
      <c r="C4" s="22"/>
      <c r="D4" s="23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11</v>
      </c>
      <c r="BE4" s="25" t="s">
        <v>12</v>
      </c>
      <c r="BS4" s="17" t="s">
        <v>6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26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26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26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26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26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20250329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vodohospodářské infrastruktury, Etapa III, ulice Palackého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29. 3. 2025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'SO-01 - Kanalizace'!J30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'SO-01 - Kanalizace'!P124</f>
        <v>0</v>
      </c>
      <c r="AV95" s="128">
        <f>'SO-01 - Kanalizace'!J33</f>
        <v>0</v>
      </c>
      <c r="AW95" s="128">
        <f>'SO-01 - Kanalizace'!J34</f>
        <v>0</v>
      </c>
      <c r="AX95" s="128">
        <f>'SO-01 - Kanalizace'!J35</f>
        <v>0</v>
      </c>
      <c r="AY95" s="128">
        <f>'SO-01 - Kanalizace'!J36</f>
        <v>0</v>
      </c>
      <c r="AZ95" s="128">
        <f>'SO-01 - Kanalizace'!F33</f>
        <v>0</v>
      </c>
      <c r="BA95" s="128">
        <f>'SO-01 - Kanalizace'!F34</f>
        <v>0</v>
      </c>
      <c r="BB95" s="128">
        <f>'SO-01 - Kanalizace'!F35</f>
        <v>0</v>
      </c>
      <c r="BC95" s="128">
        <f>'SO-01 - Kanalizace'!F36</f>
        <v>0</v>
      </c>
      <c r="BD95" s="130">
        <f>'SO-01 - Kanalizace'!F37</f>
        <v>0</v>
      </c>
      <c r="BE95" s="7"/>
      <c r="BT95" s="131" t="s">
        <v>8</v>
      </c>
      <c r="BV95" s="131" t="s">
        <v>76</v>
      </c>
      <c r="BW95" s="131" t="s">
        <v>82</v>
      </c>
      <c r="BX95" s="131" t="s">
        <v>5</v>
      </c>
      <c r="CL95" s="131" t="s">
        <v>1</v>
      </c>
      <c r="CM95" s="131" t="s">
        <v>83</v>
      </c>
    </row>
    <row r="96" s="7" customFormat="1" ht="16.5" customHeight="1">
      <c r="A96" s="119" t="s">
        <v>78</v>
      </c>
      <c r="B96" s="120"/>
      <c r="C96" s="121"/>
      <c r="D96" s="122" t="s">
        <v>84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'SO-02 - Vodovod'!J30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81</v>
      </c>
      <c r="AR96" s="126"/>
      <c r="AS96" s="127">
        <v>0</v>
      </c>
      <c r="AT96" s="128">
        <f>ROUND(SUM(AV96:AW96),2)</f>
        <v>0</v>
      </c>
      <c r="AU96" s="129">
        <f>'SO-02 - Vodovod'!P121</f>
        <v>0</v>
      </c>
      <c r="AV96" s="128">
        <f>'SO-02 - Vodovod'!J33</f>
        <v>0</v>
      </c>
      <c r="AW96" s="128">
        <f>'SO-02 - Vodovod'!J34</f>
        <v>0</v>
      </c>
      <c r="AX96" s="128">
        <f>'SO-02 - Vodovod'!J35</f>
        <v>0</v>
      </c>
      <c r="AY96" s="128">
        <f>'SO-02 - Vodovod'!J36</f>
        <v>0</v>
      </c>
      <c r="AZ96" s="128">
        <f>'SO-02 - Vodovod'!F33</f>
        <v>0</v>
      </c>
      <c r="BA96" s="128">
        <f>'SO-02 - Vodovod'!F34</f>
        <v>0</v>
      </c>
      <c r="BB96" s="128">
        <f>'SO-02 - Vodovod'!F35</f>
        <v>0</v>
      </c>
      <c r="BC96" s="128">
        <f>'SO-02 - Vodovod'!F36</f>
        <v>0</v>
      </c>
      <c r="BD96" s="130">
        <f>'SO-02 - Vodovod'!F37</f>
        <v>0</v>
      </c>
      <c r="BE96" s="7"/>
      <c r="BT96" s="131" t="s">
        <v>8</v>
      </c>
      <c r="BV96" s="131" t="s">
        <v>76</v>
      </c>
      <c r="BW96" s="131" t="s">
        <v>86</v>
      </c>
      <c r="BX96" s="131" t="s">
        <v>5</v>
      </c>
      <c r="CL96" s="131" t="s">
        <v>1</v>
      </c>
      <c r="CM96" s="131" t="s">
        <v>83</v>
      </c>
    </row>
    <row r="97" s="7" customFormat="1" ht="16.5" customHeight="1">
      <c r="A97" s="119" t="s">
        <v>78</v>
      </c>
      <c r="B97" s="120"/>
      <c r="C97" s="121"/>
      <c r="D97" s="122" t="s">
        <v>87</v>
      </c>
      <c r="E97" s="122"/>
      <c r="F97" s="122"/>
      <c r="G97" s="122"/>
      <c r="H97" s="122"/>
      <c r="I97" s="123"/>
      <c r="J97" s="122" t="s">
        <v>88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'SO-03 - VRN'!J30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81</v>
      </c>
      <c r="AR97" s="126"/>
      <c r="AS97" s="132">
        <v>0</v>
      </c>
      <c r="AT97" s="133">
        <f>ROUND(SUM(AV97:AW97),2)</f>
        <v>0</v>
      </c>
      <c r="AU97" s="134">
        <f>'SO-03 - VRN'!P122</f>
        <v>0</v>
      </c>
      <c r="AV97" s="133">
        <f>'SO-03 - VRN'!J33</f>
        <v>0</v>
      </c>
      <c r="AW97" s="133">
        <f>'SO-03 - VRN'!J34</f>
        <v>0</v>
      </c>
      <c r="AX97" s="133">
        <f>'SO-03 - VRN'!J35</f>
        <v>0</v>
      </c>
      <c r="AY97" s="133">
        <f>'SO-03 - VRN'!J36</f>
        <v>0</v>
      </c>
      <c r="AZ97" s="133">
        <f>'SO-03 - VRN'!F33</f>
        <v>0</v>
      </c>
      <c r="BA97" s="133">
        <f>'SO-03 - VRN'!F34</f>
        <v>0</v>
      </c>
      <c r="BB97" s="133">
        <f>'SO-03 - VRN'!F35</f>
        <v>0</v>
      </c>
      <c r="BC97" s="133">
        <f>'SO-03 - VRN'!F36</f>
        <v>0</v>
      </c>
      <c r="BD97" s="135">
        <f>'SO-03 - VRN'!F37</f>
        <v>0</v>
      </c>
      <c r="BE97" s="7"/>
      <c r="BT97" s="131" t="s">
        <v>8</v>
      </c>
      <c r="BV97" s="131" t="s">
        <v>76</v>
      </c>
      <c r="BW97" s="131" t="s">
        <v>89</v>
      </c>
      <c r="BX97" s="131" t="s">
        <v>5</v>
      </c>
      <c r="CL97" s="131" t="s">
        <v>1</v>
      </c>
      <c r="CM97" s="131" t="s">
        <v>83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Z/sj3x0N0cVD386QcjNpnkqYo2Hl5X+wqX5B4+gDUpVAHm5TWCeJ2IIqVjqa7giO2UGEQOp6+euc8GxHRvL5ng==" hashValue="oG1hjWDccLpvLOx4LoXMrs6Qgejx9xgT3AHR+QwSkkdCH1MaYySX3u+2qukPXrWtGB3eATIpaTaNIZ0nP3f9/Q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-01 - Kanalizace'!C2" display="/"/>
    <hyperlink ref="A96" location="'SO-02 - Vodovod'!C2" display="/"/>
    <hyperlink ref="A97" location="'SO-0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83</v>
      </c>
    </row>
    <row r="4" s="1" customFormat="1" ht="24.96" customHeight="1">
      <c r="B4" s="20"/>
      <c r="D4" s="138" t="s">
        <v>90</v>
      </c>
      <c r="L4" s="20"/>
      <c r="M4" s="139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vodohospodářské infrastruktury, Etapa III, ulice Palackého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29. 3. 2025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ROUND((SUM(BE124:BE254)),  2)</f>
        <v>0</v>
      </c>
      <c r="G33" s="38"/>
      <c r="H33" s="38"/>
      <c r="I33" s="155">
        <v>0.20999999999999999</v>
      </c>
      <c r="J33" s="154">
        <f>ROUND(((SUM(BE124:BE254))*I33),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ROUND((SUM(BF124:BF254)),  2)</f>
        <v>0</v>
      </c>
      <c r="G34" s="38"/>
      <c r="H34" s="38"/>
      <c r="I34" s="155">
        <v>0.12</v>
      </c>
      <c r="J34" s="154">
        <f>ROUND(((SUM(BF124:BF254))*I34),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ROUND((SUM(BG124:BG254)),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ROUND((SUM(BH124:BH254)),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ROUND((SUM(BI124:BI254)),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vodohospodářské infrastruktury, Etapa III, ulice Palackého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SO-01 -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29. 3. 2025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</v>
      </c>
      <c r="E99" s="188"/>
      <c r="F99" s="188"/>
      <c r="G99" s="188"/>
      <c r="H99" s="188"/>
      <c r="I99" s="188"/>
      <c r="J99" s="189">
        <f>J177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101</v>
      </c>
      <c r="E100" s="188"/>
      <c r="F100" s="188"/>
      <c r="G100" s="188"/>
      <c r="H100" s="188"/>
      <c r="I100" s="188"/>
      <c r="J100" s="189">
        <f>J184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J190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103</v>
      </c>
      <c r="E102" s="188"/>
      <c r="F102" s="188"/>
      <c r="G102" s="188"/>
      <c r="H102" s="188"/>
      <c r="I102" s="188"/>
      <c r="J102" s="189">
        <f>J237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104</v>
      </c>
      <c r="E103" s="188"/>
      <c r="F103" s="188"/>
      <c r="G103" s="188"/>
      <c r="H103" s="188"/>
      <c r="I103" s="188"/>
      <c r="J103" s="189">
        <f>J244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105</v>
      </c>
      <c r="E104" s="188"/>
      <c r="F104" s="188"/>
      <c r="G104" s="188"/>
      <c r="H104" s="188"/>
      <c r="I104" s="188"/>
      <c r="J104" s="189">
        <f>J253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106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Oprava vodohospodářské infrastruktury, Etapa III, ulice Palackého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91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SO-01 - Kanalizace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29. 3. 2025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32</v>
      </c>
      <c r="J121" s="36" t="str">
        <f>E24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107</v>
      </c>
      <c r="D123" s="194" t="s">
        <v>59</v>
      </c>
      <c r="E123" s="194" t="s">
        <v>55</v>
      </c>
      <c r="F123" s="194" t="s">
        <v>56</v>
      </c>
      <c r="G123" s="194" t="s">
        <v>108</v>
      </c>
      <c r="H123" s="194" t="s">
        <v>109</v>
      </c>
      <c r="I123" s="194" t="s">
        <v>110</v>
      </c>
      <c r="J123" s="194" t="s">
        <v>95</v>
      </c>
      <c r="K123" s="195" t="s">
        <v>111</v>
      </c>
      <c r="L123" s="196"/>
      <c r="M123" s="100" t="s">
        <v>1</v>
      </c>
      <c r="N123" s="101" t="s">
        <v>38</v>
      </c>
      <c r="O123" s="101" t="s">
        <v>112</v>
      </c>
      <c r="P123" s="101" t="s">
        <v>113</v>
      </c>
      <c r="Q123" s="101" t="s">
        <v>114</v>
      </c>
      <c r="R123" s="101" t="s">
        <v>115</v>
      </c>
      <c r="S123" s="101" t="s">
        <v>116</v>
      </c>
      <c r="T123" s="102" t="s">
        <v>117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118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108.79632013920002</v>
      </c>
      <c r="S124" s="104"/>
      <c r="T124" s="200">
        <f>T125</f>
        <v>1033.9189999999999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73</v>
      </c>
      <c r="AU124" s="17" t="s">
        <v>97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73</v>
      </c>
      <c r="E125" s="205" t="s">
        <v>119</v>
      </c>
      <c r="F125" s="205" t="s">
        <v>120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P126+P177+P184+P190+P237+P244+P253</f>
        <v>0</v>
      </c>
      <c r="Q125" s="210"/>
      <c r="R125" s="211">
        <f>R126+R177+R184+R190+R237+R244+R253</f>
        <v>108.79632013920002</v>
      </c>
      <c r="S125" s="210"/>
      <c r="T125" s="212">
        <f>T126+T177+T184+T190+T237+T244+T253</f>
        <v>1033.9189999999999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</v>
      </c>
      <c r="AT125" s="214" t="s">
        <v>73</v>
      </c>
      <c r="AU125" s="214" t="s">
        <v>74</v>
      </c>
      <c r="AY125" s="213" t="s">
        <v>121</v>
      </c>
      <c r="BK125" s="215">
        <f>BK126+BK177+BK184+BK190+BK237+BK244+BK253</f>
        <v>0</v>
      </c>
    </row>
    <row r="126" s="12" customFormat="1" ht="22.8" customHeight="1">
      <c r="A126" s="12"/>
      <c r="B126" s="202"/>
      <c r="C126" s="203"/>
      <c r="D126" s="204" t="s">
        <v>73</v>
      </c>
      <c r="E126" s="216" t="s">
        <v>8</v>
      </c>
      <c r="F126" s="216" t="s">
        <v>122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SUM(P127:P176)</f>
        <v>0</v>
      </c>
      <c r="Q126" s="210"/>
      <c r="R126" s="211">
        <f>SUM(R127:R176)</f>
        <v>1.2541968351999999</v>
      </c>
      <c r="S126" s="210"/>
      <c r="T126" s="212">
        <f>SUM(T127:T176)</f>
        <v>936.89499999999998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</v>
      </c>
      <c r="AT126" s="214" t="s">
        <v>73</v>
      </c>
      <c r="AU126" s="214" t="s">
        <v>8</v>
      </c>
      <c r="AY126" s="213" t="s">
        <v>121</v>
      </c>
      <c r="BK126" s="215">
        <f>SUM(BK127:BK176)</f>
        <v>0</v>
      </c>
    </row>
    <row r="127" s="2" customFormat="1" ht="33" customHeight="1">
      <c r="A127" s="38"/>
      <c r="B127" s="39"/>
      <c r="C127" s="218" t="s">
        <v>8</v>
      </c>
      <c r="D127" s="218" t="s">
        <v>123</v>
      </c>
      <c r="E127" s="219" t="s">
        <v>124</v>
      </c>
      <c r="F127" s="220" t="s">
        <v>125</v>
      </c>
      <c r="G127" s="221" t="s">
        <v>126</v>
      </c>
      <c r="H127" s="222">
        <v>888.5</v>
      </c>
      <c r="I127" s="223"/>
      <c r="J127" s="222">
        <f>ROUND(I127*H127,0)</f>
        <v>0</v>
      </c>
      <c r="K127" s="220" t="s">
        <v>127</v>
      </c>
      <c r="L127" s="44"/>
      <c r="M127" s="224" t="s">
        <v>1</v>
      </c>
      <c r="N127" s="225" t="s">
        <v>39</v>
      </c>
      <c r="O127" s="91"/>
      <c r="P127" s="226">
        <f>O127*H127</f>
        <v>0</v>
      </c>
      <c r="Q127" s="226">
        <v>0</v>
      </c>
      <c r="R127" s="226">
        <f>Q127*H127</f>
        <v>0</v>
      </c>
      <c r="S127" s="226">
        <v>0.57999999999999996</v>
      </c>
      <c r="T127" s="227">
        <f>S127*H127</f>
        <v>515.32999999999993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8" t="s">
        <v>128</v>
      </c>
      <c r="AT127" s="228" t="s">
        <v>123</v>
      </c>
      <c r="AU127" s="228" t="s">
        <v>83</v>
      </c>
      <c r="AY127" s="17" t="s">
        <v>121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7" t="s">
        <v>8</v>
      </c>
      <c r="BK127" s="229">
        <f>ROUND(I127*H127,0)</f>
        <v>0</v>
      </c>
      <c r="BL127" s="17" t="s">
        <v>128</v>
      </c>
      <c r="BM127" s="228" t="s">
        <v>129</v>
      </c>
    </row>
    <row r="128" s="13" customFormat="1">
      <c r="A128" s="13"/>
      <c r="B128" s="230"/>
      <c r="C128" s="231"/>
      <c r="D128" s="232" t="s">
        <v>130</v>
      </c>
      <c r="E128" s="233" t="s">
        <v>1</v>
      </c>
      <c r="F128" s="234" t="s">
        <v>131</v>
      </c>
      <c r="G128" s="231"/>
      <c r="H128" s="235">
        <v>385</v>
      </c>
      <c r="I128" s="236"/>
      <c r="J128" s="231"/>
      <c r="K128" s="231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130</v>
      </c>
      <c r="AU128" s="241" t="s">
        <v>83</v>
      </c>
      <c r="AV128" s="13" t="s">
        <v>83</v>
      </c>
      <c r="AW128" s="13" t="s">
        <v>31</v>
      </c>
      <c r="AX128" s="13" t="s">
        <v>74</v>
      </c>
      <c r="AY128" s="241" t="s">
        <v>121</v>
      </c>
    </row>
    <row r="129" s="13" customFormat="1">
      <c r="A129" s="13"/>
      <c r="B129" s="230"/>
      <c r="C129" s="231"/>
      <c r="D129" s="232" t="s">
        <v>130</v>
      </c>
      <c r="E129" s="233" t="s">
        <v>1</v>
      </c>
      <c r="F129" s="234" t="s">
        <v>132</v>
      </c>
      <c r="G129" s="231"/>
      <c r="H129" s="235">
        <v>454.5</v>
      </c>
      <c r="I129" s="236"/>
      <c r="J129" s="231"/>
      <c r="K129" s="231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130</v>
      </c>
      <c r="AU129" s="241" t="s">
        <v>83</v>
      </c>
      <c r="AV129" s="13" t="s">
        <v>83</v>
      </c>
      <c r="AW129" s="13" t="s">
        <v>31</v>
      </c>
      <c r="AX129" s="13" t="s">
        <v>74</v>
      </c>
      <c r="AY129" s="241" t="s">
        <v>121</v>
      </c>
    </row>
    <row r="130" s="13" customFormat="1">
      <c r="A130" s="13"/>
      <c r="B130" s="230"/>
      <c r="C130" s="231"/>
      <c r="D130" s="232" t="s">
        <v>130</v>
      </c>
      <c r="E130" s="233" t="s">
        <v>1</v>
      </c>
      <c r="F130" s="234" t="s">
        <v>133</v>
      </c>
      <c r="G130" s="231"/>
      <c r="H130" s="235">
        <v>49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130</v>
      </c>
      <c r="AU130" s="241" t="s">
        <v>83</v>
      </c>
      <c r="AV130" s="13" t="s">
        <v>83</v>
      </c>
      <c r="AW130" s="13" t="s">
        <v>31</v>
      </c>
      <c r="AX130" s="13" t="s">
        <v>74</v>
      </c>
      <c r="AY130" s="241" t="s">
        <v>121</v>
      </c>
    </row>
    <row r="131" s="14" customFormat="1">
      <c r="A131" s="14"/>
      <c r="B131" s="242"/>
      <c r="C131" s="243"/>
      <c r="D131" s="232" t="s">
        <v>130</v>
      </c>
      <c r="E131" s="244" t="s">
        <v>1</v>
      </c>
      <c r="F131" s="245" t="s">
        <v>134</v>
      </c>
      <c r="G131" s="243"/>
      <c r="H131" s="246">
        <v>888.5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2" t="s">
        <v>130</v>
      </c>
      <c r="AU131" s="252" t="s">
        <v>83</v>
      </c>
      <c r="AV131" s="14" t="s">
        <v>128</v>
      </c>
      <c r="AW131" s="14" t="s">
        <v>31</v>
      </c>
      <c r="AX131" s="14" t="s">
        <v>8</v>
      </c>
      <c r="AY131" s="252" t="s">
        <v>121</v>
      </c>
    </row>
    <row r="132" s="2" customFormat="1" ht="33" customHeight="1">
      <c r="A132" s="38"/>
      <c r="B132" s="39"/>
      <c r="C132" s="218" t="s">
        <v>83</v>
      </c>
      <c r="D132" s="218" t="s">
        <v>123</v>
      </c>
      <c r="E132" s="219" t="s">
        <v>135</v>
      </c>
      <c r="F132" s="220" t="s">
        <v>136</v>
      </c>
      <c r="G132" s="221" t="s">
        <v>126</v>
      </c>
      <c r="H132" s="222">
        <v>178.59999999999999</v>
      </c>
      <c r="I132" s="223"/>
      <c r="J132" s="222">
        <f>ROUND(I132*H132,0)</f>
        <v>0</v>
      </c>
      <c r="K132" s="220" t="s">
        <v>127</v>
      </c>
      <c r="L132" s="44"/>
      <c r="M132" s="224" t="s">
        <v>1</v>
      </c>
      <c r="N132" s="225" t="s">
        <v>39</v>
      </c>
      <c r="O132" s="91"/>
      <c r="P132" s="226">
        <f>O132*H132</f>
        <v>0</v>
      </c>
      <c r="Q132" s="226">
        <v>0</v>
      </c>
      <c r="R132" s="226">
        <f>Q132*H132</f>
        <v>0</v>
      </c>
      <c r="S132" s="226">
        <v>0.75</v>
      </c>
      <c r="T132" s="227">
        <f>S132*H132</f>
        <v>133.94999999999999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8" t="s">
        <v>128</v>
      </c>
      <c r="AT132" s="228" t="s">
        <v>123</v>
      </c>
      <c r="AU132" s="228" t="s">
        <v>83</v>
      </c>
      <c r="AY132" s="17" t="s">
        <v>121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7" t="s">
        <v>8</v>
      </c>
      <c r="BK132" s="229">
        <f>ROUND(I132*H132,0)</f>
        <v>0</v>
      </c>
      <c r="BL132" s="17" t="s">
        <v>128</v>
      </c>
      <c r="BM132" s="228" t="s">
        <v>137</v>
      </c>
    </row>
    <row r="133" s="13" customFormat="1">
      <c r="A133" s="13"/>
      <c r="B133" s="230"/>
      <c r="C133" s="231"/>
      <c r="D133" s="232" t="s">
        <v>130</v>
      </c>
      <c r="E133" s="233" t="s">
        <v>1</v>
      </c>
      <c r="F133" s="234" t="s">
        <v>138</v>
      </c>
      <c r="G133" s="231"/>
      <c r="H133" s="235">
        <v>178.59999999999999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130</v>
      </c>
      <c r="AU133" s="241" t="s">
        <v>83</v>
      </c>
      <c r="AV133" s="13" t="s">
        <v>83</v>
      </c>
      <c r="AW133" s="13" t="s">
        <v>31</v>
      </c>
      <c r="AX133" s="13" t="s">
        <v>8</v>
      </c>
      <c r="AY133" s="241" t="s">
        <v>121</v>
      </c>
    </row>
    <row r="134" s="2" customFormat="1" ht="24.15" customHeight="1">
      <c r="A134" s="38"/>
      <c r="B134" s="39"/>
      <c r="C134" s="218" t="s">
        <v>139</v>
      </c>
      <c r="D134" s="218" t="s">
        <v>123</v>
      </c>
      <c r="E134" s="219" t="s">
        <v>140</v>
      </c>
      <c r="F134" s="220" t="s">
        <v>141</v>
      </c>
      <c r="G134" s="221" t="s">
        <v>126</v>
      </c>
      <c r="H134" s="222">
        <v>78</v>
      </c>
      <c r="I134" s="223"/>
      <c r="J134" s="222">
        <f>ROUND(I134*H134,0)</f>
        <v>0</v>
      </c>
      <c r="K134" s="220" t="s">
        <v>127</v>
      </c>
      <c r="L134" s="44"/>
      <c r="M134" s="224" t="s">
        <v>1</v>
      </c>
      <c r="N134" s="225" t="s">
        <v>39</v>
      </c>
      <c r="O134" s="91"/>
      <c r="P134" s="226">
        <f>O134*H134</f>
        <v>0</v>
      </c>
      <c r="Q134" s="226">
        <v>3.0000000000000001E-05</v>
      </c>
      <c r="R134" s="226">
        <f>Q134*H134</f>
        <v>0.0023400000000000001</v>
      </c>
      <c r="S134" s="226">
        <v>0.23000000000000001</v>
      </c>
      <c r="T134" s="227">
        <f>S134*H134</f>
        <v>17.940000000000001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8" t="s">
        <v>128</v>
      </c>
      <c r="AT134" s="228" t="s">
        <v>123</v>
      </c>
      <c r="AU134" s="228" t="s">
        <v>83</v>
      </c>
      <c r="AY134" s="17" t="s">
        <v>121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7" t="s">
        <v>8</v>
      </c>
      <c r="BK134" s="229">
        <f>ROUND(I134*H134,0)</f>
        <v>0</v>
      </c>
      <c r="BL134" s="17" t="s">
        <v>128</v>
      </c>
      <c r="BM134" s="228" t="s">
        <v>142</v>
      </c>
    </row>
    <row r="135" s="13" customFormat="1">
      <c r="A135" s="13"/>
      <c r="B135" s="230"/>
      <c r="C135" s="231"/>
      <c r="D135" s="232" t="s">
        <v>130</v>
      </c>
      <c r="E135" s="233" t="s">
        <v>1</v>
      </c>
      <c r="F135" s="234" t="s">
        <v>143</v>
      </c>
      <c r="G135" s="231"/>
      <c r="H135" s="235">
        <v>33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130</v>
      </c>
      <c r="AU135" s="241" t="s">
        <v>83</v>
      </c>
      <c r="AV135" s="13" t="s">
        <v>83</v>
      </c>
      <c r="AW135" s="13" t="s">
        <v>31</v>
      </c>
      <c r="AX135" s="13" t="s">
        <v>74</v>
      </c>
      <c r="AY135" s="241" t="s">
        <v>121</v>
      </c>
    </row>
    <row r="136" s="13" customFormat="1">
      <c r="A136" s="13"/>
      <c r="B136" s="230"/>
      <c r="C136" s="231"/>
      <c r="D136" s="232" t="s">
        <v>130</v>
      </c>
      <c r="E136" s="233" t="s">
        <v>1</v>
      </c>
      <c r="F136" s="234" t="s">
        <v>144</v>
      </c>
      <c r="G136" s="231"/>
      <c r="H136" s="235">
        <v>45</v>
      </c>
      <c r="I136" s="236"/>
      <c r="J136" s="231"/>
      <c r="K136" s="231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130</v>
      </c>
      <c r="AU136" s="241" t="s">
        <v>83</v>
      </c>
      <c r="AV136" s="13" t="s">
        <v>83</v>
      </c>
      <c r="AW136" s="13" t="s">
        <v>31</v>
      </c>
      <c r="AX136" s="13" t="s">
        <v>74</v>
      </c>
      <c r="AY136" s="241" t="s">
        <v>121</v>
      </c>
    </row>
    <row r="137" s="14" customFormat="1">
      <c r="A137" s="14"/>
      <c r="B137" s="242"/>
      <c r="C137" s="243"/>
      <c r="D137" s="232" t="s">
        <v>130</v>
      </c>
      <c r="E137" s="244" t="s">
        <v>1</v>
      </c>
      <c r="F137" s="245" t="s">
        <v>134</v>
      </c>
      <c r="G137" s="243"/>
      <c r="H137" s="246">
        <v>78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130</v>
      </c>
      <c r="AU137" s="252" t="s">
        <v>83</v>
      </c>
      <c r="AV137" s="14" t="s">
        <v>128</v>
      </c>
      <c r="AW137" s="14" t="s">
        <v>31</v>
      </c>
      <c r="AX137" s="14" t="s">
        <v>8</v>
      </c>
      <c r="AY137" s="252" t="s">
        <v>121</v>
      </c>
    </row>
    <row r="138" s="2" customFormat="1" ht="24.15" customHeight="1">
      <c r="A138" s="38"/>
      <c r="B138" s="39"/>
      <c r="C138" s="218" t="s">
        <v>128</v>
      </c>
      <c r="D138" s="218" t="s">
        <v>123</v>
      </c>
      <c r="E138" s="219" t="s">
        <v>145</v>
      </c>
      <c r="F138" s="220" t="s">
        <v>146</v>
      </c>
      <c r="G138" s="221" t="s">
        <v>126</v>
      </c>
      <c r="H138" s="222">
        <v>1172.5</v>
      </c>
      <c r="I138" s="223"/>
      <c r="J138" s="222">
        <f>ROUND(I138*H138,0)</f>
        <v>0</v>
      </c>
      <c r="K138" s="220" t="s">
        <v>127</v>
      </c>
      <c r="L138" s="44"/>
      <c r="M138" s="224" t="s">
        <v>1</v>
      </c>
      <c r="N138" s="225" t="s">
        <v>39</v>
      </c>
      <c r="O138" s="91"/>
      <c r="P138" s="226">
        <f>O138*H138</f>
        <v>0</v>
      </c>
      <c r="Q138" s="226">
        <v>3.0000000000000001E-05</v>
      </c>
      <c r="R138" s="226">
        <f>Q138*H138</f>
        <v>0.035174999999999998</v>
      </c>
      <c r="S138" s="226">
        <v>0.23000000000000001</v>
      </c>
      <c r="T138" s="227">
        <f>S138*H138</f>
        <v>269.67500000000001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8" t="s">
        <v>128</v>
      </c>
      <c r="AT138" s="228" t="s">
        <v>123</v>
      </c>
      <c r="AU138" s="228" t="s">
        <v>83</v>
      </c>
      <c r="AY138" s="17" t="s">
        <v>121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7" t="s">
        <v>8</v>
      </c>
      <c r="BK138" s="229">
        <f>ROUND(I138*H138,0)</f>
        <v>0</v>
      </c>
      <c r="BL138" s="17" t="s">
        <v>128</v>
      </c>
      <c r="BM138" s="228" t="s">
        <v>147</v>
      </c>
    </row>
    <row r="139" s="13" customFormat="1">
      <c r="A139" s="13"/>
      <c r="B139" s="230"/>
      <c r="C139" s="231"/>
      <c r="D139" s="232" t="s">
        <v>130</v>
      </c>
      <c r="E139" s="233" t="s">
        <v>1</v>
      </c>
      <c r="F139" s="234" t="s">
        <v>148</v>
      </c>
      <c r="G139" s="231"/>
      <c r="H139" s="235">
        <v>770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130</v>
      </c>
      <c r="AU139" s="241" t="s">
        <v>83</v>
      </c>
      <c r="AV139" s="13" t="s">
        <v>83</v>
      </c>
      <c r="AW139" s="13" t="s">
        <v>31</v>
      </c>
      <c r="AX139" s="13" t="s">
        <v>74</v>
      </c>
      <c r="AY139" s="241" t="s">
        <v>121</v>
      </c>
    </row>
    <row r="140" s="13" customFormat="1">
      <c r="A140" s="13"/>
      <c r="B140" s="230"/>
      <c r="C140" s="231"/>
      <c r="D140" s="232" t="s">
        <v>130</v>
      </c>
      <c r="E140" s="233" t="s">
        <v>1</v>
      </c>
      <c r="F140" s="234" t="s">
        <v>149</v>
      </c>
      <c r="G140" s="231"/>
      <c r="H140" s="235">
        <v>353.5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130</v>
      </c>
      <c r="AU140" s="241" t="s">
        <v>83</v>
      </c>
      <c r="AV140" s="13" t="s">
        <v>83</v>
      </c>
      <c r="AW140" s="13" t="s">
        <v>31</v>
      </c>
      <c r="AX140" s="13" t="s">
        <v>74</v>
      </c>
      <c r="AY140" s="241" t="s">
        <v>121</v>
      </c>
    </row>
    <row r="141" s="13" customFormat="1">
      <c r="A141" s="13"/>
      <c r="B141" s="230"/>
      <c r="C141" s="231"/>
      <c r="D141" s="232" t="s">
        <v>130</v>
      </c>
      <c r="E141" s="233" t="s">
        <v>1</v>
      </c>
      <c r="F141" s="234" t="s">
        <v>133</v>
      </c>
      <c r="G141" s="231"/>
      <c r="H141" s="235">
        <v>49</v>
      </c>
      <c r="I141" s="236"/>
      <c r="J141" s="231"/>
      <c r="K141" s="231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130</v>
      </c>
      <c r="AU141" s="241" t="s">
        <v>83</v>
      </c>
      <c r="AV141" s="13" t="s">
        <v>83</v>
      </c>
      <c r="AW141" s="13" t="s">
        <v>31</v>
      </c>
      <c r="AX141" s="13" t="s">
        <v>74</v>
      </c>
      <c r="AY141" s="241" t="s">
        <v>121</v>
      </c>
    </row>
    <row r="142" s="14" customFormat="1">
      <c r="A142" s="14"/>
      <c r="B142" s="242"/>
      <c r="C142" s="243"/>
      <c r="D142" s="232" t="s">
        <v>130</v>
      </c>
      <c r="E142" s="244" t="s">
        <v>1</v>
      </c>
      <c r="F142" s="245" t="s">
        <v>134</v>
      </c>
      <c r="G142" s="243"/>
      <c r="H142" s="246">
        <v>1172.5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130</v>
      </c>
      <c r="AU142" s="252" t="s">
        <v>83</v>
      </c>
      <c r="AV142" s="14" t="s">
        <v>128</v>
      </c>
      <c r="AW142" s="14" t="s">
        <v>31</v>
      </c>
      <c r="AX142" s="14" t="s">
        <v>8</v>
      </c>
      <c r="AY142" s="252" t="s">
        <v>121</v>
      </c>
    </row>
    <row r="143" s="2" customFormat="1" ht="24.15" customHeight="1">
      <c r="A143" s="38"/>
      <c r="B143" s="39"/>
      <c r="C143" s="218" t="s">
        <v>150</v>
      </c>
      <c r="D143" s="218" t="s">
        <v>123</v>
      </c>
      <c r="E143" s="219" t="s">
        <v>151</v>
      </c>
      <c r="F143" s="220" t="s">
        <v>152</v>
      </c>
      <c r="G143" s="221" t="s">
        <v>153</v>
      </c>
      <c r="H143" s="222">
        <v>991.95000000000005</v>
      </c>
      <c r="I143" s="223"/>
      <c r="J143" s="222">
        <f>ROUND(I143*H143,0)</f>
        <v>0</v>
      </c>
      <c r="K143" s="220" t="s">
        <v>127</v>
      </c>
      <c r="L143" s="44"/>
      <c r="M143" s="224" t="s">
        <v>1</v>
      </c>
      <c r="N143" s="225" t="s">
        <v>39</v>
      </c>
      <c r="O143" s="91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8" t="s">
        <v>128</v>
      </c>
      <c r="AT143" s="228" t="s">
        <v>123</v>
      </c>
      <c r="AU143" s="228" t="s">
        <v>83</v>
      </c>
      <c r="AY143" s="17" t="s">
        <v>121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7" t="s">
        <v>8</v>
      </c>
      <c r="BK143" s="229">
        <f>ROUND(I143*H143,0)</f>
        <v>0</v>
      </c>
      <c r="BL143" s="17" t="s">
        <v>128</v>
      </c>
      <c r="BM143" s="228" t="s">
        <v>154</v>
      </c>
    </row>
    <row r="144" s="13" customFormat="1">
      <c r="A144" s="13"/>
      <c r="B144" s="230"/>
      <c r="C144" s="231"/>
      <c r="D144" s="232" t="s">
        <v>130</v>
      </c>
      <c r="E144" s="233" t="s">
        <v>1</v>
      </c>
      <c r="F144" s="234" t="s">
        <v>155</v>
      </c>
      <c r="G144" s="231"/>
      <c r="H144" s="235">
        <v>991.95000000000005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130</v>
      </c>
      <c r="AU144" s="241" t="s">
        <v>83</v>
      </c>
      <c r="AV144" s="13" t="s">
        <v>83</v>
      </c>
      <c r="AW144" s="13" t="s">
        <v>31</v>
      </c>
      <c r="AX144" s="13" t="s">
        <v>8</v>
      </c>
      <c r="AY144" s="241" t="s">
        <v>121</v>
      </c>
    </row>
    <row r="145" s="2" customFormat="1" ht="33" customHeight="1">
      <c r="A145" s="38"/>
      <c r="B145" s="39"/>
      <c r="C145" s="218" t="s">
        <v>156</v>
      </c>
      <c r="D145" s="218" t="s">
        <v>123</v>
      </c>
      <c r="E145" s="219" t="s">
        <v>157</v>
      </c>
      <c r="F145" s="220" t="s">
        <v>158</v>
      </c>
      <c r="G145" s="221" t="s">
        <v>153</v>
      </c>
      <c r="H145" s="222">
        <v>933.45000000000005</v>
      </c>
      <c r="I145" s="223"/>
      <c r="J145" s="222">
        <f>ROUND(I145*H145,0)</f>
        <v>0</v>
      </c>
      <c r="K145" s="220" t="s">
        <v>127</v>
      </c>
      <c r="L145" s="44"/>
      <c r="M145" s="224" t="s">
        <v>1</v>
      </c>
      <c r="N145" s="225" t="s">
        <v>39</v>
      </c>
      <c r="O145" s="91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8" t="s">
        <v>128</v>
      </c>
      <c r="AT145" s="228" t="s">
        <v>123</v>
      </c>
      <c r="AU145" s="228" t="s">
        <v>83</v>
      </c>
      <c r="AY145" s="17" t="s">
        <v>121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7" t="s">
        <v>8</v>
      </c>
      <c r="BK145" s="229">
        <f>ROUND(I145*H145,0)</f>
        <v>0</v>
      </c>
      <c r="BL145" s="17" t="s">
        <v>128</v>
      </c>
      <c r="BM145" s="228" t="s">
        <v>159</v>
      </c>
    </row>
    <row r="146" s="13" customFormat="1">
      <c r="A146" s="13"/>
      <c r="B146" s="230"/>
      <c r="C146" s="231"/>
      <c r="D146" s="232" t="s">
        <v>130</v>
      </c>
      <c r="E146" s="233" t="s">
        <v>1</v>
      </c>
      <c r="F146" s="234" t="s">
        <v>160</v>
      </c>
      <c r="G146" s="231"/>
      <c r="H146" s="235">
        <v>609.86000000000001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130</v>
      </c>
      <c r="AU146" s="241" t="s">
        <v>83</v>
      </c>
      <c r="AV146" s="13" t="s">
        <v>83</v>
      </c>
      <c r="AW146" s="13" t="s">
        <v>31</v>
      </c>
      <c r="AX146" s="13" t="s">
        <v>74</v>
      </c>
      <c r="AY146" s="241" t="s">
        <v>121</v>
      </c>
    </row>
    <row r="147" s="13" customFormat="1">
      <c r="A147" s="13"/>
      <c r="B147" s="230"/>
      <c r="C147" s="231"/>
      <c r="D147" s="232" t="s">
        <v>130</v>
      </c>
      <c r="E147" s="233" t="s">
        <v>1</v>
      </c>
      <c r="F147" s="234" t="s">
        <v>161</v>
      </c>
      <c r="G147" s="231"/>
      <c r="H147" s="235">
        <v>297.19</v>
      </c>
      <c r="I147" s="236"/>
      <c r="J147" s="231"/>
      <c r="K147" s="231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130</v>
      </c>
      <c r="AU147" s="241" t="s">
        <v>83</v>
      </c>
      <c r="AV147" s="13" t="s">
        <v>83</v>
      </c>
      <c r="AW147" s="13" t="s">
        <v>31</v>
      </c>
      <c r="AX147" s="13" t="s">
        <v>74</v>
      </c>
      <c r="AY147" s="241" t="s">
        <v>121</v>
      </c>
    </row>
    <row r="148" s="13" customFormat="1">
      <c r="A148" s="13"/>
      <c r="B148" s="230"/>
      <c r="C148" s="231"/>
      <c r="D148" s="232" t="s">
        <v>130</v>
      </c>
      <c r="E148" s="233" t="s">
        <v>1</v>
      </c>
      <c r="F148" s="234" t="s">
        <v>162</v>
      </c>
      <c r="G148" s="231"/>
      <c r="H148" s="235">
        <v>26.399999999999999</v>
      </c>
      <c r="I148" s="236"/>
      <c r="J148" s="231"/>
      <c r="K148" s="231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130</v>
      </c>
      <c r="AU148" s="241" t="s">
        <v>83</v>
      </c>
      <c r="AV148" s="13" t="s">
        <v>83</v>
      </c>
      <c r="AW148" s="13" t="s">
        <v>31</v>
      </c>
      <c r="AX148" s="13" t="s">
        <v>74</v>
      </c>
      <c r="AY148" s="241" t="s">
        <v>121</v>
      </c>
    </row>
    <row r="149" s="14" customFormat="1">
      <c r="A149" s="14"/>
      <c r="B149" s="242"/>
      <c r="C149" s="243"/>
      <c r="D149" s="232" t="s">
        <v>130</v>
      </c>
      <c r="E149" s="244" t="s">
        <v>1</v>
      </c>
      <c r="F149" s="245" t="s">
        <v>134</v>
      </c>
      <c r="G149" s="243"/>
      <c r="H149" s="246">
        <v>933.45000000000005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130</v>
      </c>
      <c r="AU149" s="252" t="s">
        <v>83</v>
      </c>
      <c r="AV149" s="14" t="s">
        <v>128</v>
      </c>
      <c r="AW149" s="14" t="s">
        <v>31</v>
      </c>
      <c r="AX149" s="14" t="s">
        <v>8</v>
      </c>
      <c r="AY149" s="252" t="s">
        <v>121</v>
      </c>
    </row>
    <row r="150" s="2" customFormat="1" ht="49.05" customHeight="1">
      <c r="A150" s="38"/>
      <c r="B150" s="39"/>
      <c r="C150" s="218" t="s">
        <v>163</v>
      </c>
      <c r="D150" s="218" t="s">
        <v>123</v>
      </c>
      <c r="E150" s="219" t="s">
        <v>164</v>
      </c>
      <c r="F150" s="220" t="s">
        <v>165</v>
      </c>
      <c r="G150" s="221" t="s">
        <v>153</v>
      </c>
      <c r="H150" s="222">
        <v>58.5</v>
      </c>
      <c r="I150" s="223"/>
      <c r="J150" s="222">
        <f>ROUND(I150*H150,0)</f>
        <v>0</v>
      </c>
      <c r="K150" s="220" t="s">
        <v>127</v>
      </c>
      <c r="L150" s="44"/>
      <c r="M150" s="224" t="s">
        <v>1</v>
      </c>
      <c r="N150" s="225" t="s">
        <v>39</v>
      </c>
      <c r="O150" s="91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8" t="s">
        <v>128</v>
      </c>
      <c r="AT150" s="228" t="s">
        <v>123</v>
      </c>
      <c r="AU150" s="228" t="s">
        <v>83</v>
      </c>
      <c r="AY150" s="17" t="s">
        <v>121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7" t="s">
        <v>8</v>
      </c>
      <c r="BK150" s="229">
        <f>ROUND(I150*H150,0)</f>
        <v>0</v>
      </c>
      <c r="BL150" s="17" t="s">
        <v>128</v>
      </c>
      <c r="BM150" s="228" t="s">
        <v>166</v>
      </c>
    </row>
    <row r="151" s="13" customFormat="1">
      <c r="A151" s="13"/>
      <c r="B151" s="230"/>
      <c r="C151" s="231"/>
      <c r="D151" s="232" t="s">
        <v>130</v>
      </c>
      <c r="E151" s="233" t="s">
        <v>1</v>
      </c>
      <c r="F151" s="234" t="s">
        <v>167</v>
      </c>
      <c r="G151" s="231"/>
      <c r="H151" s="235">
        <v>24.75</v>
      </c>
      <c r="I151" s="236"/>
      <c r="J151" s="231"/>
      <c r="K151" s="231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130</v>
      </c>
      <c r="AU151" s="241" t="s">
        <v>83</v>
      </c>
      <c r="AV151" s="13" t="s">
        <v>83</v>
      </c>
      <c r="AW151" s="13" t="s">
        <v>31</v>
      </c>
      <c r="AX151" s="13" t="s">
        <v>74</v>
      </c>
      <c r="AY151" s="241" t="s">
        <v>121</v>
      </c>
    </row>
    <row r="152" s="13" customFormat="1">
      <c r="A152" s="13"/>
      <c r="B152" s="230"/>
      <c r="C152" s="231"/>
      <c r="D152" s="232" t="s">
        <v>130</v>
      </c>
      <c r="E152" s="233" t="s">
        <v>1</v>
      </c>
      <c r="F152" s="234" t="s">
        <v>168</v>
      </c>
      <c r="G152" s="231"/>
      <c r="H152" s="235">
        <v>33.75</v>
      </c>
      <c r="I152" s="236"/>
      <c r="J152" s="231"/>
      <c r="K152" s="231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130</v>
      </c>
      <c r="AU152" s="241" t="s">
        <v>83</v>
      </c>
      <c r="AV152" s="13" t="s">
        <v>83</v>
      </c>
      <c r="AW152" s="13" t="s">
        <v>31</v>
      </c>
      <c r="AX152" s="13" t="s">
        <v>74</v>
      </c>
      <c r="AY152" s="241" t="s">
        <v>121</v>
      </c>
    </row>
    <row r="153" s="14" customFormat="1">
      <c r="A153" s="14"/>
      <c r="B153" s="242"/>
      <c r="C153" s="243"/>
      <c r="D153" s="232" t="s">
        <v>130</v>
      </c>
      <c r="E153" s="244" t="s">
        <v>1</v>
      </c>
      <c r="F153" s="245" t="s">
        <v>134</v>
      </c>
      <c r="G153" s="243"/>
      <c r="H153" s="246">
        <v>58.5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130</v>
      </c>
      <c r="AU153" s="252" t="s">
        <v>83</v>
      </c>
      <c r="AV153" s="14" t="s">
        <v>128</v>
      </c>
      <c r="AW153" s="14" t="s">
        <v>31</v>
      </c>
      <c r="AX153" s="14" t="s">
        <v>8</v>
      </c>
      <c r="AY153" s="252" t="s">
        <v>121</v>
      </c>
    </row>
    <row r="154" s="2" customFormat="1" ht="21.75" customHeight="1">
      <c r="A154" s="38"/>
      <c r="B154" s="39"/>
      <c r="C154" s="218" t="s">
        <v>169</v>
      </c>
      <c r="D154" s="218" t="s">
        <v>123</v>
      </c>
      <c r="E154" s="219" t="s">
        <v>170</v>
      </c>
      <c r="F154" s="220" t="s">
        <v>171</v>
      </c>
      <c r="G154" s="221" t="s">
        <v>126</v>
      </c>
      <c r="H154" s="222">
        <v>2092.8200000000002</v>
      </c>
      <c r="I154" s="223"/>
      <c r="J154" s="222">
        <f>ROUND(I154*H154,0)</f>
        <v>0</v>
      </c>
      <c r="K154" s="220" t="s">
        <v>127</v>
      </c>
      <c r="L154" s="44"/>
      <c r="M154" s="224" t="s">
        <v>1</v>
      </c>
      <c r="N154" s="225" t="s">
        <v>39</v>
      </c>
      <c r="O154" s="91"/>
      <c r="P154" s="226">
        <f>O154*H154</f>
        <v>0</v>
      </c>
      <c r="Q154" s="226">
        <v>0.00058135999999999995</v>
      </c>
      <c r="R154" s="226">
        <f>Q154*H154</f>
        <v>1.2166818352</v>
      </c>
      <c r="S154" s="226">
        <v>0</v>
      </c>
      <c r="T154" s="22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8" t="s">
        <v>128</v>
      </c>
      <c r="AT154" s="228" t="s">
        <v>123</v>
      </c>
      <c r="AU154" s="228" t="s">
        <v>83</v>
      </c>
      <c r="AY154" s="17" t="s">
        <v>121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7" t="s">
        <v>8</v>
      </c>
      <c r="BK154" s="229">
        <f>ROUND(I154*H154,0)</f>
        <v>0</v>
      </c>
      <c r="BL154" s="17" t="s">
        <v>128</v>
      </c>
      <c r="BM154" s="228" t="s">
        <v>172</v>
      </c>
    </row>
    <row r="155" s="13" customFormat="1">
      <c r="A155" s="13"/>
      <c r="B155" s="230"/>
      <c r="C155" s="231"/>
      <c r="D155" s="232" t="s">
        <v>130</v>
      </c>
      <c r="E155" s="233" t="s">
        <v>1</v>
      </c>
      <c r="F155" s="234" t="s">
        <v>173</v>
      </c>
      <c r="G155" s="231"/>
      <c r="H155" s="235">
        <v>1307.7000000000001</v>
      </c>
      <c r="I155" s="236"/>
      <c r="J155" s="231"/>
      <c r="K155" s="231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130</v>
      </c>
      <c r="AU155" s="241" t="s">
        <v>83</v>
      </c>
      <c r="AV155" s="13" t="s">
        <v>83</v>
      </c>
      <c r="AW155" s="13" t="s">
        <v>31</v>
      </c>
      <c r="AX155" s="13" t="s">
        <v>74</v>
      </c>
      <c r="AY155" s="241" t="s">
        <v>121</v>
      </c>
    </row>
    <row r="156" s="13" customFormat="1">
      <c r="A156" s="13"/>
      <c r="B156" s="230"/>
      <c r="C156" s="231"/>
      <c r="D156" s="232" t="s">
        <v>130</v>
      </c>
      <c r="E156" s="233" t="s">
        <v>1</v>
      </c>
      <c r="F156" s="234" t="s">
        <v>174</v>
      </c>
      <c r="G156" s="231"/>
      <c r="H156" s="235">
        <v>615.32000000000005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130</v>
      </c>
      <c r="AU156" s="241" t="s">
        <v>83</v>
      </c>
      <c r="AV156" s="13" t="s">
        <v>83</v>
      </c>
      <c r="AW156" s="13" t="s">
        <v>31</v>
      </c>
      <c r="AX156" s="13" t="s">
        <v>74</v>
      </c>
      <c r="AY156" s="241" t="s">
        <v>121</v>
      </c>
    </row>
    <row r="157" s="13" customFormat="1">
      <c r="A157" s="13"/>
      <c r="B157" s="230"/>
      <c r="C157" s="231"/>
      <c r="D157" s="232" t="s">
        <v>130</v>
      </c>
      <c r="E157" s="233" t="s">
        <v>1</v>
      </c>
      <c r="F157" s="234" t="s">
        <v>175</v>
      </c>
      <c r="G157" s="231"/>
      <c r="H157" s="235">
        <v>52.799999999999997</v>
      </c>
      <c r="I157" s="236"/>
      <c r="J157" s="231"/>
      <c r="K157" s="231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130</v>
      </c>
      <c r="AU157" s="241" t="s">
        <v>83</v>
      </c>
      <c r="AV157" s="13" t="s">
        <v>83</v>
      </c>
      <c r="AW157" s="13" t="s">
        <v>31</v>
      </c>
      <c r="AX157" s="13" t="s">
        <v>74</v>
      </c>
      <c r="AY157" s="241" t="s">
        <v>121</v>
      </c>
    </row>
    <row r="158" s="13" customFormat="1">
      <c r="A158" s="13"/>
      <c r="B158" s="230"/>
      <c r="C158" s="231"/>
      <c r="D158" s="232" t="s">
        <v>130</v>
      </c>
      <c r="E158" s="233" t="s">
        <v>1</v>
      </c>
      <c r="F158" s="234" t="s">
        <v>176</v>
      </c>
      <c r="G158" s="231"/>
      <c r="H158" s="235">
        <v>49.5</v>
      </c>
      <c r="I158" s="236"/>
      <c r="J158" s="231"/>
      <c r="K158" s="231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130</v>
      </c>
      <c r="AU158" s="241" t="s">
        <v>83</v>
      </c>
      <c r="AV158" s="13" t="s">
        <v>83</v>
      </c>
      <c r="AW158" s="13" t="s">
        <v>31</v>
      </c>
      <c r="AX158" s="13" t="s">
        <v>74</v>
      </c>
      <c r="AY158" s="241" t="s">
        <v>121</v>
      </c>
    </row>
    <row r="159" s="13" customFormat="1">
      <c r="A159" s="13"/>
      <c r="B159" s="230"/>
      <c r="C159" s="231"/>
      <c r="D159" s="232" t="s">
        <v>130</v>
      </c>
      <c r="E159" s="233" t="s">
        <v>1</v>
      </c>
      <c r="F159" s="234" t="s">
        <v>177</v>
      </c>
      <c r="G159" s="231"/>
      <c r="H159" s="235">
        <v>67.5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130</v>
      </c>
      <c r="AU159" s="241" t="s">
        <v>83</v>
      </c>
      <c r="AV159" s="13" t="s">
        <v>83</v>
      </c>
      <c r="AW159" s="13" t="s">
        <v>31</v>
      </c>
      <c r="AX159" s="13" t="s">
        <v>74</v>
      </c>
      <c r="AY159" s="241" t="s">
        <v>121</v>
      </c>
    </row>
    <row r="160" s="14" customFormat="1">
      <c r="A160" s="14"/>
      <c r="B160" s="242"/>
      <c r="C160" s="243"/>
      <c r="D160" s="232" t="s">
        <v>130</v>
      </c>
      <c r="E160" s="244" t="s">
        <v>1</v>
      </c>
      <c r="F160" s="245" t="s">
        <v>134</v>
      </c>
      <c r="G160" s="243"/>
      <c r="H160" s="246">
        <v>2092.8200000000002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2" t="s">
        <v>130</v>
      </c>
      <c r="AU160" s="252" t="s">
        <v>83</v>
      </c>
      <c r="AV160" s="14" t="s">
        <v>128</v>
      </c>
      <c r="AW160" s="14" t="s">
        <v>31</v>
      </c>
      <c r="AX160" s="14" t="s">
        <v>8</v>
      </c>
      <c r="AY160" s="252" t="s">
        <v>121</v>
      </c>
    </row>
    <row r="161" s="2" customFormat="1" ht="21.75" customHeight="1">
      <c r="A161" s="38"/>
      <c r="B161" s="39"/>
      <c r="C161" s="218" t="s">
        <v>178</v>
      </c>
      <c r="D161" s="218" t="s">
        <v>123</v>
      </c>
      <c r="E161" s="219" t="s">
        <v>179</v>
      </c>
      <c r="F161" s="220" t="s">
        <v>180</v>
      </c>
      <c r="G161" s="221" t="s">
        <v>126</v>
      </c>
      <c r="H161" s="222">
        <v>2092.8200000000002</v>
      </c>
      <c r="I161" s="223"/>
      <c r="J161" s="222">
        <f>ROUND(I161*H161,0)</f>
        <v>0</v>
      </c>
      <c r="K161" s="220" t="s">
        <v>127</v>
      </c>
      <c r="L161" s="44"/>
      <c r="M161" s="224" t="s">
        <v>1</v>
      </c>
      <c r="N161" s="225" t="s">
        <v>39</v>
      </c>
      <c r="O161" s="91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8" t="s">
        <v>128</v>
      </c>
      <c r="AT161" s="228" t="s">
        <v>123</v>
      </c>
      <c r="AU161" s="228" t="s">
        <v>83</v>
      </c>
      <c r="AY161" s="17" t="s">
        <v>121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7" t="s">
        <v>8</v>
      </c>
      <c r="BK161" s="229">
        <f>ROUND(I161*H161,0)</f>
        <v>0</v>
      </c>
      <c r="BL161" s="17" t="s">
        <v>128</v>
      </c>
      <c r="BM161" s="228" t="s">
        <v>181</v>
      </c>
    </row>
    <row r="162" s="2" customFormat="1" ht="37.8" customHeight="1">
      <c r="A162" s="38"/>
      <c r="B162" s="39"/>
      <c r="C162" s="218" t="s">
        <v>182</v>
      </c>
      <c r="D162" s="218" t="s">
        <v>123</v>
      </c>
      <c r="E162" s="219" t="s">
        <v>183</v>
      </c>
      <c r="F162" s="220" t="s">
        <v>184</v>
      </c>
      <c r="G162" s="221" t="s">
        <v>153</v>
      </c>
      <c r="H162" s="222">
        <v>991.95000000000005</v>
      </c>
      <c r="I162" s="223"/>
      <c r="J162" s="222">
        <f>ROUND(I162*H162,0)</f>
        <v>0</v>
      </c>
      <c r="K162" s="220" t="s">
        <v>127</v>
      </c>
      <c r="L162" s="44"/>
      <c r="M162" s="224" t="s">
        <v>1</v>
      </c>
      <c r="N162" s="225" t="s">
        <v>39</v>
      </c>
      <c r="O162" s="91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8" t="s">
        <v>128</v>
      </c>
      <c r="AT162" s="228" t="s">
        <v>123</v>
      </c>
      <c r="AU162" s="228" t="s">
        <v>83</v>
      </c>
      <c r="AY162" s="17" t="s">
        <v>121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7" t="s">
        <v>8</v>
      </c>
      <c r="BK162" s="229">
        <f>ROUND(I162*H162,0)</f>
        <v>0</v>
      </c>
      <c r="BL162" s="17" t="s">
        <v>128</v>
      </c>
      <c r="BM162" s="228" t="s">
        <v>185</v>
      </c>
    </row>
    <row r="163" s="13" customFormat="1">
      <c r="A163" s="13"/>
      <c r="B163" s="230"/>
      <c r="C163" s="231"/>
      <c r="D163" s="232" t="s">
        <v>130</v>
      </c>
      <c r="E163" s="233" t="s">
        <v>1</v>
      </c>
      <c r="F163" s="234" t="s">
        <v>155</v>
      </c>
      <c r="G163" s="231"/>
      <c r="H163" s="235">
        <v>991.95000000000005</v>
      </c>
      <c r="I163" s="236"/>
      <c r="J163" s="231"/>
      <c r="K163" s="231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130</v>
      </c>
      <c r="AU163" s="241" t="s">
        <v>83</v>
      </c>
      <c r="AV163" s="13" t="s">
        <v>83</v>
      </c>
      <c r="AW163" s="13" t="s">
        <v>31</v>
      </c>
      <c r="AX163" s="13" t="s">
        <v>8</v>
      </c>
      <c r="AY163" s="241" t="s">
        <v>121</v>
      </c>
    </row>
    <row r="164" s="2" customFormat="1" ht="33" customHeight="1">
      <c r="A164" s="38"/>
      <c r="B164" s="39"/>
      <c r="C164" s="218" t="s">
        <v>186</v>
      </c>
      <c r="D164" s="218" t="s">
        <v>123</v>
      </c>
      <c r="E164" s="219" t="s">
        <v>187</v>
      </c>
      <c r="F164" s="220" t="s">
        <v>188</v>
      </c>
      <c r="G164" s="221" t="s">
        <v>189</v>
      </c>
      <c r="H164" s="222">
        <v>1785.51</v>
      </c>
      <c r="I164" s="223"/>
      <c r="J164" s="222">
        <f>ROUND(I164*H164,0)</f>
        <v>0</v>
      </c>
      <c r="K164" s="220" t="s">
        <v>127</v>
      </c>
      <c r="L164" s="44"/>
      <c r="M164" s="224" t="s">
        <v>1</v>
      </c>
      <c r="N164" s="225" t="s">
        <v>39</v>
      </c>
      <c r="O164" s="91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8" t="s">
        <v>128</v>
      </c>
      <c r="AT164" s="228" t="s">
        <v>123</v>
      </c>
      <c r="AU164" s="228" t="s">
        <v>83</v>
      </c>
      <c r="AY164" s="17" t="s">
        <v>121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7" t="s">
        <v>8</v>
      </c>
      <c r="BK164" s="229">
        <f>ROUND(I164*H164,0)</f>
        <v>0</v>
      </c>
      <c r="BL164" s="17" t="s">
        <v>128</v>
      </c>
      <c r="BM164" s="228" t="s">
        <v>190</v>
      </c>
    </row>
    <row r="165" s="13" customFormat="1">
      <c r="A165" s="13"/>
      <c r="B165" s="230"/>
      <c r="C165" s="231"/>
      <c r="D165" s="232" t="s">
        <v>130</v>
      </c>
      <c r="E165" s="233" t="s">
        <v>1</v>
      </c>
      <c r="F165" s="234" t="s">
        <v>191</v>
      </c>
      <c r="G165" s="231"/>
      <c r="H165" s="235">
        <v>1785.51</v>
      </c>
      <c r="I165" s="236"/>
      <c r="J165" s="231"/>
      <c r="K165" s="231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130</v>
      </c>
      <c r="AU165" s="241" t="s">
        <v>83</v>
      </c>
      <c r="AV165" s="13" t="s">
        <v>83</v>
      </c>
      <c r="AW165" s="13" t="s">
        <v>31</v>
      </c>
      <c r="AX165" s="13" t="s">
        <v>8</v>
      </c>
      <c r="AY165" s="241" t="s">
        <v>121</v>
      </c>
    </row>
    <row r="166" s="2" customFormat="1" ht="24.15" customHeight="1">
      <c r="A166" s="38"/>
      <c r="B166" s="39"/>
      <c r="C166" s="218" t="s">
        <v>9</v>
      </c>
      <c r="D166" s="218" t="s">
        <v>123</v>
      </c>
      <c r="E166" s="219" t="s">
        <v>192</v>
      </c>
      <c r="F166" s="220" t="s">
        <v>193</v>
      </c>
      <c r="G166" s="221" t="s">
        <v>153</v>
      </c>
      <c r="H166" s="222">
        <v>723.11000000000001</v>
      </c>
      <c r="I166" s="223"/>
      <c r="J166" s="222">
        <f>ROUND(I166*H166,0)</f>
        <v>0</v>
      </c>
      <c r="K166" s="220" t="s">
        <v>127</v>
      </c>
      <c r="L166" s="44"/>
      <c r="M166" s="224" t="s">
        <v>1</v>
      </c>
      <c r="N166" s="225" t="s">
        <v>39</v>
      </c>
      <c r="O166" s="91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8" t="s">
        <v>128</v>
      </c>
      <c r="AT166" s="228" t="s">
        <v>123</v>
      </c>
      <c r="AU166" s="228" t="s">
        <v>83</v>
      </c>
      <c r="AY166" s="17" t="s">
        <v>121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7" t="s">
        <v>8</v>
      </c>
      <c r="BK166" s="229">
        <f>ROUND(I166*H166,0)</f>
        <v>0</v>
      </c>
      <c r="BL166" s="17" t="s">
        <v>128</v>
      </c>
      <c r="BM166" s="228" t="s">
        <v>194</v>
      </c>
    </row>
    <row r="167" s="13" customFormat="1">
      <c r="A167" s="13"/>
      <c r="B167" s="230"/>
      <c r="C167" s="231"/>
      <c r="D167" s="232" t="s">
        <v>130</v>
      </c>
      <c r="E167" s="233" t="s">
        <v>1</v>
      </c>
      <c r="F167" s="234" t="s">
        <v>195</v>
      </c>
      <c r="G167" s="231"/>
      <c r="H167" s="235">
        <v>723.11000000000001</v>
      </c>
      <c r="I167" s="236"/>
      <c r="J167" s="231"/>
      <c r="K167" s="231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130</v>
      </c>
      <c r="AU167" s="241" t="s">
        <v>83</v>
      </c>
      <c r="AV167" s="13" t="s">
        <v>83</v>
      </c>
      <c r="AW167" s="13" t="s">
        <v>31</v>
      </c>
      <c r="AX167" s="13" t="s">
        <v>8</v>
      </c>
      <c r="AY167" s="241" t="s">
        <v>121</v>
      </c>
    </row>
    <row r="168" s="2" customFormat="1" ht="16.5" customHeight="1">
      <c r="A168" s="38"/>
      <c r="B168" s="39"/>
      <c r="C168" s="253" t="s">
        <v>196</v>
      </c>
      <c r="D168" s="253" t="s">
        <v>197</v>
      </c>
      <c r="E168" s="254" t="s">
        <v>198</v>
      </c>
      <c r="F168" s="255" t="s">
        <v>199</v>
      </c>
      <c r="G168" s="256" t="s">
        <v>189</v>
      </c>
      <c r="H168" s="257">
        <v>1446.22</v>
      </c>
      <c r="I168" s="258"/>
      <c r="J168" s="257">
        <f>ROUND(I168*H168,0)</f>
        <v>0</v>
      </c>
      <c r="K168" s="255" t="s">
        <v>127</v>
      </c>
      <c r="L168" s="259"/>
      <c r="M168" s="260" t="s">
        <v>1</v>
      </c>
      <c r="N168" s="261" t="s">
        <v>39</v>
      </c>
      <c r="O168" s="91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8" t="s">
        <v>169</v>
      </c>
      <c r="AT168" s="228" t="s">
        <v>197</v>
      </c>
      <c r="AU168" s="228" t="s">
        <v>83</v>
      </c>
      <c r="AY168" s="17" t="s">
        <v>121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7" t="s">
        <v>8</v>
      </c>
      <c r="BK168" s="229">
        <f>ROUND(I168*H168,0)</f>
        <v>0</v>
      </c>
      <c r="BL168" s="17" t="s">
        <v>128</v>
      </c>
      <c r="BM168" s="228" t="s">
        <v>200</v>
      </c>
    </row>
    <row r="169" s="13" customFormat="1">
      <c r="A169" s="13"/>
      <c r="B169" s="230"/>
      <c r="C169" s="231"/>
      <c r="D169" s="232" t="s">
        <v>130</v>
      </c>
      <c r="E169" s="233" t="s">
        <v>1</v>
      </c>
      <c r="F169" s="234" t="s">
        <v>201</v>
      </c>
      <c r="G169" s="231"/>
      <c r="H169" s="235">
        <v>1446.22</v>
      </c>
      <c r="I169" s="236"/>
      <c r="J169" s="231"/>
      <c r="K169" s="231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130</v>
      </c>
      <c r="AU169" s="241" t="s">
        <v>83</v>
      </c>
      <c r="AV169" s="13" t="s">
        <v>83</v>
      </c>
      <c r="AW169" s="13" t="s">
        <v>31</v>
      </c>
      <c r="AX169" s="13" t="s">
        <v>8</v>
      </c>
      <c r="AY169" s="241" t="s">
        <v>121</v>
      </c>
    </row>
    <row r="170" s="2" customFormat="1" ht="24.15" customHeight="1">
      <c r="A170" s="38"/>
      <c r="B170" s="39"/>
      <c r="C170" s="218" t="s">
        <v>202</v>
      </c>
      <c r="D170" s="218" t="s">
        <v>123</v>
      </c>
      <c r="E170" s="219" t="s">
        <v>203</v>
      </c>
      <c r="F170" s="220" t="s">
        <v>204</v>
      </c>
      <c r="G170" s="221" t="s">
        <v>153</v>
      </c>
      <c r="H170" s="222">
        <v>229.24000000000001</v>
      </c>
      <c r="I170" s="223"/>
      <c r="J170" s="222">
        <f>ROUND(I170*H170,0)</f>
        <v>0</v>
      </c>
      <c r="K170" s="220" t="s">
        <v>127</v>
      </c>
      <c r="L170" s="44"/>
      <c r="M170" s="224" t="s">
        <v>1</v>
      </c>
      <c r="N170" s="225" t="s">
        <v>39</v>
      </c>
      <c r="O170" s="91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8" t="s">
        <v>128</v>
      </c>
      <c r="AT170" s="228" t="s">
        <v>123</v>
      </c>
      <c r="AU170" s="228" t="s">
        <v>83</v>
      </c>
      <c r="AY170" s="17" t="s">
        <v>121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7" t="s">
        <v>8</v>
      </c>
      <c r="BK170" s="229">
        <f>ROUND(I170*H170,0)</f>
        <v>0</v>
      </c>
      <c r="BL170" s="17" t="s">
        <v>128</v>
      </c>
      <c r="BM170" s="228" t="s">
        <v>205</v>
      </c>
    </row>
    <row r="171" s="13" customFormat="1">
      <c r="A171" s="13"/>
      <c r="B171" s="230"/>
      <c r="C171" s="231"/>
      <c r="D171" s="232" t="s">
        <v>130</v>
      </c>
      <c r="E171" s="233" t="s">
        <v>1</v>
      </c>
      <c r="F171" s="234" t="s">
        <v>206</v>
      </c>
      <c r="G171" s="231"/>
      <c r="H171" s="235">
        <v>152.91999999999999</v>
      </c>
      <c r="I171" s="236"/>
      <c r="J171" s="231"/>
      <c r="K171" s="231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130</v>
      </c>
      <c r="AU171" s="241" t="s">
        <v>83</v>
      </c>
      <c r="AV171" s="13" t="s">
        <v>83</v>
      </c>
      <c r="AW171" s="13" t="s">
        <v>31</v>
      </c>
      <c r="AX171" s="13" t="s">
        <v>74</v>
      </c>
      <c r="AY171" s="241" t="s">
        <v>121</v>
      </c>
    </row>
    <row r="172" s="13" customFormat="1">
      <c r="A172" s="13"/>
      <c r="B172" s="230"/>
      <c r="C172" s="231"/>
      <c r="D172" s="232" t="s">
        <v>130</v>
      </c>
      <c r="E172" s="233" t="s">
        <v>1</v>
      </c>
      <c r="F172" s="234" t="s">
        <v>207</v>
      </c>
      <c r="G172" s="231"/>
      <c r="H172" s="235">
        <v>69.719999999999999</v>
      </c>
      <c r="I172" s="236"/>
      <c r="J172" s="231"/>
      <c r="K172" s="231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130</v>
      </c>
      <c r="AU172" s="241" t="s">
        <v>83</v>
      </c>
      <c r="AV172" s="13" t="s">
        <v>83</v>
      </c>
      <c r="AW172" s="13" t="s">
        <v>31</v>
      </c>
      <c r="AX172" s="13" t="s">
        <v>74</v>
      </c>
      <c r="AY172" s="241" t="s">
        <v>121</v>
      </c>
    </row>
    <row r="173" s="13" customFormat="1">
      <c r="A173" s="13"/>
      <c r="B173" s="230"/>
      <c r="C173" s="231"/>
      <c r="D173" s="232" t="s">
        <v>130</v>
      </c>
      <c r="E173" s="233" t="s">
        <v>1</v>
      </c>
      <c r="F173" s="234" t="s">
        <v>208</v>
      </c>
      <c r="G173" s="231"/>
      <c r="H173" s="235">
        <v>6.5999999999999996</v>
      </c>
      <c r="I173" s="236"/>
      <c r="J173" s="231"/>
      <c r="K173" s="231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130</v>
      </c>
      <c r="AU173" s="241" t="s">
        <v>83</v>
      </c>
      <c r="AV173" s="13" t="s">
        <v>83</v>
      </c>
      <c r="AW173" s="13" t="s">
        <v>31</v>
      </c>
      <c r="AX173" s="13" t="s">
        <v>74</v>
      </c>
      <c r="AY173" s="241" t="s">
        <v>121</v>
      </c>
    </row>
    <row r="174" s="14" customFormat="1">
      <c r="A174" s="14"/>
      <c r="B174" s="242"/>
      <c r="C174" s="243"/>
      <c r="D174" s="232" t="s">
        <v>130</v>
      </c>
      <c r="E174" s="244" t="s">
        <v>1</v>
      </c>
      <c r="F174" s="245" t="s">
        <v>134</v>
      </c>
      <c r="G174" s="243"/>
      <c r="H174" s="246">
        <v>229.24000000000001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130</v>
      </c>
      <c r="AU174" s="252" t="s">
        <v>83</v>
      </c>
      <c r="AV174" s="14" t="s">
        <v>128</v>
      </c>
      <c r="AW174" s="14" t="s">
        <v>31</v>
      </c>
      <c r="AX174" s="14" t="s">
        <v>8</v>
      </c>
      <c r="AY174" s="252" t="s">
        <v>121</v>
      </c>
    </row>
    <row r="175" s="2" customFormat="1" ht="16.5" customHeight="1">
      <c r="A175" s="38"/>
      <c r="B175" s="39"/>
      <c r="C175" s="253" t="s">
        <v>209</v>
      </c>
      <c r="D175" s="253" t="s">
        <v>197</v>
      </c>
      <c r="E175" s="254" t="s">
        <v>198</v>
      </c>
      <c r="F175" s="255" t="s">
        <v>199</v>
      </c>
      <c r="G175" s="256" t="s">
        <v>189</v>
      </c>
      <c r="H175" s="257">
        <v>458.48000000000002</v>
      </c>
      <c r="I175" s="258"/>
      <c r="J175" s="257">
        <f>ROUND(I175*H175,0)</f>
        <v>0</v>
      </c>
      <c r="K175" s="255" t="s">
        <v>127</v>
      </c>
      <c r="L175" s="259"/>
      <c r="M175" s="260" t="s">
        <v>1</v>
      </c>
      <c r="N175" s="261" t="s">
        <v>39</v>
      </c>
      <c r="O175" s="91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8" t="s">
        <v>169</v>
      </c>
      <c r="AT175" s="228" t="s">
        <v>197</v>
      </c>
      <c r="AU175" s="228" t="s">
        <v>83</v>
      </c>
      <c r="AY175" s="17" t="s">
        <v>121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7" t="s">
        <v>8</v>
      </c>
      <c r="BK175" s="229">
        <f>ROUND(I175*H175,0)</f>
        <v>0</v>
      </c>
      <c r="BL175" s="17" t="s">
        <v>128</v>
      </c>
      <c r="BM175" s="228" t="s">
        <v>210</v>
      </c>
    </row>
    <row r="176" s="13" customFormat="1">
      <c r="A176" s="13"/>
      <c r="B176" s="230"/>
      <c r="C176" s="231"/>
      <c r="D176" s="232" t="s">
        <v>130</v>
      </c>
      <c r="E176" s="233" t="s">
        <v>1</v>
      </c>
      <c r="F176" s="234" t="s">
        <v>211</v>
      </c>
      <c r="G176" s="231"/>
      <c r="H176" s="235">
        <v>458.48000000000002</v>
      </c>
      <c r="I176" s="236"/>
      <c r="J176" s="231"/>
      <c r="K176" s="231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130</v>
      </c>
      <c r="AU176" s="241" t="s">
        <v>83</v>
      </c>
      <c r="AV176" s="13" t="s">
        <v>83</v>
      </c>
      <c r="AW176" s="13" t="s">
        <v>31</v>
      </c>
      <c r="AX176" s="13" t="s">
        <v>8</v>
      </c>
      <c r="AY176" s="241" t="s">
        <v>121</v>
      </c>
    </row>
    <row r="177" s="12" customFormat="1" ht="22.8" customHeight="1">
      <c r="A177" s="12"/>
      <c r="B177" s="202"/>
      <c r="C177" s="203"/>
      <c r="D177" s="204" t="s">
        <v>73</v>
      </c>
      <c r="E177" s="216" t="s">
        <v>139</v>
      </c>
      <c r="F177" s="216" t="s">
        <v>212</v>
      </c>
      <c r="G177" s="203"/>
      <c r="H177" s="203"/>
      <c r="I177" s="206"/>
      <c r="J177" s="217">
        <f>BK177</f>
        <v>0</v>
      </c>
      <c r="K177" s="203"/>
      <c r="L177" s="208"/>
      <c r="M177" s="209"/>
      <c r="N177" s="210"/>
      <c r="O177" s="210"/>
      <c r="P177" s="211">
        <f>SUM(P178:P183)</f>
        <v>0</v>
      </c>
      <c r="Q177" s="210"/>
      <c r="R177" s="211">
        <f>SUM(R178:R183)</f>
        <v>0</v>
      </c>
      <c r="S177" s="210"/>
      <c r="T177" s="212">
        <f>SUM(T178:T183)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3" t="s">
        <v>8</v>
      </c>
      <c r="AT177" s="214" t="s">
        <v>73</v>
      </c>
      <c r="AU177" s="214" t="s">
        <v>8</v>
      </c>
      <c r="AY177" s="213" t="s">
        <v>121</v>
      </c>
      <c r="BK177" s="215">
        <f>SUM(BK178:BK183)</f>
        <v>0</v>
      </c>
    </row>
    <row r="178" s="2" customFormat="1" ht="16.5" customHeight="1">
      <c r="A178" s="38"/>
      <c r="B178" s="39"/>
      <c r="C178" s="218" t="s">
        <v>213</v>
      </c>
      <c r="D178" s="218" t="s">
        <v>123</v>
      </c>
      <c r="E178" s="219" t="s">
        <v>214</v>
      </c>
      <c r="F178" s="220" t="s">
        <v>215</v>
      </c>
      <c r="G178" s="221" t="s">
        <v>216</v>
      </c>
      <c r="H178" s="222">
        <v>397.60000000000002</v>
      </c>
      <c r="I178" s="223"/>
      <c r="J178" s="222">
        <f>ROUND(I178*H178,0)</f>
        <v>0</v>
      </c>
      <c r="K178" s="220" t="s">
        <v>127</v>
      </c>
      <c r="L178" s="44"/>
      <c r="M178" s="224" t="s">
        <v>1</v>
      </c>
      <c r="N178" s="225" t="s">
        <v>39</v>
      </c>
      <c r="O178" s="91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8" t="s">
        <v>128</v>
      </c>
      <c r="AT178" s="228" t="s">
        <v>123</v>
      </c>
      <c r="AU178" s="228" t="s">
        <v>83</v>
      </c>
      <c r="AY178" s="17" t="s">
        <v>121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7" t="s">
        <v>8</v>
      </c>
      <c r="BK178" s="229">
        <f>ROUND(I178*H178,0)</f>
        <v>0</v>
      </c>
      <c r="BL178" s="17" t="s">
        <v>128</v>
      </c>
      <c r="BM178" s="228" t="s">
        <v>217</v>
      </c>
    </row>
    <row r="179" s="13" customFormat="1">
      <c r="A179" s="13"/>
      <c r="B179" s="230"/>
      <c r="C179" s="231"/>
      <c r="D179" s="232" t="s">
        <v>130</v>
      </c>
      <c r="E179" s="233" t="s">
        <v>1</v>
      </c>
      <c r="F179" s="234" t="s">
        <v>218</v>
      </c>
      <c r="G179" s="231"/>
      <c r="H179" s="235">
        <v>397.60000000000002</v>
      </c>
      <c r="I179" s="236"/>
      <c r="J179" s="231"/>
      <c r="K179" s="231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130</v>
      </c>
      <c r="AU179" s="241" t="s">
        <v>83</v>
      </c>
      <c r="AV179" s="13" t="s">
        <v>83</v>
      </c>
      <c r="AW179" s="13" t="s">
        <v>31</v>
      </c>
      <c r="AX179" s="13" t="s">
        <v>8</v>
      </c>
      <c r="AY179" s="241" t="s">
        <v>121</v>
      </c>
    </row>
    <row r="180" s="2" customFormat="1" ht="21.75" customHeight="1">
      <c r="A180" s="38"/>
      <c r="B180" s="39"/>
      <c r="C180" s="218" t="s">
        <v>219</v>
      </c>
      <c r="D180" s="218" t="s">
        <v>123</v>
      </c>
      <c r="E180" s="219" t="s">
        <v>220</v>
      </c>
      <c r="F180" s="220" t="s">
        <v>221</v>
      </c>
      <c r="G180" s="221" t="s">
        <v>216</v>
      </c>
      <c r="H180" s="222">
        <v>397.60000000000002</v>
      </c>
      <c r="I180" s="223"/>
      <c r="J180" s="222">
        <f>ROUND(I180*H180,0)</f>
        <v>0</v>
      </c>
      <c r="K180" s="220" t="s">
        <v>127</v>
      </c>
      <c r="L180" s="44"/>
      <c r="M180" s="224" t="s">
        <v>1</v>
      </c>
      <c r="N180" s="225" t="s">
        <v>39</v>
      </c>
      <c r="O180" s="91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8" t="s">
        <v>128</v>
      </c>
      <c r="AT180" s="228" t="s">
        <v>123</v>
      </c>
      <c r="AU180" s="228" t="s">
        <v>83</v>
      </c>
      <c r="AY180" s="17" t="s">
        <v>121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7" t="s">
        <v>8</v>
      </c>
      <c r="BK180" s="229">
        <f>ROUND(I180*H180,0)</f>
        <v>0</v>
      </c>
      <c r="BL180" s="17" t="s">
        <v>128</v>
      </c>
      <c r="BM180" s="228" t="s">
        <v>222</v>
      </c>
    </row>
    <row r="181" s="13" customFormat="1">
      <c r="A181" s="13"/>
      <c r="B181" s="230"/>
      <c r="C181" s="231"/>
      <c r="D181" s="232" t="s">
        <v>130</v>
      </c>
      <c r="E181" s="233" t="s">
        <v>1</v>
      </c>
      <c r="F181" s="234" t="s">
        <v>218</v>
      </c>
      <c r="G181" s="231"/>
      <c r="H181" s="235">
        <v>397.60000000000002</v>
      </c>
      <c r="I181" s="236"/>
      <c r="J181" s="231"/>
      <c r="K181" s="231"/>
      <c r="L181" s="237"/>
      <c r="M181" s="238"/>
      <c r="N181" s="239"/>
      <c r="O181" s="239"/>
      <c r="P181" s="239"/>
      <c r="Q181" s="239"/>
      <c r="R181" s="239"/>
      <c r="S181" s="239"/>
      <c r="T181" s="24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1" t="s">
        <v>130</v>
      </c>
      <c r="AU181" s="241" t="s">
        <v>83</v>
      </c>
      <c r="AV181" s="13" t="s">
        <v>83</v>
      </c>
      <c r="AW181" s="13" t="s">
        <v>31</v>
      </c>
      <c r="AX181" s="13" t="s">
        <v>8</v>
      </c>
      <c r="AY181" s="241" t="s">
        <v>121</v>
      </c>
    </row>
    <row r="182" s="2" customFormat="1" ht="16.5" customHeight="1">
      <c r="A182" s="38"/>
      <c r="B182" s="39"/>
      <c r="C182" s="218" t="s">
        <v>223</v>
      </c>
      <c r="D182" s="218" t="s">
        <v>123</v>
      </c>
      <c r="E182" s="219" t="s">
        <v>224</v>
      </c>
      <c r="F182" s="220" t="s">
        <v>225</v>
      </c>
      <c r="G182" s="221" t="s">
        <v>153</v>
      </c>
      <c r="H182" s="222">
        <v>2.8999999999999999</v>
      </c>
      <c r="I182" s="223"/>
      <c r="J182" s="222">
        <f>ROUND(I182*H182,0)</f>
        <v>0</v>
      </c>
      <c r="K182" s="220" t="s">
        <v>1</v>
      </c>
      <c r="L182" s="44"/>
      <c r="M182" s="224" t="s">
        <v>1</v>
      </c>
      <c r="N182" s="225" t="s">
        <v>39</v>
      </c>
      <c r="O182" s="91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8" t="s">
        <v>128</v>
      </c>
      <c r="AT182" s="228" t="s">
        <v>123</v>
      </c>
      <c r="AU182" s="228" t="s">
        <v>83</v>
      </c>
      <c r="AY182" s="17" t="s">
        <v>121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7" t="s">
        <v>8</v>
      </c>
      <c r="BK182" s="229">
        <f>ROUND(I182*H182,0)</f>
        <v>0</v>
      </c>
      <c r="BL182" s="17" t="s">
        <v>128</v>
      </c>
      <c r="BM182" s="228" t="s">
        <v>226</v>
      </c>
    </row>
    <row r="183" s="13" customFormat="1">
      <c r="A183" s="13"/>
      <c r="B183" s="230"/>
      <c r="C183" s="231"/>
      <c r="D183" s="232" t="s">
        <v>130</v>
      </c>
      <c r="E183" s="233" t="s">
        <v>1</v>
      </c>
      <c r="F183" s="234" t="s">
        <v>227</v>
      </c>
      <c r="G183" s="231"/>
      <c r="H183" s="235">
        <v>2.8999999999999999</v>
      </c>
      <c r="I183" s="236"/>
      <c r="J183" s="231"/>
      <c r="K183" s="231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130</v>
      </c>
      <c r="AU183" s="241" t="s">
        <v>83</v>
      </c>
      <c r="AV183" s="13" t="s">
        <v>83</v>
      </c>
      <c r="AW183" s="13" t="s">
        <v>31</v>
      </c>
      <c r="AX183" s="13" t="s">
        <v>8</v>
      </c>
      <c r="AY183" s="241" t="s">
        <v>121</v>
      </c>
    </row>
    <row r="184" s="12" customFormat="1" ht="22.8" customHeight="1">
      <c r="A184" s="12"/>
      <c r="B184" s="202"/>
      <c r="C184" s="203"/>
      <c r="D184" s="204" t="s">
        <v>73</v>
      </c>
      <c r="E184" s="216" t="s">
        <v>128</v>
      </c>
      <c r="F184" s="216" t="s">
        <v>228</v>
      </c>
      <c r="G184" s="203"/>
      <c r="H184" s="203"/>
      <c r="I184" s="206"/>
      <c r="J184" s="217">
        <f>BK184</f>
        <v>0</v>
      </c>
      <c r="K184" s="203"/>
      <c r="L184" s="208"/>
      <c r="M184" s="209"/>
      <c r="N184" s="210"/>
      <c r="O184" s="210"/>
      <c r="P184" s="211">
        <f>SUM(P185:P189)</f>
        <v>0</v>
      </c>
      <c r="Q184" s="210"/>
      <c r="R184" s="211">
        <f>SUM(R185:R189)</f>
        <v>0</v>
      </c>
      <c r="S184" s="210"/>
      <c r="T184" s="212">
        <f>SUM(T185:T189)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3" t="s">
        <v>8</v>
      </c>
      <c r="AT184" s="214" t="s">
        <v>73</v>
      </c>
      <c r="AU184" s="214" t="s">
        <v>8</v>
      </c>
      <c r="AY184" s="213" t="s">
        <v>121</v>
      </c>
      <c r="BK184" s="215">
        <f>SUM(BK185:BK189)</f>
        <v>0</v>
      </c>
    </row>
    <row r="185" s="2" customFormat="1" ht="16.5" customHeight="1">
      <c r="A185" s="38"/>
      <c r="B185" s="39"/>
      <c r="C185" s="218" t="s">
        <v>229</v>
      </c>
      <c r="D185" s="218" t="s">
        <v>123</v>
      </c>
      <c r="E185" s="219" t="s">
        <v>230</v>
      </c>
      <c r="F185" s="220" t="s">
        <v>231</v>
      </c>
      <c r="G185" s="221" t="s">
        <v>153</v>
      </c>
      <c r="H185" s="222">
        <v>39.600000000000001</v>
      </c>
      <c r="I185" s="223"/>
      <c r="J185" s="222">
        <f>ROUND(I185*H185,0)</f>
        <v>0</v>
      </c>
      <c r="K185" s="220" t="s">
        <v>127</v>
      </c>
      <c r="L185" s="44"/>
      <c r="M185" s="224" t="s">
        <v>1</v>
      </c>
      <c r="N185" s="225" t="s">
        <v>39</v>
      </c>
      <c r="O185" s="91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8" t="s">
        <v>128</v>
      </c>
      <c r="AT185" s="228" t="s">
        <v>123</v>
      </c>
      <c r="AU185" s="228" t="s">
        <v>83</v>
      </c>
      <c r="AY185" s="17" t="s">
        <v>121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7" t="s">
        <v>8</v>
      </c>
      <c r="BK185" s="229">
        <f>ROUND(I185*H185,0)</f>
        <v>0</v>
      </c>
      <c r="BL185" s="17" t="s">
        <v>128</v>
      </c>
      <c r="BM185" s="228" t="s">
        <v>232</v>
      </c>
    </row>
    <row r="186" s="13" customFormat="1">
      <c r="A186" s="13"/>
      <c r="B186" s="230"/>
      <c r="C186" s="231"/>
      <c r="D186" s="232" t="s">
        <v>130</v>
      </c>
      <c r="E186" s="233" t="s">
        <v>1</v>
      </c>
      <c r="F186" s="234" t="s">
        <v>233</v>
      </c>
      <c r="G186" s="231"/>
      <c r="H186" s="235">
        <v>26.620000000000001</v>
      </c>
      <c r="I186" s="236"/>
      <c r="J186" s="231"/>
      <c r="K186" s="231"/>
      <c r="L186" s="237"/>
      <c r="M186" s="238"/>
      <c r="N186" s="239"/>
      <c r="O186" s="239"/>
      <c r="P186" s="239"/>
      <c r="Q186" s="239"/>
      <c r="R186" s="239"/>
      <c r="S186" s="239"/>
      <c r="T186" s="24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1" t="s">
        <v>130</v>
      </c>
      <c r="AU186" s="241" t="s">
        <v>83</v>
      </c>
      <c r="AV186" s="13" t="s">
        <v>83</v>
      </c>
      <c r="AW186" s="13" t="s">
        <v>31</v>
      </c>
      <c r="AX186" s="13" t="s">
        <v>74</v>
      </c>
      <c r="AY186" s="241" t="s">
        <v>121</v>
      </c>
    </row>
    <row r="187" s="13" customFormat="1">
      <c r="A187" s="13"/>
      <c r="B187" s="230"/>
      <c r="C187" s="231"/>
      <c r="D187" s="232" t="s">
        <v>130</v>
      </c>
      <c r="E187" s="233" t="s">
        <v>1</v>
      </c>
      <c r="F187" s="234" t="s">
        <v>234</v>
      </c>
      <c r="G187" s="231"/>
      <c r="H187" s="235">
        <v>11.880000000000001</v>
      </c>
      <c r="I187" s="236"/>
      <c r="J187" s="231"/>
      <c r="K187" s="231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130</v>
      </c>
      <c r="AU187" s="241" t="s">
        <v>83</v>
      </c>
      <c r="AV187" s="13" t="s">
        <v>83</v>
      </c>
      <c r="AW187" s="13" t="s">
        <v>31</v>
      </c>
      <c r="AX187" s="13" t="s">
        <v>74</v>
      </c>
      <c r="AY187" s="241" t="s">
        <v>121</v>
      </c>
    </row>
    <row r="188" s="13" customFormat="1">
      <c r="A188" s="13"/>
      <c r="B188" s="230"/>
      <c r="C188" s="231"/>
      <c r="D188" s="232" t="s">
        <v>130</v>
      </c>
      <c r="E188" s="233" t="s">
        <v>1</v>
      </c>
      <c r="F188" s="234" t="s">
        <v>235</v>
      </c>
      <c r="G188" s="231"/>
      <c r="H188" s="235">
        <v>1.1000000000000001</v>
      </c>
      <c r="I188" s="236"/>
      <c r="J188" s="231"/>
      <c r="K188" s="231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130</v>
      </c>
      <c r="AU188" s="241" t="s">
        <v>83</v>
      </c>
      <c r="AV188" s="13" t="s">
        <v>83</v>
      </c>
      <c r="AW188" s="13" t="s">
        <v>31</v>
      </c>
      <c r="AX188" s="13" t="s">
        <v>74</v>
      </c>
      <c r="AY188" s="241" t="s">
        <v>121</v>
      </c>
    </row>
    <row r="189" s="14" customFormat="1">
      <c r="A189" s="14"/>
      <c r="B189" s="242"/>
      <c r="C189" s="243"/>
      <c r="D189" s="232" t="s">
        <v>130</v>
      </c>
      <c r="E189" s="244" t="s">
        <v>1</v>
      </c>
      <c r="F189" s="245" t="s">
        <v>134</v>
      </c>
      <c r="G189" s="243"/>
      <c r="H189" s="246">
        <v>39.600000000000001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130</v>
      </c>
      <c r="AU189" s="252" t="s">
        <v>83</v>
      </c>
      <c r="AV189" s="14" t="s">
        <v>128</v>
      </c>
      <c r="AW189" s="14" t="s">
        <v>31</v>
      </c>
      <c r="AX189" s="14" t="s">
        <v>8</v>
      </c>
      <c r="AY189" s="252" t="s">
        <v>121</v>
      </c>
    </row>
    <row r="190" s="12" customFormat="1" ht="22.8" customHeight="1">
      <c r="A190" s="12"/>
      <c r="B190" s="202"/>
      <c r="C190" s="203"/>
      <c r="D190" s="204" t="s">
        <v>73</v>
      </c>
      <c r="E190" s="216" t="s">
        <v>169</v>
      </c>
      <c r="F190" s="216" t="s">
        <v>236</v>
      </c>
      <c r="G190" s="203"/>
      <c r="H190" s="203"/>
      <c r="I190" s="206"/>
      <c r="J190" s="217">
        <f>BK190</f>
        <v>0</v>
      </c>
      <c r="K190" s="203"/>
      <c r="L190" s="208"/>
      <c r="M190" s="209"/>
      <c r="N190" s="210"/>
      <c r="O190" s="210"/>
      <c r="P190" s="211">
        <f>SUM(P191:P236)</f>
        <v>0</v>
      </c>
      <c r="Q190" s="210"/>
      <c r="R190" s="211">
        <f>SUM(R191:R236)</f>
        <v>107.54212330400002</v>
      </c>
      <c r="S190" s="210"/>
      <c r="T190" s="212">
        <f>SUM(T191:T236)</f>
        <v>97.024000000000001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3" t="s">
        <v>8</v>
      </c>
      <c r="AT190" s="214" t="s">
        <v>73</v>
      </c>
      <c r="AU190" s="214" t="s">
        <v>8</v>
      </c>
      <c r="AY190" s="213" t="s">
        <v>121</v>
      </c>
      <c r="BK190" s="215">
        <f>SUM(BK191:BK236)</f>
        <v>0</v>
      </c>
    </row>
    <row r="191" s="2" customFormat="1" ht="24.15" customHeight="1">
      <c r="A191" s="38"/>
      <c r="B191" s="39"/>
      <c r="C191" s="218" t="s">
        <v>237</v>
      </c>
      <c r="D191" s="218" t="s">
        <v>123</v>
      </c>
      <c r="E191" s="219" t="s">
        <v>238</v>
      </c>
      <c r="F191" s="220" t="s">
        <v>239</v>
      </c>
      <c r="G191" s="221" t="s">
        <v>216</v>
      </c>
      <c r="H191" s="222">
        <v>303.19999999999999</v>
      </c>
      <c r="I191" s="223"/>
      <c r="J191" s="222">
        <f>ROUND(I191*H191,0)</f>
        <v>0</v>
      </c>
      <c r="K191" s="220" t="s">
        <v>127</v>
      </c>
      <c r="L191" s="44"/>
      <c r="M191" s="224" t="s">
        <v>1</v>
      </c>
      <c r="N191" s="225" t="s">
        <v>39</v>
      </c>
      <c r="O191" s="91"/>
      <c r="P191" s="226">
        <f>O191*H191</f>
        <v>0</v>
      </c>
      <c r="Q191" s="226">
        <v>0</v>
      </c>
      <c r="R191" s="226">
        <f>Q191*H191</f>
        <v>0</v>
      </c>
      <c r="S191" s="226">
        <v>0.32000000000000001</v>
      </c>
      <c r="T191" s="227">
        <f>S191*H191</f>
        <v>97.024000000000001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8" t="s">
        <v>128</v>
      </c>
      <c r="AT191" s="228" t="s">
        <v>123</v>
      </c>
      <c r="AU191" s="228" t="s">
        <v>83</v>
      </c>
      <c r="AY191" s="17" t="s">
        <v>121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7" t="s">
        <v>8</v>
      </c>
      <c r="BK191" s="229">
        <f>ROUND(I191*H191,0)</f>
        <v>0</v>
      </c>
      <c r="BL191" s="17" t="s">
        <v>128</v>
      </c>
      <c r="BM191" s="228" t="s">
        <v>240</v>
      </c>
    </row>
    <row r="192" s="13" customFormat="1">
      <c r="A192" s="13"/>
      <c r="B192" s="230"/>
      <c r="C192" s="231"/>
      <c r="D192" s="232" t="s">
        <v>130</v>
      </c>
      <c r="E192" s="233" t="s">
        <v>1</v>
      </c>
      <c r="F192" s="234" t="s">
        <v>241</v>
      </c>
      <c r="G192" s="231"/>
      <c r="H192" s="235">
        <v>191.19999999999999</v>
      </c>
      <c r="I192" s="236"/>
      <c r="J192" s="231"/>
      <c r="K192" s="231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130</v>
      </c>
      <c r="AU192" s="241" t="s">
        <v>83</v>
      </c>
      <c r="AV192" s="13" t="s">
        <v>83</v>
      </c>
      <c r="AW192" s="13" t="s">
        <v>31</v>
      </c>
      <c r="AX192" s="13" t="s">
        <v>74</v>
      </c>
      <c r="AY192" s="241" t="s">
        <v>121</v>
      </c>
    </row>
    <row r="193" s="13" customFormat="1">
      <c r="A193" s="13"/>
      <c r="B193" s="230"/>
      <c r="C193" s="231"/>
      <c r="D193" s="232" t="s">
        <v>130</v>
      </c>
      <c r="E193" s="233" t="s">
        <v>1</v>
      </c>
      <c r="F193" s="234" t="s">
        <v>242</v>
      </c>
      <c r="G193" s="231"/>
      <c r="H193" s="235">
        <v>101</v>
      </c>
      <c r="I193" s="236"/>
      <c r="J193" s="231"/>
      <c r="K193" s="231"/>
      <c r="L193" s="237"/>
      <c r="M193" s="238"/>
      <c r="N193" s="239"/>
      <c r="O193" s="239"/>
      <c r="P193" s="239"/>
      <c r="Q193" s="239"/>
      <c r="R193" s="239"/>
      <c r="S193" s="239"/>
      <c r="T193" s="24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1" t="s">
        <v>130</v>
      </c>
      <c r="AU193" s="241" t="s">
        <v>83</v>
      </c>
      <c r="AV193" s="13" t="s">
        <v>83</v>
      </c>
      <c r="AW193" s="13" t="s">
        <v>31</v>
      </c>
      <c r="AX193" s="13" t="s">
        <v>74</v>
      </c>
      <c r="AY193" s="241" t="s">
        <v>121</v>
      </c>
    </row>
    <row r="194" s="13" customFormat="1">
      <c r="A194" s="13"/>
      <c r="B194" s="230"/>
      <c r="C194" s="231"/>
      <c r="D194" s="232" t="s">
        <v>130</v>
      </c>
      <c r="E194" s="233" t="s">
        <v>1</v>
      </c>
      <c r="F194" s="234" t="s">
        <v>243</v>
      </c>
      <c r="G194" s="231"/>
      <c r="H194" s="235">
        <v>11</v>
      </c>
      <c r="I194" s="236"/>
      <c r="J194" s="231"/>
      <c r="K194" s="231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130</v>
      </c>
      <c r="AU194" s="241" t="s">
        <v>83</v>
      </c>
      <c r="AV194" s="13" t="s">
        <v>83</v>
      </c>
      <c r="AW194" s="13" t="s">
        <v>31</v>
      </c>
      <c r="AX194" s="13" t="s">
        <v>74</v>
      </c>
      <c r="AY194" s="241" t="s">
        <v>121</v>
      </c>
    </row>
    <row r="195" s="14" customFormat="1">
      <c r="A195" s="14"/>
      <c r="B195" s="242"/>
      <c r="C195" s="243"/>
      <c r="D195" s="232" t="s">
        <v>130</v>
      </c>
      <c r="E195" s="244" t="s">
        <v>1</v>
      </c>
      <c r="F195" s="245" t="s">
        <v>134</v>
      </c>
      <c r="G195" s="243"/>
      <c r="H195" s="246">
        <v>303.19999999999999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2" t="s">
        <v>130</v>
      </c>
      <c r="AU195" s="252" t="s">
        <v>83</v>
      </c>
      <c r="AV195" s="14" t="s">
        <v>128</v>
      </c>
      <c r="AW195" s="14" t="s">
        <v>31</v>
      </c>
      <c r="AX195" s="14" t="s">
        <v>8</v>
      </c>
      <c r="AY195" s="252" t="s">
        <v>121</v>
      </c>
    </row>
    <row r="196" s="2" customFormat="1" ht="33" customHeight="1">
      <c r="A196" s="38"/>
      <c r="B196" s="39"/>
      <c r="C196" s="218" t="s">
        <v>7</v>
      </c>
      <c r="D196" s="218" t="s">
        <v>123</v>
      </c>
      <c r="E196" s="219" t="s">
        <v>244</v>
      </c>
      <c r="F196" s="220" t="s">
        <v>245</v>
      </c>
      <c r="G196" s="221" t="s">
        <v>216</v>
      </c>
      <c r="H196" s="222">
        <v>30.300000000000001</v>
      </c>
      <c r="I196" s="223"/>
      <c r="J196" s="222">
        <f>ROUND(I196*H196,0)</f>
        <v>0</v>
      </c>
      <c r="K196" s="220" t="s">
        <v>127</v>
      </c>
      <c r="L196" s="44"/>
      <c r="M196" s="224" t="s">
        <v>1</v>
      </c>
      <c r="N196" s="225" t="s">
        <v>39</v>
      </c>
      <c r="O196" s="91"/>
      <c r="P196" s="226">
        <f>O196*H196</f>
        <v>0</v>
      </c>
      <c r="Q196" s="226">
        <v>3.0000000000000001E-05</v>
      </c>
      <c r="R196" s="226">
        <f>Q196*H196</f>
        <v>0.00090900000000000009</v>
      </c>
      <c r="S196" s="226">
        <v>0</v>
      </c>
      <c r="T196" s="22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8" t="s">
        <v>128</v>
      </c>
      <c r="AT196" s="228" t="s">
        <v>123</v>
      </c>
      <c r="AU196" s="228" t="s">
        <v>83</v>
      </c>
      <c r="AY196" s="17" t="s">
        <v>121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7" t="s">
        <v>8</v>
      </c>
      <c r="BK196" s="229">
        <f>ROUND(I196*H196,0)</f>
        <v>0</v>
      </c>
      <c r="BL196" s="17" t="s">
        <v>128</v>
      </c>
      <c r="BM196" s="228" t="s">
        <v>246</v>
      </c>
    </row>
    <row r="197" s="13" customFormat="1">
      <c r="A197" s="13"/>
      <c r="B197" s="230"/>
      <c r="C197" s="231"/>
      <c r="D197" s="232" t="s">
        <v>130</v>
      </c>
      <c r="E197" s="233" t="s">
        <v>1</v>
      </c>
      <c r="F197" s="234" t="s">
        <v>247</v>
      </c>
      <c r="G197" s="231"/>
      <c r="H197" s="235">
        <v>30.300000000000001</v>
      </c>
      <c r="I197" s="236"/>
      <c r="J197" s="231"/>
      <c r="K197" s="231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130</v>
      </c>
      <c r="AU197" s="241" t="s">
        <v>83</v>
      </c>
      <c r="AV197" s="13" t="s">
        <v>83</v>
      </c>
      <c r="AW197" s="13" t="s">
        <v>31</v>
      </c>
      <c r="AX197" s="13" t="s">
        <v>8</v>
      </c>
      <c r="AY197" s="241" t="s">
        <v>121</v>
      </c>
    </row>
    <row r="198" s="2" customFormat="1" ht="24.15" customHeight="1">
      <c r="A198" s="38"/>
      <c r="B198" s="39"/>
      <c r="C198" s="253" t="s">
        <v>248</v>
      </c>
      <c r="D198" s="253" t="s">
        <v>197</v>
      </c>
      <c r="E198" s="254" t="s">
        <v>249</v>
      </c>
      <c r="F198" s="255" t="s">
        <v>250</v>
      </c>
      <c r="G198" s="256" t="s">
        <v>216</v>
      </c>
      <c r="H198" s="257">
        <v>33</v>
      </c>
      <c r="I198" s="258"/>
      <c r="J198" s="257">
        <f>ROUND(I198*H198,0)</f>
        <v>0</v>
      </c>
      <c r="K198" s="255" t="s">
        <v>127</v>
      </c>
      <c r="L198" s="259"/>
      <c r="M198" s="260" t="s">
        <v>1</v>
      </c>
      <c r="N198" s="261" t="s">
        <v>39</v>
      </c>
      <c r="O198" s="91"/>
      <c r="P198" s="226">
        <f>O198*H198</f>
        <v>0</v>
      </c>
      <c r="Q198" s="226">
        <v>0.024</v>
      </c>
      <c r="R198" s="226">
        <f>Q198*H198</f>
        <v>0.79200000000000004</v>
      </c>
      <c r="S198" s="226">
        <v>0</v>
      </c>
      <c r="T198" s="22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8" t="s">
        <v>169</v>
      </c>
      <c r="AT198" s="228" t="s">
        <v>197</v>
      </c>
      <c r="AU198" s="228" t="s">
        <v>83</v>
      </c>
      <c r="AY198" s="17" t="s">
        <v>121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7" t="s">
        <v>8</v>
      </c>
      <c r="BK198" s="229">
        <f>ROUND(I198*H198,0)</f>
        <v>0</v>
      </c>
      <c r="BL198" s="17" t="s">
        <v>128</v>
      </c>
      <c r="BM198" s="228" t="s">
        <v>251</v>
      </c>
    </row>
    <row r="199" s="2" customFormat="1" ht="33" customHeight="1">
      <c r="A199" s="38"/>
      <c r="B199" s="39"/>
      <c r="C199" s="218" t="s">
        <v>252</v>
      </c>
      <c r="D199" s="218" t="s">
        <v>123</v>
      </c>
      <c r="E199" s="219" t="s">
        <v>253</v>
      </c>
      <c r="F199" s="220" t="s">
        <v>254</v>
      </c>
      <c r="G199" s="221" t="s">
        <v>216</v>
      </c>
      <c r="H199" s="222">
        <v>47.700000000000003</v>
      </c>
      <c r="I199" s="223"/>
      <c r="J199" s="222">
        <f>ROUND(I199*H199,0)</f>
        <v>0</v>
      </c>
      <c r="K199" s="220" t="s">
        <v>127</v>
      </c>
      <c r="L199" s="44"/>
      <c r="M199" s="224" t="s">
        <v>1</v>
      </c>
      <c r="N199" s="225" t="s">
        <v>39</v>
      </c>
      <c r="O199" s="91"/>
      <c r="P199" s="226">
        <f>O199*H199</f>
        <v>0</v>
      </c>
      <c r="Q199" s="226">
        <v>4.0000000000000003E-05</v>
      </c>
      <c r="R199" s="226">
        <f>Q199*H199</f>
        <v>0.0019080000000000002</v>
      </c>
      <c r="S199" s="226">
        <v>0</v>
      </c>
      <c r="T199" s="22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8" t="s">
        <v>128</v>
      </c>
      <c r="AT199" s="228" t="s">
        <v>123</v>
      </c>
      <c r="AU199" s="228" t="s">
        <v>83</v>
      </c>
      <c r="AY199" s="17" t="s">
        <v>121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7" t="s">
        <v>8</v>
      </c>
      <c r="BK199" s="229">
        <f>ROUND(I199*H199,0)</f>
        <v>0</v>
      </c>
      <c r="BL199" s="17" t="s">
        <v>128</v>
      </c>
      <c r="BM199" s="228" t="s">
        <v>255</v>
      </c>
    </row>
    <row r="200" s="13" customFormat="1">
      <c r="A200" s="13"/>
      <c r="B200" s="230"/>
      <c r="C200" s="231"/>
      <c r="D200" s="232" t="s">
        <v>130</v>
      </c>
      <c r="E200" s="233" t="s">
        <v>1</v>
      </c>
      <c r="F200" s="234" t="s">
        <v>256</v>
      </c>
      <c r="G200" s="231"/>
      <c r="H200" s="235">
        <v>44.200000000000003</v>
      </c>
      <c r="I200" s="236"/>
      <c r="J200" s="231"/>
      <c r="K200" s="231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130</v>
      </c>
      <c r="AU200" s="241" t="s">
        <v>83</v>
      </c>
      <c r="AV200" s="13" t="s">
        <v>83</v>
      </c>
      <c r="AW200" s="13" t="s">
        <v>31</v>
      </c>
      <c r="AX200" s="13" t="s">
        <v>74</v>
      </c>
      <c r="AY200" s="241" t="s">
        <v>121</v>
      </c>
    </row>
    <row r="201" s="13" customFormat="1">
      <c r="A201" s="13"/>
      <c r="B201" s="230"/>
      <c r="C201" s="231"/>
      <c r="D201" s="232" t="s">
        <v>130</v>
      </c>
      <c r="E201" s="233" t="s">
        <v>1</v>
      </c>
      <c r="F201" s="234" t="s">
        <v>257</v>
      </c>
      <c r="G201" s="231"/>
      <c r="H201" s="235">
        <v>3.5</v>
      </c>
      <c r="I201" s="236"/>
      <c r="J201" s="231"/>
      <c r="K201" s="231"/>
      <c r="L201" s="237"/>
      <c r="M201" s="238"/>
      <c r="N201" s="239"/>
      <c r="O201" s="239"/>
      <c r="P201" s="239"/>
      <c r="Q201" s="239"/>
      <c r="R201" s="239"/>
      <c r="S201" s="239"/>
      <c r="T201" s="24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130</v>
      </c>
      <c r="AU201" s="241" t="s">
        <v>83</v>
      </c>
      <c r="AV201" s="13" t="s">
        <v>83</v>
      </c>
      <c r="AW201" s="13" t="s">
        <v>31</v>
      </c>
      <c r="AX201" s="13" t="s">
        <v>74</v>
      </c>
      <c r="AY201" s="241" t="s">
        <v>121</v>
      </c>
    </row>
    <row r="202" s="14" customFormat="1">
      <c r="A202" s="14"/>
      <c r="B202" s="242"/>
      <c r="C202" s="243"/>
      <c r="D202" s="232" t="s">
        <v>130</v>
      </c>
      <c r="E202" s="244" t="s">
        <v>1</v>
      </c>
      <c r="F202" s="245" t="s">
        <v>134</v>
      </c>
      <c r="G202" s="243"/>
      <c r="H202" s="246">
        <v>47.700000000000003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2" t="s">
        <v>130</v>
      </c>
      <c r="AU202" s="252" t="s">
        <v>83</v>
      </c>
      <c r="AV202" s="14" t="s">
        <v>128</v>
      </c>
      <c r="AW202" s="14" t="s">
        <v>31</v>
      </c>
      <c r="AX202" s="14" t="s">
        <v>8</v>
      </c>
      <c r="AY202" s="252" t="s">
        <v>121</v>
      </c>
    </row>
    <row r="203" s="2" customFormat="1" ht="24.15" customHeight="1">
      <c r="A203" s="38"/>
      <c r="B203" s="39"/>
      <c r="C203" s="253" t="s">
        <v>258</v>
      </c>
      <c r="D203" s="253" t="s">
        <v>197</v>
      </c>
      <c r="E203" s="254" t="s">
        <v>259</v>
      </c>
      <c r="F203" s="255" t="s">
        <v>260</v>
      </c>
      <c r="G203" s="256" t="s">
        <v>216</v>
      </c>
      <c r="H203" s="257">
        <v>52</v>
      </c>
      <c r="I203" s="258"/>
      <c r="J203" s="257">
        <f>ROUND(I203*H203,0)</f>
        <v>0</v>
      </c>
      <c r="K203" s="255" t="s">
        <v>127</v>
      </c>
      <c r="L203" s="259"/>
      <c r="M203" s="260" t="s">
        <v>1</v>
      </c>
      <c r="N203" s="261" t="s">
        <v>39</v>
      </c>
      <c r="O203" s="91"/>
      <c r="P203" s="226">
        <f>O203*H203</f>
        <v>0</v>
      </c>
      <c r="Q203" s="226">
        <v>0.042999999999999997</v>
      </c>
      <c r="R203" s="226">
        <f>Q203*H203</f>
        <v>2.2359999999999998</v>
      </c>
      <c r="S203" s="226">
        <v>0</v>
      </c>
      <c r="T203" s="22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8" t="s">
        <v>169</v>
      </c>
      <c r="AT203" s="228" t="s">
        <v>197</v>
      </c>
      <c r="AU203" s="228" t="s">
        <v>83</v>
      </c>
      <c r="AY203" s="17" t="s">
        <v>121</v>
      </c>
      <c r="BE203" s="229">
        <f>IF(N203="základní",J203,0)</f>
        <v>0</v>
      </c>
      <c r="BF203" s="229">
        <f>IF(N203="snížená",J203,0)</f>
        <v>0</v>
      </c>
      <c r="BG203" s="229">
        <f>IF(N203="zákl. přenesená",J203,0)</f>
        <v>0</v>
      </c>
      <c r="BH203" s="229">
        <f>IF(N203="sníž. přenesená",J203,0)</f>
        <v>0</v>
      </c>
      <c r="BI203" s="229">
        <f>IF(N203="nulová",J203,0)</f>
        <v>0</v>
      </c>
      <c r="BJ203" s="17" t="s">
        <v>8</v>
      </c>
      <c r="BK203" s="229">
        <f>ROUND(I203*H203,0)</f>
        <v>0</v>
      </c>
      <c r="BL203" s="17" t="s">
        <v>128</v>
      </c>
      <c r="BM203" s="228" t="s">
        <v>261</v>
      </c>
    </row>
    <row r="204" s="2" customFormat="1" ht="33" customHeight="1">
      <c r="A204" s="38"/>
      <c r="B204" s="39"/>
      <c r="C204" s="218" t="s">
        <v>262</v>
      </c>
      <c r="D204" s="218" t="s">
        <v>123</v>
      </c>
      <c r="E204" s="219" t="s">
        <v>263</v>
      </c>
      <c r="F204" s="220" t="s">
        <v>264</v>
      </c>
      <c r="G204" s="221" t="s">
        <v>216</v>
      </c>
      <c r="H204" s="222">
        <v>7.4000000000000004</v>
      </c>
      <c r="I204" s="223"/>
      <c r="J204" s="222">
        <f>ROUND(I204*H204,0)</f>
        <v>0</v>
      </c>
      <c r="K204" s="220" t="s">
        <v>127</v>
      </c>
      <c r="L204" s="44"/>
      <c r="M204" s="224" t="s">
        <v>1</v>
      </c>
      <c r="N204" s="225" t="s">
        <v>39</v>
      </c>
      <c r="O204" s="91"/>
      <c r="P204" s="226">
        <f>O204*H204</f>
        <v>0</v>
      </c>
      <c r="Q204" s="226">
        <v>5.0000000000000002E-05</v>
      </c>
      <c r="R204" s="226">
        <f>Q204*H204</f>
        <v>0.00037000000000000005</v>
      </c>
      <c r="S204" s="226">
        <v>0</v>
      </c>
      <c r="T204" s="22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8" t="s">
        <v>128</v>
      </c>
      <c r="AT204" s="228" t="s">
        <v>123</v>
      </c>
      <c r="AU204" s="228" t="s">
        <v>83</v>
      </c>
      <c r="AY204" s="17" t="s">
        <v>121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7" t="s">
        <v>8</v>
      </c>
      <c r="BK204" s="229">
        <f>ROUND(I204*H204,0)</f>
        <v>0</v>
      </c>
      <c r="BL204" s="17" t="s">
        <v>128</v>
      </c>
      <c r="BM204" s="228" t="s">
        <v>265</v>
      </c>
    </row>
    <row r="205" s="13" customFormat="1">
      <c r="A205" s="13"/>
      <c r="B205" s="230"/>
      <c r="C205" s="231"/>
      <c r="D205" s="232" t="s">
        <v>130</v>
      </c>
      <c r="E205" s="233" t="s">
        <v>1</v>
      </c>
      <c r="F205" s="234" t="s">
        <v>266</v>
      </c>
      <c r="G205" s="231"/>
      <c r="H205" s="235">
        <v>7.4000000000000004</v>
      </c>
      <c r="I205" s="236"/>
      <c r="J205" s="231"/>
      <c r="K205" s="231"/>
      <c r="L205" s="237"/>
      <c r="M205" s="238"/>
      <c r="N205" s="239"/>
      <c r="O205" s="239"/>
      <c r="P205" s="239"/>
      <c r="Q205" s="239"/>
      <c r="R205" s="239"/>
      <c r="S205" s="239"/>
      <c r="T205" s="24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1" t="s">
        <v>130</v>
      </c>
      <c r="AU205" s="241" t="s">
        <v>83</v>
      </c>
      <c r="AV205" s="13" t="s">
        <v>83</v>
      </c>
      <c r="AW205" s="13" t="s">
        <v>31</v>
      </c>
      <c r="AX205" s="13" t="s">
        <v>8</v>
      </c>
      <c r="AY205" s="241" t="s">
        <v>121</v>
      </c>
    </row>
    <row r="206" s="2" customFormat="1" ht="24.15" customHeight="1">
      <c r="A206" s="38"/>
      <c r="B206" s="39"/>
      <c r="C206" s="253" t="s">
        <v>267</v>
      </c>
      <c r="D206" s="253" t="s">
        <v>197</v>
      </c>
      <c r="E206" s="254" t="s">
        <v>268</v>
      </c>
      <c r="F206" s="255" t="s">
        <v>269</v>
      </c>
      <c r="G206" s="256" t="s">
        <v>216</v>
      </c>
      <c r="H206" s="257">
        <v>8</v>
      </c>
      <c r="I206" s="258"/>
      <c r="J206" s="257">
        <f>ROUND(I206*H206,0)</f>
        <v>0</v>
      </c>
      <c r="K206" s="255" t="s">
        <v>127</v>
      </c>
      <c r="L206" s="259"/>
      <c r="M206" s="260" t="s">
        <v>1</v>
      </c>
      <c r="N206" s="261" t="s">
        <v>39</v>
      </c>
      <c r="O206" s="91"/>
      <c r="P206" s="226">
        <f>O206*H206</f>
        <v>0</v>
      </c>
      <c r="Q206" s="226">
        <v>0.074999999999999997</v>
      </c>
      <c r="R206" s="226">
        <f>Q206*H206</f>
        <v>0.59999999999999998</v>
      </c>
      <c r="S206" s="226">
        <v>0</v>
      </c>
      <c r="T206" s="22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8" t="s">
        <v>169</v>
      </c>
      <c r="AT206" s="228" t="s">
        <v>197</v>
      </c>
      <c r="AU206" s="228" t="s">
        <v>83</v>
      </c>
      <c r="AY206" s="17" t="s">
        <v>121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17" t="s">
        <v>8</v>
      </c>
      <c r="BK206" s="229">
        <f>ROUND(I206*H206,0)</f>
        <v>0</v>
      </c>
      <c r="BL206" s="17" t="s">
        <v>128</v>
      </c>
      <c r="BM206" s="228" t="s">
        <v>270</v>
      </c>
    </row>
    <row r="207" s="2" customFormat="1" ht="33" customHeight="1">
      <c r="A207" s="38"/>
      <c r="B207" s="39"/>
      <c r="C207" s="218" t="s">
        <v>271</v>
      </c>
      <c r="D207" s="218" t="s">
        <v>123</v>
      </c>
      <c r="E207" s="219" t="s">
        <v>272</v>
      </c>
      <c r="F207" s="220" t="s">
        <v>273</v>
      </c>
      <c r="G207" s="221" t="s">
        <v>216</v>
      </c>
      <c r="H207" s="222">
        <v>312.19999999999999</v>
      </c>
      <c r="I207" s="223"/>
      <c r="J207" s="222">
        <f>ROUND(I207*H207,0)</f>
        <v>0</v>
      </c>
      <c r="K207" s="220" t="s">
        <v>127</v>
      </c>
      <c r="L207" s="44"/>
      <c r="M207" s="224" t="s">
        <v>1</v>
      </c>
      <c r="N207" s="225" t="s">
        <v>39</v>
      </c>
      <c r="O207" s="91"/>
      <c r="P207" s="226">
        <f>O207*H207</f>
        <v>0</v>
      </c>
      <c r="Q207" s="226">
        <v>8.0000000000000007E-05</v>
      </c>
      <c r="R207" s="226">
        <f>Q207*H207</f>
        <v>0.024976000000000002</v>
      </c>
      <c r="S207" s="226">
        <v>0</v>
      </c>
      <c r="T207" s="22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8" t="s">
        <v>128</v>
      </c>
      <c r="AT207" s="228" t="s">
        <v>123</v>
      </c>
      <c r="AU207" s="228" t="s">
        <v>83</v>
      </c>
      <c r="AY207" s="17" t="s">
        <v>121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7" t="s">
        <v>8</v>
      </c>
      <c r="BK207" s="229">
        <f>ROUND(I207*H207,0)</f>
        <v>0</v>
      </c>
      <c r="BL207" s="17" t="s">
        <v>128</v>
      </c>
      <c r="BM207" s="228" t="s">
        <v>274</v>
      </c>
    </row>
    <row r="208" s="13" customFormat="1">
      <c r="A208" s="13"/>
      <c r="B208" s="230"/>
      <c r="C208" s="231"/>
      <c r="D208" s="232" t="s">
        <v>130</v>
      </c>
      <c r="E208" s="233" t="s">
        <v>1</v>
      </c>
      <c r="F208" s="234" t="s">
        <v>275</v>
      </c>
      <c r="G208" s="231"/>
      <c r="H208" s="235">
        <v>198.19999999999999</v>
      </c>
      <c r="I208" s="236"/>
      <c r="J208" s="231"/>
      <c r="K208" s="231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130</v>
      </c>
      <c r="AU208" s="241" t="s">
        <v>83</v>
      </c>
      <c r="AV208" s="13" t="s">
        <v>83</v>
      </c>
      <c r="AW208" s="13" t="s">
        <v>31</v>
      </c>
      <c r="AX208" s="13" t="s">
        <v>74</v>
      </c>
      <c r="AY208" s="241" t="s">
        <v>121</v>
      </c>
    </row>
    <row r="209" s="13" customFormat="1">
      <c r="A209" s="13"/>
      <c r="B209" s="230"/>
      <c r="C209" s="231"/>
      <c r="D209" s="232" t="s">
        <v>130</v>
      </c>
      <c r="E209" s="233" t="s">
        <v>1</v>
      </c>
      <c r="F209" s="234" t="s">
        <v>276</v>
      </c>
      <c r="G209" s="231"/>
      <c r="H209" s="235">
        <v>103</v>
      </c>
      <c r="I209" s="236"/>
      <c r="J209" s="231"/>
      <c r="K209" s="231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130</v>
      </c>
      <c r="AU209" s="241" t="s">
        <v>83</v>
      </c>
      <c r="AV209" s="13" t="s">
        <v>83</v>
      </c>
      <c r="AW209" s="13" t="s">
        <v>31</v>
      </c>
      <c r="AX209" s="13" t="s">
        <v>74</v>
      </c>
      <c r="AY209" s="241" t="s">
        <v>121</v>
      </c>
    </row>
    <row r="210" s="13" customFormat="1">
      <c r="A210" s="13"/>
      <c r="B210" s="230"/>
      <c r="C210" s="231"/>
      <c r="D210" s="232" t="s">
        <v>130</v>
      </c>
      <c r="E210" s="233" t="s">
        <v>1</v>
      </c>
      <c r="F210" s="234" t="s">
        <v>243</v>
      </c>
      <c r="G210" s="231"/>
      <c r="H210" s="235">
        <v>11</v>
      </c>
      <c r="I210" s="236"/>
      <c r="J210" s="231"/>
      <c r="K210" s="231"/>
      <c r="L210" s="237"/>
      <c r="M210" s="238"/>
      <c r="N210" s="239"/>
      <c r="O210" s="239"/>
      <c r="P210" s="239"/>
      <c r="Q210" s="239"/>
      <c r="R210" s="239"/>
      <c r="S210" s="239"/>
      <c r="T210" s="24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1" t="s">
        <v>130</v>
      </c>
      <c r="AU210" s="241" t="s">
        <v>83</v>
      </c>
      <c r="AV210" s="13" t="s">
        <v>83</v>
      </c>
      <c r="AW210" s="13" t="s">
        <v>31</v>
      </c>
      <c r="AX210" s="13" t="s">
        <v>74</v>
      </c>
      <c r="AY210" s="241" t="s">
        <v>121</v>
      </c>
    </row>
    <row r="211" s="14" customFormat="1">
      <c r="A211" s="14"/>
      <c r="B211" s="242"/>
      <c r="C211" s="243"/>
      <c r="D211" s="232" t="s">
        <v>130</v>
      </c>
      <c r="E211" s="244" t="s">
        <v>1</v>
      </c>
      <c r="F211" s="245" t="s">
        <v>134</v>
      </c>
      <c r="G211" s="243"/>
      <c r="H211" s="246">
        <v>312.19999999999999</v>
      </c>
      <c r="I211" s="247"/>
      <c r="J211" s="243"/>
      <c r="K211" s="243"/>
      <c r="L211" s="248"/>
      <c r="M211" s="249"/>
      <c r="N211" s="250"/>
      <c r="O211" s="250"/>
      <c r="P211" s="250"/>
      <c r="Q211" s="250"/>
      <c r="R211" s="250"/>
      <c r="S211" s="250"/>
      <c r="T211" s="25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2" t="s">
        <v>130</v>
      </c>
      <c r="AU211" s="252" t="s">
        <v>83</v>
      </c>
      <c r="AV211" s="14" t="s">
        <v>128</v>
      </c>
      <c r="AW211" s="14" t="s">
        <v>31</v>
      </c>
      <c r="AX211" s="14" t="s">
        <v>8</v>
      </c>
      <c r="AY211" s="252" t="s">
        <v>121</v>
      </c>
    </row>
    <row r="212" s="2" customFormat="1" ht="24.15" customHeight="1">
      <c r="A212" s="38"/>
      <c r="B212" s="39"/>
      <c r="C212" s="253" t="s">
        <v>277</v>
      </c>
      <c r="D212" s="253" t="s">
        <v>197</v>
      </c>
      <c r="E212" s="254" t="s">
        <v>278</v>
      </c>
      <c r="F212" s="255" t="s">
        <v>279</v>
      </c>
      <c r="G212" s="256" t="s">
        <v>216</v>
      </c>
      <c r="H212" s="257">
        <v>315</v>
      </c>
      <c r="I212" s="258"/>
      <c r="J212" s="257">
        <f>ROUND(I212*H212,0)</f>
        <v>0</v>
      </c>
      <c r="K212" s="255" t="s">
        <v>127</v>
      </c>
      <c r="L212" s="259"/>
      <c r="M212" s="260" t="s">
        <v>1</v>
      </c>
      <c r="N212" s="261" t="s">
        <v>39</v>
      </c>
      <c r="O212" s="91"/>
      <c r="P212" s="226">
        <f>O212*H212</f>
        <v>0</v>
      </c>
      <c r="Q212" s="226">
        <v>0.10000000000000001</v>
      </c>
      <c r="R212" s="226">
        <f>Q212*H212</f>
        <v>31.5</v>
      </c>
      <c r="S212" s="226">
        <v>0</v>
      </c>
      <c r="T212" s="22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8" t="s">
        <v>169</v>
      </c>
      <c r="AT212" s="228" t="s">
        <v>197</v>
      </c>
      <c r="AU212" s="228" t="s">
        <v>83</v>
      </c>
      <c r="AY212" s="17" t="s">
        <v>121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17" t="s">
        <v>8</v>
      </c>
      <c r="BK212" s="229">
        <f>ROUND(I212*H212,0)</f>
        <v>0</v>
      </c>
      <c r="BL212" s="17" t="s">
        <v>128</v>
      </c>
      <c r="BM212" s="228" t="s">
        <v>280</v>
      </c>
    </row>
    <row r="213" s="2" customFormat="1" ht="33" customHeight="1">
      <c r="A213" s="38"/>
      <c r="B213" s="39"/>
      <c r="C213" s="218" t="s">
        <v>281</v>
      </c>
      <c r="D213" s="218" t="s">
        <v>123</v>
      </c>
      <c r="E213" s="219" t="s">
        <v>282</v>
      </c>
      <c r="F213" s="220" t="s">
        <v>283</v>
      </c>
      <c r="G213" s="221" t="s">
        <v>284</v>
      </c>
      <c r="H213" s="222">
        <v>13</v>
      </c>
      <c r="I213" s="223"/>
      <c r="J213" s="222">
        <f>ROUND(I213*H213,0)</f>
        <v>0</v>
      </c>
      <c r="K213" s="220" t="s">
        <v>127</v>
      </c>
      <c r="L213" s="44"/>
      <c r="M213" s="224" t="s">
        <v>1</v>
      </c>
      <c r="N213" s="225" t="s">
        <v>39</v>
      </c>
      <c r="O213" s="91"/>
      <c r="P213" s="226">
        <f>O213*H213</f>
        <v>0</v>
      </c>
      <c r="Q213" s="226">
        <v>2.115869408</v>
      </c>
      <c r="R213" s="226">
        <f>Q213*H213</f>
        <v>27.506302304000002</v>
      </c>
      <c r="S213" s="226">
        <v>0</v>
      </c>
      <c r="T213" s="22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8" t="s">
        <v>128</v>
      </c>
      <c r="AT213" s="228" t="s">
        <v>123</v>
      </c>
      <c r="AU213" s="228" t="s">
        <v>83</v>
      </c>
      <c r="AY213" s="17" t="s">
        <v>121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7" t="s">
        <v>8</v>
      </c>
      <c r="BK213" s="229">
        <f>ROUND(I213*H213,0)</f>
        <v>0</v>
      </c>
      <c r="BL213" s="17" t="s">
        <v>128</v>
      </c>
      <c r="BM213" s="228" t="s">
        <v>285</v>
      </c>
    </row>
    <row r="214" s="13" customFormat="1">
      <c r="A214" s="13"/>
      <c r="B214" s="230"/>
      <c r="C214" s="231"/>
      <c r="D214" s="232" t="s">
        <v>130</v>
      </c>
      <c r="E214" s="233" t="s">
        <v>1</v>
      </c>
      <c r="F214" s="234" t="s">
        <v>286</v>
      </c>
      <c r="G214" s="231"/>
      <c r="H214" s="235">
        <v>13</v>
      </c>
      <c r="I214" s="236"/>
      <c r="J214" s="231"/>
      <c r="K214" s="231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130</v>
      </c>
      <c r="AU214" s="241" t="s">
        <v>83</v>
      </c>
      <c r="AV214" s="13" t="s">
        <v>83</v>
      </c>
      <c r="AW214" s="13" t="s">
        <v>31</v>
      </c>
      <c r="AX214" s="13" t="s">
        <v>8</v>
      </c>
      <c r="AY214" s="241" t="s">
        <v>121</v>
      </c>
    </row>
    <row r="215" s="2" customFormat="1" ht="24.15" customHeight="1">
      <c r="A215" s="38"/>
      <c r="B215" s="39"/>
      <c r="C215" s="253" t="s">
        <v>287</v>
      </c>
      <c r="D215" s="253" t="s">
        <v>197</v>
      </c>
      <c r="E215" s="254" t="s">
        <v>288</v>
      </c>
      <c r="F215" s="255" t="s">
        <v>289</v>
      </c>
      <c r="G215" s="256" t="s">
        <v>284</v>
      </c>
      <c r="H215" s="257">
        <v>13</v>
      </c>
      <c r="I215" s="258"/>
      <c r="J215" s="257">
        <f>ROUND(I215*H215,0)</f>
        <v>0</v>
      </c>
      <c r="K215" s="255" t="s">
        <v>127</v>
      </c>
      <c r="L215" s="259"/>
      <c r="M215" s="260" t="s">
        <v>1</v>
      </c>
      <c r="N215" s="261" t="s">
        <v>39</v>
      </c>
      <c r="O215" s="91"/>
      <c r="P215" s="226">
        <f>O215*H215</f>
        <v>0</v>
      </c>
      <c r="Q215" s="226">
        <v>1.6140000000000001</v>
      </c>
      <c r="R215" s="226">
        <f>Q215*H215</f>
        <v>20.982000000000003</v>
      </c>
      <c r="S215" s="226">
        <v>0</v>
      </c>
      <c r="T215" s="22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8" t="s">
        <v>169</v>
      </c>
      <c r="AT215" s="228" t="s">
        <v>197</v>
      </c>
      <c r="AU215" s="228" t="s">
        <v>83</v>
      </c>
      <c r="AY215" s="17" t="s">
        <v>121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7" t="s">
        <v>8</v>
      </c>
      <c r="BK215" s="229">
        <f>ROUND(I215*H215,0)</f>
        <v>0</v>
      </c>
      <c r="BL215" s="17" t="s">
        <v>128</v>
      </c>
      <c r="BM215" s="228" t="s">
        <v>290</v>
      </c>
    </row>
    <row r="216" s="2" customFormat="1" ht="21.75" customHeight="1">
      <c r="A216" s="38"/>
      <c r="B216" s="39"/>
      <c r="C216" s="253" t="s">
        <v>291</v>
      </c>
      <c r="D216" s="253" t="s">
        <v>197</v>
      </c>
      <c r="E216" s="254" t="s">
        <v>292</v>
      </c>
      <c r="F216" s="255" t="s">
        <v>293</v>
      </c>
      <c r="G216" s="256" t="s">
        <v>284</v>
      </c>
      <c r="H216" s="257">
        <v>7</v>
      </c>
      <c r="I216" s="258"/>
      <c r="J216" s="257">
        <f>ROUND(I216*H216,0)</f>
        <v>0</v>
      </c>
      <c r="K216" s="255" t="s">
        <v>127</v>
      </c>
      <c r="L216" s="259"/>
      <c r="M216" s="260" t="s">
        <v>1</v>
      </c>
      <c r="N216" s="261" t="s">
        <v>39</v>
      </c>
      <c r="O216" s="91"/>
      <c r="P216" s="226">
        <f>O216*H216</f>
        <v>0</v>
      </c>
      <c r="Q216" s="226">
        <v>0.254</v>
      </c>
      <c r="R216" s="226">
        <f>Q216*H216</f>
        <v>1.778</v>
      </c>
      <c r="S216" s="226">
        <v>0</v>
      </c>
      <c r="T216" s="22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8" t="s">
        <v>169</v>
      </c>
      <c r="AT216" s="228" t="s">
        <v>197</v>
      </c>
      <c r="AU216" s="228" t="s">
        <v>83</v>
      </c>
      <c r="AY216" s="17" t="s">
        <v>121</v>
      </c>
      <c r="BE216" s="229">
        <f>IF(N216="základní",J216,0)</f>
        <v>0</v>
      </c>
      <c r="BF216" s="229">
        <f>IF(N216="snížená",J216,0)</f>
        <v>0</v>
      </c>
      <c r="BG216" s="229">
        <f>IF(N216="zákl. přenesená",J216,0)</f>
        <v>0</v>
      </c>
      <c r="BH216" s="229">
        <f>IF(N216="sníž. přenesená",J216,0)</f>
        <v>0</v>
      </c>
      <c r="BI216" s="229">
        <f>IF(N216="nulová",J216,0)</f>
        <v>0</v>
      </c>
      <c r="BJ216" s="17" t="s">
        <v>8</v>
      </c>
      <c r="BK216" s="229">
        <f>ROUND(I216*H216,0)</f>
        <v>0</v>
      </c>
      <c r="BL216" s="17" t="s">
        <v>128</v>
      </c>
      <c r="BM216" s="228" t="s">
        <v>294</v>
      </c>
    </row>
    <row r="217" s="13" customFormat="1">
      <c r="A217" s="13"/>
      <c r="B217" s="230"/>
      <c r="C217" s="231"/>
      <c r="D217" s="232" t="s">
        <v>130</v>
      </c>
      <c r="E217" s="233" t="s">
        <v>1</v>
      </c>
      <c r="F217" s="234" t="s">
        <v>295</v>
      </c>
      <c r="G217" s="231"/>
      <c r="H217" s="235">
        <v>7</v>
      </c>
      <c r="I217" s="236"/>
      <c r="J217" s="231"/>
      <c r="K217" s="231"/>
      <c r="L217" s="237"/>
      <c r="M217" s="238"/>
      <c r="N217" s="239"/>
      <c r="O217" s="239"/>
      <c r="P217" s="239"/>
      <c r="Q217" s="239"/>
      <c r="R217" s="239"/>
      <c r="S217" s="239"/>
      <c r="T217" s="24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1" t="s">
        <v>130</v>
      </c>
      <c r="AU217" s="241" t="s">
        <v>83</v>
      </c>
      <c r="AV217" s="13" t="s">
        <v>83</v>
      </c>
      <c r="AW217" s="13" t="s">
        <v>31</v>
      </c>
      <c r="AX217" s="13" t="s">
        <v>8</v>
      </c>
      <c r="AY217" s="241" t="s">
        <v>121</v>
      </c>
    </row>
    <row r="218" s="2" customFormat="1" ht="21.75" customHeight="1">
      <c r="A218" s="38"/>
      <c r="B218" s="39"/>
      <c r="C218" s="253" t="s">
        <v>296</v>
      </c>
      <c r="D218" s="253" t="s">
        <v>197</v>
      </c>
      <c r="E218" s="254" t="s">
        <v>297</v>
      </c>
      <c r="F218" s="255" t="s">
        <v>298</v>
      </c>
      <c r="G218" s="256" t="s">
        <v>284</v>
      </c>
      <c r="H218" s="257">
        <v>3</v>
      </c>
      <c r="I218" s="258"/>
      <c r="J218" s="257">
        <f>ROUND(I218*H218,0)</f>
        <v>0</v>
      </c>
      <c r="K218" s="255" t="s">
        <v>127</v>
      </c>
      <c r="L218" s="259"/>
      <c r="M218" s="260" t="s">
        <v>1</v>
      </c>
      <c r="N218" s="261" t="s">
        <v>39</v>
      </c>
      <c r="O218" s="91"/>
      <c r="P218" s="226">
        <f>O218*H218</f>
        <v>0</v>
      </c>
      <c r="Q218" s="226">
        <v>0.50600000000000001</v>
      </c>
      <c r="R218" s="226">
        <f>Q218*H218</f>
        <v>1.518</v>
      </c>
      <c r="S218" s="226">
        <v>0</v>
      </c>
      <c r="T218" s="22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8" t="s">
        <v>169</v>
      </c>
      <c r="AT218" s="228" t="s">
        <v>197</v>
      </c>
      <c r="AU218" s="228" t="s">
        <v>83</v>
      </c>
      <c r="AY218" s="17" t="s">
        <v>121</v>
      </c>
      <c r="BE218" s="229">
        <f>IF(N218="základní",J218,0)</f>
        <v>0</v>
      </c>
      <c r="BF218" s="229">
        <f>IF(N218="snížená",J218,0)</f>
        <v>0</v>
      </c>
      <c r="BG218" s="229">
        <f>IF(N218="zákl. přenesená",J218,0)</f>
        <v>0</v>
      </c>
      <c r="BH218" s="229">
        <f>IF(N218="sníž. přenesená",J218,0)</f>
        <v>0</v>
      </c>
      <c r="BI218" s="229">
        <f>IF(N218="nulová",J218,0)</f>
        <v>0</v>
      </c>
      <c r="BJ218" s="17" t="s">
        <v>8</v>
      </c>
      <c r="BK218" s="229">
        <f>ROUND(I218*H218,0)</f>
        <v>0</v>
      </c>
      <c r="BL218" s="17" t="s">
        <v>128</v>
      </c>
      <c r="BM218" s="228" t="s">
        <v>299</v>
      </c>
    </row>
    <row r="219" s="13" customFormat="1">
      <c r="A219" s="13"/>
      <c r="B219" s="230"/>
      <c r="C219" s="231"/>
      <c r="D219" s="232" t="s">
        <v>130</v>
      </c>
      <c r="E219" s="233" t="s">
        <v>1</v>
      </c>
      <c r="F219" s="234" t="s">
        <v>300</v>
      </c>
      <c r="G219" s="231"/>
      <c r="H219" s="235">
        <v>3</v>
      </c>
      <c r="I219" s="236"/>
      <c r="J219" s="231"/>
      <c r="K219" s="231"/>
      <c r="L219" s="237"/>
      <c r="M219" s="238"/>
      <c r="N219" s="239"/>
      <c r="O219" s="239"/>
      <c r="P219" s="239"/>
      <c r="Q219" s="239"/>
      <c r="R219" s="239"/>
      <c r="S219" s="239"/>
      <c r="T219" s="24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1" t="s">
        <v>130</v>
      </c>
      <c r="AU219" s="241" t="s">
        <v>83</v>
      </c>
      <c r="AV219" s="13" t="s">
        <v>83</v>
      </c>
      <c r="AW219" s="13" t="s">
        <v>31</v>
      </c>
      <c r="AX219" s="13" t="s">
        <v>8</v>
      </c>
      <c r="AY219" s="241" t="s">
        <v>121</v>
      </c>
    </row>
    <row r="220" s="2" customFormat="1" ht="21.75" customHeight="1">
      <c r="A220" s="38"/>
      <c r="B220" s="39"/>
      <c r="C220" s="253" t="s">
        <v>301</v>
      </c>
      <c r="D220" s="253" t="s">
        <v>197</v>
      </c>
      <c r="E220" s="254" t="s">
        <v>302</v>
      </c>
      <c r="F220" s="255" t="s">
        <v>303</v>
      </c>
      <c r="G220" s="256" t="s">
        <v>284</v>
      </c>
      <c r="H220" s="257">
        <v>11</v>
      </c>
      <c r="I220" s="258"/>
      <c r="J220" s="257">
        <f>ROUND(I220*H220,0)</f>
        <v>0</v>
      </c>
      <c r="K220" s="255" t="s">
        <v>127</v>
      </c>
      <c r="L220" s="259"/>
      <c r="M220" s="260" t="s">
        <v>1</v>
      </c>
      <c r="N220" s="261" t="s">
        <v>39</v>
      </c>
      <c r="O220" s="91"/>
      <c r="P220" s="226">
        <f>O220*H220</f>
        <v>0</v>
      </c>
      <c r="Q220" s="226">
        <v>1.0129999999999999</v>
      </c>
      <c r="R220" s="226">
        <f>Q220*H220</f>
        <v>11.142999999999999</v>
      </c>
      <c r="S220" s="226">
        <v>0</v>
      </c>
      <c r="T220" s="22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8" t="s">
        <v>169</v>
      </c>
      <c r="AT220" s="228" t="s">
        <v>197</v>
      </c>
      <c r="AU220" s="228" t="s">
        <v>83</v>
      </c>
      <c r="AY220" s="17" t="s">
        <v>121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17" t="s">
        <v>8</v>
      </c>
      <c r="BK220" s="229">
        <f>ROUND(I220*H220,0)</f>
        <v>0</v>
      </c>
      <c r="BL220" s="17" t="s">
        <v>128</v>
      </c>
      <c r="BM220" s="228" t="s">
        <v>304</v>
      </c>
    </row>
    <row r="221" s="13" customFormat="1">
      <c r="A221" s="13"/>
      <c r="B221" s="230"/>
      <c r="C221" s="231"/>
      <c r="D221" s="232" t="s">
        <v>130</v>
      </c>
      <c r="E221" s="233" t="s">
        <v>1</v>
      </c>
      <c r="F221" s="234" t="s">
        <v>305</v>
      </c>
      <c r="G221" s="231"/>
      <c r="H221" s="235">
        <v>11</v>
      </c>
      <c r="I221" s="236"/>
      <c r="J221" s="231"/>
      <c r="K221" s="231"/>
      <c r="L221" s="237"/>
      <c r="M221" s="238"/>
      <c r="N221" s="239"/>
      <c r="O221" s="239"/>
      <c r="P221" s="239"/>
      <c r="Q221" s="239"/>
      <c r="R221" s="239"/>
      <c r="S221" s="239"/>
      <c r="T221" s="24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1" t="s">
        <v>130</v>
      </c>
      <c r="AU221" s="241" t="s">
        <v>83</v>
      </c>
      <c r="AV221" s="13" t="s">
        <v>83</v>
      </c>
      <c r="AW221" s="13" t="s">
        <v>31</v>
      </c>
      <c r="AX221" s="13" t="s">
        <v>8</v>
      </c>
      <c r="AY221" s="241" t="s">
        <v>121</v>
      </c>
    </row>
    <row r="222" s="2" customFormat="1" ht="24.15" customHeight="1">
      <c r="A222" s="38"/>
      <c r="B222" s="39"/>
      <c r="C222" s="253" t="s">
        <v>306</v>
      </c>
      <c r="D222" s="253" t="s">
        <v>197</v>
      </c>
      <c r="E222" s="254" t="s">
        <v>307</v>
      </c>
      <c r="F222" s="255" t="s">
        <v>308</v>
      </c>
      <c r="G222" s="256" t="s">
        <v>284</v>
      </c>
      <c r="H222" s="257">
        <v>13</v>
      </c>
      <c r="I222" s="258"/>
      <c r="J222" s="257">
        <f>ROUND(I222*H222,0)</f>
        <v>0</v>
      </c>
      <c r="K222" s="255" t="s">
        <v>127</v>
      </c>
      <c r="L222" s="259"/>
      <c r="M222" s="260" t="s">
        <v>1</v>
      </c>
      <c r="N222" s="261" t="s">
        <v>39</v>
      </c>
      <c r="O222" s="91"/>
      <c r="P222" s="226">
        <f>O222*H222</f>
        <v>0</v>
      </c>
      <c r="Q222" s="226">
        <v>0.54800000000000004</v>
      </c>
      <c r="R222" s="226">
        <f>Q222*H222</f>
        <v>7.1240000000000006</v>
      </c>
      <c r="S222" s="226">
        <v>0</v>
      </c>
      <c r="T222" s="22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8" t="s">
        <v>169</v>
      </c>
      <c r="AT222" s="228" t="s">
        <v>197</v>
      </c>
      <c r="AU222" s="228" t="s">
        <v>83</v>
      </c>
      <c r="AY222" s="17" t="s">
        <v>121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17" t="s">
        <v>8</v>
      </c>
      <c r="BK222" s="229">
        <f>ROUND(I222*H222,0)</f>
        <v>0</v>
      </c>
      <c r="BL222" s="17" t="s">
        <v>128</v>
      </c>
      <c r="BM222" s="228" t="s">
        <v>309</v>
      </c>
    </row>
    <row r="223" s="13" customFormat="1">
      <c r="A223" s="13"/>
      <c r="B223" s="230"/>
      <c r="C223" s="231"/>
      <c r="D223" s="232" t="s">
        <v>130</v>
      </c>
      <c r="E223" s="233" t="s">
        <v>1</v>
      </c>
      <c r="F223" s="234" t="s">
        <v>286</v>
      </c>
      <c r="G223" s="231"/>
      <c r="H223" s="235">
        <v>13</v>
      </c>
      <c r="I223" s="236"/>
      <c r="J223" s="231"/>
      <c r="K223" s="231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130</v>
      </c>
      <c r="AU223" s="241" t="s">
        <v>83</v>
      </c>
      <c r="AV223" s="13" t="s">
        <v>83</v>
      </c>
      <c r="AW223" s="13" t="s">
        <v>31</v>
      </c>
      <c r="AX223" s="13" t="s">
        <v>8</v>
      </c>
      <c r="AY223" s="241" t="s">
        <v>121</v>
      </c>
    </row>
    <row r="224" s="2" customFormat="1" ht="24.15" customHeight="1">
      <c r="A224" s="38"/>
      <c r="B224" s="39"/>
      <c r="C224" s="253" t="s">
        <v>310</v>
      </c>
      <c r="D224" s="253" t="s">
        <v>197</v>
      </c>
      <c r="E224" s="254" t="s">
        <v>311</v>
      </c>
      <c r="F224" s="255" t="s">
        <v>312</v>
      </c>
      <c r="G224" s="256" t="s">
        <v>284</v>
      </c>
      <c r="H224" s="257">
        <v>1</v>
      </c>
      <c r="I224" s="258"/>
      <c r="J224" s="257">
        <f>ROUND(I224*H224,0)</f>
        <v>0</v>
      </c>
      <c r="K224" s="255" t="s">
        <v>127</v>
      </c>
      <c r="L224" s="259"/>
      <c r="M224" s="260" t="s">
        <v>1</v>
      </c>
      <c r="N224" s="261" t="s">
        <v>39</v>
      </c>
      <c r="O224" s="91"/>
      <c r="P224" s="226">
        <f>O224*H224</f>
        <v>0</v>
      </c>
      <c r="Q224" s="226">
        <v>0.021000000000000001</v>
      </c>
      <c r="R224" s="226">
        <f>Q224*H224</f>
        <v>0.021000000000000001</v>
      </c>
      <c r="S224" s="226">
        <v>0</v>
      </c>
      <c r="T224" s="227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8" t="s">
        <v>169</v>
      </c>
      <c r="AT224" s="228" t="s">
        <v>197</v>
      </c>
      <c r="AU224" s="228" t="s">
        <v>83</v>
      </c>
      <c r="AY224" s="17" t="s">
        <v>121</v>
      </c>
      <c r="BE224" s="229">
        <f>IF(N224="základní",J224,0)</f>
        <v>0</v>
      </c>
      <c r="BF224" s="229">
        <f>IF(N224="snížená",J224,0)</f>
        <v>0</v>
      </c>
      <c r="BG224" s="229">
        <f>IF(N224="zákl. přenesená",J224,0)</f>
        <v>0</v>
      </c>
      <c r="BH224" s="229">
        <f>IF(N224="sníž. přenesená",J224,0)</f>
        <v>0</v>
      </c>
      <c r="BI224" s="229">
        <f>IF(N224="nulová",J224,0)</f>
        <v>0</v>
      </c>
      <c r="BJ224" s="17" t="s">
        <v>8</v>
      </c>
      <c r="BK224" s="229">
        <f>ROUND(I224*H224,0)</f>
        <v>0</v>
      </c>
      <c r="BL224" s="17" t="s">
        <v>128</v>
      </c>
      <c r="BM224" s="228" t="s">
        <v>313</v>
      </c>
    </row>
    <row r="225" s="2" customFormat="1" ht="24.15" customHeight="1">
      <c r="A225" s="38"/>
      <c r="B225" s="39"/>
      <c r="C225" s="253" t="s">
        <v>314</v>
      </c>
      <c r="D225" s="253" t="s">
        <v>197</v>
      </c>
      <c r="E225" s="254" t="s">
        <v>315</v>
      </c>
      <c r="F225" s="255" t="s">
        <v>316</v>
      </c>
      <c r="G225" s="256" t="s">
        <v>284</v>
      </c>
      <c r="H225" s="257">
        <v>3</v>
      </c>
      <c r="I225" s="258"/>
      <c r="J225" s="257">
        <f>ROUND(I225*H225,0)</f>
        <v>0</v>
      </c>
      <c r="K225" s="255" t="s">
        <v>127</v>
      </c>
      <c r="L225" s="259"/>
      <c r="M225" s="260" t="s">
        <v>1</v>
      </c>
      <c r="N225" s="261" t="s">
        <v>39</v>
      </c>
      <c r="O225" s="91"/>
      <c r="P225" s="226">
        <f>O225*H225</f>
        <v>0</v>
      </c>
      <c r="Q225" s="226">
        <v>0.032000000000000001</v>
      </c>
      <c r="R225" s="226">
        <f>Q225*H225</f>
        <v>0.096000000000000002</v>
      </c>
      <c r="S225" s="226">
        <v>0</v>
      </c>
      <c r="T225" s="22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8" t="s">
        <v>169</v>
      </c>
      <c r="AT225" s="228" t="s">
        <v>197</v>
      </c>
      <c r="AU225" s="228" t="s">
        <v>83</v>
      </c>
      <c r="AY225" s="17" t="s">
        <v>121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7" t="s">
        <v>8</v>
      </c>
      <c r="BK225" s="229">
        <f>ROUND(I225*H225,0)</f>
        <v>0</v>
      </c>
      <c r="BL225" s="17" t="s">
        <v>128</v>
      </c>
      <c r="BM225" s="228" t="s">
        <v>317</v>
      </c>
    </row>
    <row r="226" s="2" customFormat="1" ht="24.15" customHeight="1">
      <c r="A226" s="38"/>
      <c r="B226" s="39"/>
      <c r="C226" s="253" t="s">
        <v>318</v>
      </c>
      <c r="D226" s="253" t="s">
        <v>197</v>
      </c>
      <c r="E226" s="254" t="s">
        <v>319</v>
      </c>
      <c r="F226" s="255" t="s">
        <v>320</v>
      </c>
      <c r="G226" s="256" t="s">
        <v>284</v>
      </c>
      <c r="H226" s="257">
        <v>2</v>
      </c>
      <c r="I226" s="258"/>
      <c r="J226" s="257">
        <f>ROUND(I226*H226,0)</f>
        <v>0</v>
      </c>
      <c r="K226" s="255" t="s">
        <v>127</v>
      </c>
      <c r="L226" s="259"/>
      <c r="M226" s="260" t="s">
        <v>1</v>
      </c>
      <c r="N226" s="261" t="s">
        <v>39</v>
      </c>
      <c r="O226" s="91"/>
      <c r="P226" s="226">
        <f>O226*H226</f>
        <v>0</v>
      </c>
      <c r="Q226" s="226">
        <v>0.041000000000000002</v>
      </c>
      <c r="R226" s="226">
        <f>Q226*H226</f>
        <v>0.082000000000000003</v>
      </c>
      <c r="S226" s="226">
        <v>0</v>
      </c>
      <c r="T226" s="22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8" t="s">
        <v>169</v>
      </c>
      <c r="AT226" s="228" t="s">
        <v>197</v>
      </c>
      <c r="AU226" s="228" t="s">
        <v>83</v>
      </c>
      <c r="AY226" s="17" t="s">
        <v>121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17" t="s">
        <v>8</v>
      </c>
      <c r="BK226" s="229">
        <f>ROUND(I226*H226,0)</f>
        <v>0</v>
      </c>
      <c r="BL226" s="17" t="s">
        <v>128</v>
      </c>
      <c r="BM226" s="228" t="s">
        <v>321</v>
      </c>
    </row>
    <row r="227" s="2" customFormat="1" ht="24.15" customHeight="1">
      <c r="A227" s="38"/>
      <c r="B227" s="39"/>
      <c r="C227" s="253" t="s">
        <v>322</v>
      </c>
      <c r="D227" s="253" t="s">
        <v>197</v>
      </c>
      <c r="E227" s="254" t="s">
        <v>323</v>
      </c>
      <c r="F227" s="255" t="s">
        <v>324</v>
      </c>
      <c r="G227" s="256" t="s">
        <v>284</v>
      </c>
      <c r="H227" s="257">
        <v>6</v>
      </c>
      <c r="I227" s="258"/>
      <c r="J227" s="257">
        <f>ROUND(I227*H227,0)</f>
        <v>0</v>
      </c>
      <c r="K227" s="255" t="s">
        <v>127</v>
      </c>
      <c r="L227" s="259"/>
      <c r="M227" s="260" t="s">
        <v>1</v>
      </c>
      <c r="N227" s="261" t="s">
        <v>39</v>
      </c>
      <c r="O227" s="91"/>
      <c r="P227" s="226">
        <f>O227*H227</f>
        <v>0</v>
      </c>
      <c r="Q227" s="226">
        <v>0.052999999999999998</v>
      </c>
      <c r="R227" s="226">
        <f>Q227*H227</f>
        <v>0.318</v>
      </c>
      <c r="S227" s="226">
        <v>0</v>
      </c>
      <c r="T227" s="22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8" t="s">
        <v>169</v>
      </c>
      <c r="AT227" s="228" t="s">
        <v>197</v>
      </c>
      <c r="AU227" s="228" t="s">
        <v>83</v>
      </c>
      <c r="AY227" s="17" t="s">
        <v>121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7" t="s">
        <v>8</v>
      </c>
      <c r="BK227" s="229">
        <f>ROUND(I227*H227,0)</f>
        <v>0</v>
      </c>
      <c r="BL227" s="17" t="s">
        <v>128</v>
      </c>
      <c r="BM227" s="228" t="s">
        <v>325</v>
      </c>
    </row>
    <row r="228" s="2" customFormat="1" ht="24.15" customHeight="1">
      <c r="A228" s="38"/>
      <c r="B228" s="39"/>
      <c r="C228" s="253" t="s">
        <v>326</v>
      </c>
      <c r="D228" s="253" t="s">
        <v>197</v>
      </c>
      <c r="E228" s="254" t="s">
        <v>327</v>
      </c>
      <c r="F228" s="255" t="s">
        <v>328</v>
      </c>
      <c r="G228" s="256" t="s">
        <v>284</v>
      </c>
      <c r="H228" s="257">
        <v>7</v>
      </c>
      <c r="I228" s="258"/>
      <c r="J228" s="257">
        <f>ROUND(I228*H228,0)</f>
        <v>0</v>
      </c>
      <c r="K228" s="255" t="s">
        <v>127</v>
      </c>
      <c r="L228" s="259"/>
      <c r="M228" s="260" t="s">
        <v>1</v>
      </c>
      <c r="N228" s="261" t="s">
        <v>39</v>
      </c>
      <c r="O228" s="91"/>
      <c r="P228" s="226">
        <f>O228*H228</f>
        <v>0</v>
      </c>
      <c r="Q228" s="226">
        <v>0.081000000000000003</v>
      </c>
      <c r="R228" s="226">
        <f>Q228*H228</f>
        <v>0.56700000000000006</v>
      </c>
      <c r="S228" s="226">
        <v>0</v>
      </c>
      <c r="T228" s="22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8" t="s">
        <v>169</v>
      </c>
      <c r="AT228" s="228" t="s">
        <v>197</v>
      </c>
      <c r="AU228" s="228" t="s">
        <v>83</v>
      </c>
      <c r="AY228" s="17" t="s">
        <v>121</v>
      </c>
      <c r="BE228" s="229">
        <f>IF(N228="základní",J228,0)</f>
        <v>0</v>
      </c>
      <c r="BF228" s="229">
        <f>IF(N228="snížená",J228,0)</f>
        <v>0</v>
      </c>
      <c r="BG228" s="229">
        <f>IF(N228="zákl. přenesená",J228,0)</f>
        <v>0</v>
      </c>
      <c r="BH228" s="229">
        <f>IF(N228="sníž. přenesená",J228,0)</f>
        <v>0</v>
      </c>
      <c r="BI228" s="229">
        <f>IF(N228="nulová",J228,0)</f>
        <v>0</v>
      </c>
      <c r="BJ228" s="17" t="s">
        <v>8</v>
      </c>
      <c r="BK228" s="229">
        <f>ROUND(I228*H228,0)</f>
        <v>0</v>
      </c>
      <c r="BL228" s="17" t="s">
        <v>128</v>
      </c>
      <c r="BM228" s="228" t="s">
        <v>329</v>
      </c>
    </row>
    <row r="229" s="2" customFormat="1" ht="24.15" customHeight="1">
      <c r="A229" s="38"/>
      <c r="B229" s="39"/>
      <c r="C229" s="218" t="s">
        <v>330</v>
      </c>
      <c r="D229" s="218" t="s">
        <v>123</v>
      </c>
      <c r="E229" s="219" t="s">
        <v>331</v>
      </c>
      <c r="F229" s="220" t="s">
        <v>332</v>
      </c>
      <c r="G229" s="221" t="s">
        <v>284</v>
      </c>
      <c r="H229" s="222">
        <v>7</v>
      </c>
      <c r="I229" s="223"/>
      <c r="J229" s="222">
        <f>ROUND(I229*H229,0)</f>
        <v>0</v>
      </c>
      <c r="K229" s="220" t="s">
        <v>127</v>
      </c>
      <c r="L229" s="44"/>
      <c r="M229" s="224" t="s">
        <v>1</v>
      </c>
      <c r="N229" s="225" t="s">
        <v>39</v>
      </c>
      <c r="O229" s="91"/>
      <c r="P229" s="226">
        <f>O229*H229</f>
        <v>0</v>
      </c>
      <c r="Q229" s="226">
        <v>0.064509999999999998</v>
      </c>
      <c r="R229" s="226">
        <f>Q229*H229</f>
        <v>0.45156999999999997</v>
      </c>
      <c r="S229" s="226">
        <v>0</v>
      </c>
      <c r="T229" s="22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8" t="s">
        <v>128</v>
      </c>
      <c r="AT229" s="228" t="s">
        <v>123</v>
      </c>
      <c r="AU229" s="228" t="s">
        <v>83</v>
      </c>
      <c r="AY229" s="17" t="s">
        <v>121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7" t="s">
        <v>8</v>
      </c>
      <c r="BK229" s="229">
        <f>ROUND(I229*H229,0)</f>
        <v>0</v>
      </c>
      <c r="BL229" s="17" t="s">
        <v>128</v>
      </c>
      <c r="BM229" s="228" t="s">
        <v>333</v>
      </c>
    </row>
    <row r="230" s="2" customFormat="1" ht="33" customHeight="1">
      <c r="A230" s="38"/>
      <c r="B230" s="39"/>
      <c r="C230" s="218" t="s">
        <v>334</v>
      </c>
      <c r="D230" s="218" t="s">
        <v>123</v>
      </c>
      <c r="E230" s="219" t="s">
        <v>335</v>
      </c>
      <c r="F230" s="220" t="s">
        <v>336</v>
      </c>
      <c r="G230" s="221" t="s">
        <v>284</v>
      </c>
      <c r="H230" s="222">
        <v>7</v>
      </c>
      <c r="I230" s="223"/>
      <c r="J230" s="222">
        <f>ROUND(I230*H230,0)</f>
        <v>0</v>
      </c>
      <c r="K230" s="220" t="s">
        <v>127</v>
      </c>
      <c r="L230" s="44"/>
      <c r="M230" s="224" t="s">
        <v>1</v>
      </c>
      <c r="N230" s="225" t="s">
        <v>39</v>
      </c>
      <c r="O230" s="91"/>
      <c r="P230" s="226">
        <f>O230*H230</f>
        <v>0</v>
      </c>
      <c r="Q230" s="226">
        <v>0.022749999999999999</v>
      </c>
      <c r="R230" s="226">
        <f>Q230*H230</f>
        <v>0.15925</v>
      </c>
      <c r="S230" s="226">
        <v>0</v>
      </c>
      <c r="T230" s="22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8" t="s">
        <v>128</v>
      </c>
      <c r="AT230" s="228" t="s">
        <v>123</v>
      </c>
      <c r="AU230" s="228" t="s">
        <v>83</v>
      </c>
      <c r="AY230" s="17" t="s">
        <v>121</v>
      </c>
      <c r="BE230" s="229">
        <f>IF(N230="základní",J230,0)</f>
        <v>0</v>
      </c>
      <c r="BF230" s="229">
        <f>IF(N230="snížená",J230,0)</f>
        <v>0</v>
      </c>
      <c r="BG230" s="229">
        <f>IF(N230="zákl. přenesená",J230,0)</f>
        <v>0</v>
      </c>
      <c r="BH230" s="229">
        <f>IF(N230="sníž. přenesená",J230,0)</f>
        <v>0</v>
      </c>
      <c r="BI230" s="229">
        <f>IF(N230="nulová",J230,0)</f>
        <v>0</v>
      </c>
      <c r="BJ230" s="17" t="s">
        <v>8</v>
      </c>
      <c r="BK230" s="229">
        <f>ROUND(I230*H230,0)</f>
        <v>0</v>
      </c>
      <c r="BL230" s="17" t="s">
        <v>128</v>
      </c>
      <c r="BM230" s="228" t="s">
        <v>337</v>
      </c>
    </row>
    <row r="231" s="2" customFormat="1" ht="24.15" customHeight="1">
      <c r="A231" s="38"/>
      <c r="B231" s="39"/>
      <c r="C231" s="218" t="s">
        <v>338</v>
      </c>
      <c r="D231" s="218" t="s">
        <v>123</v>
      </c>
      <c r="E231" s="219" t="s">
        <v>339</v>
      </c>
      <c r="F231" s="220" t="s">
        <v>340</v>
      </c>
      <c r="G231" s="221" t="s">
        <v>284</v>
      </c>
      <c r="H231" s="222">
        <v>7</v>
      </c>
      <c r="I231" s="223"/>
      <c r="J231" s="222">
        <f>ROUND(I231*H231,0)</f>
        <v>0</v>
      </c>
      <c r="K231" s="220" t="s">
        <v>127</v>
      </c>
      <c r="L231" s="44"/>
      <c r="M231" s="224" t="s">
        <v>1</v>
      </c>
      <c r="N231" s="225" t="s">
        <v>39</v>
      </c>
      <c r="O231" s="91"/>
      <c r="P231" s="226">
        <f>O231*H231</f>
        <v>0</v>
      </c>
      <c r="Q231" s="226">
        <v>0.0062199999999999998</v>
      </c>
      <c r="R231" s="226">
        <f>Q231*H231</f>
        <v>0.043539999999999995</v>
      </c>
      <c r="S231" s="226">
        <v>0</v>
      </c>
      <c r="T231" s="22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8" t="s">
        <v>128</v>
      </c>
      <c r="AT231" s="228" t="s">
        <v>123</v>
      </c>
      <c r="AU231" s="228" t="s">
        <v>83</v>
      </c>
      <c r="AY231" s="17" t="s">
        <v>121</v>
      </c>
      <c r="BE231" s="229">
        <f>IF(N231="základní",J231,0)</f>
        <v>0</v>
      </c>
      <c r="BF231" s="229">
        <f>IF(N231="snížená",J231,0)</f>
        <v>0</v>
      </c>
      <c r="BG231" s="229">
        <f>IF(N231="zákl. přenesená",J231,0)</f>
        <v>0</v>
      </c>
      <c r="BH231" s="229">
        <f>IF(N231="sníž. přenesená",J231,0)</f>
        <v>0</v>
      </c>
      <c r="BI231" s="229">
        <f>IF(N231="nulová",J231,0)</f>
        <v>0</v>
      </c>
      <c r="BJ231" s="17" t="s">
        <v>8</v>
      </c>
      <c r="BK231" s="229">
        <f>ROUND(I231*H231,0)</f>
        <v>0</v>
      </c>
      <c r="BL231" s="17" t="s">
        <v>128</v>
      </c>
      <c r="BM231" s="228" t="s">
        <v>341</v>
      </c>
    </row>
    <row r="232" s="2" customFormat="1" ht="24.15" customHeight="1">
      <c r="A232" s="38"/>
      <c r="B232" s="39"/>
      <c r="C232" s="218" t="s">
        <v>342</v>
      </c>
      <c r="D232" s="218" t="s">
        <v>123</v>
      </c>
      <c r="E232" s="219" t="s">
        <v>343</v>
      </c>
      <c r="F232" s="220" t="s">
        <v>344</v>
      </c>
      <c r="G232" s="221" t="s">
        <v>284</v>
      </c>
      <c r="H232" s="222">
        <v>7</v>
      </c>
      <c r="I232" s="223"/>
      <c r="J232" s="222">
        <f>ROUND(I232*H232,0)</f>
        <v>0</v>
      </c>
      <c r="K232" s="220" t="s">
        <v>127</v>
      </c>
      <c r="L232" s="44"/>
      <c r="M232" s="224" t="s">
        <v>1</v>
      </c>
      <c r="N232" s="225" t="s">
        <v>39</v>
      </c>
      <c r="O232" s="91"/>
      <c r="P232" s="226">
        <f>O232*H232</f>
        <v>0</v>
      </c>
      <c r="Q232" s="226">
        <v>0.0020300000000000001</v>
      </c>
      <c r="R232" s="226">
        <f>Q232*H232</f>
        <v>0.01421</v>
      </c>
      <c r="S232" s="226">
        <v>0</v>
      </c>
      <c r="T232" s="22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8" t="s">
        <v>128</v>
      </c>
      <c r="AT232" s="228" t="s">
        <v>123</v>
      </c>
      <c r="AU232" s="228" t="s">
        <v>83</v>
      </c>
      <c r="AY232" s="17" t="s">
        <v>121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17" t="s">
        <v>8</v>
      </c>
      <c r="BK232" s="229">
        <f>ROUND(I232*H232,0)</f>
        <v>0</v>
      </c>
      <c r="BL232" s="17" t="s">
        <v>128</v>
      </c>
      <c r="BM232" s="228" t="s">
        <v>345</v>
      </c>
    </row>
    <row r="233" s="2" customFormat="1" ht="21.75" customHeight="1">
      <c r="A233" s="38"/>
      <c r="B233" s="39"/>
      <c r="C233" s="218" t="s">
        <v>346</v>
      </c>
      <c r="D233" s="218" t="s">
        <v>123</v>
      </c>
      <c r="E233" s="219" t="s">
        <v>347</v>
      </c>
      <c r="F233" s="220" t="s">
        <v>348</v>
      </c>
      <c r="G233" s="221" t="s">
        <v>284</v>
      </c>
      <c r="H233" s="222">
        <v>8</v>
      </c>
      <c r="I233" s="223"/>
      <c r="J233" s="222">
        <f>ROUND(I233*H233,0)</f>
        <v>0</v>
      </c>
      <c r="K233" s="220" t="s">
        <v>127</v>
      </c>
      <c r="L233" s="44"/>
      <c r="M233" s="224" t="s">
        <v>1</v>
      </c>
      <c r="N233" s="225" t="s">
        <v>39</v>
      </c>
      <c r="O233" s="91"/>
      <c r="P233" s="226">
        <f>O233*H233</f>
        <v>0</v>
      </c>
      <c r="Q233" s="226">
        <v>0.0117</v>
      </c>
      <c r="R233" s="226">
        <f>Q233*H233</f>
        <v>0.093600000000000003</v>
      </c>
      <c r="S233" s="226">
        <v>0</v>
      </c>
      <c r="T233" s="227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8" t="s">
        <v>128</v>
      </c>
      <c r="AT233" s="228" t="s">
        <v>123</v>
      </c>
      <c r="AU233" s="228" t="s">
        <v>83</v>
      </c>
      <c r="AY233" s="17" t="s">
        <v>121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7" t="s">
        <v>8</v>
      </c>
      <c r="BK233" s="229">
        <f>ROUND(I233*H233,0)</f>
        <v>0</v>
      </c>
      <c r="BL233" s="17" t="s">
        <v>128</v>
      </c>
      <c r="BM233" s="228" t="s">
        <v>349</v>
      </c>
    </row>
    <row r="234" s="2" customFormat="1" ht="24.15" customHeight="1">
      <c r="A234" s="38"/>
      <c r="B234" s="39"/>
      <c r="C234" s="253" t="s">
        <v>350</v>
      </c>
      <c r="D234" s="253" t="s">
        <v>197</v>
      </c>
      <c r="E234" s="254" t="s">
        <v>351</v>
      </c>
      <c r="F234" s="255" t="s">
        <v>352</v>
      </c>
      <c r="G234" s="256" t="s">
        <v>284</v>
      </c>
      <c r="H234" s="257">
        <v>8</v>
      </c>
      <c r="I234" s="258"/>
      <c r="J234" s="257">
        <f>ROUND(I234*H234,0)</f>
        <v>0</v>
      </c>
      <c r="K234" s="255" t="s">
        <v>127</v>
      </c>
      <c r="L234" s="259"/>
      <c r="M234" s="260" t="s">
        <v>1</v>
      </c>
      <c r="N234" s="261" t="s">
        <v>39</v>
      </c>
      <c r="O234" s="91"/>
      <c r="P234" s="226">
        <f>O234*H234</f>
        <v>0</v>
      </c>
      <c r="Q234" s="226">
        <v>0.054600000000000003</v>
      </c>
      <c r="R234" s="226">
        <f>Q234*H234</f>
        <v>0.43680000000000002</v>
      </c>
      <c r="S234" s="226">
        <v>0</v>
      </c>
      <c r="T234" s="22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8" t="s">
        <v>169</v>
      </c>
      <c r="AT234" s="228" t="s">
        <v>197</v>
      </c>
      <c r="AU234" s="228" t="s">
        <v>83</v>
      </c>
      <c r="AY234" s="17" t="s">
        <v>121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17" t="s">
        <v>8</v>
      </c>
      <c r="BK234" s="229">
        <f>ROUND(I234*H234,0)</f>
        <v>0</v>
      </c>
      <c r="BL234" s="17" t="s">
        <v>128</v>
      </c>
      <c r="BM234" s="228" t="s">
        <v>353</v>
      </c>
    </row>
    <row r="235" s="2" customFormat="1" ht="24.15" customHeight="1">
      <c r="A235" s="38"/>
      <c r="B235" s="39"/>
      <c r="C235" s="218" t="s">
        <v>354</v>
      </c>
      <c r="D235" s="218" t="s">
        <v>123</v>
      </c>
      <c r="E235" s="219" t="s">
        <v>355</v>
      </c>
      <c r="F235" s="220" t="s">
        <v>356</v>
      </c>
      <c r="G235" s="221" t="s">
        <v>216</v>
      </c>
      <c r="H235" s="222">
        <v>397.60000000000002</v>
      </c>
      <c r="I235" s="223"/>
      <c r="J235" s="222">
        <f>ROUND(I235*H235,0)</f>
        <v>0</v>
      </c>
      <c r="K235" s="220" t="s">
        <v>127</v>
      </c>
      <c r="L235" s="44"/>
      <c r="M235" s="224" t="s">
        <v>1</v>
      </c>
      <c r="N235" s="225" t="s">
        <v>39</v>
      </c>
      <c r="O235" s="91"/>
      <c r="P235" s="226">
        <f>O235*H235</f>
        <v>0</v>
      </c>
      <c r="Q235" s="226">
        <v>0.00012999999999999999</v>
      </c>
      <c r="R235" s="226">
        <f>Q235*H235</f>
        <v>0.051687999999999998</v>
      </c>
      <c r="S235" s="226">
        <v>0</v>
      </c>
      <c r="T235" s="22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8" t="s">
        <v>128</v>
      </c>
      <c r="AT235" s="228" t="s">
        <v>123</v>
      </c>
      <c r="AU235" s="228" t="s">
        <v>83</v>
      </c>
      <c r="AY235" s="17" t="s">
        <v>121</v>
      </c>
      <c r="BE235" s="229">
        <f>IF(N235="základní",J235,0)</f>
        <v>0</v>
      </c>
      <c r="BF235" s="229">
        <f>IF(N235="snížená",J235,0)</f>
        <v>0</v>
      </c>
      <c r="BG235" s="229">
        <f>IF(N235="zákl. přenesená",J235,0)</f>
        <v>0</v>
      </c>
      <c r="BH235" s="229">
        <f>IF(N235="sníž. přenesená",J235,0)</f>
        <v>0</v>
      </c>
      <c r="BI235" s="229">
        <f>IF(N235="nulová",J235,0)</f>
        <v>0</v>
      </c>
      <c r="BJ235" s="17" t="s">
        <v>8</v>
      </c>
      <c r="BK235" s="229">
        <f>ROUND(I235*H235,0)</f>
        <v>0</v>
      </c>
      <c r="BL235" s="17" t="s">
        <v>128</v>
      </c>
      <c r="BM235" s="228" t="s">
        <v>357</v>
      </c>
    </row>
    <row r="236" s="13" customFormat="1">
      <c r="A236" s="13"/>
      <c r="B236" s="230"/>
      <c r="C236" s="231"/>
      <c r="D236" s="232" t="s">
        <v>130</v>
      </c>
      <c r="E236" s="233" t="s">
        <v>1</v>
      </c>
      <c r="F236" s="234" t="s">
        <v>218</v>
      </c>
      <c r="G236" s="231"/>
      <c r="H236" s="235">
        <v>397.60000000000002</v>
      </c>
      <c r="I236" s="236"/>
      <c r="J236" s="231"/>
      <c r="K236" s="231"/>
      <c r="L236" s="237"/>
      <c r="M236" s="238"/>
      <c r="N236" s="239"/>
      <c r="O236" s="239"/>
      <c r="P236" s="239"/>
      <c r="Q236" s="239"/>
      <c r="R236" s="239"/>
      <c r="S236" s="239"/>
      <c r="T236" s="24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1" t="s">
        <v>130</v>
      </c>
      <c r="AU236" s="241" t="s">
        <v>83</v>
      </c>
      <c r="AV236" s="13" t="s">
        <v>83</v>
      </c>
      <c r="AW236" s="13" t="s">
        <v>31</v>
      </c>
      <c r="AX236" s="13" t="s">
        <v>8</v>
      </c>
      <c r="AY236" s="241" t="s">
        <v>121</v>
      </c>
    </row>
    <row r="237" s="12" customFormat="1" ht="22.8" customHeight="1">
      <c r="A237" s="12"/>
      <c r="B237" s="202"/>
      <c r="C237" s="203"/>
      <c r="D237" s="204" t="s">
        <v>73</v>
      </c>
      <c r="E237" s="216" t="s">
        <v>178</v>
      </c>
      <c r="F237" s="216" t="s">
        <v>358</v>
      </c>
      <c r="G237" s="203"/>
      <c r="H237" s="203"/>
      <c r="I237" s="206"/>
      <c r="J237" s="217">
        <f>BK237</f>
        <v>0</v>
      </c>
      <c r="K237" s="203"/>
      <c r="L237" s="208"/>
      <c r="M237" s="209"/>
      <c r="N237" s="210"/>
      <c r="O237" s="210"/>
      <c r="P237" s="211">
        <f>SUM(P238:P243)</f>
        <v>0</v>
      </c>
      <c r="Q237" s="210"/>
      <c r="R237" s="211">
        <f>SUM(R238:R243)</f>
        <v>0</v>
      </c>
      <c r="S237" s="210"/>
      <c r="T237" s="212">
        <f>SUM(T238:T243)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3" t="s">
        <v>8</v>
      </c>
      <c r="AT237" s="214" t="s">
        <v>73</v>
      </c>
      <c r="AU237" s="214" t="s">
        <v>8</v>
      </c>
      <c r="AY237" s="213" t="s">
        <v>121</v>
      </c>
      <c r="BK237" s="215">
        <f>SUM(BK238:BK243)</f>
        <v>0</v>
      </c>
    </row>
    <row r="238" s="2" customFormat="1" ht="24.15" customHeight="1">
      <c r="A238" s="38"/>
      <c r="B238" s="39"/>
      <c r="C238" s="218" t="s">
        <v>359</v>
      </c>
      <c r="D238" s="218" t="s">
        <v>123</v>
      </c>
      <c r="E238" s="219" t="s">
        <v>360</v>
      </c>
      <c r="F238" s="220" t="s">
        <v>361</v>
      </c>
      <c r="G238" s="221" t="s">
        <v>216</v>
      </c>
      <c r="H238" s="222">
        <v>74</v>
      </c>
      <c r="I238" s="223"/>
      <c r="J238" s="222">
        <f>ROUND(I238*H238,0)</f>
        <v>0</v>
      </c>
      <c r="K238" s="220" t="s">
        <v>127</v>
      </c>
      <c r="L238" s="44"/>
      <c r="M238" s="224" t="s">
        <v>1</v>
      </c>
      <c r="N238" s="225" t="s">
        <v>39</v>
      </c>
      <c r="O238" s="91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8" t="s">
        <v>128</v>
      </c>
      <c r="AT238" s="228" t="s">
        <v>123</v>
      </c>
      <c r="AU238" s="228" t="s">
        <v>83</v>
      </c>
      <c r="AY238" s="17" t="s">
        <v>121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7" t="s">
        <v>8</v>
      </c>
      <c r="BK238" s="229">
        <f>ROUND(I238*H238,0)</f>
        <v>0</v>
      </c>
      <c r="BL238" s="17" t="s">
        <v>128</v>
      </c>
      <c r="BM238" s="228" t="s">
        <v>362</v>
      </c>
    </row>
    <row r="239" s="13" customFormat="1">
      <c r="A239" s="13"/>
      <c r="B239" s="230"/>
      <c r="C239" s="231"/>
      <c r="D239" s="232" t="s">
        <v>130</v>
      </c>
      <c r="E239" s="233" t="s">
        <v>1</v>
      </c>
      <c r="F239" s="234" t="s">
        <v>363</v>
      </c>
      <c r="G239" s="231"/>
      <c r="H239" s="235">
        <v>22</v>
      </c>
      <c r="I239" s="236"/>
      <c r="J239" s="231"/>
      <c r="K239" s="231"/>
      <c r="L239" s="237"/>
      <c r="M239" s="238"/>
      <c r="N239" s="239"/>
      <c r="O239" s="239"/>
      <c r="P239" s="239"/>
      <c r="Q239" s="239"/>
      <c r="R239" s="239"/>
      <c r="S239" s="239"/>
      <c r="T239" s="24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1" t="s">
        <v>130</v>
      </c>
      <c r="AU239" s="241" t="s">
        <v>83</v>
      </c>
      <c r="AV239" s="13" t="s">
        <v>83</v>
      </c>
      <c r="AW239" s="13" t="s">
        <v>31</v>
      </c>
      <c r="AX239" s="13" t="s">
        <v>74</v>
      </c>
      <c r="AY239" s="241" t="s">
        <v>121</v>
      </c>
    </row>
    <row r="240" s="13" customFormat="1">
      <c r="A240" s="13"/>
      <c r="B240" s="230"/>
      <c r="C240" s="231"/>
      <c r="D240" s="232" t="s">
        <v>130</v>
      </c>
      <c r="E240" s="233" t="s">
        <v>1</v>
      </c>
      <c r="F240" s="234" t="s">
        <v>364</v>
      </c>
      <c r="G240" s="231"/>
      <c r="H240" s="235">
        <v>7</v>
      </c>
      <c r="I240" s="236"/>
      <c r="J240" s="231"/>
      <c r="K240" s="231"/>
      <c r="L240" s="237"/>
      <c r="M240" s="238"/>
      <c r="N240" s="239"/>
      <c r="O240" s="239"/>
      <c r="P240" s="239"/>
      <c r="Q240" s="239"/>
      <c r="R240" s="239"/>
      <c r="S240" s="239"/>
      <c r="T240" s="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1" t="s">
        <v>130</v>
      </c>
      <c r="AU240" s="241" t="s">
        <v>83</v>
      </c>
      <c r="AV240" s="13" t="s">
        <v>83</v>
      </c>
      <c r="AW240" s="13" t="s">
        <v>31</v>
      </c>
      <c r="AX240" s="13" t="s">
        <v>74</v>
      </c>
      <c r="AY240" s="241" t="s">
        <v>121</v>
      </c>
    </row>
    <row r="241" s="13" customFormat="1">
      <c r="A241" s="13"/>
      <c r="B241" s="230"/>
      <c r="C241" s="231"/>
      <c r="D241" s="232" t="s">
        <v>130</v>
      </c>
      <c r="E241" s="233" t="s">
        <v>1</v>
      </c>
      <c r="F241" s="234" t="s">
        <v>365</v>
      </c>
      <c r="G241" s="231"/>
      <c r="H241" s="235">
        <v>30</v>
      </c>
      <c r="I241" s="236"/>
      <c r="J241" s="231"/>
      <c r="K241" s="231"/>
      <c r="L241" s="237"/>
      <c r="M241" s="238"/>
      <c r="N241" s="239"/>
      <c r="O241" s="239"/>
      <c r="P241" s="239"/>
      <c r="Q241" s="239"/>
      <c r="R241" s="239"/>
      <c r="S241" s="239"/>
      <c r="T241" s="24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1" t="s">
        <v>130</v>
      </c>
      <c r="AU241" s="241" t="s">
        <v>83</v>
      </c>
      <c r="AV241" s="13" t="s">
        <v>83</v>
      </c>
      <c r="AW241" s="13" t="s">
        <v>31</v>
      </c>
      <c r="AX241" s="13" t="s">
        <v>74</v>
      </c>
      <c r="AY241" s="241" t="s">
        <v>121</v>
      </c>
    </row>
    <row r="242" s="13" customFormat="1">
      <c r="A242" s="13"/>
      <c r="B242" s="230"/>
      <c r="C242" s="231"/>
      <c r="D242" s="232" t="s">
        <v>130</v>
      </c>
      <c r="E242" s="233" t="s">
        <v>1</v>
      </c>
      <c r="F242" s="234" t="s">
        <v>366</v>
      </c>
      <c r="G242" s="231"/>
      <c r="H242" s="235">
        <v>15</v>
      </c>
      <c r="I242" s="236"/>
      <c r="J242" s="231"/>
      <c r="K242" s="231"/>
      <c r="L242" s="237"/>
      <c r="M242" s="238"/>
      <c r="N242" s="239"/>
      <c r="O242" s="239"/>
      <c r="P242" s="239"/>
      <c r="Q242" s="239"/>
      <c r="R242" s="239"/>
      <c r="S242" s="239"/>
      <c r="T242" s="24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1" t="s">
        <v>130</v>
      </c>
      <c r="AU242" s="241" t="s">
        <v>83</v>
      </c>
      <c r="AV242" s="13" t="s">
        <v>83</v>
      </c>
      <c r="AW242" s="13" t="s">
        <v>31</v>
      </c>
      <c r="AX242" s="13" t="s">
        <v>74</v>
      </c>
      <c r="AY242" s="241" t="s">
        <v>121</v>
      </c>
    </row>
    <row r="243" s="14" customFormat="1">
      <c r="A243" s="14"/>
      <c r="B243" s="242"/>
      <c r="C243" s="243"/>
      <c r="D243" s="232" t="s">
        <v>130</v>
      </c>
      <c r="E243" s="244" t="s">
        <v>1</v>
      </c>
      <c r="F243" s="245" t="s">
        <v>134</v>
      </c>
      <c r="G243" s="243"/>
      <c r="H243" s="246">
        <v>74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130</v>
      </c>
      <c r="AU243" s="252" t="s">
        <v>83</v>
      </c>
      <c r="AV243" s="14" t="s">
        <v>128</v>
      </c>
      <c r="AW243" s="14" t="s">
        <v>31</v>
      </c>
      <c r="AX243" s="14" t="s">
        <v>8</v>
      </c>
      <c r="AY243" s="252" t="s">
        <v>121</v>
      </c>
    </row>
    <row r="244" s="12" customFormat="1" ht="22.8" customHeight="1">
      <c r="A244" s="12"/>
      <c r="B244" s="202"/>
      <c r="C244" s="203"/>
      <c r="D244" s="204" t="s">
        <v>73</v>
      </c>
      <c r="E244" s="216" t="s">
        <v>367</v>
      </c>
      <c r="F244" s="216" t="s">
        <v>368</v>
      </c>
      <c r="G244" s="203"/>
      <c r="H244" s="203"/>
      <c r="I244" s="206"/>
      <c r="J244" s="217">
        <f>BK244</f>
        <v>0</v>
      </c>
      <c r="K244" s="203"/>
      <c r="L244" s="208"/>
      <c r="M244" s="209"/>
      <c r="N244" s="210"/>
      <c r="O244" s="210"/>
      <c r="P244" s="211">
        <f>SUM(P245:P252)</f>
        <v>0</v>
      </c>
      <c r="Q244" s="210"/>
      <c r="R244" s="211">
        <f>SUM(R245:R252)</f>
        <v>0</v>
      </c>
      <c r="S244" s="210"/>
      <c r="T244" s="212">
        <f>SUM(T245:T252)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3" t="s">
        <v>8</v>
      </c>
      <c r="AT244" s="214" t="s">
        <v>73</v>
      </c>
      <c r="AU244" s="214" t="s">
        <v>8</v>
      </c>
      <c r="AY244" s="213" t="s">
        <v>121</v>
      </c>
      <c r="BK244" s="215">
        <f>SUM(BK245:BK252)</f>
        <v>0</v>
      </c>
    </row>
    <row r="245" s="2" customFormat="1" ht="21.75" customHeight="1">
      <c r="A245" s="38"/>
      <c r="B245" s="39"/>
      <c r="C245" s="218" t="s">
        <v>369</v>
      </c>
      <c r="D245" s="218" t="s">
        <v>123</v>
      </c>
      <c r="E245" s="219" t="s">
        <v>370</v>
      </c>
      <c r="F245" s="220" t="s">
        <v>371</v>
      </c>
      <c r="G245" s="221" t="s">
        <v>189</v>
      </c>
      <c r="H245" s="222">
        <v>1033.9200000000001</v>
      </c>
      <c r="I245" s="223"/>
      <c r="J245" s="222">
        <f>ROUND(I245*H245,0)</f>
        <v>0</v>
      </c>
      <c r="K245" s="220" t="s">
        <v>127</v>
      </c>
      <c r="L245" s="44"/>
      <c r="M245" s="224" t="s">
        <v>1</v>
      </c>
      <c r="N245" s="225" t="s">
        <v>39</v>
      </c>
      <c r="O245" s="91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8" t="s">
        <v>128</v>
      </c>
      <c r="AT245" s="228" t="s">
        <v>123</v>
      </c>
      <c r="AU245" s="228" t="s">
        <v>83</v>
      </c>
      <c r="AY245" s="17" t="s">
        <v>121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17" t="s">
        <v>8</v>
      </c>
      <c r="BK245" s="229">
        <f>ROUND(I245*H245,0)</f>
        <v>0</v>
      </c>
      <c r="BL245" s="17" t="s">
        <v>128</v>
      </c>
      <c r="BM245" s="228" t="s">
        <v>372</v>
      </c>
    </row>
    <row r="246" s="2" customFormat="1" ht="24.15" customHeight="1">
      <c r="A246" s="38"/>
      <c r="B246" s="39"/>
      <c r="C246" s="218" t="s">
        <v>373</v>
      </c>
      <c r="D246" s="218" t="s">
        <v>123</v>
      </c>
      <c r="E246" s="219" t="s">
        <v>374</v>
      </c>
      <c r="F246" s="220" t="s">
        <v>375</v>
      </c>
      <c r="G246" s="221" t="s">
        <v>189</v>
      </c>
      <c r="H246" s="222">
        <v>8271.3600000000006</v>
      </c>
      <c r="I246" s="223"/>
      <c r="J246" s="222">
        <f>ROUND(I246*H246,0)</f>
        <v>0</v>
      </c>
      <c r="K246" s="220" t="s">
        <v>127</v>
      </c>
      <c r="L246" s="44"/>
      <c r="M246" s="224" t="s">
        <v>1</v>
      </c>
      <c r="N246" s="225" t="s">
        <v>39</v>
      </c>
      <c r="O246" s="91"/>
      <c r="P246" s="226">
        <f>O246*H246</f>
        <v>0</v>
      </c>
      <c r="Q246" s="226">
        <v>0</v>
      </c>
      <c r="R246" s="226">
        <f>Q246*H246</f>
        <v>0</v>
      </c>
      <c r="S246" s="226">
        <v>0</v>
      </c>
      <c r="T246" s="22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8" t="s">
        <v>128</v>
      </c>
      <c r="AT246" s="228" t="s">
        <v>123</v>
      </c>
      <c r="AU246" s="228" t="s">
        <v>83</v>
      </c>
      <c r="AY246" s="17" t="s">
        <v>121</v>
      </c>
      <c r="BE246" s="229">
        <f>IF(N246="základní",J246,0)</f>
        <v>0</v>
      </c>
      <c r="BF246" s="229">
        <f>IF(N246="snížená",J246,0)</f>
        <v>0</v>
      </c>
      <c r="BG246" s="229">
        <f>IF(N246="zákl. přenesená",J246,0)</f>
        <v>0</v>
      </c>
      <c r="BH246" s="229">
        <f>IF(N246="sníž. přenesená",J246,0)</f>
        <v>0</v>
      </c>
      <c r="BI246" s="229">
        <f>IF(N246="nulová",J246,0)</f>
        <v>0</v>
      </c>
      <c r="BJ246" s="17" t="s">
        <v>8</v>
      </c>
      <c r="BK246" s="229">
        <f>ROUND(I246*H246,0)</f>
        <v>0</v>
      </c>
      <c r="BL246" s="17" t="s">
        <v>128</v>
      </c>
      <c r="BM246" s="228" t="s">
        <v>376</v>
      </c>
    </row>
    <row r="247" s="13" customFormat="1">
      <c r="A247" s="13"/>
      <c r="B247" s="230"/>
      <c r="C247" s="231"/>
      <c r="D247" s="232" t="s">
        <v>130</v>
      </c>
      <c r="E247" s="231"/>
      <c r="F247" s="234" t="s">
        <v>377</v>
      </c>
      <c r="G247" s="231"/>
      <c r="H247" s="235">
        <v>8271.3600000000006</v>
      </c>
      <c r="I247" s="236"/>
      <c r="J247" s="231"/>
      <c r="K247" s="231"/>
      <c r="L247" s="237"/>
      <c r="M247" s="238"/>
      <c r="N247" s="239"/>
      <c r="O247" s="239"/>
      <c r="P247" s="239"/>
      <c r="Q247" s="239"/>
      <c r="R247" s="239"/>
      <c r="S247" s="239"/>
      <c r="T247" s="24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1" t="s">
        <v>130</v>
      </c>
      <c r="AU247" s="241" t="s">
        <v>83</v>
      </c>
      <c r="AV247" s="13" t="s">
        <v>83</v>
      </c>
      <c r="AW247" s="13" t="s">
        <v>4</v>
      </c>
      <c r="AX247" s="13" t="s">
        <v>8</v>
      </c>
      <c r="AY247" s="241" t="s">
        <v>121</v>
      </c>
    </row>
    <row r="248" s="2" customFormat="1" ht="24.15" customHeight="1">
      <c r="A248" s="38"/>
      <c r="B248" s="39"/>
      <c r="C248" s="218" t="s">
        <v>378</v>
      </c>
      <c r="D248" s="218" t="s">
        <v>123</v>
      </c>
      <c r="E248" s="219" t="s">
        <v>379</v>
      </c>
      <c r="F248" s="220" t="s">
        <v>380</v>
      </c>
      <c r="G248" s="221" t="s">
        <v>189</v>
      </c>
      <c r="H248" s="222">
        <v>1033.9200000000001</v>
      </c>
      <c r="I248" s="223"/>
      <c r="J248" s="222">
        <f>ROUND(I248*H248,0)</f>
        <v>0</v>
      </c>
      <c r="K248" s="220" t="s">
        <v>127</v>
      </c>
      <c r="L248" s="44"/>
      <c r="M248" s="224" t="s">
        <v>1</v>
      </c>
      <c r="N248" s="225" t="s">
        <v>39</v>
      </c>
      <c r="O248" s="91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8" t="s">
        <v>128</v>
      </c>
      <c r="AT248" s="228" t="s">
        <v>123</v>
      </c>
      <c r="AU248" s="228" t="s">
        <v>83</v>
      </c>
      <c r="AY248" s="17" t="s">
        <v>121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7" t="s">
        <v>8</v>
      </c>
      <c r="BK248" s="229">
        <f>ROUND(I248*H248,0)</f>
        <v>0</v>
      </c>
      <c r="BL248" s="17" t="s">
        <v>128</v>
      </c>
      <c r="BM248" s="228" t="s">
        <v>381</v>
      </c>
    </row>
    <row r="249" s="2" customFormat="1" ht="44.25" customHeight="1">
      <c r="A249" s="38"/>
      <c r="B249" s="39"/>
      <c r="C249" s="218" t="s">
        <v>382</v>
      </c>
      <c r="D249" s="218" t="s">
        <v>123</v>
      </c>
      <c r="E249" s="219" t="s">
        <v>383</v>
      </c>
      <c r="F249" s="220" t="s">
        <v>384</v>
      </c>
      <c r="G249" s="221" t="s">
        <v>189</v>
      </c>
      <c r="H249" s="222">
        <v>746.29999999999995</v>
      </c>
      <c r="I249" s="223"/>
      <c r="J249" s="222">
        <f>ROUND(I249*H249,0)</f>
        <v>0</v>
      </c>
      <c r="K249" s="220" t="s">
        <v>127</v>
      </c>
      <c r="L249" s="44"/>
      <c r="M249" s="224" t="s">
        <v>1</v>
      </c>
      <c r="N249" s="225" t="s">
        <v>39</v>
      </c>
      <c r="O249" s="91"/>
      <c r="P249" s="226">
        <f>O249*H249</f>
        <v>0</v>
      </c>
      <c r="Q249" s="226">
        <v>0</v>
      </c>
      <c r="R249" s="226">
        <f>Q249*H249</f>
        <v>0</v>
      </c>
      <c r="S249" s="226">
        <v>0</v>
      </c>
      <c r="T249" s="227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8" t="s">
        <v>128</v>
      </c>
      <c r="AT249" s="228" t="s">
        <v>123</v>
      </c>
      <c r="AU249" s="228" t="s">
        <v>83</v>
      </c>
      <c r="AY249" s="17" t="s">
        <v>121</v>
      </c>
      <c r="BE249" s="229">
        <f>IF(N249="základní",J249,0)</f>
        <v>0</v>
      </c>
      <c r="BF249" s="229">
        <f>IF(N249="snížená",J249,0)</f>
        <v>0</v>
      </c>
      <c r="BG249" s="229">
        <f>IF(N249="zákl. přenesená",J249,0)</f>
        <v>0</v>
      </c>
      <c r="BH249" s="229">
        <f>IF(N249="sníž. přenesená",J249,0)</f>
        <v>0</v>
      </c>
      <c r="BI249" s="229">
        <f>IF(N249="nulová",J249,0)</f>
        <v>0</v>
      </c>
      <c r="BJ249" s="17" t="s">
        <v>8</v>
      </c>
      <c r="BK249" s="229">
        <f>ROUND(I249*H249,0)</f>
        <v>0</v>
      </c>
      <c r="BL249" s="17" t="s">
        <v>128</v>
      </c>
      <c r="BM249" s="228" t="s">
        <v>385</v>
      </c>
    </row>
    <row r="250" s="13" customFormat="1">
      <c r="A250" s="13"/>
      <c r="B250" s="230"/>
      <c r="C250" s="231"/>
      <c r="D250" s="232" t="s">
        <v>130</v>
      </c>
      <c r="E250" s="233" t="s">
        <v>1</v>
      </c>
      <c r="F250" s="234" t="s">
        <v>386</v>
      </c>
      <c r="G250" s="231"/>
      <c r="H250" s="235">
        <v>746.29999999999995</v>
      </c>
      <c r="I250" s="236"/>
      <c r="J250" s="231"/>
      <c r="K250" s="231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130</v>
      </c>
      <c r="AU250" s="241" t="s">
        <v>83</v>
      </c>
      <c r="AV250" s="13" t="s">
        <v>83</v>
      </c>
      <c r="AW250" s="13" t="s">
        <v>31</v>
      </c>
      <c r="AX250" s="13" t="s">
        <v>8</v>
      </c>
      <c r="AY250" s="241" t="s">
        <v>121</v>
      </c>
    </row>
    <row r="251" s="2" customFormat="1" ht="44.25" customHeight="1">
      <c r="A251" s="38"/>
      <c r="B251" s="39"/>
      <c r="C251" s="218" t="s">
        <v>387</v>
      </c>
      <c r="D251" s="218" t="s">
        <v>123</v>
      </c>
      <c r="E251" s="219" t="s">
        <v>388</v>
      </c>
      <c r="F251" s="220" t="s">
        <v>389</v>
      </c>
      <c r="G251" s="221" t="s">
        <v>189</v>
      </c>
      <c r="H251" s="222">
        <v>287.62</v>
      </c>
      <c r="I251" s="223"/>
      <c r="J251" s="222">
        <f>ROUND(I251*H251,0)</f>
        <v>0</v>
      </c>
      <c r="K251" s="220" t="s">
        <v>127</v>
      </c>
      <c r="L251" s="44"/>
      <c r="M251" s="224" t="s">
        <v>1</v>
      </c>
      <c r="N251" s="225" t="s">
        <v>39</v>
      </c>
      <c r="O251" s="91"/>
      <c r="P251" s="226">
        <f>O251*H251</f>
        <v>0</v>
      </c>
      <c r="Q251" s="226">
        <v>0</v>
      </c>
      <c r="R251" s="226">
        <f>Q251*H251</f>
        <v>0</v>
      </c>
      <c r="S251" s="226">
        <v>0</v>
      </c>
      <c r="T251" s="227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8" t="s">
        <v>128</v>
      </c>
      <c r="AT251" s="228" t="s">
        <v>123</v>
      </c>
      <c r="AU251" s="228" t="s">
        <v>83</v>
      </c>
      <c r="AY251" s="17" t="s">
        <v>121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17" t="s">
        <v>8</v>
      </c>
      <c r="BK251" s="229">
        <f>ROUND(I251*H251,0)</f>
        <v>0</v>
      </c>
      <c r="BL251" s="17" t="s">
        <v>128</v>
      </c>
      <c r="BM251" s="228" t="s">
        <v>390</v>
      </c>
    </row>
    <row r="252" s="13" customFormat="1">
      <c r="A252" s="13"/>
      <c r="B252" s="230"/>
      <c r="C252" s="231"/>
      <c r="D252" s="232" t="s">
        <v>130</v>
      </c>
      <c r="E252" s="233" t="s">
        <v>1</v>
      </c>
      <c r="F252" s="234" t="s">
        <v>391</v>
      </c>
      <c r="G252" s="231"/>
      <c r="H252" s="235">
        <v>287.62</v>
      </c>
      <c r="I252" s="236"/>
      <c r="J252" s="231"/>
      <c r="K252" s="231"/>
      <c r="L252" s="237"/>
      <c r="M252" s="238"/>
      <c r="N252" s="239"/>
      <c r="O252" s="239"/>
      <c r="P252" s="239"/>
      <c r="Q252" s="239"/>
      <c r="R252" s="239"/>
      <c r="S252" s="239"/>
      <c r="T252" s="24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1" t="s">
        <v>130</v>
      </c>
      <c r="AU252" s="241" t="s">
        <v>83</v>
      </c>
      <c r="AV252" s="13" t="s">
        <v>83</v>
      </c>
      <c r="AW252" s="13" t="s">
        <v>31</v>
      </c>
      <c r="AX252" s="13" t="s">
        <v>8</v>
      </c>
      <c r="AY252" s="241" t="s">
        <v>121</v>
      </c>
    </row>
    <row r="253" s="12" customFormat="1" ht="22.8" customHeight="1">
      <c r="A253" s="12"/>
      <c r="B253" s="202"/>
      <c r="C253" s="203"/>
      <c r="D253" s="204" t="s">
        <v>73</v>
      </c>
      <c r="E253" s="216" t="s">
        <v>392</v>
      </c>
      <c r="F253" s="216" t="s">
        <v>393</v>
      </c>
      <c r="G253" s="203"/>
      <c r="H253" s="203"/>
      <c r="I253" s="206"/>
      <c r="J253" s="217">
        <f>BK253</f>
        <v>0</v>
      </c>
      <c r="K253" s="203"/>
      <c r="L253" s="208"/>
      <c r="M253" s="209"/>
      <c r="N253" s="210"/>
      <c r="O253" s="210"/>
      <c r="P253" s="211">
        <f>P254</f>
        <v>0</v>
      </c>
      <c r="Q253" s="210"/>
      <c r="R253" s="211">
        <f>R254</f>
        <v>0</v>
      </c>
      <c r="S253" s="210"/>
      <c r="T253" s="212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3" t="s">
        <v>8</v>
      </c>
      <c r="AT253" s="214" t="s">
        <v>73</v>
      </c>
      <c r="AU253" s="214" t="s">
        <v>8</v>
      </c>
      <c r="AY253" s="213" t="s">
        <v>121</v>
      </c>
      <c r="BK253" s="215">
        <f>BK254</f>
        <v>0</v>
      </c>
    </row>
    <row r="254" s="2" customFormat="1" ht="24.15" customHeight="1">
      <c r="A254" s="38"/>
      <c r="B254" s="39"/>
      <c r="C254" s="218" t="s">
        <v>394</v>
      </c>
      <c r="D254" s="218" t="s">
        <v>123</v>
      </c>
      <c r="E254" s="219" t="s">
        <v>395</v>
      </c>
      <c r="F254" s="220" t="s">
        <v>396</v>
      </c>
      <c r="G254" s="221" t="s">
        <v>189</v>
      </c>
      <c r="H254" s="222">
        <v>108.8</v>
      </c>
      <c r="I254" s="223"/>
      <c r="J254" s="222">
        <f>ROUND(I254*H254,0)</f>
        <v>0</v>
      </c>
      <c r="K254" s="220" t="s">
        <v>127</v>
      </c>
      <c r="L254" s="44"/>
      <c r="M254" s="262" t="s">
        <v>1</v>
      </c>
      <c r="N254" s="263" t="s">
        <v>39</v>
      </c>
      <c r="O254" s="264"/>
      <c r="P254" s="265">
        <f>O254*H254</f>
        <v>0</v>
      </c>
      <c r="Q254" s="265">
        <v>0</v>
      </c>
      <c r="R254" s="265">
        <f>Q254*H254</f>
        <v>0</v>
      </c>
      <c r="S254" s="265">
        <v>0</v>
      </c>
      <c r="T254" s="26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8" t="s">
        <v>128</v>
      </c>
      <c r="AT254" s="228" t="s">
        <v>123</v>
      </c>
      <c r="AU254" s="228" t="s">
        <v>83</v>
      </c>
      <c r="AY254" s="17" t="s">
        <v>121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7" t="s">
        <v>8</v>
      </c>
      <c r="BK254" s="229">
        <f>ROUND(I254*H254,0)</f>
        <v>0</v>
      </c>
      <c r="BL254" s="17" t="s">
        <v>128</v>
      </c>
      <c r="BM254" s="228" t="s">
        <v>397</v>
      </c>
    </row>
    <row r="255" s="2" customFormat="1" ht="6.96" customHeight="1">
      <c r="A255" s="38"/>
      <c r="B255" s="66"/>
      <c r="C255" s="67"/>
      <c r="D255" s="67"/>
      <c r="E255" s="67"/>
      <c r="F255" s="67"/>
      <c r="G255" s="67"/>
      <c r="H255" s="67"/>
      <c r="I255" s="67"/>
      <c r="J255" s="67"/>
      <c r="K255" s="67"/>
      <c r="L255" s="44"/>
      <c r="M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</row>
  </sheetData>
  <sheetProtection sheet="1" autoFilter="0" formatColumns="0" formatRows="0" objects="1" scenarios="1" spinCount="100000" saltValue="mnksaE85aSP29RGSVe+CTqo/vydyg0MPcUuGsqTDG0SzmUw/uiBkZ1ULdmGhzbtY0iLfRPhnT5WnVjI9ZtUcsA==" hashValue="4htCPw2M/w1tVbN9dJt9l/l0DOnEfzXS54VQeEZ1XKCp2Z2diX1qrwbMbmuGSaVLSUCHGPSLg1fcYueCANB3hw==" algorithmName="SHA-512" password="CC35"/>
  <autoFilter ref="C123:K25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83</v>
      </c>
    </row>
    <row r="4" s="1" customFormat="1" ht="24.96" customHeight="1">
      <c r="B4" s="20"/>
      <c r="D4" s="138" t="s">
        <v>90</v>
      </c>
      <c r="L4" s="20"/>
      <c r="M4" s="139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vodohospodářské infrastruktury, Etapa III, ulice Palackého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398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29. 3. 2025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ROUND((SUM(BE121:BE210)),  2)</f>
        <v>0</v>
      </c>
      <c r="G33" s="38"/>
      <c r="H33" s="38"/>
      <c r="I33" s="155">
        <v>0.20999999999999999</v>
      </c>
      <c r="J33" s="154">
        <f>ROUND(((SUM(BE121:BE210))*I33),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ROUND((SUM(BF121:BF210)),  2)</f>
        <v>0</v>
      </c>
      <c r="G34" s="38"/>
      <c r="H34" s="38"/>
      <c r="I34" s="155">
        <v>0.12</v>
      </c>
      <c r="J34" s="154">
        <f>ROUND(((SUM(BF121:BF210))*I34),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ROUND((SUM(BG121:BG210)),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ROUND((SUM(BH121:BH210)),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ROUND((SUM(BI121:BI210)),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vodohospodářské infrastruktury, Etapa III, ulice Palackého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SO-02 - Vodovod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29. 3. 2025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101</v>
      </c>
      <c r="E99" s="188"/>
      <c r="F99" s="188"/>
      <c r="G99" s="188"/>
      <c r="H99" s="188"/>
      <c r="I99" s="188"/>
      <c r="J99" s="189">
        <f>J147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</v>
      </c>
      <c r="E100" s="188"/>
      <c r="F100" s="188"/>
      <c r="G100" s="188"/>
      <c r="H100" s="188"/>
      <c r="I100" s="188"/>
      <c r="J100" s="189">
        <f>J157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105</v>
      </c>
      <c r="E101" s="188"/>
      <c r="F101" s="188"/>
      <c r="G101" s="188"/>
      <c r="H101" s="188"/>
      <c r="I101" s="188"/>
      <c r="J101" s="189">
        <f>J209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Oprava vodohospodářské infrastruktury, Etapa III, ulice Palackého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91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SO-02 - Vodovod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 xml:space="preserve"> </v>
      </c>
      <c r="G115" s="40"/>
      <c r="H115" s="40"/>
      <c r="I115" s="32" t="s">
        <v>22</v>
      </c>
      <c r="J115" s="79" t="str">
        <f>IF(J12="","",J12)</f>
        <v>29. 3. 2025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 xml:space="preserve"> </v>
      </c>
      <c r="G117" s="40"/>
      <c r="H117" s="40"/>
      <c r="I117" s="32" t="s">
        <v>30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32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107</v>
      </c>
      <c r="D120" s="194" t="s">
        <v>59</v>
      </c>
      <c r="E120" s="194" t="s">
        <v>55</v>
      </c>
      <c r="F120" s="194" t="s">
        <v>56</v>
      </c>
      <c r="G120" s="194" t="s">
        <v>108</v>
      </c>
      <c r="H120" s="194" t="s">
        <v>109</v>
      </c>
      <c r="I120" s="194" t="s">
        <v>110</v>
      </c>
      <c r="J120" s="194" t="s">
        <v>95</v>
      </c>
      <c r="K120" s="195" t="s">
        <v>111</v>
      </c>
      <c r="L120" s="196"/>
      <c r="M120" s="100" t="s">
        <v>1</v>
      </c>
      <c r="N120" s="101" t="s">
        <v>38</v>
      </c>
      <c r="O120" s="101" t="s">
        <v>112</v>
      </c>
      <c r="P120" s="101" t="s">
        <v>113</v>
      </c>
      <c r="Q120" s="101" t="s">
        <v>114</v>
      </c>
      <c r="R120" s="101" t="s">
        <v>115</v>
      </c>
      <c r="S120" s="101" t="s">
        <v>116</v>
      </c>
      <c r="T120" s="102" t="s">
        <v>117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118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</f>
        <v>0</v>
      </c>
      <c r="Q121" s="104"/>
      <c r="R121" s="199">
        <f>R122</f>
        <v>6.0412937384000003</v>
      </c>
      <c r="S121" s="104"/>
      <c r="T121" s="200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73</v>
      </c>
      <c r="AU121" s="17" t="s">
        <v>97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73</v>
      </c>
      <c r="E122" s="205" t="s">
        <v>119</v>
      </c>
      <c r="F122" s="205" t="s">
        <v>120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P123+P147+P157+P209</f>
        <v>0</v>
      </c>
      <c r="Q122" s="210"/>
      <c r="R122" s="211">
        <f>R123+R147+R157+R209</f>
        <v>6.0412937384000003</v>
      </c>
      <c r="S122" s="210"/>
      <c r="T122" s="212">
        <f>T123+T147+T157+T209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</v>
      </c>
      <c r="AT122" s="214" t="s">
        <v>73</v>
      </c>
      <c r="AU122" s="214" t="s">
        <v>74</v>
      </c>
      <c r="AY122" s="213" t="s">
        <v>121</v>
      </c>
      <c r="BK122" s="215">
        <f>BK123+BK147+BK157+BK209</f>
        <v>0</v>
      </c>
    </row>
    <row r="123" s="12" customFormat="1" ht="22.8" customHeight="1">
      <c r="A123" s="12"/>
      <c r="B123" s="202"/>
      <c r="C123" s="203"/>
      <c r="D123" s="204" t="s">
        <v>73</v>
      </c>
      <c r="E123" s="216" t="s">
        <v>8</v>
      </c>
      <c r="F123" s="216" t="s">
        <v>122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SUM(P124:P146)</f>
        <v>0</v>
      </c>
      <c r="Q123" s="210"/>
      <c r="R123" s="211">
        <f>SUM(R124:R146)</f>
        <v>0.49310373839999999</v>
      </c>
      <c r="S123" s="210"/>
      <c r="T123" s="212">
        <f>SUM(T124:T146)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</v>
      </c>
      <c r="AT123" s="214" t="s">
        <v>73</v>
      </c>
      <c r="AU123" s="214" t="s">
        <v>8</v>
      </c>
      <c r="AY123" s="213" t="s">
        <v>121</v>
      </c>
      <c r="BK123" s="215">
        <f>SUM(BK124:BK146)</f>
        <v>0</v>
      </c>
    </row>
    <row r="124" s="2" customFormat="1" ht="33" customHeight="1">
      <c r="A124" s="38"/>
      <c r="B124" s="39"/>
      <c r="C124" s="218" t="s">
        <v>8</v>
      </c>
      <c r="D124" s="218" t="s">
        <v>123</v>
      </c>
      <c r="E124" s="219" t="s">
        <v>157</v>
      </c>
      <c r="F124" s="220" t="s">
        <v>158</v>
      </c>
      <c r="G124" s="221" t="s">
        <v>153</v>
      </c>
      <c r="H124" s="222">
        <v>339.27999999999997</v>
      </c>
      <c r="I124" s="223"/>
      <c r="J124" s="222">
        <f>ROUND(I124*H124,0)</f>
        <v>0</v>
      </c>
      <c r="K124" s="220" t="s">
        <v>127</v>
      </c>
      <c r="L124" s="44"/>
      <c r="M124" s="224" t="s">
        <v>1</v>
      </c>
      <c r="N124" s="225" t="s">
        <v>39</v>
      </c>
      <c r="O124" s="91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8" t="s">
        <v>128</v>
      </c>
      <c r="AT124" s="228" t="s">
        <v>123</v>
      </c>
      <c r="AU124" s="228" t="s">
        <v>83</v>
      </c>
      <c r="AY124" s="17" t="s">
        <v>121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7" t="s">
        <v>8</v>
      </c>
      <c r="BK124" s="229">
        <f>ROUND(I124*H124,0)</f>
        <v>0</v>
      </c>
      <c r="BL124" s="17" t="s">
        <v>128</v>
      </c>
      <c r="BM124" s="228" t="s">
        <v>399</v>
      </c>
    </row>
    <row r="125" s="13" customFormat="1">
      <c r="A125" s="13"/>
      <c r="B125" s="230"/>
      <c r="C125" s="231"/>
      <c r="D125" s="232" t="s">
        <v>130</v>
      </c>
      <c r="E125" s="233" t="s">
        <v>1</v>
      </c>
      <c r="F125" s="234" t="s">
        <v>400</v>
      </c>
      <c r="G125" s="231"/>
      <c r="H125" s="235">
        <v>210.08000000000001</v>
      </c>
      <c r="I125" s="236"/>
      <c r="J125" s="231"/>
      <c r="K125" s="231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130</v>
      </c>
      <c r="AU125" s="241" t="s">
        <v>83</v>
      </c>
      <c r="AV125" s="13" t="s">
        <v>83</v>
      </c>
      <c r="AW125" s="13" t="s">
        <v>31</v>
      </c>
      <c r="AX125" s="13" t="s">
        <v>74</v>
      </c>
      <c r="AY125" s="241" t="s">
        <v>121</v>
      </c>
    </row>
    <row r="126" s="13" customFormat="1">
      <c r="A126" s="13"/>
      <c r="B126" s="230"/>
      <c r="C126" s="231"/>
      <c r="D126" s="232" t="s">
        <v>130</v>
      </c>
      <c r="E126" s="233" t="s">
        <v>1</v>
      </c>
      <c r="F126" s="234" t="s">
        <v>401</v>
      </c>
      <c r="G126" s="231"/>
      <c r="H126" s="235">
        <v>129.19999999999999</v>
      </c>
      <c r="I126" s="236"/>
      <c r="J126" s="231"/>
      <c r="K126" s="231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130</v>
      </c>
      <c r="AU126" s="241" t="s">
        <v>83</v>
      </c>
      <c r="AV126" s="13" t="s">
        <v>83</v>
      </c>
      <c r="AW126" s="13" t="s">
        <v>31</v>
      </c>
      <c r="AX126" s="13" t="s">
        <v>74</v>
      </c>
      <c r="AY126" s="241" t="s">
        <v>121</v>
      </c>
    </row>
    <row r="127" s="14" customFormat="1">
      <c r="A127" s="14"/>
      <c r="B127" s="242"/>
      <c r="C127" s="243"/>
      <c r="D127" s="232" t="s">
        <v>130</v>
      </c>
      <c r="E127" s="244" t="s">
        <v>1</v>
      </c>
      <c r="F127" s="245" t="s">
        <v>134</v>
      </c>
      <c r="G127" s="243"/>
      <c r="H127" s="246">
        <v>339.27999999999997</v>
      </c>
      <c r="I127" s="247"/>
      <c r="J127" s="243"/>
      <c r="K127" s="243"/>
      <c r="L127" s="248"/>
      <c r="M127" s="249"/>
      <c r="N127" s="250"/>
      <c r="O127" s="250"/>
      <c r="P127" s="250"/>
      <c r="Q127" s="250"/>
      <c r="R127" s="250"/>
      <c r="S127" s="250"/>
      <c r="T127" s="25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2" t="s">
        <v>130</v>
      </c>
      <c r="AU127" s="252" t="s">
        <v>83</v>
      </c>
      <c r="AV127" s="14" t="s">
        <v>128</v>
      </c>
      <c r="AW127" s="14" t="s">
        <v>31</v>
      </c>
      <c r="AX127" s="14" t="s">
        <v>8</v>
      </c>
      <c r="AY127" s="252" t="s">
        <v>121</v>
      </c>
    </row>
    <row r="128" s="2" customFormat="1" ht="21.75" customHeight="1">
      <c r="A128" s="38"/>
      <c r="B128" s="39"/>
      <c r="C128" s="218" t="s">
        <v>83</v>
      </c>
      <c r="D128" s="218" t="s">
        <v>123</v>
      </c>
      <c r="E128" s="219" t="s">
        <v>170</v>
      </c>
      <c r="F128" s="220" t="s">
        <v>171</v>
      </c>
      <c r="G128" s="221" t="s">
        <v>126</v>
      </c>
      <c r="H128" s="222">
        <v>848.19000000000005</v>
      </c>
      <c r="I128" s="223"/>
      <c r="J128" s="222">
        <f>ROUND(I128*H128,0)</f>
        <v>0</v>
      </c>
      <c r="K128" s="220" t="s">
        <v>127</v>
      </c>
      <c r="L128" s="44"/>
      <c r="M128" s="224" t="s">
        <v>1</v>
      </c>
      <c r="N128" s="225" t="s">
        <v>39</v>
      </c>
      <c r="O128" s="91"/>
      <c r="P128" s="226">
        <f>O128*H128</f>
        <v>0</v>
      </c>
      <c r="Q128" s="226">
        <v>0.00058135999999999995</v>
      </c>
      <c r="R128" s="226">
        <f>Q128*H128</f>
        <v>0.49310373839999999</v>
      </c>
      <c r="S128" s="226">
        <v>0</v>
      </c>
      <c r="T128" s="22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8" t="s">
        <v>128</v>
      </c>
      <c r="AT128" s="228" t="s">
        <v>123</v>
      </c>
      <c r="AU128" s="228" t="s">
        <v>83</v>
      </c>
      <c r="AY128" s="17" t="s">
        <v>121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7" t="s">
        <v>8</v>
      </c>
      <c r="BK128" s="229">
        <f>ROUND(I128*H128,0)</f>
        <v>0</v>
      </c>
      <c r="BL128" s="17" t="s">
        <v>128</v>
      </c>
      <c r="BM128" s="228" t="s">
        <v>402</v>
      </c>
    </row>
    <row r="129" s="13" customFormat="1">
      <c r="A129" s="13"/>
      <c r="B129" s="230"/>
      <c r="C129" s="231"/>
      <c r="D129" s="232" t="s">
        <v>130</v>
      </c>
      <c r="E129" s="233" t="s">
        <v>1</v>
      </c>
      <c r="F129" s="234" t="s">
        <v>403</v>
      </c>
      <c r="G129" s="231"/>
      <c r="H129" s="235">
        <v>525.19000000000005</v>
      </c>
      <c r="I129" s="236"/>
      <c r="J129" s="231"/>
      <c r="K129" s="231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130</v>
      </c>
      <c r="AU129" s="241" t="s">
        <v>83</v>
      </c>
      <c r="AV129" s="13" t="s">
        <v>83</v>
      </c>
      <c r="AW129" s="13" t="s">
        <v>31</v>
      </c>
      <c r="AX129" s="13" t="s">
        <v>74</v>
      </c>
      <c r="AY129" s="241" t="s">
        <v>121</v>
      </c>
    </row>
    <row r="130" s="13" customFormat="1">
      <c r="A130" s="13"/>
      <c r="B130" s="230"/>
      <c r="C130" s="231"/>
      <c r="D130" s="232" t="s">
        <v>130</v>
      </c>
      <c r="E130" s="233" t="s">
        <v>1</v>
      </c>
      <c r="F130" s="234" t="s">
        <v>404</v>
      </c>
      <c r="G130" s="231"/>
      <c r="H130" s="235">
        <v>323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130</v>
      </c>
      <c r="AU130" s="241" t="s">
        <v>83</v>
      </c>
      <c r="AV130" s="13" t="s">
        <v>83</v>
      </c>
      <c r="AW130" s="13" t="s">
        <v>31</v>
      </c>
      <c r="AX130" s="13" t="s">
        <v>74</v>
      </c>
      <c r="AY130" s="241" t="s">
        <v>121</v>
      </c>
    </row>
    <row r="131" s="14" customFormat="1">
      <c r="A131" s="14"/>
      <c r="B131" s="242"/>
      <c r="C131" s="243"/>
      <c r="D131" s="232" t="s">
        <v>130</v>
      </c>
      <c r="E131" s="244" t="s">
        <v>1</v>
      </c>
      <c r="F131" s="245" t="s">
        <v>134</v>
      </c>
      <c r="G131" s="243"/>
      <c r="H131" s="246">
        <v>848.19000000000005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2" t="s">
        <v>130</v>
      </c>
      <c r="AU131" s="252" t="s">
        <v>83</v>
      </c>
      <c r="AV131" s="14" t="s">
        <v>128</v>
      </c>
      <c r="AW131" s="14" t="s">
        <v>31</v>
      </c>
      <c r="AX131" s="14" t="s">
        <v>8</v>
      </c>
      <c r="AY131" s="252" t="s">
        <v>121</v>
      </c>
    </row>
    <row r="132" s="2" customFormat="1" ht="21.75" customHeight="1">
      <c r="A132" s="38"/>
      <c r="B132" s="39"/>
      <c r="C132" s="218" t="s">
        <v>139</v>
      </c>
      <c r="D132" s="218" t="s">
        <v>123</v>
      </c>
      <c r="E132" s="219" t="s">
        <v>179</v>
      </c>
      <c r="F132" s="220" t="s">
        <v>180</v>
      </c>
      <c r="G132" s="221" t="s">
        <v>126</v>
      </c>
      <c r="H132" s="222">
        <v>848.19000000000005</v>
      </c>
      <c r="I132" s="223"/>
      <c r="J132" s="222">
        <f>ROUND(I132*H132,0)</f>
        <v>0</v>
      </c>
      <c r="K132" s="220" t="s">
        <v>127</v>
      </c>
      <c r="L132" s="44"/>
      <c r="M132" s="224" t="s">
        <v>1</v>
      </c>
      <c r="N132" s="225" t="s">
        <v>39</v>
      </c>
      <c r="O132" s="91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8" t="s">
        <v>128</v>
      </c>
      <c r="AT132" s="228" t="s">
        <v>123</v>
      </c>
      <c r="AU132" s="228" t="s">
        <v>83</v>
      </c>
      <c r="AY132" s="17" t="s">
        <v>121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7" t="s">
        <v>8</v>
      </c>
      <c r="BK132" s="229">
        <f>ROUND(I132*H132,0)</f>
        <v>0</v>
      </c>
      <c r="BL132" s="17" t="s">
        <v>128</v>
      </c>
      <c r="BM132" s="228" t="s">
        <v>405</v>
      </c>
    </row>
    <row r="133" s="2" customFormat="1" ht="37.8" customHeight="1">
      <c r="A133" s="38"/>
      <c r="B133" s="39"/>
      <c r="C133" s="218" t="s">
        <v>128</v>
      </c>
      <c r="D133" s="218" t="s">
        <v>123</v>
      </c>
      <c r="E133" s="219" t="s">
        <v>183</v>
      </c>
      <c r="F133" s="220" t="s">
        <v>184</v>
      </c>
      <c r="G133" s="221" t="s">
        <v>153</v>
      </c>
      <c r="H133" s="222">
        <v>339.27999999999997</v>
      </c>
      <c r="I133" s="223"/>
      <c r="J133" s="222">
        <f>ROUND(I133*H133,0)</f>
        <v>0</v>
      </c>
      <c r="K133" s="220" t="s">
        <v>127</v>
      </c>
      <c r="L133" s="44"/>
      <c r="M133" s="224" t="s">
        <v>1</v>
      </c>
      <c r="N133" s="225" t="s">
        <v>39</v>
      </c>
      <c r="O133" s="91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8" t="s">
        <v>128</v>
      </c>
      <c r="AT133" s="228" t="s">
        <v>123</v>
      </c>
      <c r="AU133" s="228" t="s">
        <v>83</v>
      </c>
      <c r="AY133" s="17" t="s">
        <v>121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7" t="s">
        <v>8</v>
      </c>
      <c r="BK133" s="229">
        <f>ROUND(I133*H133,0)</f>
        <v>0</v>
      </c>
      <c r="BL133" s="17" t="s">
        <v>128</v>
      </c>
      <c r="BM133" s="228" t="s">
        <v>406</v>
      </c>
    </row>
    <row r="134" s="13" customFormat="1">
      <c r="A134" s="13"/>
      <c r="B134" s="230"/>
      <c r="C134" s="231"/>
      <c r="D134" s="232" t="s">
        <v>130</v>
      </c>
      <c r="E134" s="233" t="s">
        <v>1</v>
      </c>
      <c r="F134" s="234" t="s">
        <v>407</v>
      </c>
      <c r="G134" s="231"/>
      <c r="H134" s="235">
        <v>339.27999999999997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130</v>
      </c>
      <c r="AU134" s="241" t="s">
        <v>83</v>
      </c>
      <c r="AV134" s="13" t="s">
        <v>83</v>
      </c>
      <c r="AW134" s="13" t="s">
        <v>31</v>
      </c>
      <c r="AX134" s="13" t="s">
        <v>8</v>
      </c>
      <c r="AY134" s="241" t="s">
        <v>121</v>
      </c>
    </row>
    <row r="135" s="2" customFormat="1" ht="33" customHeight="1">
      <c r="A135" s="38"/>
      <c r="B135" s="39"/>
      <c r="C135" s="218" t="s">
        <v>150</v>
      </c>
      <c r="D135" s="218" t="s">
        <v>123</v>
      </c>
      <c r="E135" s="219" t="s">
        <v>187</v>
      </c>
      <c r="F135" s="220" t="s">
        <v>188</v>
      </c>
      <c r="G135" s="221" t="s">
        <v>189</v>
      </c>
      <c r="H135" s="222">
        <v>610.70000000000005</v>
      </c>
      <c r="I135" s="223"/>
      <c r="J135" s="222">
        <f>ROUND(I135*H135,0)</f>
        <v>0</v>
      </c>
      <c r="K135" s="220" t="s">
        <v>127</v>
      </c>
      <c r="L135" s="44"/>
      <c r="M135" s="224" t="s">
        <v>1</v>
      </c>
      <c r="N135" s="225" t="s">
        <v>39</v>
      </c>
      <c r="O135" s="91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8" t="s">
        <v>128</v>
      </c>
      <c r="AT135" s="228" t="s">
        <v>123</v>
      </c>
      <c r="AU135" s="228" t="s">
        <v>83</v>
      </c>
      <c r="AY135" s="17" t="s">
        <v>121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7" t="s">
        <v>8</v>
      </c>
      <c r="BK135" s="229">
        <f>ROUND(I135*H135,0)</f>
        <v>0</v>
      </c>
      <c r="BL135" s="17" t="s">
        <v>128</v>
      </c>
      <c r="BM135" s="228" t="s">
        <v>408</v>
      </c>
    </row>
    <row r="136" s="13" customFormat="1">
      <c r="A136" s="13"/>
      <c r="B136" s="230"/>
      <c r="C136" s="231"/>
      <c r="D136" s="232" t="s">
        <v>130</v>
      </c>
      <c r="E136" s="233" t="s">
        <v>1</v>
      </c>
      <c r="F136" s="234" t="s">
        <v>409</v>
      </c>
      <c r="G136" s="231"/>
      <c r="H136" s="235">
        <v>610.70000000000005</v>
      </c>
      <c r="I136" s="236"/>
      <c r="J136" s="231"/>
      <c r="K136" s="231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130</v>
      </c>
      <c r="AU136" s="241" t="s">
        <v>83</v>
      </c>
      <c r="AV136" s="13" t="s">
        <v>83</v>
      </c>
      <c r="AW136" s="13" t="s">
        <v>31</v>
      </c>
      <c r="AX136" s="13" t="s">
        <v>8</v>
      </c>
      <c r="AY136" s="241" t="s">
        <v>121</v>
      </c>
    </row>
    <row r="137" s="2" customFormat="1" ht="24.15" customHeight="1">
      <c r="A137" s="38"/>
      <c r="B137" s="39"/>
      <c r="C137" s="218" t="s">
        <v>156</v>
      </c>
      <c r="D137" s="218" t="s">
        <v>123</v>
      </c>
      <c r="E137" s="219" t="s">
        <v>192</v>
      </c>
      <c r="F137" s="220" t="s">
        <v>193</v>
      </c>
      <c r="G137" s="221" t="s">
        <v>153</v>
      </c>
      <c r="H137" s="222">
        <v>214.03999999999999</v>
      </c>
      <c r="I137" s="223"/>
      <c r="J137" s="222">
        <f>ROUND(I137*H137,0)</f>
        <v>0</v>
      </c>
      <c r="K137" s="220" t="s">
        <v>127</v>
      </c>
      <c r="L137" s="44"/>
      <c r="M137" s="224" t="s">
        <v>1</v>
      </c>
      <c r="N137" s="225" t="s">
        <v>39</v>
      </c>
      <c r="O137" s="91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8" t="s">
        <v>128</v>
      </c>
      <c r="AT137" s="228" t="s">
        <v>123</v>
      </c>
      <c r="AU137" s="228" t="s">
        <v>83</v>
      </c>
      <c r="AY137" s="17" t="s">
        <v>121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7" t="s">
        <v>8</v>
      </c>
      <c r="BK137" s="229">
        <f>ROUND(I137*H137,0)</f>
        <v>0</v>
      </c>
      <c r="BL137" s="17" t="s">
        <v>128</v>
      </c>
      <c r="BM137" s="228" t="s">
        <v>410</v>
      </c>
    </row>
    <row r="138" s="13" customFormat="1">
      <c r="A138" s="13"/>
      <c r="B138" s="230"/>
      <c r="C138" s="231"/>
      <c r="D138" s="232" t="s">
        <v>130</v>
      </c>
      <c r="E138" s="233" t="s">
        <v>1</v>
      </c>
      <c r="F138" s="234" t="s">
        <v>411</v>
      </c>
      <c r="G138" s="231"/>
      <c r="H138" s="235">
        <v>214.03999999999999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130</v>
      </c>
      <c r="AU138" s="241" t="s">
        <v>83</v>
      </c>
      <c r="AV138" s="13" t="s">
        <v>83</v>
      </c>
      <c r="AW138" s="13" t="s">
        <v>31</v>
      </c>
      <c r="AX138" s="13" t="s">
        <v>8</v>
      </c>
      <c r="AY138" s="241" t="s">
        <v>121</v>
      </c>
    </row>
    <row r="139" s="2" customFormat="1" ht="16.5" customHeight="1">
      <c r="A139" s="38"/>
      <c r="B139" s="39"/>
      <c r="C139" s="253" t="s">
        <v>163</v>
      </c>
      <c r="D139" s="253" t="s">
        <v>197</v>
      </c>
      <c r="E139" s="254" t="s">
        <v>198</v>
      </c>
      <c r="F139" s="255" t="s">
        <v>199</v>
      </c>
      <c r="G139" s="256" t="s">
        <v>189</v>
      </c>
      <c r="H139" s="257">
        <v>428.07999999999998</v>
      </c>
      <c r="I139" s="258"/>
      <c r="J139" s="257">
        <f>ROUND(I139*H139,0)</f>
        <v>0</v>
      </c>
      <c r="K139" s="255" t="s">
        <v>127</v>
      </c>
      <c r="L139" s="259"/>
      <c r="M139" s="260" t="s">
        <v>1</v>
      </c>
      <c r="N139" s="261" t="s">
        <v>39</v>
      </c>
      <c r="O139" s="91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8" t="s">
        <v>169</v>
      </c>
      <c r="AT139" s="228" t="s">
        <v>197</v>
      </c>
      <c r="AU139" s="228" t="s">
        <v>83</v>
      </c>
      <c r="AY139" s="17" t="s">
        <v>121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7" t="s">
        <v>8</v>
      </c>
      <c r="BK139" s="229">
        <f>ROUND(I139*H139,0)</f>
        <v>0</v>
      </c>
      <c r="BL139" s="17" t="s">
        <v>128</v>
      </c>
      <c r="BM139" s="228" t="s">
        <v>412</v>
      </c>
    </row>
    <row r="140" s="13" customFormat="1">
      <c r="A140" s="13"/>
      <c r="B140" s="230"/>
      <c r="C140" s="231"/>
      <c r="D140" s="232" t="s">
        <v>130</v>
      </c>
      <c r="E140" s="233" t="s">
        <v>1</v>
      </c>
      <c r="F140" s="234" t="s">
        <v>413</v>
      </c>
      <c r="G140" s="231"/>
      <c r="H140" s="235">
        <v>428.07999999999998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130</v>
      </c>
      <c r="AU140" s="241" t="s">
        <v>83</v>
      </c>
      <c r="AV140" s="13" t="s">
        <v>83</v>
      </c>
      <c r="AW140" s="13" t="s">
        <v>31</v>
      </c>
      <c r="AX140" s="13" t="s">
        <v>8</v>
      </c>
      <c r="AY140" s="241" t="s">
        <v>121</v>
      </c>
    </row>
    <row r="141" s="2" customFormat="1" ht="24.15" customHeight="1">
      <c r="A141" s="38"/>
      <c r="B141" s="39"/>
      <c r="C141" s="218" t="s">
        <v>169</v>
      </c>
      <c r="D141" s="218" t="s">
        <v>123</v>
      </c>
      <c r="E141" s="219" t="s">
        <v>203</v>
      </c>
      <c r="F141" s="220" t="s">
        <v>204</v>
      </c>
      <c r="G141" s="221" t="s">
        <v>153</v>
      </c>
      <c r="H141" s="222">
        <v>100.19</v>
      </c>
      <c r="I141" s="223"/>
      <c r="J141" s="222">
        <f>ROUND(I141*H141,0)</f>
        <v>0</v>
      </c>
      <c r="K141" s="220" t="s">
        <v>127</v>
      </c>
      <c r="L141" s="44"/>
      <c r="M141" s="224" t="s">
        <v>1</v>
      </c>
      <c r="N141" s="225" t="s">
        <v>39</v>
      </c>
      <c r="O141" s="91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8" t="s">
        <v>128</v>
      </c>
      <c r="AT141" s="228" t="s">
        <v>123</v>
      </c>
      <c r="AU141" s="228" t="s">
        <v>83</v>
      </c>
      <c r="AY141" s="17" t="s">
        <v>121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7" t="s">
        <v>8</v>
      </c>
      <c r="BK141" s="229">
        <f>ROUND(I141*H141,0)</f>
        <v>0</v>
      </c>
      <c r="BL141" s="17" t="s">
        <v>128</v>
      </c>
      <c r="BM141" s="228" t="s">
        <v>414</v>
      </c>
    </row>
    <row r="142" s="13" customFormat="1">
      <c r="A142" s="13"/>
      <c r="B142" s="230"/>
      <c r="C142" s="231"/>
      <c r="D142" s="232" t="s">
        <v>130</v>
      </c>
      <c r="E142" s="233" t="s">
        <v>1</v>
      </c>
      <c r="F142" s="234" t="s">
        <v>415</v>
      </c>
      <c r="G142" s="231"/>
      <c r="H142" s="235">
        <v>61.149999999999999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130</v>
      </c>
      <c r="AU142" s="241" t="s">
        <v>83</v>
      </c>
      <c r="AV142" s="13" t="s">
        <v>83</v>
      </c>
      <c r="AW142" s="13" t="s">
        <v>31</v>
      </c>
      <c r="AX142" s="13" t="s">
        <v>74</v>
      </c>
      <c r="AY142" s="241" t="s">
        <v>121</v>
      </c>
    </row>
    <row r="143" s="13" customFormat="1">
      <c r="A143" s="13"/>
      <c r="B143" s="230"/>
      <c r="C143" s="231"/>
      <c r="D143" s="232" t="s">
        <v>130</v>
      </c>
      <c r="E143" s="233" t="s">
        <v>1</v>
      </c>
      <c r="F143" s="234" t="s">
        <v>416</v>
      </c>
      <c r="G143" s="231"/>
      <c r="H143" s="235">
        <v>39.039999999999999</v>
      </c>
      <c r="I143" s="236"/>
      <c r="J143" s="231"/>
      <c r="K143" s="231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130</v>
      </c>
      <c r="AU143" s="241" t="s">
        <v>83</v>
      </c>
      <c r="AV143" s="13" t="s">
        <v>83</v>
      </c>
      <c r="AW143" s="13" t="s">
        <v>31</v>
      </c>
      <c r="AX143" s="13" t="s">
        <v>74</v>
      </c>
      <c r="AY143" s="241" t="s">
        <v>121</v>
      </c>
    </row>
    <row r="144" s="14" customFormat="1">
      <c r="A144" s="14"/>
      <c r="B144" s="242"/>
      <c r="C144" s="243"/>
      <c r="D144" s="232" t="s">
        <v>130</v>
      </c>
      <c r="E144" s="244" t="s">
        <v>1</v>
      </c>
      <c r="F144" s="245" t="s">
        <v>134</v>
      </c>
      <c r="G144" s="243"/>
      <c r="H144" s="246">
        <v>100.19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130</v>
      </c>
      <c r="AU144" s="252" t="s">
        <v>83</v>
      </c>
      <c r="AV144" s="14" t="s">
        <v>128</v>
      </c>
      <c r="AW144" s="14" t="s">
        <v>31</v>
      </c>
      <c r="AX144" s="14" t="s">
        <v>8</v>
      </c>
      <c r="AY144" s="252" t="s">
        <v>121</v>
      </c>
    </row>
    <row r="145" s="2" customFormat="1" ht="16.5" customHeight="1">
      <c r="A145" s="38"/>
      <c r="B145" s="39"/>
      <c r="C145" s="253" t="s">
        <v>178</v>
      </c>
      <c r="D145" s="253" t="s">
        <v>197</v>
      </c>
      <c r="E145" s="254" t="s">
        <v>198</v>
      </c>
      <c r="F145" s="255" t="s">
        <v>199</v>
      </c>
      <c r="G145" s="256" t="s">
        <v>189</v>
      </c>
      <c r="H145" s="257">
        <v>200.38</v>
      </c>
      <c r="I145" s="258"/>
      <c r="J145" s="257">
        <f>ROUND(I145*H145,0)</f>
        <v>0</v>
      </c>
      <c r="K145" s="255" t="s">
        <v>127</v>
      </c>
      <c r="L145" s="259"/>
      <c r="M145" s="260" t="s">
        <v>1</v>
      </c>
      <c r="N145" s="261" t="s">
        <v>39</v>
      </c>
      <c r="O145" s="91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8" t="s">
        <v>169</v>
      </c>
      <c r="AT145" s="228" t="s">
        <v>197</v>
      </c>
      <c r="AU145" s="228" t="s">
        <v>83</v>
      </c>
      <c r="AY145" s="17" t="s">
        <v>121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7" t="s">
        <v>8</v>
      </c>
      <c r="BK145" s="229">
        <f>ROUND(I145*H145,0)</f>
        <v>0</v>
      </c>
      <c r="BL145" s="17" t="s">
        <v>128</v>
      </c>
      <c r="BM145" s="228" t="s">
        <v>417</v>
      </c>
    </row>
    <row r="146" s="13" customFormat="1">
      <c r="A146" s="13"/>
      <c r="B146" s="230"/>
      <c r="C146" s="231"/>
      <c r="D146" s="232" t="s">
        <v>130</v>
      </c>
      <c r="E146" s="233" t="s">
        <v>1</v>
      </c>
      <c r="F146" s="234" t="s">
        <v>418</v>
      </c>
      <c r="G146" s="231"/>
      <c r="H146" s="235">
        <v>200.38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130</v>
      </c>
      <c r="AU146" s="241" t="s">
        <v>83</v>
      </c>
      <c r="AV146" s="13" t="s">
        <v>83</v>
      </c>
      <c r="AW146" s="13" t="s">
        <v>31</v>
      </c>
      <c r="AX146" s="13" t="s">
        <v>8</v>
      </c>
      <c r="AY146" s="241" t="s">
        <v>121</v>
      </c>
    </row>
    <row r="147" s="12" customFormat="1" ht="22.8" customHeight="1">
      <c r="A147" s="12"/>
      <c r="B147" s="202"/>
      <c r="C147" s="203"/>
      <c r="D147" s="204" t="s">
        <v>73</v>
      </c>
      <c r="E147" s="216" t="s">
        <v>128</v>
      </c>
      <c r="F147" s="216" t="s">
        <v>228</v>
      </c>
      <c r="G147" s="203"/>
      <c r="H147" s="203"/>
      <c r="I147" s="206"/>
      <c r="J147" s="217">
        <f>BK147</f>
        <v>0</v>
      </c>
      <c r="K147" s="203"/>
      <c r="L147" s="208"/>
      <c r="M147" s="209"/>
      <c r="N147" s="210"/>
      <c r="O147" s="210"/>
      <c r="P147" s="211">
        <f>SUM(P148:P156)</f>
        <v>0</v>
      </c>
      <c r="Q147" s="210"/>
      <c r="R147" s="211">
        <f>SUM(R148:R156)</f>
        <v>0.079680000000000001</v>
      </c>
      <c r="S147" s="210"/>
      <c r="T147" s="212">
        <f>SUM(T148:T156)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3" t="s">
        <v>8</v>
      </c>
      <c r="AT147" s="214" t="s">
        <v>73</v>
      </c>
      <c r="AU147" s="214" t="s">
        <v>8</v>
      </c>
      <c r="AY147" s="213" t="s">
        <v>121</v>
      </c>
      <c r="BK147" s="215">
        <f>SUM(BK148:BK156)</f>
        <v>0</v>
      </c>
    </row>
    <row r="148" s="2" customFormat="1" ht="16.5" customHeight="1">
      <c r="A148" s="38"/>
      <c r="B148" s="39"/>
      <c r="C148" s="218" t="s">
        <v>182</v>
      </c>
      <c r="D148" s="218" t="s">
        <v>123</v>
      </c>
      <c r="E148" s="219" t="s">
        <v>230</v>
      </c>
      <c r="F148" s="220" t="s">
        <v>231</v>
      </c>
      <c r="G148" s="221" t="s">
        <v>153</v>
      </c>
      <c r="H148" s="222">
        <v>25.050000000000001</v>
      </c>
      <c r="I148" s="223"/>
      <c r="J148" s="222">
        <f>ROUND(I148*H148,0)</f>
        <v>0</v>
      </c>
      <c r="K148" s="220" t="s">
        <v>127</v>
      </c>
      <c r="L148" s="44"/>
      <c r="M148" s="224" t="s">
        <v>1</v>
      </c>
      <c r="N148" s="225" t="s">
        <v>39</v>
      </c>
      <c r="O148" s="91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8" t="s">
        <v>128</v>
      </c>
      <c r="AT148" s="228" t="s">
        <v>123</v>
      </c>
      <c r="AU148" s="228" t="s">
        <v>83</v>
      </c>
      <c r="AY148" s="17" t="s">
        <v>121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7" t="s">
        <v>8</v>
      </c>
      <c r="BK148" s="229">
        <f>ROUND(I148*H148,0)</f>
        <v>0</v>
      </c>
      <c r="BL148" s="17" t="s">
        <v>128</v>
      </c>
      <c r="BM148" s="228" t="s">
        <v>419</v>
      </c>
    </row>
    <row r="149" s="13" customFormat="1">
      <c r="A149" s="13"/>
      <c r="B149" s="230"/>
      <c r="C149" s="231"/>
      <c r="D149" s="232" t="s">
        <v>130</v>
      </c>
      <c r="E149" s="233" t="s">
        <v>1</v>
      </c>
      <c r="F149" s="234" t="s">
        <v>420</v>
      </c>
      <c r="G149" s="231"/>
      <c r="H149" s="235">
        <v>15.289999999999999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130</v>
      </c>
      <c r="AU149" s="241" t="s">
        <v>83</v>
      </c>
      <c r="AV149" s="13" t="s">
        <v>83</v>
      </c>
      <c r="AW149" s="13" t="s">
        <v>31</v>
      </c>
      <c r="AX149" s="13" t="s">
        <v>74</v>
      </c>
      <c r="AY149" s="241" t="s">
        <v>121</v>
      </c>
    </row>
    <row r="150" s="13" customFormat="1">
      <c r="A150" s="13"/>
      <c r="B150" s="230"/>
      <c r="C150" s="231"/>
      <c r="D150" s="232" t="s">
        <v>130</v>
      </c>
      <c r="E150" s="233" t="s">
        <v>1</v>
      </c>
      <c r="F150" s="234" t="s">
        <v>421</v>
      </c>
      <c r="G150" s="231"/>
      <c r="H150" s="235">
        <v>9.7599999999999998</v>
      </c>
      <c r="I150" s="236"/>
      <c r="J150" s="231"/>
      <c r="K150" s="231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130</v>
      </c>
      <c r="AU150" s="241" t="s">
        <v>83</v>
      </c>
      <c r="AV150" s="13" t="s">
        <v>83</v>
      </c>
      <c r="AW150" s="13" t="s">
        <v>31</v>
      </c>
      <c r="AX150" s="13" t="s">
        <v>74</v>
      </c>
      <c r="AY150" s="241" t="s">
        <v>121</v>
      </c>
    </row>
    <row r="151" s="14" customFormat="1">
      <c r="A151" s="14"/>
      <c r="B151" s="242"/>
      <c r="C151" s="243"/>
      <c r="D151" s="232" t="s">
        <v>130</v>
      </c>
      <c r="E151" s="244" t="s">
        <v>1</v>
      </c>
      <c r="F151" s="245" t="s">
        <v>134</v>
      </c>
      <c r="G151" s="243"/>
      <c r="H151" s="246">
        <v>25.050000000000001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130</v>
      </c>
      <c r="AU151" s="252" t="s">
        <v>83</v>
      </c>
      <c r="AV151" s="14" t="s">
        <v>128</v>
      </c>
      <c r="AW151" s="14" t="s">
        <v>31</v>
      </c>
      <c r="AX151" s="14" t="s">
        <v>8</v>
      </c>
      <c r="AY151" s="252" t="s">
        <v>121</v>
      </c>
    </row>
    <row r="152" s="2" customFormat="1" ht="33" customHeight="1">
      <c r="A152" s="38"/>
      <c r="B152" s="39"/>
      <c r="C152" s="218" t="s">
        <v>186</v>
      </c>
      <c r="D152" s="218" t="s">
        <v>123</v>
      </c>
      <c r="E152" s="219" t="s">
        <v>422</v>
      </c>
      <c r="F152" s="220" t="s">
        <v>423</v>
      </c>
      <c r="G152" s="221" t="s">
        <v>153</v>
      </c>
      <c r="H152" s="222">
        <v>0.29999999999999999</v>
      </c>
      <c r="I152" s="223"/>
      <c r="J152" s="222">
        <f>ROUND(I152*H152,0)</f>
        <v>0</v>
      </c>
      <c r="K152" s="220" t="s">
        <v>127</v>
      </c>
      <c r="L152" s="44"/>
      <c r="M152" s="224" t="s">
        <v>1</v>
      </c>
      <c r="N152" s="225" t="s">
        <v>39</v>
      </c>
      <c r="O152" s="91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8" t="s">
        <v>128</v>
      </c>
      <c r="AT152" s="228" t="s">
        <v>123</v>
      </c>
      <c r="AU152" s="228" t="s">
        <v>83</v>
      </c>
      <c r="AY152" s="17" t="s">
        <v>121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7" t="s">
        <v>8</v>
      </c>
      <c r="BK152" s="229">
        <f>ROUND(I152*H152,0)</f>
        <v>0</v>
      </c>
      <c r="BL152" s="17" t="s">
        <v>128</v>
      </c>
      <c r="BM152" s="228" t="s">
        <v>424</v>
      </c>
    </row>
    <row r="153" s="13" customFormat="1">
      <c r="A153" s="13"/>
      <c r="B153" s="230"/>
      <c r="C153" s="231"/>
      <c r="D153" s="232" t="s">
        <v>130</v>
      </c>
      <c r="E153" s="233" t="s">
        <v>1</v>
      </c>
      <c r="F153" s="234" t="s">
        <v>425</v>
      </c>
      <c r="G153" s="231"/>
      <c r="H153" s="235">
        <v>0.29999999999999999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130</v>
      </c>
      <c r="AU153" s="241" t="s">
        <v>83</v>
      </c>
      <c r="AV153" s="13" t="s">
        <v>83</v>
      </c>
      <c r="AW153" s="13" t="s">
        <v>31</v>
      </c>
      <c r="AX153" s="13" t="s">
        <v>8</v>
      </c>
      <c r="AY153" s="241" t="s">
        <v>121</v>
      </c>
    </row>
    <row r="154" s="2" customFormat="1" ht="24.15" customHeight="1">
      <c r="A154" s="38"/>
      <c r="B154" s="39"/>
      <c r="C154" s="218" t="s">
        <v>9</v>
      </c>
      <c r="D154" s="218" t="s">
        <v>123</v>
      </c>
      <c r="E154" s="219" t="s">
        <v>426</v>
      </c>
      <c r="F154" s="220" t="s">
        <v>427</v>
      </c>
      <c r="G154" s="221" t="s">
        <v>126</v>
      </c>
      <c r="H154" s="222">
        <v>6</v>
      </c>
      <c r="I154" s="223"/>
      <c r="J154" s="222">
        <f>ROUND(I154*H154,0)</f>
        <v>0</v>
      </c>
      <c r="K154" s="220" t="s">
        <v>127</v>
      </c>
      <c r="L154" s="44"/>
      <c r="M154" s="224" t="s">
        <v>1</v>
      </c>
      <c r="N154" s="225" t="s">
        <v>39</v>
      </c>
      <c r="O154" s="91"/>
      <c r="P154" s="226">
        <f>O154*H154</f>
        <v>0</v>
      </c>
      <c r="Q154" s="226">
        <v>0.01328</v>
      </c>
      <c r="R154" s="226">
        <f>Q154*H154</f>
        <v>0.079680000000000001</v>
      </c>
      <c r="S154" s="226">
        <v>0</v>
      </c>
      <c r="T154" s="22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8" t="s">
        <v>128</v>
      </c>
      <c r="AT154" s="228" t="s">
        <v>123</v>
      </c>
      <c r="AU154" s="228" t="s">
        <v>83</v>
      </c>
      <c r="AY154" s="17" t="s">
        <v>121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7" t="s">
        <v>8</v>
      </c>
      <c r="BK154" s="229">
        <f>ROUND(I154*H154,0)</f>
        <v>0</v>
      </c>
      <c r="BL154" s="17" t="s">
        <v>128</v>
      </c>
      <c r="BM154" s="228" t="s">
        <v>428</v>
      </c>
    </row>
    <row r="155" s="13" customFormat="1">
      <c r="A155" s="13"/>
      <c r="B155" s="230"/>
      <c r="C155" s="231"/>
      <c r="D155" s="232" t="s">
        <v>130</v>
      </c>
      <c r="E155" s="233" t="s">
        <v>1</v>
      </c>
      <c r="F155" s="234" t="s">
        <v>429</v>
      </c>
      <c r="G155" s="231"/>
      <c r="H155" s="235">
        <v>6</v>
      </c>
      <c r="I155" s="236"/>
      <c r="J155" s="231"/>
      <c r="K155" s="231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130</v>
      </c>
      <c r="AU155" s="241" t="s">
        <v>83</v>
      </c>
      <c r="AV155" s="13" t="s">
        <v>83</v>
      </c>
      <c r="AW155" s="13" t="s">
        <v>31</v>
      </c>
      <c r="AX155" s="13" t="s">
        <v>8</v>
      </c>
      <c r="AY155" s="241" t="s">
        <v>121</v>
      </c>
    </row>
    <row r="156" s="2" customFormat="1" ht="24.15" customHeight="1">
      <c r="A156" s="38"/>
      <c r="B156" s="39"/>
      <c r="C156" s="218" t="s">
        <v>196</v>
      </c>
      <c r="D156" s="218" t="s">
        <v>123</v>
      </c>
      <c r="E156" s="219" t="s">
        <v>430</v>
      </c>
      <c r="F156" s="220" t="s">
        <v>431</v>
      </c>
      <c r="G156" s="221" t="s">
        <v>126</v>
      </c>
      <c r="H156" s="222">
        <v>6</v>
      </c>
      <c r="I156" s="223"/>
      <c r="J156" s="222">
        <f>ROUND(I156*H156,0)</f>
        <v>0</v>
      </c>
      <c r="K156" s="220" t="s">
        <v>127</v>
      </c>
      <c r="L156" s="44"/>
      <c r="M156" s="224" t="s">
        <v>1</v>
      </c>
      <c r="N156" s="225" t="s">
        <v>39</v>
      </c>
      <c r="O156" s="91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8" t="s">
        <v>128</v>
      </c>
      <c r="AT156" s="228" t="s">
        <v>123</v>
      </c>
      <c r="AU156" s="228" t="s">
        <v>83</v>
      </c>
      <c r="AY156" s="17" t="s">
        <v>121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7" t="s">
        <v>8</v>
      </c>
      <c r="BK156" s="229">
        <f>ROUND(I156*H156,0)</f>
        <v>0</v>
      </c>
      <c r="BL156" s="17" t="s">
        <v>128</v>
      </c>
      <c r="BM156" s="228" t="s">
        <v>432</v>
      </c>
    </row>
    <row r="157" s="12" customFormat="1" ht="22.8" customHeight="1">
      <c r="A157" s="12"/>
      <c r="B157" s="202"/>
      <c r="C157" s="203"/>
      <c r="D157" s="204" t="s">
        <v>73</v>
      </c>
      <c r="E157" s="216" t="s">
        <v>169</v>
      </c>
      <c r="F157" s="216" t="s">
        <v>236</v>
      </c>
      <c r="G157" s="203"/>
      <c r="H157" s="203"/>
      <c r="I157" s="206"/>
      <c r="J157" s="217">
        <f>BK157</f>
        <v>0</v>
      </c>
      <c r="K157" s="203"/>
      <c r="L157" s="208"/>
      <c r="M157" s="209"/>
      <c r="N157" s="210"/>
      <c r="O157" s="210"/>
      <c r="P157" s="211">
        <f>SUM(P158:P208)</f>
        <v>0</v>
      </c>
      <c r="Q157" s="210"/>
      <c r="R157" s="211">
        <f>SUM(R158:R208)</f>
        <v>5.4685100000000002</v>
      </c>
      <c r="S157" s="210"/>
      <c r="T157" s="212">
        <f>SUM(T158:T208)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3" t="s">
        <v>8</v>
      </c>
      <c r="AT157" s="214" t="s">
        <v>73</v>
      </c>
      <c r="AU157" s="214" t="s">
        <v>8</v>
      </c>
      <c r="AY157" s="213" t="s">
        <v>121</v>
      </c>
      <c r="BK157" s="215">
        <f>SUM(BK158:BK208)</f>
        <v>0</v>
      </c>
    </row>
    <row r="158" s="2" customFormat="1" ht="24.15" customHeight="1">
      <c r="A158" s="38"/>
      <c r="B158" s="39"/>
      <c r="C158" s="218" t="s">
        <v>202</v>
      </c>
      <c r="D158" s="218" t="s">
        <v>123</v>
      </c>
      <c r="E158" s="219" t="s">
        <v>433</v>
      </c>
      <c r="F158" s="220" t="s">
        <v>434</v>
      </c>
      <c r="G158" s="221" t="s">
        <v>216</v>
      </c>
      <c r="H158" s="222">
        <v>274</v>
      </c>
      <c r="I158" s="223"/>
      <c r="J158" s="222">
        <f>ROUND(I158*H158,0)</f>
        <v>0</v>
      </c>
      <c r="K158" s="220" t="s">
        <v>127</v>
      </c>
      <c r="L158" s="44"/>
      <c r="M158" s="224" t="s">
        <v>1</v>
      </c>
      <c r="N158" s="225" t="s">
        <v>39</v>
      </c>
      <c r="O158" s="91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8" t="s">
        <v>128</v>
      </c>
      <c r="AT158" s="228" t="s">
        <v>123</v>
      </c>
      <c r="AU158" s="228" t="s">
        <v>83</v>
      </c>
      <c r="AY158" s="17" t="s">
        <v>121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7" t="s">
        <v>8</v>
      </c>
      <c r="BK158" s="229">
        <f>ROUND(I158*H158,0)</f>
        <v>0</v>
      </c>
      <c r="BL158" s="17" t="s">
        <v>128</v>
      </c>
      <c r="BM158" s="228" t="s">
        <v>435</v>
      </c>
    </row>
    <row r="159" s="13" customFormat="1">
      <c r="A159" s="13"/>
      <c r="B159" s="230"/>
      <c r="C159" s="231"/>
      <c r="D159" s="232" t="s">
        <v>130</v>
      </c>
      <c r="E159" s="233" t="s">
        <v>1</v>
      </c>
      <c r="F159" s="234" t="s">
        <v>436</v>
      </c>
      <c r="G159" s="231"/>
      <c r="H159" s="235">
        <v>166.5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130</v>
      </c>
      <c r="AU159" s="241" t="s">
        <v>83</v>
      </c>
      <c r="AV159" s="13" t="s">
        <v>83</v>
      </c>
      <c r="AW159" s="13" t="s">
        <v>31</v>
      </c>
      <c r="AX159" s="13" t="s">
        <v>74</v>
      </c>
      <c r="AY159" s="241" t="s">
        <v>121</v>
      </c>
    </row>
    <row r="160" s="13" customFormat="1">
      <c r="A160" s="13"/>
      <c r="B160" s="230"/>
      <c r="C160" s="231"/>
      <c r="D160" s="232" t="s">
        <v>130</v>
      </c>
      <c r="E160" s="233" t="s">
        <v>1</v>
      </c>
      <c r="F160" s="234" t="s">
        <v>437</v>
      </c>
      <c r="G160" s="231"/>
      <c r="H160" s="235">
        <v>107.5</v>
      </c>
      <c r="I160" s="236"/>
      <c r="J160" s="231"/>
      <c r="K160" s="231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130</v>
      </c>
      <c r="AU160" s="241" t="s">
        <v>83</v>
      </c>
      <c r="AV160" s="13" t="s">
        <v>83</v>
      </c>
      <c r="AW160" s="13" t="s">
        <v>31</v>
      </c>
      <c r="AX160" s="13" t="s">
        <v>74</v>
      </c>
      <c r="AY160" s="241" t="s">
        <v>121</v>
      </c>
    </row>
    <row r="161" s="14" customFormat="1">
      <c r="A161" s="14"/>
      <c r="B161" s="242"/>
      <c r="C161" s="243"/>
      <c r="D161" s="232" t="s">
        <v>130</v>
      </c>
      <c r="E161" s="244" t="s">
        <v>1</v>
      </c>
      <c r="F161" s="245" t="s">
        <v>134</v>
      </c>
      <c r="G161" s="243"/>
      <c r="H161" s="246">
        <v>274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130</v>
      </c>
      <c r="AU161" s="252" t="s">
        <v>83</v>
      </c>
      <c r="AV161" s="14" t="s">
        <v>128</v>
      </c>
      <c r="AW161" s="14" t="s">
        <v>31</v>
      </c>
      <c r="AX161" s="14" t="s">
        <v>8</v>
      </c>
      <c r="AY161" s="252" t="s">
        <v>121</v>
      </c>
    </row>
    <row r="162" s="2" customFormat="1" ht="24.15" customHeight="1">
      <c r="A162" s="38"/>
      <c r="B162" s="39"/>
      <c r="C162" s="253" t="s">
        <v>209</v>
      </c>
      <c r="D162" s="253" t="s">
        <v>197</v>
      </c>
      <c r="E162" s="254" t="s">
        <v>438</v>
      </c>
      <c r="F162" s="255" t="s">
        <v>439</v>
      </c>
      <c r="G162" s="256" t="s">
        <v>216</v>
      </c>
      <c r="H162" s="257">
        <v>280</v>
      </c>
      <c r="I162" s="258"/>
      <c r="J162" s="257">
        <f>ROUND(I162*H162,0)</f>
        <v>0</v>
      </c>
      <c r="K162" s="255" t="s">
        <v>127</v>
      </c>
      <c r="L162" s="259"/>
      <c r="M162" s="260" t="s">
        <v>1</v>
      </c>
      <c r="N162" s="261" t="s">
        <v>39</v>
      </c>
      <c r="O162" s="91"/>
      <c r="P162" s="226">
        <f>O162*H162</f>
        <v>0</v>
      </c>
      <c r="Q162" s="226">
        <v>0.012800000000000001</v>
      </c>
      <c r="R162" s="226">
        <f>Q162*H162</f>
        <v>3.5840000000000001</v>
      </c>
      <c r="S162" s="226">
        <v>0</v>
      </c>
      <c r="T162" s="22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8" t="s">
        <v>169</v>
      </c>
      <c r="AT162" s="228" t="s">
        <v>197</v>
      </c>
      <c r="AU162" s="228" t="s">
        <v>83</v>
      </c>
      <c r="AY162" s="17" t="s">
        <v>121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7" t="s">
        <v>8</v>
      </c>
      <c r="BK162" s="229">
        <f>ROUND(I162*H162,0)</f>
        <v>0</v>
      </c>
      <c r="BL162" s="17" t="s">
        <v>128</v>
      </c>
      <c r="BM162" s="228" t="s">
        <v>440</v>
      </c>
    </row>
    <row r="163" s="2" customFormat="1" ht="16.5" customHeight="1">
      <c r="A163" s="38"/>
      <c r="B163" s="39"/>
      <c r="C163" s="218" t="s">
        <v>213</v>
      </c>
      <c r="D163" s="218" t="s">
        <v>123</v>
      </c>
      <c r="E163" s="219" t="s">
        <v>441</v>
      </c>
      <c r="F163" s="220" t="s">
        <v>442</v>
      </c>
      <c r="G163" s="221" t="s">
        <v>284</v>
      </c>
      <c r="H163" s="222">
        <v>3</v>
      </c>
      <c r="I163" s="223"/>
      <c r="J163" s="222">
        <f>ROUND(I163*H163,0)</f>
        <v>0</v>
      </c>
      <c r="K163" s="220" t="s">
        <v>1</v>
      </c>
      <c r="L163" s="44"/>
      <c r="M163" s="224" t="s">
        <v>1</v>
      </c>
      <c r="N163" s="225" t="s">
        <v>39</v>
      </c>
      <c r="O163" s="91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8" t="s">
        <v>128</v>
      </c>
      <c r="AT163" s="228" t="s">
        <v>123</v>
      </c>
      <c r="AU163" s="228" t="s">
        <v>83</v>
      </c>
      <c r="AY163" s="17" t="s">
        <v>121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7" t="s">
        <v>8</v>
      </c>
      <c r="BK163" s="229">
        <f>ROUND(I163*H163,0)</f>
        <v>0</v>
      </c>
      <c r="BL163" s="17" t="s">
        <v>128</v>
      </c>
      <c r="BM163" s="228" t="s">
        <v>443</v>
      </c>
    </row>
    <row r="164" s="13" customFormat="1">
      <c r="A164" s="13"/>
      <c r="B164" s="230"/>
      <c r="C164" s="231"/>
      <c r="D164" s="232" t="s">
        <v>130</v>
      </c>
      <c r="E164" s="233" t="s">
        <v>1</v>
      </c>
      <c r="F164" s="234" t="s">
        <v>300</v>
      </c>
      <c r="G164" s="231"/>
      <c r="H164" s="235">
        <v>3</v>
      </c>
      <c r="I164" s="236"/>
      <c r="J164" s="231"/>
      <c r="K164" s="231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130</v>
      </c>
      <c r="AU164" s="241" t="s">
        <v>83</v>
      </c>
      <c r="AV164" s="13" t="s">
        <v>83</v>
      </c>
      <c r="AW164" s="13" t="s">
        <v>31</v>
      </c>
      <c r="AX164" s="13" t="s">
        <v>8</v>
      </c>
      <c r="AY164" s="241" t="s">
        <v>121</v>
      </c>
    </row>
    <row r="165" s="2" customFormat="1" ht="16.5" customHeight="1">
      <c r="A165" s="38"/>
      <c r="B165" s="39"/>
      <c r="C165" s="218" t="s">
        <v>219</v>
      </c>
      <c r="D165" s="218" t="s">
        <v>123</v>
      </c>
      <c r="E165" s="219" t="s">
        <v>444</v>
      </c>
      <c r="F165" s="220" t="s">
        <v>445</v>
      </c>
      <c r="G165" s="221" t="s">
        <v>284</v>
      </c>
      <c r="H165" s="222">
        <v>5</v>
      </c>
      <c r="I165" s="223"/>
      <c r="J165" s="222">
        <f>ROUND(I165*H165,0)</f>
        <v>0</v>
      </c>
      <c r="K165" s="220" t="s">
        <v>1</v>
      </c>
      <c r="L165" s="44"/>
      <c r="M165" s="224" t="s">
        <v>1</v>
      </c>
      <c r="N165" s="225" t="s">
        <v>39</v>
      </c>
      <c r="O165" s="91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8" t="s">
        <v>128</v>
      </c>
      <c r="AT165" s="228" t="s">
        <v>123</v>
      </c>
      <c r="AU165" s="228" t="s">
        <v>83</v>
      </c>
      <c r="AY165" s="17" t="s">
        <v>121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7" t="s">
        <v>8</v>
      </c>
      <c r="BK165" s="229">
        <f>ROUND(I165*H165,0)</f>
        <v>0</v>
      </c>
      <c r="BL165" s="17" t="s">
        <v>128</v>
      </c>
      <c r="BM165" s="228" t="s">
        <v>446</v>
      </c>
    </row>
    <row r="166" s="13" customFormat="1">
      <c r="A166" s="13"/>
      <c r="B166" s="230"/>
      <c r="C166" s="231"/>
      <c r="D166" s="232" t="s">
        <v>130</v>
      </c>
      <c r="E166" s="233" t="s">
        <v>1</v>
      </c>
      <c r="F166" s="234" t="s">
        <v>447</v>
      </c>
      <c r="G166" s="231"/>
      <c r="H166" s="235">
        <v>5</v>
      </c>
      <c r="I166" s="236"/>
      <c r="J166" s="231"/>
      <c r="K166" s="231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130</v>
      </c>
      <c r="AU166" s="241" t="s">
        <v>83</v>
      </c>
      <c r="AV166" s="13" t="s">
        <v>83</v>
      </c>
      <c r="AW166" s="13" t="s">
        <v>31</v>
      </c>
      <c r="AX166" s="13" t="s">
        <v>8</v>
      </c>
      <c r="AY166" s="241" t="s">
        <v>121</v>
      </c>
    </row>
    <row r="167" s="2" customFormat="1" ht="16.5" customHeight="1">
      <c r="A167" s="38"/>
      <c r="B167" s="39"/>
      <c r="C167" s="218" t="s">
        <v>223</v>
      </c>
      <c r="D167" s="218" t="s">
        <v>123</v>
      </c>
      <c r="E167" s="219" t="s">
        <v>448</v>
      </c>
      <c r="F167" s="220" t="s">
        <v>449</v>
      </c>
      <c r="G167" s="221" t="s">
        <v>284</v>
      </c>
      <c r="H167" s="222">
        <v>1</v>
      </c>
      <c r="I167" s="223"/>
      <c r="J167" s="222">
        <f>ROUND(I167*H167,0)</f>
        <v>0</v>
      </c>
      <c r="K167" s="220" t="s">
        <v>1</v>
      </c>
      <c r="L167" s="44"/>
      <c r="M167" s="224" t="s">
        <v>1</v>
      </c>
      <c r="N167" s="225" t="s">
        <v>39</v>
      </c>
      <c r="O167" s="91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8" t="s">
        <v>128</v>
      </c>
      <c r="AT167" s="228" t="s">
        <v>123</v>
      </c>
      <c r="AU167" s="228" t="s">
        <v>83</v>
      </c>
      <c r="AY167" s="17" t="s">
        <v>121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7" t="s">
        <v>8</v>
      </c>
      <c r="BK167" s="229">
        <f>ROUND(I167*H167,0)</f>
        <v>0</v>
      </c>
      <c r="BL167" s="17" t="s">
        <v>128</v>
      </c>
      <c r="BM167" s="228" t="s">
        <v>450</v>
      </c>
    </row>
    <row r="168" s="13" customFormat="1">
      <c r="A168" s="13"/>
      <c r="B168" s="230"/>
      <c r="C168" s="231"/>
      <c r="D168" s="232" t="s">
        <v>130</v>
      </c>
      <c r="E168" s="233" t="s">
        <v>1</v>
      </c>
      <c r="F168" s="234" t="s">
        <v>8</v>
      </c>
      <c r="G168" s="231"/>
      <c r="H168" s="235">
        <v>1</v>
      </c>
      <c r="I168" s="236"/>
      <c r="J168" s="231"/>
      <c r="K168" s="231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130</v>
      </c>
      <c r="AU168" s="241" t="s">
        <v>83</v>
      </c>
      <c r="AV168" s="13" t="s">
        <v>83</v>
      </c>
      <c r="AW168" s="13" t="s">
        <v>31</v>
      </c>
      <c r="AX168" s="13" t="s">
        <v>8</v>
      </c>
      <c r="AY168" s="241" t="s">
        <v>121</v>
      </c>
    </row>
    <row r="169" s="2" customFormat="1" ht="21.75" customHeight="1">
      <c r="A169" s="38"/>
      <c r="B169" s="39"/>
      <c r="C169" s="218" t="s">
        <v>229</v>
      </c>
      <c r="D169" s="218" t="s">
        <v>123</v>
      </c>
      <c r="E169" s="219" t="s">
        <v>451</v>
      </c>
      <c r="F169" s="220" t="s">
        <v>452</v>
      </c>
      <c r="G169" s="221" t="s">
        <v>284</v>
      </c>
      <c r="H169" s="222">
        <v>6</v>
      </c>
      <c r="I169" s="223"/>
      <c r="J169" s="222">
        <f>ROUND(I169*H169,0)</f>
        <v>0</v>
      </c>
      <c r="K169" s="220" t="s">
        <v>1</v>
      </c>
      <c r="L169" s="44"/>
      <c r="M169" s="224" t="s">
        <v>1</v>
      </c>
      <c r="N169" s="225" t="s">
        <v>39</v>
      </c>
      <c r="O169" s="91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8" t="s">
        <v>128</v>
      </c>
      <c r="AT169" s="228" t="s">
        <v>123</v>
      </c>
      <c r="AU169" s="228" t="s">
        <v>83</v>
      </c>
      <c r="AY169" s="17" t="s">
        <v>121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7" t="s">
        <v>8</v>
      </c>
      <c r="BK169" s="229">
        <f>ROUND(I169*H169,0)</f>
        <v>0</v>
      </c>
      <c r="BL169" s="17" t="s">
        <v>128</v>
      </c>
      <c r="BM169" s="228" t="s">
        <v>453</v>
      </c>
    </row>
    <row r="170" s="13" customFormat="1">
      <c r="A170" s="13"/>
      <c r="B170" s="230"/>
      <c r="C170" s="231"/>
      <c r="D170" s="232" t="s">
        <v>130</v>
      </c>
      <c r="E170" s="233" t="s">
        <v>1</v>
      </c>
      <c r="F170" s="234" t="s">
        <v>454</v>
      </c>
      <c r="G170" s="231"/>
      <c r="H170" s="235">
        <v>6</v>
      </c>
      <c r="I170" s="236"/>
      <c r="J170" s="231"/>
      <c r="K170" s="231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130</v>
      </c>
      <c r="AU170" s="241" t="s">
        <v>83</v>
      </c>
      <c r="AV170" s="13" t="s">
        <v>83</v>
      </c>
      <c r="AW170" s="13" t="s">
        <v>31</v>
      </c>
      <c r="AX170" s="13" t="s">
        <v>8</v>
      </c>
      <c r="AY170" s="241" t="s">
        <v>121</v>
      </c>
    </row>
    <row r="171" s="2" customFormat="1" ht="16.5" customHeight="1">
      <c r="A171" s="38"/>
      <c r="B171" s="39"/>
      <c r="C171" s="218" t="s">
        <v>237</v>
      </c>
      <c r="D171" s="218" t="s">
        <v>123</v>
      </c>
      <c r="E171" s="219" t="s">
        <v>455</v>
      </c>
      <c r="F171" s="220" t="s">
        <v>456</v>
      </c>
      <c r="G171" s="221" t="s">
        <v>284</v>
      </c>
      <c r="H171" s="222">
        <v>3</v>
      </c>
      <c r="I171" s="223"/>
      <c r="J171" s="222">
        <f>ROUND(I171*H171,0)</f>
        <v>0</v>
      </c>
      <c r="K171" s="220" t="s">
        <v>1</v>
      </c>
      <c r="L171" s="44"/>
      <c r="M171" s="224" t="s">
        <v>1</v>
      </c>
      <c r="N171" s="225" t="s">
        <v>39</v>
      </c>
      <c r="O171" s="91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8" t="s">
        <v>128</v>
      </c>
      <c r="AT171" s="228" t="s">
        <v>123</v>
      </c>
      <c r="AU171" s="228" t="s">
        <v>83</v>
      </c>
      <c r="AY171" s="17" t="s">
        <v>121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7" t="s">
        <v>8</v>
      </c>
      <c r="BK171" s="229">
        <f>ROUND(I171*H171,0)</f>
        <v>0</v>
      </c>
      <c r="BL171" s="17" t="s">
        <v>128</v>
      </c>
      <c r="BM171" s="228" t="s">
        <v>457</v>
      </c>
    </row>
    <row r="172" s="13" customFormat="1">
      <c r="A172" s="13"/>
      <c r="B172" s="230"/>
      <c r="C172" s="231"/>
      <c r="D172" s="232" t="s">
        <v>130</v>
      </c>
      <c r="E172" s="233" t="s">
        <v>1</v>
      </c>
      <c r="F172" s="234" t="s">
        <v>300</v>
      </c>
      <c r="G172" s="231"/>
      <c r="H172" s="235">
        <v>3</v>
      </c>
      <c r="I172" s="236"/>
      <c r="J172" s="231"/>
      <c r="K172" s="231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130</v>
      </c>
      <c r="AU172" s="241" t="s">
        <v>83</v>
      </c>
      <c r="AV172" s="13" t="s">
        <v>83</v>
      </c>
      <c r="AW172" s="13" t="s">
        <v>31</v>
      </c>
      <c r="AX172" s="13" t="s">
        <v>8</v>
      </c>
      <c r="AY172" s="241" t="s">
        <v>121</v>
      </c>
    </row>
    <row r="173" s="2" customFormat="1" ht="16.5" customHeight="1">
      <c r="A173" s="38"/>
      <c r="B173" s="39"/>
      <c r="C173" s="218" t="s">
        <v>7</v>
      </c>
      <c r="D173" s="218" t="s">
        <v>123</v>
      </c>
      <c r="E173" s="219" t="s">
        <v>458</v>
      </c>
      <c r="F173" s="220" t="s">
        <v>459</v>
      </c>
      <c r="G173" s="221" t="s">
        <v>284</v>
      </c>
      <c r="H173" s="222">
        <v>2</v>
      </c>
      <c r="I173" s="223"/>
      <c r="J173" s="222">
        <f>ROUND(I173*H173,0)</f>
        <v>0</v>
      </c>
      <c r="K173" s="220" t="s">
        <v>1</v>
      </c>
      <c r="L173" s="44"/>
      <c r="M173" s="224" t="s">
        <v>1</v>
      </c>
      <c r="N173" s="225" t="s">
        <v>39</v>
      </c>
      <c r="O173" s="91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8" t="s">
        <v>128</v>
      </c>
      <c r="AT173" s="228" t="s">
        <v>123</v>
      </c>
      <c r="AU173" s="228" t="s">
        <v>83</v>
      </c>
      <c r="AY173" s="17" t="s">
        <v>121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7" t="s">
        <v>8</v>
      </c>
      <c r="BK173" s="229">
        <f>ROUND(I173*H173,0)</f>
        <v>0</v>
      </c>
      <c r="BL173" s="17" t="s">
        <v>128</v>
      </c>
      <c r="BM173" s="228" t="s">
        <v>460</v>
      </c>
    </row>
    <row r="174" s="13" customFormat="1">
      <c r="A174" s="13"/>
      <c r="B174" s="230"/>
      <c r="C174" s="231"/>
      <c r="D174" s="232" t="s">
        <v>130</v>
      </c>
      <c r="E174" s="233" t="s">
        <v>1</v>
      </c>
      <c r="F174" s="234" t="s">
        <v>83</v>
      </c>
      <c r="G174" s="231"/>
      <c r="H174" s="235">
        <v>2</v>
      </c>
      <c r="I174" s="236"/>
      <c r="J174" s="231"/>
      <c r="K174" s="231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130</v>
      </c>
      <c r="AU174" s="241" t="s">
        <v>83</v>
      </c>
      <c r="AV174" s="13" t="s">
        <v>83</v>
      </c>
      <c r="AW174" s="13" t="s">
        <v>31</v>
      </c>
      <c r="AX174" s="13" t="s">
        <v>8</v>
      </c>
      <c r="AY174" s="241" t="s">
        <v>121</v>
      </c>
    </row>
    <row r="175" s="2" customFormat="1" ht="16.5" customHeight="1">
      <c r="A175" s="38"/>
      <c r="B175" s="39"/>
      <c r="C175" s="218" t="s">
        <v>248</v>
      </c>
      <c r="D175" s="218" t="s">
        <v>123</v>
      </c>
      <c r="E175" s="219" t="s">
        <v>461</v>
      </c>
      <c r="F175" s="220" t="s">
        <v>462</v>
      </c>
      <c r="G175" s="221" t="s">
        <v>284</v>
      </c>
      <c r="H175" s="222">
        <v>3</v>
      </c>
      <c r="I175" s="223"/>
      <c r="J175" s="222">
        <f>ROUND(I175*H175,0)</f>
        <v>0</v>
      </c>
      <c r="K175" s="220" t="s">
        <v>1</v>
      </c>
      <c r="L175" s="44"/>
      <c r="M175" s="224" t="s">
        <v>1</v>
      </c>
      <c r="N175" s="225" t="s">
        <v>39</v>
      </c>
      <c r="O175" s="91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8" t="s">
        <v>128</v>
      </c>
      <c r="AT175" s="228" t="s">
        <v>123</v>
      </c>
      <c r="AU175" s="228" t="s">
        <v>83</v>
      </c>
      <c r="AY175" s="17" t="s">
        <v>121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7" t="s">
        <v>8</v>
      </c>
      <c r="BK175" s="229">
        <f>ROUND(I175*H175,0)</f>
        <v>0</v>
      </c>
      <c r="BL175" s="17" t="s">
        <v>128</v>
      </c>
      <c r="BM175" s="228" t="s">
        <v>463</v>
      </c>
    </row>
    <row r="176" s="13" customFormat="1">
      <c r="A176" s="13"/>
      <c r="B176" s="230"/>
      <c r="C176" s="231"/>
      <c r="D176" s="232" t="s">
        <v>130</v>
      </c>
      <c r="E176" s="233" t="s">
        <v>1</v>
      </c>
      <c r="F176" s="234" t="s">
        <v>464</v>
      </c>
      <c r="G176" s="231"/>
      <c r="H176" s="235">
        <v>3</v>
      </c>
      <c r="I176" s="236"/>
      <c r="J176" s="231"/>
      <c r="K176" s="231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130</v>
      </c>
      <c r="AU176" s="241" t="s">
        <v>83</v>
      </c>
      <c r="AV176" s="13" t="s">
        <v>83</v>
      </c>
      <c r="AW176" s="13" t="s">
        <v>31</v>
      </c>
      <c r="AX176" s="13" t="s">
        <v>8</v>
      </c>
      <c r="AY176" s="241" t="s">
        <v>121</v>
      </c>
    </row>
    <row r="177" s="2" customFormat="1" ht="16.5" customHeight="1">
      <c r="A177" s="38"/>
      <c r="B177" s="39"/>
      <c r="C177" s="218" t="s">
        <v>252</v>
      </c>
      <c r="D177" s="218" t="s">
        <v>123</v>
      </c>
      <c r="E177" s="219" t="s">
        <v>465</v>
      </c>
      <c r="F177" s="220" t="s">
        <v>466</v>
      </c>
      <c r="G177" s="221" t="s">
        <v>284</v>
      </c>
      <c r="H177" s="222">
        <v>4</v>
      </c>
      <c r="I177" s="223"/>
      <c r="J177" s="222">
        <f>ROUND(I177*H177,0)</f>
        <v>0</v>
      </c>
      <c r="K177" s="220" t="s">
        <v>1</v>
      </c>
      <c r="L177" s="44"/>
      <c r="M177" s="224" t="s">
        <v>1</v>
      </c>
      <c r="N177" s="225" t="s">
        <v>39</v>
      </c>
      <c r="O177" s="91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8" t="s">
        <v>128</v>
      </c>
      <c r="AT177" s="228" t="s">
        <v>123</v>
      </c>
      <c r="AU177" s="228" t="s">
        <v>83</v>
      </c>
      <c r="AY177" s="17" t="s">
        <v>121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7" t="s">
        <v>8</v>
      </c>
      <c r="BK177" s="229">
        <f>ROUND(I177*H177,0)</f>
        <v>0</v>
      </c>
      <c r="BL177" s="17" t="s">
        <v>128</v>
      </c>
      <c r="BM177" s="228" t="s">
        <v>467</v>
      </c>
    </row>
    <row r="178" s="13" customFormat="1">
      <c r="A178" s="13"/>
      <c r="B178" s="230"/>
      <c r="C178" s="231"/>
      <c r="D178" s="232" t="s">
        <v>130</v>
      </c>
      <c r="E178" s="233" t="s">
        <v>1</v>
      </c>
      <c r="F178" s="234" t="s">
        <v>468</v>
      </c>
      <c r="G178" s="231"/>
      <c r="H178" s="235">
        <v>4</v>
      </c>
      <c r="I178" s="236"/>
      <c r="J178" s="231"/>
      <c r="K178" s="231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130</v>
      </c>
      <c r="AU178" s="241" t="s">
        <v>83</v>
      </c>
      <c r="AV178" s="13" t="s">
        <v>83</v>
      </c>
      <c r="AW178" s="13" t="s">
        <v>31</v>
      </c>
      <c r="AX178" s="13" t="s">
        <v>8</v>
      </c>
      <c r="AY178" s="241" t="s">
        <v>121</v>
      </c>
    </row>
    <row r="179" s="2" customFormat="1" ht="16.5" customHeight="1">
      <c r="A179" s="38"/>
      <c r="B179" s="39"/>
      <c r="C179" s="218" t="s">
        <v>258</v>
      </c>
      <c r="D179" s="218" t="s">
        <v>123</v>
      </c>
      <c r="E179" s="219" t="s">
        <v>469</v>
      </c>
      <c r="F179" s="220" t="s">
        <v>470</v>
      </c>
      <c r="G179" s="221" t="s">
        <v>284</v>
      </c>
      <c r="H179" s="222">
        <v>1</v>
      </c>
      <c r="I179" s="223"/>
      <c r="J179" s="222">
        <f>ROUND(I179*H179,0)</f>
        <v>0</v>
      </c>
      <c r="K179" s="220" t="s">
        <v>1</v>
      </c>
      <c r="L179" s="44"/>
      <c r="M179" s="224" t="s">
        <v>1</v>
      </c>
      <c r="N179" s="225" t="s">
        <v>39</v>
      </c>
      <c r="O179" s="91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8" t="s">
        <v>128</v>
      </c>
      <c r="AT179" s="228" t="s">
        <v>123</v>
      </c>
      <c r="AU179" s="228" t="s">
        <v>83</v>
      </c>
      <c r="AY179" s="17" t="s">
        <v>121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7" t="s">
        <v>8</v>
      </c>
      <c r="BK179" s="229">
        <f>ROUND(I179*H179,0)</f>
        <v>0</v>
      </c>
      <c r="BL179" s="17" t="s">
        <v>128</v>
      </c>
      <c r="BM179" s="228" t="s">
        <v>471</v>
      </c>
    </row>
    <row r="180" s="2" customFormat="1" ht="16.5" customHeight="1">
      <c r="A180" s="38"/>
      <c r="B180" s="39"/>
      <c r="C180" s="218" t="s">
        <v>262</v>
      </c>
      <c r="D180" s="218" t="s">
        <v>123</v>
      </c>
      <c r="E180" s="219" t="s">
        <v>472</v>
      </c>
      <c r="F180" s="220" t="s">
        <v>473</v>
      </c>
      <c r="G180" s="221" t="s">
        <v>284</v>
      </c>
      <c r="H180" s="222">
        <v>6</v>
      </c>
      <c r="I180" s="223"/>
      <c r="J180" s="222">
        <f>ROUND(I180*H180,0)</f>
        <v>0</v>
      </c>
      <c r="K180" s="220" t="s">
        <v>1</v>
      </c>
      <c r="L180" s="44"/>
      <c r="M180" s="224" t="s">
        <v>1</v>
      </c>
      <c r="N180" s="225" t="s">
        <v>39</v>
      </c>
      <c r="O180" s="91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8" t="s">
        <v>128</v>
      </c>
      <c r="AT180" s="228" t="s">
        <v>123</v>
      </c>
      <c r="AU180" s="228" t="s">
        <v>83</v>
      </c>
      <c r="AY180" s="17" t="s">
        <v>121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7" t="s">
        <v>8</v>
      </c>
      <c r="BK180" s="229">
        <f>ROUND(I180*H180,0)</f>
        <v>0</v>
      </c>
      <c r="BL180" s="17" t="s">
        <v>128</v>
      </c>
      <c r="BM180" s="228" t="s">
        <v>474</v>
      </c>
    </row>
    <row r="181" s="2" customFormat="1" ht="16.5" customHeight="1">
      <c r="A181" s="38"/>
      <c r="B181" s="39"/>
      <c r="C181" s="218" t="s">
        <v>267</v>
      </c>
      <c r="D181" s="218" t="s">
        <v>123</v>
      </c>
      <c r="E181" s="219" t="s">
        <v>475</v>
      </c>
      <c r="F181" s="220" t="s">
        <v>476</v>
      </c>
      <c r="G181" s="221" t="s">
        <v>284</v>
      </c>
      <c r="H181" s="222">
        <v>4</v>
      </c>
      <c r="I181" s="223"/>
      <c r="J181" s="222">
        <f>ROUND(I181*H181,0)</f>
        <v>0</v>
      </c>
      <c r="K181" s="220" t="s">
        <v>1</v>
      </c>
      <c r="L181" s="44"/>
      <c r="M181" s="224" t="s">
        <v>1</v>
      </c>
      <c r="N181" s="225" t="s">
        <v>39</v>
      </c>
      <c r="O181" s="91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8" t="s">
        <v>128</v>
      </c>
      <c r="AT181" s="228" t="s">
        <v>123</v>
      </c>
      <c r="AU181" s="228" t="s">
        <v>83</v>
      </c>
      <c r="AY181" s="17" t="s">
        <v>121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7" t="s">
        <v>8</v>
      </c>
      <c r="BK181" s="229">
        <f>ROUND(I181*H181,0)</f>
        <v>0</v>
      </c>
      <c r="BL181" s="17" t="s">
        <v>128</v>
      </c>
      <c r="BM181" s="228" t="s">
        <v>477</v>
      </c>
    </row>
    <row r="182" s="13" customFormat="1">
      <c r="A182" s="13"/>
      <c r="B182" s="230"/>
      <c r="C182" s="231"/>
      <c r="D182" s="232" t="s">
        <v>130</v>
      </c>
      <c r="E182" s="233" t="s">
        <v>1</v>
      </c>
      <c r="F182" s="234" t="s">
        <v>468</v>
      </c>
      <c r="G182" s="231"/>
      <c r="H182" s="235">
        <v>4</v>
      </c>
      <c r="I182" s="236"/>
      <c r="J182" s="231"/>
      <c r="K182" s="231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130</v>
      </c>
      <c r="AU182" s="241" t="s">
        <v>83</v>
      </c>
      <c r="AV182" s="13" t="s">
        <v>83</v>
      </c>
      <c r="AW182" s="13" t="s">
        <v>31</v>
      </c>
      <c r="AX182" s="13" t="s">
        <v>8</v>
      </c>
      <c r="AY182" s="241" t="s">
        <v>121</v>
      </c>
    </row>
    <row r="183" s="2" customFormat="1" ht="16.5" customHeight="1">
      <c r="A183" s="38"/>
      <c r="B183" s="39"/>
      <c r="C183" s="218" t="s">
        <v>271</v>
      </c>
      <c r="D183" s="218" t="s">
        <v>123</v>
      </c>
      <c r="E183" s="219" t="s">
        <v>478</v>
      </c>
      <c r="F183" s="220" t="s">
        <v>479</v>
      </c>
      <c r="G183" s="221" t="s">
        <v>284</v>
      </c>
      <c r="H183" s="222">
        <v>1</v>
      </c>
      <c r="I183" s="223"/>
      <c r="J183" s="222">
        <f>ROUND(I183*H183,0)</f>
        <v>0</v>
      </c>
      <c r="K183" s="220" t="s">
        <v>1</v>
      </c>
      <c r="L183" s="44"/>
      <c r="M183" s="224" t="s">
        <v>1</v>
      </c>
      <c r="N183" s="225" t="s">
        <v>39</v>
      </c>
      <c r="O183" s="91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8" t="s">
        <v>128</v>
      </c>
      <c r="AT183" s="228" t="s">
        <v>123</v>
      </c>
      <c r="AU183" s="228" t="s">
        <v>83</v>
      </c>
      <c r="AY183" s="17" t="s">
        <v>121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7" t="s">
        <v>8</v>
      </c>
      <c r="BK183" s="229">
        <f>ROUND(I183*H183,0)</f>
        <v>0</v>
      </c>
      <c r="BL183" s="17" t="s">
        <v>128</v>
      </c>
      <c r="BM183" s="228" t="s">
        <v>480</v>
      </c>
    </row>
    <row r="184" s="2" customFormat="1" ht="33" customHeight="1">
      <c r="A184" s="38"/>
      <c r="B184" s="39"/>
      <c r="C184" s="218" t="s">
        <v>277</v>
      </c>
      <c r="D184" s="218" t="s">
        <v>123</v>
      </c>
      <c r="E184" s="219" t="s">
        <v>481</v>
      </c>
      <c r="F184" s="220" t="s">
        <v>482</v>
      </c>
      <c r="G184" s="221" t="s">
        <v>216</v>
      </c>
      <c r="H184" s="222">
        <v>23.699999999999999</v>
      </c>
      <c r="I184" s="223"/>
      <c r="J184" s="222">
        <f>ROUND(I184*H184,0)</f>
        <v>0</v>
      </c>
      <c r="K184" s="220" t="s">
        <v>127</v>
      </c>
      <c r="L184" s="44"/>
      <c r="M184" s="224" t="s">
        <v>1</v>
      </c>
      <c r="N184" s="225" t="s">
        <v>39</v>
      </c>
      <c r="O184" s="91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8" t="s">
        <v>128</v>
      </c>
      <c r="AT184" s="228" t="s">
        <v>123</v>
      </c>
      <c r="AU184" s="228" t="s">
        <v>83</v>
      </c>
      <c r="AY184" s="17" t="s">
        <v>121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7" t="s">
        <v>8</v>
      </c>
      <c r="BK184" s="229">
        <f>ROUND(I184*H184,0)</f>
        <v>0</v>
      </c>
      <c r="BL184" s="17" t="s">
        <v>128</v>
      </c>
      <c r="BM184" s="228" t="s">
        <v>483</v>
      </c>
    </row>
    <row r="185" s="13" customFormat="1">
      <c r="A185" s="13"/>
      <c r="B185" s="230"/>
      <c r="C185" s="231"/>
      <c r="D185" s="232" t="s">
        <v>130</v>
      </c>
      <c r="E185" s="233" t="s">
        <v>1</v>
      </c>
      <c r="F185" s="234" t="s">
        <v>484</v>
      </c>
      <c r="G185" s="231"/>
      <c r="H185" s="235">
        <v>23.699999999999999</v>
      </c>
      <c r="I185" s="236"/>
      <c r="J185" s="231"/>
      <c r="K185" s="231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130</v>
      </c>
      <c r="AU185" s="241" t="s">
        <v>83</v>
      </c>
      <c r="AV185" s="13" t="s">
        <v>83</v>
      </c>
      <c r="AW185" s="13" t="s">
        <v>31</v>
      </c>
      <c r="AX185" s="13" t="s">
        <v>8</v>
      </c>
      <c r="AY185" s="241" t="s">
        <v>121</v>
      </c>
    </row>
    <row r="186" s="2" customFormat="1" ht="24.15" customHeight="1">
      <c r="A186" s="38"/>
      <c r="B186" s="39"/>
      <c r="C186" s="253" t="s">
        <v>281</v>
      </c>
      <c r="D186" s="253" t="s">
        <v>197</v>
      </c>
      <c r="E186" s="254" t="s">
        <v>485</v>
      </c>
      <c r="F186" s="255" t="s">
        <v>486</v>
      </c>
      <c r="G186" s="256" t="s">
        <v>216</v>
      </c>
      <c r="H186" s="257">
        <v>25</v>
      </c>
      <c r="I186" s="258"/>
      <c r="J186" s="257">
        <f>ROUND(I186*H186,0)</f>
        <v>0</v>
      </c>
      <c r="K186" s="255" t="s">
        <v>127</v>
      </c>
      <c r="L186" s="259"/>
      <c r="M186" s="260" t="s">
        <v>1</v>
      </c>
      <c r="N186" s="261" t="s">
        <v>39</v>
      </c>
      <c r="O186" s="91"/>
      <c r="P186" s="226">
        <f>O186*H186</f>
        <v>0</v>
      </c>
      <c r="Q186" s="226">
        <v>0.00027</v>
      </c>
      <c r="R186" s="226">
        <f>Q186*H186</f>
        <v>0.0067499999999999999</v>
      </c>
      <c r="S186" s="226">
        <v>0</v>
      </c>
      <c r="T186" s="22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8" t="s">
        <v>169</v>
      </c>
      <c r="AT186" s="228" t="s">
        <v>197</v>
      </c>
      <c r="AU186" s="228" t="s">
        <v>83</v>
      </c>
      <c r="AY186" s="17" t="s">
        <v>121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7" t="s">
        <v>8</v>
      </c>
      <c r="BK186" s="229">
        <f>ROUND(I186*H186,0)</f>
        <v>0</v>
      </c>
      <c r="BL186" s="17" t="s">
        <v>128</v>
      </c>
      <c r="BM186" s="228" t="s">
        <v>487</v>
      </c>
    </row>
    <row r="187" s="2" customFormat="1" ht="33" customHeight="1">
      <c r="A187" s="38"/>
      <c r="B187" s="39"/>
      <c r="C187" s="218" t="s">
        <v>287</v>
      </c>
      <c r="D187" s="218" t="s">
        <v>123</v>
      </c>
      <c r="E187" s="219" t="s">
        <v>488</v>
      </c>
      <c r="F187" s="220" t="s">
        <v>489</v>
      </c>
      <c r="G187" s="221" t="s">
        <v>216</v>
      </c>
      <c r="H187" s="222">
        <v>5.4000000000000004</v>
      </c>
      <c r="I187" s="223"/>
      <c r="J187" s="222">
        <f>ROUND(I187*H187,0)</f>
        <v>0</v>
      </c>
      <c r="K187" s="220" t="s">
        <v>127</v>
      </c>
      <c r="L187" s="44"/>
      <c r="M187" s="224" t="s">
        <v>1</v>
      </c>
      <c r="N187" s="225" t="s">
        <v>39</v>
      </c>
      <c r="O187" s="91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8" t="s">
        <v>128</v>
      </c>
      <c r="AT187" s="228" t="s">
        <v>123</v>
      </c>
      <c r="AU187" s="228" t="s">
        <v>83</v>
      </c>
      <c r="AY187" s="17" t="s">
        <v>121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7" t="s">
        <v>8</v>
      </c>
      <c r="BK187" s="229">
        <f>ROUND(I187*H187,0)</f>
        <v>0</v>
      </c>
      <c r="BL187" s="17" t="s">
        <v>128</v>
      </c>
      <c r="BM187" s="228" t="s">
        <v>490</v>
      </c>
    </row>
    <row r="188" s="2" customFormat="1" ht="24.15" customHeight="1">
      <c r="A188" s="38"/>
      <c r="B188" s="39"/>
      <c r="C188" s="253" t="s">
        <v>291</v>
      </c>
      <c r="D188" s="253" t="s">
        <v>197</v>
      </c>
      <c r="E188" s="254" t="s">
        <v>491</v>
      </c>
      <c r="F188" s="255" t="s">
        <v>492</v>
      </c>
      <c r="G188" s="256" t="s">
        <v>216</v>
      </c>
      <c r="H188" s="257">
        <v>6</v>
      </c>
      <c r="I188" s="258"/>
      <c r="J188" s="257">
        <f>ROUND(I188*H188,0)</f>
        <v>0</v>
      </c>
      <c r="K188" s="255" t="s">
        <v>127</v>
      </c>
      <c r="L188" s="259"/>
      <c r="M188" s="260" t="s">
        <v>1</v>
      </c>
      <c r="N188" s="261" t="s">
        <v>39</v>
      </c>
      <c r="O188" s="91"/>
      <c r="P188" s="226">
        <f>O188*H188</f>
        <v>0</v>
      </c>
      <c r="Q188" s="226">
        <v>0.00042999999999999999</v>
      </c>
      <c r="R188" s="226">
        <f>Q188*H188</f>
        <v>0.0025799999999999998</v>
      </c>
      <c r="S188" s="226">
        <v>0</v>
      </c>
      <c r="T188" s="22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8" t="s">
        <v>169</v>
      </c>
      <c r="AT188" s="228" t="s">
        <v>197</v>
      </c>
      <c r="AU188" s="228" t="s">
        <v>83</v>
      </c>
      <c r="AY188" s="17" t="s">
        <v>121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7" t="s">
        <v>8</v>
      </c>
      <c r="BK188" s="229">
        <f>ROUND(I188*H188,0)</f>
        <v>0</v>
      </c>
      <c r="BL188" s="17" t="s">
        <v>128</v>
      </c>
      <c r="BM188" s="228" t="s">
        <v>493</v>
      </c>
    </row>
    <row r="189" s="2" customFormat="1" ht="24.15" customHeight="1">
      <c r="A189" s="38"/>
      <c r="B189" s="39"/>
      <c r="C189" s="218" t="s">
        <v>296</v>
      </c>
      <c r="D189" s="218" t="s">
        <v>123</v>
      </c>
      <c r="E189" s="219" t="s">
        <v>494</v>
      </c>
      <c r="F189" s="220" t="s">
        <v>495</v>
      </c>
      <c r="G189" s="221" t="s">
        <v>216</v>
      </c>
      <c r="H189" s="222">
        <v>30</v>
      </c>
      <c r="I189" s="223"/>
      <c r="J189" s="222">
        <f>ROUND(I189*H189,0)</f>
        <v>0</v>
      </c>
      <c r="K189" s="220" t="s">
        <v>127</v>
      </c>
      <c r="L189" s="44"/>
      <c r="M189" s="224" t="s">
        <v>1</v>
      </c>
      <c r="N189" s="225" t="s">
        <v>39</v>
      </c>
      <c r="O189" s="91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8" t="s">
        <v>128</v>
      </c>
      <c r="AT189" s="228" t="s">
        <v>123</v>
      </c>
      <c r="AU189" s="228" t="s">
        <v>83</v>
      </c>
      <c r="AY189" s="17" t="s">
        <v>121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7" t="s">
        <v>8</v>
      </c>
      <c r="BK189" s="229">
        <f>ROUND(I189*H189,0)</f>
        <v>0</v>
      </c>
      <c r="BL189" s="17" t="s">
        <v>128</v>
      </c>
      <c r="BM189" s="228" t="s">
        <v>496</v>
      </c>
    </row>
    <row r="190" s="2" customFormat="1" ht="16.5" customHeight="1">
      <c r="A190" s="38"/>
      <c r="B190" s="39"/>
      <c r="C190" s="218" t="s">
        <v>301</v>
      </c>
      <c r="D190" s="218" t="s">
        <v>123</v>
      </c>
      <c r="E190" s="219" t="s">
        <v>497</v>
      </c>
      <c r="F190" s="220" t="s">
        <v>498</v>
      </c>
      <c r="G190" s="221" t="s">
        <v>216</v>
      </c>
      <c r="H190" s="222">
        <v>304</v>
      </c>
      <c r="I190" s="223"/>
      <c r="J190" s="222">
        <f>ROUND(I190*H190,0)</f>
        <v>0</v>
      </c>
      <c r="K190" s="220" t="s">
        <v>127</v>
      </c>
      <c r="L190" s="44"/>
      <c r="M190" s="224" t="s">
        <v>1</v>
      </c>
      <c r="N190" s="225" t="s">
        <v>39</v>
      </c>
      <c r="O190" s="91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8" t="s">
        <v>128</v>
      </c>
      <c r="AT190" s="228" t="s">
        <v>123</v>
      </c>
      <c r="AU190" s="228" t="s">
        <v>83</v>
      </c>
      <c r="AY190" s="17" t="s">
        <v>121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7" t="s">
        <v>8</v>
      </c>
      <c r="BK190" s="229">
        <f>ROUND(I190*H190,0)</f>
        <v>0</v>
      </c>
      <c r="BL190" s="17" t="s">
        <v>128</v>
      </c>
      <c r="BM190" s="228" t="s">
        <v>499</v>
      </c>
    </row>
    <row r="191" s="13" customFormat="1">
      <c r="A191" s="13"/>
      <c r="B191" s="230"/>
      <c r="C191" s="231"/>
      <c r="D191" s="232" t="s">
        <v>130</v>
      </c>
      <c r="E191" s="233" t="s">
        <v>1</v>
      </c>
      <c r="F191" s="234" t="s">
        <v>500</v>
      </c>
      <c r="G191" s="231"/>
      <c r="H191" s="235">
        <v>304</v>
      </c>
      <c r="I191" s="236"/>
      <c r="J191" s="231"/>
      <c r="K191" s="231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130</v>
      </c>
      <c r="AU191" s="241" t="s">
        <v>83</v>
      </c>
      <c r="AV191" s="13" t="s">
        <v>83</v>
      </c>
      <c r="AW191" s="13" t="s">
        <v>31</v>
      </c>
      <c r="AX191" s="13" t="s">
        <v>8</v>
      </c>
      <c r="AY191" s="241" t="s">
        <v>121</v>
      </c>
    </row>
    <row r="192" s="2" customFormat="1" ht="24.15" customHeight="1">
      <c r="A192" s="38"/>
      <c r="B192" s="39"/>
      <c r="C192" s="218" t="s">
        <v>306</v>
      </c>
      <c r="D192" s="218" t="s">
        <v>123</v>
      </c>
      <c r="E192" s="219" t="s">
        <v>501</v>
      </c>
      <c r="F192" s="220" t="s">
        <v>502</v>
      </c>
      <c r="G192" s="221" t="s">
        <v>216</v>
      </c>
      <c r="H192" s="222">
        <v>274</v>
      </c>
      <c r="I192" s="223"/>
      <c r="J192" s="222">
        <f>ROUND(I192*H192,0)</f>
        <v>0</v>
      </c>
      <c r="K192" s="220" t="s">
        <v>127</v>
      </c>
      <c r="L192" s="44"/>
      <c r="M192" s="224" t="s">
        <v>1</v>
      </c>
      <c r="N192" s="225" t="s">
        <v>39</v>
      </c>
      <c r="O192" s="91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8" t="s">
        <v>128</v>
      </c>
      <c r="AT192" s="228" t="s">
        <v>123</v>
      </c>
      <c r="AU192" s="228" t="s">
        <v>83</v>
      </c>
      <c r="AY192" s="17" t="s">
        <v>121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7" t="s">
        <v>8</v>
      </c>
      <c r="BK192" s="229">
        <f>ROUND(I192*H192,0)</f>
        <v>0</v>
      </c>
      <c r="BL192" s="17" t="s">
        <v>128</v>
      </c>
      <c r="BM192" s="228" t="s">
        <v>503</v>
      </c>
    </row>
    <row r="193" s="2" customFormat="1" ht="24.15" customHeight="1">
      <c r="A193" s="38"/>
      <c r="B193" s="39"/>
      <c r="C193" s="218" t="s">
        <v>310</v>
      </c>
      <c r="D193" s="218" t="s">
        <v>123</v>
      </c>
      <c r="E193" s="219" t="s">
        <v>504</v>
      </c>
      <c r="F193" s="220" t="s">
        <v>505</v>
      </c>
      <c r="G193" s="221" t="s">
        <v>284</v>
      </c>
      <c r="H193" s="222">
        <v>4</v>
      </c>
      <c r="I193" s="223"/>
      <c r="J193" s="222">
        <f>ROUND(I193*H193,0)</f>
        <v>0</v>
      </c>
      <c r="K193" s="220" t="s">
        <v>127</v>
      </c>
      <c r="L193" s="44"/>
      <c r="M193" s="224" t="s">
        <v>1</v>
      </c>
      <c r="N193" s="225" t="s">
        <v>39</v>
      </c>
      <c r="O193" s="91"/>
      <c r="P193" s="226">
        <f>O193*H193</f>
        <v>0</v>
      </c>
      <c r="Q193" s="226">
        <v>0.45937</v>
      </c>
      <c r="R193" s="226">
        <f>Q193*H193</f>
        <v>1.83748</v>
      </c>
      <c r="S193" s="226">
        <v>0</v>
      </c>
      <c r="T193" s="22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8" t="s">
        <v>128</v>
      </c>
      <c r="AT193" s="228" t="s">
        <v>123</v>
      </c>
      <c r="AU193" s="228" t="s">
        <v>83</v>
      </c>
      <c r="AY193" s="17" t="s">
        <v>121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7" t="s">
        <v>8</v>
      </c>
      <c r="BK193" s="229">
        <f>ROUND(I193*H193,0)</f>
        <v>0</v>
      </c>
      <c r="BL193" s="17" t="s">
        <v>128</v>
      </c>
      <c r="BM193" s="228" t="s">
        <v>506</v>
      </c>
    </row>
    <row r="194" s="2" customFormat="1" ht="24.15" customHeight="1">
      <c r="A194" s="38"/>
      <c r="B194" s="39"/>
      <c r="C194" s="218" t="s">
        <v>314</v>
      </c>
      <c r="D194" s="218" t="s">
        <v>123</v>
      </c>
      <c r="E194" s="219" t="s">
        <v>355</v>
      </c>
      <c r="F194" s="220" t="s">
        <v>356</v>
      </c>
      <c r="G194" s="221" t="s">
        <v>216</v>
      </c>
      <c r="H194" s="222">
        <v>290</v>
      </c>
      <c r="I194" s="223"/>
      <c r="J194" s="222">
        <f>ROUND(I194*H194,0)</f>
        <v>0</v>
      </c>
      <c r="K194" s="220" t="s">
        <v>127</v>
      </c>
      <c r="L194" s="44"/>
      <c r="M194" s="224" t="s">
        <v>1</v>
      </c>
      <c r="N194" s="225" t="s">
        <v>39</v>
      </c>
      <c r="O194" s="91"/>
      <c r="P194" s="226">
        <f>O194*H194</f>
        <v>0</v>
      </c>
      <c r="Q194" s="226">
        <v>0.00012999999999999999</v>
      </c>
      <c r="R194" s="226">
        <f>Q194*H194</f>
        <v>0.037699999999999997</v>
      </c>
      <c r="S194" s="226">
        <v>0</v>
      </c>
      <c r="T194" s="22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8" t="s">
        <v>128</v>
      </c>
      <c r="AT194" s="228" t="s">
        <v>123</v>
      </c>
      <c r="AU194" s="228" t="s">
        <v>83</v>
      </c>
      <c r="AY194" s="17" t="s">
        <v>121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7" t="s">
        <v>8</v>
      </c>
      <c r="BK194" s="229">
        <f>ROUND(I194*H194,0)</f>
        <v>0</v>
      </c>
      <c r="BL194" s="17" t="s">
        <v>128</v>
      </c>
      <c r="BM194" s="228" t="s">
        <v>507</v>
      </c>
    </row>
    <row r="195" s="13" customFormat="1">
      <c r="A195" s="13"/>
      <c r="B195" s="230"/>
      <c r="C195" s="231"/>
      <c r="D195" s="232" t="s">
        <v>130</v>
      </c>
      <c r="E195" s="233" t="s">
        <v>1</v>
      </c>
      <c r="F195" s="234" t="s">
        <v>508</v>
      </c>
      <c r="G195" s="231"/>
      <c r="H195" s="235">
        <v>290</v>
      </c>
      <c r="I195" s="236"/>
      <c r="J195" s="231"/>
      <c r="K195" s="231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130</v>
      </c>
      <c r="AU195" s="241" t="s">
        <v>83</v>
      </c>
      <c r="AV195" s="13" t="s">
        <v>83</v>
      </c>
      <c r="AW195" s="13" t="s">
        <v>31</v>
      </c>
      <c r="AX195" s="13" t="s">
        <v>8</v>
      </c>
      <c r="AY195" s="241" t="s">
        <v>121</v>
      </c>
    </row>
    <row r="196" s="2" customFormat="1" ht="16.5" customHeight="1">
      <c r="A196" s="38"/>
      <c r="B196" s="39"/>
      <c r="C196" s="218" t="s">
        <v>318</v>
      </c>
      <c r="D196" s="218" t="s">
        <v>123</v>
      </c>
      <c r="E196" s="219" t="s">
        <v>509</v>
      </c>
      <c r="F196" s="220" t="s">
        <v>510</v>
      </c>
      <c r="G196" s="221" t="s">
        <v>511</v>
      </c>
      <c r="H196" s="222">
        <v>1</v>
      </c>
      <c r="I196" s="223"/>
      <c r="J196" s="222">
        <f>ROUND(I196*H196,0)</f>
        <v>0</v>
      </c>
      <c r="K196" s="220" t="s">
        <v>1</v>
      </c>
      <c r="L196" s="44"/>
      <c r="M196" s="224" t="s">
        <v>1</v>
      </c>
      <c r="N196" s="225" t="s">
        <v>39</v>
      </c>
      <c r="O196" s="91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8" t="s">
        <v>128</v>
      </c>
      <c r="AT196" s="228" t="s">
        <v>123</v>
      </c>
      <c r="AU196" s="228" t="s">
        <v>83</v>
      </c>
      <c r="AY196" s="17" t="s">
        <v>121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7" t="s">
        <v>8</v>
      </c>
      <c r="BK196" s="229">
        <f>ROUND(I196*H196,0)</f>
        <v>0</v>
      </c>
      <c r="BL196" s="17" t="s">
        <v>128</v>
      </c>
      <c r="BM196" s="228" t="s">
        <v>512</v>
      </c>
    </row>
    <row r="197" s="15" customFormat="1">
      <c r="A197" s="15"/>
      <c r="B197" s="267"/>
      <c r="C197" s="268"/>
      <c r="D197" s="232" t="s">
        <v>130</v>
      </c>
      <c r="E197" s="269" t="s">
        <v>1</v>
      </c>
      <c r="F197" s="270" t="s">
        <v>513</v>
      </c>
      <c r="G197" s="268"/>
      <c r="H197" s="269" t="s">
        <v>1</v>
      </c>
      <c r="I197" s="271"/>
      <c r="J197" s="268"/>
      <c r="K197" s="268"/>
      <c r="L197" s="272"/>
      <c r="M197" s="273"/>
      <c r="N197" s="274"/>
      <c r="O197" s="274"/>
      <c r="P197" s="274"/>
      <c r="Q197" s="274"/>
      <c r="R197" s="274"/>
      <c r="S197" s="274"/>
      <c r="T197" s="27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6" t="s">
        <v>130</v>
      </c>
      <c r="AU197" s="276" t="s">
        <v>83</v>
      </c>
      <c r="AV197" s="15" t="s">
        <v>8</v>
      </c>
      <c r="AW197" s="15" t="s">
        <v>31</v>
      </c>
      <c r="AX197" s="15" t="s">
        <v>74</v>
      </c>
      <c r="AY197" s="276" t="s">
        <v>121</v>
      </c>
    </row>
    <row r="198" s="15" customFormat="1">
      <c r="A198" s="15"/>
      <c r="B198" s="267"/>
      <c r="C198" s="268"/>
      <c r="D198" s="232" t="s">
        <v>130</v>
      </c>
      <c r="E198" s="269" t="s">
        <v>1</v>
      </c>
      <c r="F198" s="270" t="s">
        <v>514</v>
      </c>
      <c r="G198" s="268"/>
      <c r="H198" s="269" t="s">
        <v>1</v>
      </c>
      <c r="I198" s="271"/>
      <c r="J198" s="268"/>
      <c r="K198" s="268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130</v>
      </c>
      <c r="AU198" s="276" t="s">
        <v>83</v>
      </c>
      <c r="AV198" s="15" t="s">
        <v>8</v>
      </c>
      <c r="AW198" s="15" t="s">
        <v>31</v>
      </c>
      <c r="AX198" s="15" t="s">
        <v>74</v>
      </c>
      <c r="AY198" s="276" t="s">
        <v>121</v>
      </c>
    </row>
    <row r="199" s="15" customFormat="1">
      <c r="A199" s="15"/>
      <c r="B199" s="267"/>
      <c r="C199" s="268"/>
      <c r="D199" s="232" t="s">
        <v>130</v>
      </c>
      <c r="E199" s="269" t="s">
        <v>1</v>
      </c>
      <c r="F199" s="270" t="s">
        <v>515</v>
      </c>
      <c r="G199" s="268"/>
      <c r="H199" s="269" t="s">
        <v>1</v>
      </c>
      <c r="I199" s="271"/>
      <c r="J199" s="268"/>
      <c r="K199" s="268"/>
      <c r="L199" s="272"/>
      <c r="M199" s="273"/>
      <c r="N199" s="274"/>
      <c r="O199" s="274"/>
      <c r="P199" s="274"/>
      <c r="Q199" s="274"/>
      <c r="R199" s="274"/>
      <c r="S199" s="274"/>
      <c r="T199" s="27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6" t="s">
        <v>130</v>
      </c>
      <c r="AU199" s="276" t="s">
        <v>83</v>
      </c>
      <c r="AV199" s="15" t="s">
        <v>8</v>
      </c>
      <c r="AW199" s="15" t="s">
        <v>31</v>
      </c>
      <c r="AX199" s="15" t="s">
        <v>74</v>
      </c>
      <c r="AY199" s="276" t="s">
        <v>121</v>
      </c>
    </row>
    <row r="200" s="15" customFormat="1">
      <c r="A200" s="15"/>
      <c r="B200" s="267"/>
      <c r="C200" s="268"/>
      <c r="D200" s="232" t="s">
        <v>130</v>
      </c>
      <c r="E200" s="269" t="s">
        <v>1</v>
      </c>
      <c r="F200" s="270" t="s">
        <v>516</v>
      </c>
      <c r="G200" s="268"/>
      <c r="H200" s="269" t="s">
        <v>1</v>
      </c>
      <c r="I200" s="271"/>
      <c r="J200" s="268"/>
      <c r="K200" s="268"/>
      <c r="L200" s="272"/>
      <c r="M200" s="273"/>
      <c r="N200" s="274"/>
      <c r="O200" s="274"/>
      <c r="P200" s="274"/>
      <c r="Q200" s="274"/>
      <c r="R200" s="274"/>
      <c r="S200" s="274"/>
      <c r="T200" s="27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76" t="s">
        <v>130</v>
      </c>
      <c r="AU200" s="276" t="s">
        <v>83</v>
      </c>
      <c r="AV200" s="15" t="s">
        <v>8</v>
      </c>
      <c r="AW200" s="15" t="s">
        <v>31</v>
      </c>
      <c r="AX200" s="15" t="s">
        <v>74</v>
      </c>
      <c r="AY200" s="276" t="s">
        <v>121</v>
      </c>
    </row>
    <row r="201" s="15" customFormat="1">
      <c r="A201" s="15"/>
      <c r="B201" s="267"/>
      <c r="C201" s="268"/>
      <c r="D201" s="232" t="s">
        <v>130</v>
      </c>
      <c r="E201" s="269" t="s">
        <v>1</v>
      </c>
      <c r="F201" s="270" t="s">
        <v>517</v>
      </c>
      <c r="G201" s="268"/>
      <c r="H201" s="269" t="s">
        <v>1</v>
      </c>
      <c r="I201" s="271"/>
      <c r="J201" s="268"/>
      <c r="K201" s="268"/>
      <c r="L201" s="272"/>
      <c r="M201" s="273"/>
      <c r="N201" s="274"/>
      <c r="O201" s="274"/>
      <c r="P201" s="274"/>
      <c r="Q201" s="274"/>
      <c r="R201" s="274"/>
      <c r="S201" s="274"/>
      <c r="T201" s="27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6" t="s">
        <v>130</v>
      </c>
      <c r="AU201" s="276" t="s">
        <v>83</v>
      </c>
      <c r="AV201" s="15" t="s">
        <v>8</v>
      </c>
      <c r="AW201" s="15" t="s">
        <v>31</v>
      </c>
      <c r="AX201" s="15" t="s">
        <v>74</v>
      </c>
      <c r="AY201" s="276" t="s">
        <v>121</v>
      </c>
    </row>
    <row r="202" s="15" customFormat="1">
      <c r="A202" s="15"/>
      <c r="B202" s="267"/>
      <c r="C202" s="268"/>
      <c r="D202" s="232" t="s">
        <v>130</v>
      </c>
      <c r="E202" s="269" t="s">
        <v>1</v>
      </c>
      <c r="F202" s="270" t="s">
        <v>518</v>
      </c>
      <c r="G202" s="268"/>
      <c r="H202" s="269" t="s">
        <v>1</v>
      </c>
      <c r="I202" s="271"/>
      <c r="J202" s="268"/>
      <c r="K202" s="268"/>
      <c r="L202" s="272"/>
      <c r="M202" s="273"/>
      <c r="N202" s="274"/>
      <c r="O202" s="274"/>
      <c r="P202" s="274"/>
      <c r="Q202" s="274"/>
      <c r="R202" s="274"/>
      <c r="S202" s="274"/>
      <c r="T202" s="27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6" t="s">
        <v>130</v>
      </c>
      <c r="AU202" s="276" t="s">
        <v>83</v>
      </c>
      <c r="AV202" s="15" t="s">
        <v>8</v>
      </c>
      <c r="AW202" s="15" t="s">
        <v>31</v>
      </c>
      <c r="AX202" s="15" t="s">
        <v>74</v>
      </c>
      <c r="AY202" s="276" t="s">
        <v>121</v>
      </c>
    </row>
    <row r="203" s="15" customFormat="1">
      <c r="A203" s="15"/>
      <c r="B203" s="267"/>
      <c r="C203" s="268"/>
      <c r="D203" s="232" t="s">
        <v>130</v>
      </c>
      <c r="E203" s="269" t="s">
        <v>1</v>
      </c>
      <c r="F203" s="270" t="s">
        <v>519</v>
      </c>
      <c r="G203" s="268"/>
      <c r="H203" s="269" t="s">
        <v>1</v>
      </c>
      <c r="I203" s="271"/>
      <c r="J203" s="268"/>
      <c r="K203" s="268"/>
      <c r="L203" s="272"/>
      <c r="M203" s="273"/>
      <c r="N203" s="274"/>
      <c r="O203" s="274"/>
      <c r="P203" s="274"/>
      <c r="Q203" s="274"/>
      <c r="R203" s="274"/>
      <c r="S203" s="274"/>
      <c r="T203" s="27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6" t="s">
        <v>130</v>
      </c>
      <c r="AU203" s="276" t="s">
        <v>83</v>
      </c>
      <c r="AV203" s="15" t="s">
        <v>8</v>
      </c>
      <c r="AW203" s="15" t="s">
        <v>31</v>
      </c>
      <c r="AX203" s="15" t="s">
        <v>74</v>
      </c>
      <c r="AY203" s="276" t="s">
        <v>121</v>
      </c>
    </row>
    <row r="204" s="15" customFormat="1">
      <c r="A204" s="15"/>
      <c r="B204" s="267"/>
      <c r="C204" s="268"/>
      <c r="D204" s="232" t="s">
        <v>130</v>
      </c>
      <c r="E204" s="269" t="s">
        <v>1</v>
      </c>
      <c r="F204" s="270" t="s">
        <v>520</v>
      </c>
      <c r="G204" s="268"/>
      <c r="H204" s="269" t="s">
        <v>1</v>
      </c>
      <c r="I204" s="271"/>
      <c r="J204" s="268"/>
      <c r="K204" s="268"/>
      <c r="L204" s="272"/>
      <c r="M204" s="273"/>
      <c r="N204" s="274"/>
      <c r="O204" s="274"/>
      <c r="P204" s="274"/>
      <c r="Q204" s="274"/>
      <c r="R204" s="274"/>
      <c r="S204" s="274"/>
      <c r="T204" s="27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6" t="s">
        <v>130</v>
      </c>
      <c r="AU204" s="276" t="s">
        <v>83</v>
      </c>
      <c r="AV204" s="15" t="s">
        <v>8</v>
      </c>
      <c r="AW204" s="15" t="s">
        <v>31</v>
      </c>
      <c r="AX204" s="15" t="s">
        <v>74</v>
      </c>
      <c r="AY204" s="276" t="s">
        <v>121</v>
      </c>
    </row>
    <row r="205" s="15" customFormat="1">
      <c r="A205" s="15"/>
      <c r="B205" s="267"/>
      <c r="C205" s="268"/>
      <c r="D205" s="232" t="s">
        <v>130</v>
      </c>
      <c r="E205" s="269" t="s">
        <v>1</v>
      </c>
      <c r="F205" s="270" t="s">
        <v>521</v>
      </c>
      <c r="G205" s="268"/>
      <c r="H205" s="269" t="s">
        <v>1</v>
      </c>
      <c r="I205" s="271"/>
      <c r="J205" s="268"/>
      <c r="K205" s="268"/>
      <c r="L205" s="272"/>
      <c r="M205" s="273"/>
      <c r="N205" s="274"/>
      <c r="O205" s="274"/>
      <c r="P205" s="274"/>
      <c r="Q205" s="274"/>
      <c r="R205" s="274"/>
      <c r="S205" s="274"/>
      <c r="T205" s="27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6" t="s">
        <v>130</v>
      </c>
      <c r="AU205" s="276" t="s">
        <v>83</v>
      </c>
      <c r="AV205" s="15" t="s">
        <v>8</v>
      </c>
      <c r="AW205" s="15" t="s">
        <v>31</v>
      </c>
      <c r="AX205" s="15" t="s">
        <v>74</v>
      </c>
      <c r="AY205" s="276" t="s">
        <v>121</v>
      </c>
    </row>
    <row r="206" s="15" customFormat="1">
      <c r="A206" s="15"/>
      <c r="B206" s="267"/>
      <c r="C206" s="268"/>
      <c r="D206" s="232" t="s">
        <v>130</v>
      </c>
      <c r="E206" s="269" t="s">
        <v>1</v>
      </c>
      <c r="F206" s="270" t="s">
        <v>522</v>
      </c>
      <c r="G206" s="268"/>
      <c r="H206" s="269" t="s">
        <v>1</v>
      </c>
      <c r="I206" s="271"/>
      <c r="J206" s="268"/>
      <c r="K206" s="268"/>
      <c r="L206" s="272"/>
      <c r="M206" s="273"/>
      <c r="N206" s="274"/>
      <c r="O206" s="274"/>
      <c r="P206" s="274"/>
      <c r="Q206" s="274"/>
      <c r="R206" s="274"/>
      <c r="S206" s="274"/>
      <c r="T206" s="27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6" t="s">
        <v>130</v>
      </c>
      <c r="AU206" s="276" t="s">
        <v>83</v>
      </c>
      <c r="AV206" s="15" t="s">
        <v>8</v>
      </c>
      <c r="AW206" s="15" t="s">
        <v>31</v>
      </c>
      <c r="AX206" s="15" t="s">
        <v>74</v>
      </c>
      <c r="AY206" s="276" t="s">
        <v>121</v>
      </c>
    </row>
    <row r="207" s="15" customFormat="1">
      <c r="A207" s="15"/>
      <c r="B207" s="267"/>
      <c r="C207" s="268"/>
      <c r="D207" s="232" t="s">
        <v>130</v>
      </c>
      <c r="E207" s="269" t="s">
        <v>1</v>
      </c>
      <c r="F207" s="270" t="s">
        <v>517</v>
      </c>
      <c r="G207" s="268"/>
      <c r="H207" s="269" t="s">
        <v>1</v>
      </c>
      <c r="I207" s="271"/>
      <c r="J207" s="268"/>
      <c r="K207" s="268"/>
      <c r="L207" s="272"/>
      <c r="M207" s="273"/>
      <c r="N207" s="274"/>
      <c r="O207" s="274"/>
      <c r="P207" s="274"/>
      <c r="Q207" s="274"/>
      <c r="R207" s="274"/>
      <c r="S207" s="274"/>
      <c r="T207" s="27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6" t="s">
        <v>130</v>
      </c>
      <c r="AU207" s="276" t="s">
        <v>83</v>
      </c>
      <c r="AV207" s="15" t="s">
        <v>8</v>
      </c>
      <c r="AW207" s="15" t="s">
        <v>31</v>
      </c>
      <c r="AX207" s="15" t="s">
        <v>74</v>
      </c>
      <c r="AY207" s="276" t="s">
        <v>121</v>
      </c>
    </row>
    <row r="208" s="13" customFormat="1">
      <c r="A208" s="13"/>
      <c r="B208" s="230"/>
      <c r="C208" s="231"/>
      <c r="D208" s="232" t="s">
        <v>130</v>
      </c>
      <c r="E208" s="233" t="s">
        <v>1</v>
      </c>
      <c r="F208" s="234" t="s">
        <v>523</v>
      </c>
      <c r="G208" s="231"/>
      <c r="H208" s="235">
        <v>1</v>
      </c>
      <c r="I208" s="236"/>
      <c r="J208" s="231"/>
      <c r="K208" s="231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130</v>
      </c>
      <c r="AU208" s="241" t="s">
        <v>83</v>
      </c>
      <c r="AV208" s="13" t="s">
        <v>83</v>
      </c>
      <c r="AW208" s="13" t="s">
        <v>31</v>
      </c>
      <c r="AX208" s="13" t="s">
        <v>8</v>
      </c>
      <c r="AY208" s="241" t="s">
        <v>121</v>
      </c>
    </row>
    <row r="209" s="12" customFormat="1" ht="22.8" customHeight="1">
      <c r="A209" s="12"/>
      <c r="B209" s="202"/>
      <c r="C209" s="203"/>
      <c r="D209" s="204" t="s">
        <v>73</v>
      </c>
      <c r="E209" s="216" t="s">
        <v>392</v>
      </c>
      <c r="F209" s="216" t="s">
        <v>393</v>
      </c>
      <c r="G209" s="203"/>
      <c r="H209" s="203"/>
      <c r="I209" s="206"/>
      <c r="J209" s="217">
        <f>BK209</f>
        <v>0</v>
      </c>
      <c r="K209" s="203"/>
      <c r="L209" s="208"/>
      <c r="M209" s="209"/>
      <c r="N209" s="210"/>
      <c r="O209" s="210"/>
      <c r="P209" s="211">
        <f>P210</f>
        <v>0</v>
      </c>
      <c r="Q209" s="210"/>
      <c r="R209" s="211">
        <f>R210</f>
        <v>0</v>
      </c>
      <c r="S209" s="210"/>
      <c r="T209" s="212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3" t="s">
        <v>8</v>
      </c>
      <c r="AT209" s="214" t="s">
        <v>73</v>
      </c>
      <c r="AU209" s="214" t="s">
        <v>8</v>
      </c>
      <c r="AY209" s="213" t="s">
        <v>121</v>
      </c>
      <c r="BK209" s="215">
        <f>BK210</f>
        <v>0</v>
      </c>
    </row>
    <row r="210" s="2" customFormat="1" ht="24.15" customHeight="1">
      <c r="A210" s="38"/>
      <c r="B210" s="39"/>
      <c r="C210" s="218" t="s">
        <v>322</v>
      </c>
      <c r="D210" s="218" t="s">
        <v>123</v>
      </c>
      <c r="E210" s="219" t="s">
        <v>524</v>
      </c>
      <c r="F210" s="220" t="s">
        <v>525</v>
      </c>
      <c r="G210" s="221" t="s">
        <v>189</v>
      </c>
      <c r="H210" s="222">
        <v>6.04</v>
      </c>
      <c r="I210" s="223"/>
      <c r="J210" s="222">
        <f>ROUND(I210*H210,0)</f>
        <v>0</v>
      </c>
      <c r="K210" s="220" t="s">
        <v>127</v>
      </c>
      <c r="L210" s="44"/>
      <c r="M210" s="262" t="s">
        <v>1</v>
      </c>
      <c r="N210" s="263" t="s">
        <v>39</v>
      </c>
      <c r="O210" s="264"/>
      <c r="P210" s="265">
        <f>O210*H210</f>
        <v>0</v>
      </c>
      <c r="Q210" s="265">
        <v>0</v>
      </c>
      <c r="R210" s="265">
        <f>Q210*H210</f>
        <v>0</v>
      </c>
      <c r="S210" s="265">
        <v>0</v>
      </c>
      <c r="T210" s="26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8" t="s">
        <v>128</v>
      </c>
      <c r="AT210" s="228" t="s">
        <v>123</v>
      </c>
      <c r="AU210" s="228" t="s">
        <v>83</v>
      </c>
      <c r="AY210" s="17" t="s">
        <v>121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17" t="s">
        <v>8</v>
      </c>
      <c r="BK210" s="229">
        <f>ROUND(I210*H210,0)</f>
        <v>0</v>
      </c>
      <c r="BL210" s="17" t="s">
        <v>128</v>
      </c>
      <c r="BM210" s="228" t="s">
        <v>526</v>
      </c>
    </row>
    <row r="211" s="2" customFormat="1" ht="6.96" customHeight="1">
      <c r="A211" s="38"/>
      <c r="B211" s="66"/>
      <c r="C211" s="67"/>
      <c r="D211" s="67"/>
      <c r="E211" s="67"/>
      <c r="F211" s="67"/>
      <c r="G211" s="67"/>
      <c r="H211" s="67"/>
      <c r="I211" s="67"/>
      <c r="J211" s="67"/>
      <c r="K211" s="67"/>
      <c r="L211" s="44"/>
      <c r="M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</row>
  </sheetData>
  <sheetProtection sheet="1" autoFilter="0" formatColumns="0" formatRows="0" objects="1" scenarios="1" spinCount="100000" saltValue="CEsgmupwpu8yGkP+OvMBKk9VVFvEgSOUPdoKWuxow8FrYIQD9jQuz2TX/egBcMWBmJGqgZ8UGtrnKVU2IFZnuA==" hashValue="WSfoLS7Xz+R8pb4C9+NMpTUeS6kb6OQlQZnW8bPe6NVUgONnhTh3sAke86bkBuFarOoqkB4EOfSkwK6pJPJXVQ==" algorithmName="SHA-512" password="CC35"/>
  <autoFilter ref="C120:K21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83</v>
      </c>
    </row>
    <row r="4" s="1" customFormat="1" ht="24.96" customHeight="1">
      <c r="B4" s="20"/>
      <c r="D4" s="138" t="s">
        <v>90</v>
      </c>
      <c r="L4" s="20"/>
      <c r="M4" s="139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vodohospodářské infrastruktury, Etapa III, ulice Palackého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527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29. 3. 2025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ROUND((SUM(BE122:BE153)),  2)</f>
        <v>0</v>
      </c>
      <c r="G33" s="38"/>
      <c r="H33" s="38"/>
      <c r="I33" s="155">
        <v>0.20999999999999999</v>
      </c>
      <c r="J33" s="154">
        <f>ROUND(((SUM(BE122:BE153))*I33),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ROUND((SUM(BF122:BF153)),  2)</f>
        <v>0</v>
      </c>
      <c r="G34" s="38"/>
      <c r="H34" s="38"/>
      <c r="I34" s="155">
        <v>0.12</v>
      </c>
      <c r="J34" s="154">
        <f>ROUND(((SUM(BF122:BF153))*I34),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ROUND((SUM(BG122:BG153)),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ROUND((SUM(BH122:BH153)),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ROUND((SUM(BI122:BI153)),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vodohospodářské infrastruktury, Etapa III, ulice Palackého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SO-03 -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29. 3. 2025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528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529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530</v>
      </c>
      <c r="E99" s="188"/>
      <c r="F99" s="188"/>
      <c r="G99" s="188"/>
      <c r="H99" s="188"/>
      <c r="I99" s="188"/>
      <c r="J99" s="189">
        <f>J132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531</v>
      </c>
      <c r="E100" s="188"/>
      <c r="F100" s="188"/>
      <c r="G100" s="188"/>
      <c r="H100" s="188"/>
      <c r="I100" s="188"/>
      <c r="J100" s="189">
        <f>J136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532</v>
      </c>
      <c r="E101" s="188"/>
      <c r="F101" s="188"/>
      <c r="G101" s="188"/>
      <c r="H101" s="188"/>
      <c r="I101" s="188"/>
      <c r="J101" s="189">
        <f>J143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533</v>
      </c>
      <c r="E102" s="188"/>
      <c r="F102" s="188"/>
      <c r="G102" s="188"/>
      <c r="H102" s="188"/>
      <c r="I102" s="188"/>
      <c r="J102" s="189">
        <f>J148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106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Oprava vodohospodářské infrastruktury, Etapa III, ulice Palackého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91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SO-03 - VRN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29. 3. 2025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 xml:space="preserve"> </v>
      </c>
      <c r="G118" s="40"/>
      <c r="H118" s="40"/>
      <c r="I118" s="32" t="s">
        <v>30</v>
      </c>
      <c r="J118" s="36" t="str">
        <f>E21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32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107</v>
      </c>
      <c r="D121" s="194" t="s">
        <v>59</v>
      </c>
      <c r="E121" s="194" t="s">
        <v>55</v>
      </c>
      <c r="F121" s="194" t="s">
        <v>56</v>
      </c>
      <c r="G121" s="194" t="s">
        <v>108</v>
      </c>
      <c r="H121" s="194" t="s">
        <v>109</v>
      </c>
      <c r="I121" s="194" t="s">
        <v>110</v>
      </c>
      <c r="J121" s="194" t="s">
        <v>95</v>
      </c>
      <c r="K121" s="195" t="s">
        <v>111</v>
      </c>
      <c r="L121" s="196"/>
      <c r="M121" s="100" t="s">
        <v>1</v>
      </c>
      <c r="N121" s="101" t="s">
        <v>38</v>
      </c>
      <c r="O121" s="101" t="s">
        <v>112</v>
      </c>
      <c r="P121" s="101" t="s">
        <v>113</v>
      </c>
      <c r="Q121" s="101" t="s">
        <v>114</v>
      </c>
      <c r="R121" s="101" t="s">
        <v>115</v>
      </c>
      <c r="S121" s="101" t="s">
        <v>116</v>
      </c>
      <c r="T121" s="102" t="s">
        <v>117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118</v>
      </c>
      <c r="D122" s="40"/>
      <c r="E122" s="40"/>
      <c r="F122" s="40"/>
      <c r="G122" s="40"/>
      <c r="H122" s="40"/>
      <c r="I122" s="40"/>
      <c r="J122" s="197">
        <f>BK122</f>
        <v>0</v>
      </c>
      <c r="K122" s="40"/>
      <c r="L122" s="44"/>
      <c r="M122" s="103"/>
      <c r="N122" s="198"/>
      <c r="O122" s="104"/>
      <c r="P122" s="199">
        <f>P123</f>
        <v>0</v>
      </c>
      <c r="Q122" s="104"/>
      <c r="R122" s="199">
        <f>R123</f>
        <v>0</v>
      </c>
      <c r="S122" s="104"/>
      <c r="T122" s="200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73</v>
      </c>
      <c r="AU122" s="17" t="s">
        <v>97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73</v>
      </c>
      <c r="E123" s="205" t="s">
        <v>88</v>
      </c>
      <c r="F123" s="205" t="s">
        <v>534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P124+P132+P136+P143+P148</f>
        <v>0</v>
      </c>
      <c r="Q123" s="210"/>
      <c r="R123" s="211">
        <f>R124+R132+R136+R143+R148</f>
        <v>0</v>
      </c>
      <c r="S123" s="210"/>
      <c r="T123" s="212">
        <f>T124+T132+T136+T143+T148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150</v>
      </c>
      <c r="AT123" s="214" t="s">
        <v>73</v>
      </c>
      <c r="AU123" s="214" t="s">
        <v>74</v>
      </c>
      <c r="AY123" s="213" t="s">
        <v>121</v>
      </c>
      <c r="BK123" s="215">
        <f>BK124+BK132+BK136+BK143+BK148</f>
        <v>0</v>
      </c>
    </row>
    <row r="124" s="12" customFormat="1" ht="22.8" customHeight="1">
      <c r="A124" s="12"/>
      <c r="B124" s="202"/>
      <c r="C124" s="203"/>
      <c r="D124" s="204" t="s">
        <v>73</v>
      </c>
      <c r="E124" s="216" t="s">
        <v>535</v>
      </c>
      <c r="F124" s="216" t="s">
        <v>536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SUM(P125:P131)</f>
        <v>0</v>
      </c>
      <c r="Q124" s="210"/>
      <c r="R124" s="211">
        <f>SUM(R125:R131)</f>
        <v>0</v>
      </c>
      <c r="S124" s="210"/>
      <c r="T124" s="212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150</v>
      </c>
      <c r="AT124" s="214" t="s">
        <v>73</v>
      </c>
      <c r="AU124" s="214" t="s">
        <v>8</v>
      </c>
      <c r="AY124" s="213" t="s">
        <v>121</v>
      </c>
      <c r="BK124" s="215">
        <f>SUM(BK125:BK131)</f>
        <v>0</v>
      </c>
    </row>
    <row r="125" s="2" customFormat="1" ht="16.5" customHeight="1">
      <c r="A125" s="38"/>
      <c r="B125" s="39"/>
      <c r="C125" s="218" t="s">
        <v>83</v>
      </c>
      <c r="D125" s="218" t="s">
        <v>123</v>
      </c>
      <c r="E125" s="219" t="s">
        <v>537</v>
      </c>
      <c r="F125" s="220" t="s">
        <v>536</v>
      </c>
      <c r="G125" s="221" t="s">
        <v>511</v>
      </c>
      <c r="H125" s="222">
        <v>1</v>
      </c>
      <c r="I125" s="223"/>
      <c r="J125" s="222">
        <f>ROUND(I125*H125,0)</f>
        <v>0</v>
      </c>
      <c r="K125" s="220" t="s">
        <v>127</v>
      </c>
      <c r="L125" s="44"/>
      <c r="M125" s="224" t="s">
        <v>1</v>
      </c>
      <c r="N125" s="225" t="s">
        <v>39</v>
      </c>
      <c r="O125" s="91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8" t="s">
        <v>538</v>
      </c>
      <c r="AT125" s="228" t="s">
        <v>123</v>
      </c>
      <c r="AU125" s="228" t="s">
        <v>83</v>
      </c>
      <c r="AY125" s="17" t="s">
        <v>121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7" t="s">
        <v>8</v>
      </c>
      <c r="BK125" s="229">
        <f>ROUND(I125*H125,0)</f>
        <v>0</v>
      </c>
      <c r="BL125" s="17" t="s">
        <v>538</v>
      </c>
      <c r="BM125" s="228" t="s">
        <v>539</v>
      </c>
    </row>
    <row r="126" s="15" customFormat="1">
      <c r="A126" s="15"/>
      <c r="B126" s="267"/>
      <c r="C126" s="268"/>
      <c r="D126" s="232" t="s">
        <v>130</v>
      </c>
      <c r="E126" s="269" t="s">
        <v>1</v>
      </c>
      <c r="F126" s="270" t="s">
        <v>540</v>
      </c>
      <c r="G126" s="268"/>
      <c r="H126" s="269" t="s">
        <v>1</v>
      </c>
      <c r="I126" s="271"/>
      <c r="J126" s="268"/>
      <c r="K126" s="268"/>
      <c r="L126" s="272"/>
      <c r="M126" s="273"/>
      <c r="N126" s="274"/>
      <c r="O126" s="274"/>
      <c r="P126" s="274"/>
      <c r="Q126" s="274"/>
      <c r="R126" s="274"/>
      <c r="S126" s="274"/>
      <c r="T126" s="27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6" t="s">
        <v>130</v>
      </c>
      <c r="AU126" s="276" t="s">
        <v>83</v>
      </c>
      <c r="AV126" s="15" t="s">
        <v>8</v>
      </c>
      <c r="AW126" s="15" t="s">
        <v>31</v>
      </c>
      <c r="AX126" s="15" t="s">
        <v>74</v>
      </c>
      <c r="AY126" s="276" t="s">
        <v>121</v>
      </c>
    </row>
    <row r="127" s="15" customFormat="1">
      <c r="A127" s="15"/>
      <c r="B127" s="267"/>
      <c r="C127" s="268"/>
      <c r="D127" s="232" t="s">
        <v>130</v>
      </c>
      <c r="E127" s="269" t="s">
        <v>1</v>
      </c>
      <c r="F127" s="270" t="s">
        <v>541</v>
      </c>
      <c r="G127" s="268"/>
      <c r="H127" s="269" t="s">
        <v>1</v>
      </c>
      <c r="I127" s="271"/>
      <c r="J127" s="268"/>
      <c r="K127" s="268"/>
      <c r="L127" s="272"/>
      <c r="M127" s="273"/>
      <c r="N127" s="274"/>
      <c r="O127" s="274"/>
      <c r="P127" s="274"/>
      <c r="Q127" s="274"/>
      <c r="R127" s="274"/>
      <c r="S127" s="274"/>
      <c r="T127" s="27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6" t="s">
        <v>130</v>
      </c>
      <c r="AU127" s="276" t="s">
        <v>83</v>
      </c>
      <c r="AV127" s="15" t="s">
        <v>8</v>
      </c>
      <c r="AW127" s="15" t="s">
        <v>31</v>
      </c>
      <c r="AX127" s="15" t="s">
        <v>74</v>
      </c>
      <c r="AY127" s="276" t="s">
        <v>121</v>
      </c>
    </row>
    <row r="128" s="15" customFormat="1">
      <c r="A128" s="15"/>
      <c r="B128" s="267"/>
      <c r="C128" s="268"/>
      <c r="D128" s="232" t="s">
        <v>130</v>
      </c>
      <c r="E128" s="269" t="s">
        <v>1</v>
      </c>
      <c r="F128" s="270" t="s">
        <v>542</v>
      </c>
      <c r="G128" s="268"/>
      <c r="H128" s="269" t="s">
        <v>1</v>
      </c>
      <c r="I128" s="271"/>
      <c r="J128" s="268"/>
      <c r="K128" s="268"/>
      <c r="L128" s="272"/>
      <c r="M128" s="273"/>
      <c r="N128" s="274"/>
      <c r="O128" s="274"/>
      <c r="P128" s="274"/>
      <c r="Q128" s="274"/>
      <c r="R128" s="274"/>
      <c r="S128" s="274"/>
      <c r="T128" s="27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6" t="s">
        <v>130</v>
      </c>
      <c r="AU128" s="276" t="s">
        <v>83</v>
      </c>
      <c r="AV128" s="15" t="s">
        <v>8</v>
      </c>
      <c r="AW128" s="15" t="s">
        <v>31</v>
      </c>
      <c r="AX128" s="15" t="s">
        <v>74</v>
      </c>
      <c r="AY128" s="276" t="s">
        <v>121</v>
      </c>
    </row>
    <row r="129" s="15" customFormat="1">
      <c r="A129" s="15"/>
      <c r="B129" s="267"/>
      <c r="C129" s="268"/>
      <c r="D129" s="232" t="s">
        <v>130</v>
      </c>
      <c r="E129" s="269" t="s">
        <v>1</v>
      </c>
      <c r="F129" s="270" t="s">
        <v>543</v>
      </c>
      <c r="G129" s="268"/>
      <c r="H129" s="269" t="s">
        <v>1</v>
      </c>
      <c r="I129" s="271"/>
      <c r="J129" s="268"/>
      <c r="K129" s="268"/>
      <c r="L129" s="272"/>
      <c r="M129" s="273"/>
      <c r="N129" s="274"/>
      <c r="O129" s="274"/>
      <c r="P129" s="274"/>
      <c r="Q129" s="274"/>
      <c r="R129" s="274"/>
      <c r="S129" s="274"/>
      <c r="T129" s="27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6" t="s">
        <v>130</v>
      </c>
      <c r="AU129" s="276" t="s">
        <v>83</v>
      </c>
      <c r="AV129" s="15" t="s">
        <v>8</v>
      </c>
      <c r="AW129" s="15" t="s">
        <v>31</v>
      </c>
      <c r="AX129" s="15" t="s">
        <v>74</v>
      </c>
      <c r="AY129" s="276" t="s">
        <v>121</v>
      </c>
    </row>
    <row r="130" s="15" customFormat="1">
      <c r="A130" s="15"/>
      <c r="B130" s="267"/>
      <c r="C130" s="268"/>
      <c r="D130" s="232" t="s">
        <v>130</v>
      </c>
      <c r="E130" s="269" t="s">
        <v>1</v>
      </c>
      <c r="F130" s="270" t="s">
        <v>544</v>
      </c>
      <c r="G130" s="268"/>
      <c r="H130" s="269" t="s">
        <v>1</v>
      </c>
      <c r="I130" s="271"/>
      <c r="J130" s="268"/>
      <c r="K130" s="268"/>
      <c r="L130" s="272"/>
      <c r="M130" s="273"/>
      <c r="N130" s="274"/>
      <c r="O130" s="274"/>
      <c r="P130" s="274"/>
      <c r="Q130" s="274"/>
      <c r="R130" s="274"/>
      <c r="S130" s="274"/>
      <c r="T130" s="27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6" t="s">
        <v>130</v>
      </c>
      <c r="AU130" s="276" t="s">
        <v>83</v>
      </c>
      <c r="AV130" s="15" t="s">
        <v>8</v>
      </c>
      <c r="AW130" s="15" t="s">
        <v>31</v>
      </c>
      <c r="AX130" s="15" t="s">
        <v>74</v>
      </c>
      <c r="AY130" s="276" t="s">
        <v>121</v>
      </c>
    </row>
    <row r="131" s="13" customFormat="1">
      <c r="A131" s="13"/>
      <c r="B131" s="230"/>
      <c r="C131" s="231"/>
      <c r="D131" s="232" t="s">
        <v>130</v>
      </c>
      <c r="E131" s="233" t="s">
        <v>1</v>
      </c>
      <c r="F131" s="234" t="s">
        <v>8</v>
      </c>
      <c r="G131" s="231"/>
      <c r="H131" s="235">
        <v>1</v>
      </c>
      <c r="I131" s="236"/>
      <c r="J131" s="231"/>
      <c r="K131" s="231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130</v>
      </c>
      <c r="AU131" s="241" t="s">
        <v>83</v>
      </c>
      <c r="AV131" s="13" t="s">
        <v>83</v>
      </c>
      <c r="AW131" s="13" t="s">
        <v>31</v>
      </c>
      <c r="AX131" s="13" t="s">
        <v>8</v>
      </c>
      <c r="AY131" s="241" t="s">
        <v>121</v>
      </c>
    </row>
    <row r="132" s="12" customFormat="1" ht="22.8" customHeight="1">
      <c r="A132" s="12"/>
      <c r="B132" s="202"/>
      <c r="C132" s="203"/>
      <c r="D132" s="204" t="s">
        <v>73</v>
      </c>
      <c r="E132" s="216" t="s">
        <v>545</v>
      </c>
      <c r="F132" s="216" t="s">
        <v>546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SUM(P133:P135)</f>
        <v>0</v>
      </c>
      <c r="Q132" s="210"/>
      <c r="R132" s="211">
        <f>SUM(R133:R135)</f>
        <v>0</v>
      </c>
      <c r="S132" s="210"/>
      <c r="T132" s="212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150</v>
      </c>
      <c r="AT132" s="214" t="s">
        <v>73</v>
      </c>
      <c r="AU132" s="214" t="s">
        <v>8</v>
      </c>
      <c r="AY132" s="213" t="s">
        <v>121</v>
      </c>
      <c r="BK132" s="215">
        <f>SUM(BK133:BK135)</f>
        <v>0</v>
      </c>
    </row>
    <row r="133" s="2" customFormat="1" ht="16.5" customHeight="1">
      <c r="A133" s="38"/>
      <c r="B133" s="39"/>
      <c r="C133" s="218" t="s">
        <v>150</v>
      </c>
      <c r="D133" s="218" t="s">
        <v>123</v>
      </c>
      <c r="E133" s="219" t="s">
        <v>547</v>
      </c>
      <c r="F133" s="220" t="s">
        <v>546</v>
      </c>
      <c r="G133" s="221" t="s">
        <v>511</v>
      </c>
      <c r="H133" s="222">
        <v>1</v>
      </c>
      <c r="I133" s="223"/>
      <c r="J133" s="222">
        <f>ROUND(I133*H133,0)</f>
        <v>0</v>
      </c>
      <c r="K133" s="220" t="s">
        <v>127</v>
      </c>
      <c r="L133" s="44"/>
      <c r="M133" s="224" t="s">
        <v>1</v>
      </c>
      <c r="N133" s="225" t="s">
        <v>39</v>
      </c>
      <c r="O133" s="91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8" t="s">
        <v>538</v>
      </c>
      <c r="AT133" s="228" t="s">
        <v>123</v>
      </c>
      <c r="AU133" s="228" t="s">
        <v>83</v>
      </c>
      <c r="AY133" s="17" t="s">
        <v>121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7" t="s">
        <v>8</v>
      </c>
      <c r="BK133" s="229">
        <f>ROUND(I133*H133,0)</f>
        <v>0</v>
      </c>
      <c r="BL133" s="17" t="s">
        <v>538</v>
      </c>
      <c r="BM133" s="228" t="s">
        <v>548</v>
      </c>
    </row>
    <row r="134" s="15" customFormat="1">
      <c r="A134" s="15"/>
      <c r="B134" s="267"/>
      <c r="C134" s="268"/>
      <c r="D134" s="232" t="s">
        <v>130</v>
      </c>
      <c r="E134" s="269" t="s">
        <v>1</v>
      </c>
      <c r="F134" s="270" t="s">
        <v>549</v>
      </c>
      <c r="G134" s="268"/>
      <c r="H134" s="269" t="s">
        <v>1</v>
      </c>
      <c r="I134" s="271"/>
      <c r="J134" s="268"/>
      <c r="K134" s="268"/>
      <c r="L134" s="272"/>
      <c r="M134" s="273"/>
      <c r="N134" s="274"/>
      <c r="O134" s="274"/>
      <c r="P134" s="274"/>
      <c r="Q134" s="274"/>
      <c r="R134" s="274"/>
      <c r="S134" s="274"/>
      <c r="T134" s="27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6" t="s">
        <v>130</v>
      </c>
      <c r="AU134" s="276" t="s">
        <v>83</v>
      </c>
      <c r="AV134" s="15" t="s">
        <v>8</v>
      </c>
      <c r="AW134" s="15" t="s">
        <v>31</v>
      </c>
      <c r="AX134" s="15" t="s">
        <v>74</v>
      </c>
      <c r="AY134" s="276" t="s">
        <v>121</v>
      </c>
    </row>
    <row r="135" s="13" customFormat="1">
      <c r="A135" s="13"/>
      <c r="B135" s="230"/>
      <c r="C135" s="231"/>
      <c r="D135" s="232" t="s">
        <v>130</v>
      </c>
      <c r="E135" s="233" t="s">
        <v>1</v>
      </c>
      <c r="F135" s="234" t="s">
        <v>8</v>
      </c>
      <c r="G135" s="231"/>
      <c r="H135" s="235">
        <v>1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130</v>
      </c>
      <c r="AU135" s="241" t="s">
        <v>83</v>
      </c>
      <c r="AV135" s="13" t="s">
        <v>83</v>
      </c>
      <c r="AW135" s="13" t="s">
        <v>31</v>
      </c>
      <c r="AX135" s="13" t="s">
        <v>8</v>
      </c>
      <c r="AY135" s="241" t="s">
        <v>121</v>
      </c>
    </row>
    <row r="136" s="12" customFormat="1" ht="22.8" customHeight="1">
      <c r="A136" s="12"/>
      <c r="B136" s="202"/>
      <c r="C136" s="203"/>
      <c r="D136" s="204" t="s">
        <v>73</v>
      </c>
      <c r="E136" s="216" t="s">
        <v>550</v>
      </c>
      <c r="F136" s="216" t="s">
        <v>551</v>
      </c>
      <c r="G136" s="203"/>
      <c r="H136" s="203"/>
      <c r="I136" s="206"/>
      <c r="J136" s="217">
        <f>BK136</f>
        <v>0</v>
      </c>
      <c r="K136" s="203"/>
      <c r="L136" s="208"/>
      <c r="M136" s="209"/>
      <c r="N136" s="210"/>
      <c r="O136" s="210"/>
      <c r="P136" s="211">
        <f>SUM(P137:P142)</f>
        <v>0</v>
      </c>
      <c r="Q136" s="210"/>
      <c r="R136" s="211">
        <f>SUM(R137:R142)</f>
        <v>0</v>
      </c>
      <c r="S136" s="210"/>
      <c r="T136" s="212">
        <f>SUM(T137:T142)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150</v>
      </c>
      <c r="AT136" s="214" t="s">
        <v>73</v>
      </c>
      <c r="AU136" s="214" t="s">
        <v>8</v>
      </c>
      <c r="AY136" s="213" t="s">
        <v>121</v>
      </c>
      <c r="BK136" s="215">
        <f>SUM(BK137:BK142)</f>
        <v>0</v>
      </c>
    </row>
    <row r="137" s="2" customFormat="1" ht="16.5" customHeight="1">
      <c r="A137" s="38"/>
      <c r="B137" s="39"/>
      <c r="C137" s="218" t="s">
        <v>8</v>
      </c>
      <c r="D137" s="218" t="s">
        <v>123</v>
      </c>
      <c r="E137" s="219" t="s">
        <v>552</v>
      </c>
      <c r="F137" s="220" t="s">
        <v>551</v>
      </c>
      <c r="G137" s="221" t="s">
        <v>511</v>
      </c>
      <c r="H137" s="222">
        <v>1</v>
      </c>
      <c r="I137" s="223"/>
      <c r="J137" s="222">
        <f>ROUND(I137*H137,0)</f>
        <v>0</v>
      </c>
      <c r="K137" s="220" t="s">
        <v>127</v>
      </c>
      <c r="L137" s="44"/>
      <c r="M137" s="224" t="s">
        <v>1</v>
      </c>
      <c r="N137" s="225" t="s">
        <v>39</v>
      </c>
      <c r="O137" s="91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8" t="s">
        <v>538</v>
      </c>
      <c r="AT137" s="228" t="s">
        <v>123</v>
      </c>
      <c r="AU137" s="228" t="s">
        <v>83</v>
      </c>
      <c r="AY137" s="17" t="s">
        <v>121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7" t="s">
        <v>8</v>
      </c>
      <c r="BK137" s="229">
        <f>ROUND(I137*H137,0)</f>
        <v>0</v>
      </c>
      <c r="BL137" s="17" t="s">
        <v>538</v>
      </c>
      <c r="BM137" s="228" t="s">
        <v>553</v>
      </c>
    </row>
    <row r="138" s="15" customFormat="1">
      <c r="A138" s="15"/>
      <c r="B138" s="267"/>
      <c r="C138" s="268"/>
      <c r="D138" s="232" t="s">
        <v>130</v>
      </c>
      <c r="E138" s="269" t="s">
        <v>1</v>
      </c>
      <c r="F138" s="270" t="s">
        <v>554</v>
      </c>
      <c r="G138" s="268"/>
      <c r="H138" s="269" t="s">
        <v>1</v>
      </c>
      <c r="I138" s="271"/>
      <c r="J138" s="268"/>
      <c r="K138" s="268"/>
      <c r="L138" s="272"/>
      <c r="M138" s="273"/>
      <c r="N138" s="274"/>
      <c r="O138" s="274"/>
      <c r="P138" s="274"/>
      <c r="Q138" s="274"/>
      <c r="R138" s="274"/>
      <c r="S138" s="274"/>
      <c r="T138" s="27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6" t="s">
        <v>130</v>
      </c>
      <c r="AU138" s="276" t="s">
        <v>83</v>
      </c>
      <c r="AV138" s="15" t="s">
        <v>8</v>
      </c>
      <c r="AW138" s="15" t="s">
        <v>31</v>
      </c>
      <c r="AX138" s="15" t="s">
        <v>74</v>
      </c>
      <c r="AY138" s="276" t="s">
        <v>121</v>
      </c>
    </row>
    <row r="139" s="15" customFormat="1">
      <c r="A139" s="15"/>
      <c r="B139" s="267"/>
      <c r="C139" s="268"/>
      <c r="D139" s="232" t="s">
        <v>130</v>
      </c>
      <c r="E139" s="269" t="s">
        <v>1</v>
      </c>
      <c r="F139" s="270" t="s">
        <v>555</v>
      </c>
      <c r="G139" s="268"/>
      <c r="H139" s="269" t="s">
        <v>1</v>
      </c>
      <c r="I139" s="271"/>
      <c r="J139" s="268"/>
      <c r="K139" s="268"/>
      <c r="L139" s="272"/>
      <c r="M139" s="273"/>
      <c r="N139" s="274"/>
      <c r="O139" s="274"/>
      <c r="P139" s="274"/>
      <c r="Q139" s="274"/>
      <c r="R139" s="274"/>
      <c r="S139" s="274"/>
      <c r="T139" s="27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6" t="s">
        <v>130</v>
      </c>
      <c r="AU139" s="276" t="s">
        <v>83</v>
      </c>
      <c r="AV139" s="15" t="s">
        <v>8</v>
      </c>
      <c r="AW139" s="15" t="s">
        <v>31</v>
      </c>
      <c r="AX139" s="15" t="s">
        <v>74</v>
      </c>
      <c r="AY139" s="276" t="s">
        <v>121</v>
      </c>
    </row>
    <row r="140" s="15" customFormat="1">
      <c r="A140" s="15"/>
      <c r="B140" s="267"/>
      <c r="C140" s="268"/>
      <c r="D140" s="232" t="s">
        <v>130</v>
      </c>
      <c r="E140" s="269" t="s">
        <v>1</v>
      </c>
      <c r="F140" s="270" t="s">
        <v>556</v>
      </c>
      <c r="G140" s="268"/>
      <c r="H140" s="269" t="s">
        <v>1</v>
      </c>
      <c r="I140" s="271"/>
      <c r="J140" s="268"/>
      <c r="K140" s="268"/>
      <c r="L140" s="272"/>
      <c r="M140" s="273"/>
      <c r="N140" s="274"/>
      <c r="O140" s="274"/>
      <c r="P140" s="274"/>
      <c r="Q140" s="274"/>
      <c r="R140" s="274"/>
      <c r="S140" s="274"/>
      <c r="T140" s="27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6" t="s">
        <v>130</v>
      </c>
      <c r="AU140" s="276" t="s">
        <v>83</v>
      </c>
      <c r="AV140" s="15" t="s">
        <v>8</v>
      </c>
      <c r="AW140" s="15" t="s">
        <v>31</v>
      </c>
      <c r="AX140" s="15" t="s">
        <v>74</v>
      </c>
      <c r="AY140" s="276" t="s">
        <v>121</v>
      </c>
    </row>
    <row r="141" s="15" customFormat="1">
      <c r="A141" s="15"/>
      <c r="B141" s="267"/>
      <c r="C141" s="268"/>
      <c r="D141" s="232" t="s">
        <v>130</v>
      </c>
      <c r="E141" s="269" t="s">
        <v>1</v>
      </c>
      <c r="F141" s="270" t="s">
        <v>557</v>
      </c>
      <c r="G141" s="268"/>
      <c r="H141" s="269" t="s">
        <v>1</v>
      </c>
      <c r="I141" s="271"/>
      <c r="J141" s="268"/>
      <c r="K141" s="268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130</v>
      </c>
      <c r="AU141" s="276" t="s">
        <v>83</v>
      </c>
      <c r="AV141" s="15" t="s">
        <v>8</v>
      </c>
      <c r="AW141" s="15" t="s">
        <v>31</v>
      </c>
      <c r="AX141" s="15" t="s">
        <v>74</v>
      </c>
      <c r="AY141" s="276" t="s">
        <v>121</v>
      </c>
    </row>
    <row r="142" s="13" customFormat="1">
      <c r="A142" s="13"/>
      <c r="B142" s="230"/>
      <c r="C142" s="231"/>
      <c r="D142" s="232" t="s">
        <v>130</v>
      </c>
      <c r="E142" s="233" t="s">
        <v>1</v>
      </c>
      <c r="F142" s="234" t="s">
        <v>8</v>
      </c>
      <c r="G142" s="231"/>
      <c r="H142" s="235">
        <v>1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130</v>
      </c>
      <c r="AU142" s="241" t="s">
        <v>83</v>
      </c>
      <c r="AV142" s="13" t="s">
        <v>83</v>
      </c>
      <c r="AW142" s="13" t="s">
        <v>31</v>
      </c>
      <c r="AX142" s="13" t="s">
        <v>8</v>
      </c>
      <c r="AY142" s="241" t="s">
        <v>121</v>
      </c>
    </row>
    <row r="143" s="12" customFormat="1" ht="22.8" customHeight="1">
      <c r="A143" s="12"/>
      <c r="B143" s="202"/>
      <c r="C143" s="203"/>
      <c r="D143" s="204" t="s">
        <v>73</v>
      </c>
      <c r="E143" s="216" t="s">
        <v>558</v>
      </c>
      <c r="F143" s="216" t="s">
        <v>559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SUM(P144:P147)</f>
        <v>0</v>
      </c>
      <c r="Q143" s="210"/>
      <c r="R143" s="211">
        <f>SUM(R144:R147)</f>
        <v>0</v>
      </c>
      <c r="S143" s="210"/>
      <c r="T143" s="212">
        <f>SUM(T144:T147)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150</v>
      </c>
      <c r="AT143" s="214" t="s">
        <v>73</v>
      </c>
      <c r="AU143" s="214" t="s">
        <v>8</v>
      </c>
      <c r="AY143" s="213" t="s">
        <v>121</v>
      </c>
      <c r="BK143" s="215">
        <f>SUM(BK144:BK147)</f>
        <v>0</v>
      </c>
    </row>
    <row r="144" s="2" customFormat="1" ht="16.5" customHeight="1">
      <c r="A144" s="38"/>
      <c r="B144" s="39"/>
      <c r="C144" s="218" t="s">
        <v>139</v>
      </c>
      <c r="D144" s="218" t="s">
        <v>123</v>
      </c>
      <c r="E144" s="219" t="s">
        <v>560</v>
      </c>
      <c r="F144" s="220" t="s">
        <v>559</v>
      </c>
      <c r="G144" s="221" t="s">
        <v>511</v>
      </c>
      <c r="H144" s="222">
        <v>1</v>
      </c>
      <c r="I144" s="223"/>
      <c r="J144" s="222">
        <f>ROUND(I144*H144,0)</f>
        <v>0</v>
      </c>
      <c r="K144" s="220" t="s">
        <v>127</v>
      </c>
      <c r="L144" s="44"/>
      <c r="M144" s="224" t="s">
        <v>1</v>
      </c>
      <c r="N144" s="225" t="s">
        <v>39</v>
      </c>
      <c r="O144" s="91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8" t="s">
        <v>538</v>
      </c>
      <c r="AT144" s="228" t="s">
        <v>123</v>
      </c>
      <c r="AU144" s="228" t="s">
        <v>83</v>
      </c>
      <c r="AY144" s="17" t="s">
        <v>121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7" t="s">
        <v>8</v>
      </c>
      <c r="BK144" s="229">
        <f>ROUND(I144*H144,0)</f>
        <v>0</v>
      </c>
      <c r="BL144" s="17" t="s">
        <v>538</v>
      </c>
      <c r="BM144" s="228" t="s">
        <v>561</v>
      </c>
    </row>
    <row r="145" s="15" customFormat="1">
      <c r="A145" s="15"/>
      <c r="B145" s="267"/>
      <c r="C145" s="268"/>
      <c r="D145" s="232" t="s">
        <v>130</v>
      </c>
      <c r="E145" s="269" t="s">
        <v>1</v>
      </c>
      <c r="F145" s="270" t="s">
        <v>562</v>
      </c>
      <c r="G145" s="268"/>
      <c r="H145" s="269" t="s">
        <v>1</v>
      </c>
      <c r="I145" s="271"/>
      <c r="J145" s="268"/>
      <c r="K145" s="268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130</v>
      </c>
      <c r="AU145" s="276" t="s">
        <v>83</v>
      </c>
      <c r="AV145" s="15" t="s">
        <v>8</v>
      </c>
      <c r="AW145" s="15" t="s">
        <v>31</v>
      </c>
      <c r="AX145" s="15" t="s">
        <v>74</v>
      </c>
      <c r="AY145" s="276" t="s">
        <v>121</v>
      </c>
    </row>
    <row r="146" s="15" customFormat="1">
      <c r="A146" s="15"/>
      <c r="B146" s="267"/>
      <c r="C146" s="268"/>
      <c r="D146" s="232" t="s">
        <v>130</v>
      </c>
      <c r="E146" s="269" t="s">
        <v>1</v>
      </c>
      <c r="F146" s="270" t="s">
        <v>563</v>
      </c>
      <c r="G146" s="268"/>
      <c r="H146" s="269" t="s">
        <v>1</v>
      </c>
      <c r="I146" s="271"/>
      <c r="J146" s="268"/>
      <c r="K146" s="268"/>
      <c r="L146" s="272"/>
      <c r="M146" s="273"/>
      <c r="N146" s="274"/>
      <c r="O146" s="274"/>
      <c r="P146" s="274"/>
      <c r="Q146" s="274"/>
      <c r="R146" s="274"/>
      <c r="S146" s="274"/>
      <c r="T146" s="27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6" t="s">
        <v>130</v>
      </c>
      <c r="AU146" s="276" t="s">
        <v>83</v>
      </c>
      <c r="AV146" s="15" t="s">
        <v>8</v>
      </c>
      <c r="AW146" s="15" t="s">
        <v>31</v>
      </c>
      <c r="AX146" s="15" t="s">
        <v>74</v>
      </c>
      <c r="AY146" s="276" t="s">
        <v>121</v>
      </c>
    </row>
    <row r="147" s="13" customFormat="1">
      <c r="A147" s="13"/>
      <c r="B147" s="230"/>
      <c r="C147" s="231"/>
      <c r="D147" s="232" t="s">
        <v>130</v>
      </c>
      <c r="E147" s="233" t="s">
        <v>1</v>
      </c>
      <c r="F147" s="234" t="s">
        <v>8</v>
      </c>
      <c r="G147" s="231"/>
      <c r="H147" s="235">
        <v>1</v>
      </c>
      <c r="I147" s="236"/>
      <c r="J147" s="231"/>
      <c r="K147" s="231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130</v>
      </c>
      <c r="AU147" s="241" t="s">
        <v>83</v>
      </c>
      <c r="AV147" s="13" t="s">
        <v>83</v>
      </c>
      <c r="AW147" s="13" t="s">
        <v>31</v>
      </c>
      <c r="AX147" s="13" t="s">
        <v>8</v>
      </c>
      <c r="AY147" s="241" t="s">
        <v>121</v>
      </c>
    </row>
    <row r="148" s="12" customFormat="1" ht="22.8" customHeight="1">
      <c r="A148" s="12"/>
      <c r="B148" s="202"/>
      <c r="C148" s="203"/>
      <c r="D148" s="204" t="s">
        <v>73</v>
      </c>
      <c r="E148" s="216" t="s">
        <v>564</v>
      </c>
      <c r="F148" s="216" t="s">
        <v>565</v>
      </c>
      <c r="G148" s="203"/>
      <c r="H148" s="203"/>
      <c r="I148" s="206"/>
      <c r="J148" s="217">
        <f>BK148</f>
        <v>0</v>
      </c>
      <c r="K148" s="203"/>
      <c r="L148" s="208"/>
      <c r="M148" s="209"/>
      <c r="N148" s="210"/>
      <c r="O148" s="210"/>
      <c r="P148" s="211">
        <f>SUM(P149:P153)</f>
        <v>0</v>
      </c>
      <c r="Q148" s="210"/>
      <c r="R148" s="211">
        <f>SUM(R149:R153)</f>
        <v>0</v>
      </c>
      <c r="S148" s="210"/>
      <c r="T148" s="212">
        <f>SUM(T149:T153)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3" t="s">
        <v>150</v>
      </c>
      <c r="AT148" s="214" t="s">
        <v>73</v>
      </c>
      <c r="AU148" s="214" t="s">
        <v>8</v>
      </c>
      <c r="AY148" s="213" t="s">
        <v>121</v>
      </c>
      <c r="BK148" s="215">
        <f>SUM(BK149:BK153)</f>
        <v>0</v>
      </c>
    </row>
    <row r="149" s="2" customFormat="1" ht="16.5" customHeight="1">
      <c r="A149" s="38"/>
      <c r="B149" s="39"/>
      <c r="C149" s="218" t="s">
        <v>128</v>
      </c>
      <c r="D149" s="218" t="s">
        <v>123</v>
      </c>
      <c r="E149" s="219" t="s">
        <v>566</v>
      </c>
      <c r="F149" s="220" t="s">
        <v>565</v>
      </c>
      <c r="G149" s="221" t="s">
        <v>511</v>
      </c>
      <c r="H149" s="222">
        <v>1</v>
      </c>
      <c r="I149" s="223"/>
      <c r="J149" s="222">
        <f>ROUND(I149*H149,0)</f>
        <v>0</v>
      </c>
      <c r="K149" s="220" t="s">
        <v>127</v>
      </c>
      <c r="L149" s="44"/>
      <c r="M149" s="224" t="s">
        <v>1</v>
      </c>
      <c r="N149" s="225" t="s">
        <v>39</v>
      </c>
      <c r="O149" s="91"/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8" t="s">
        <v>538</v>
      </c>
      <c r="AT149" s="228" t="s">
        <v>123</v>
      </c>
      <c r="AU149" s="228" t="s">
        <v>83</v>
      </c>
      <c r="AY149" s="17" t="s">
        <v>121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7" t="s">
        <v>8</v>
      </c>
      <c r="BK149" s="229">
        <f>ROUND(I149*H149,0)</f>
        <v>0</v>
      </c>
      <c r="BL149" s="17" t="s">
        <v>538</v>
      </c>
      <c r="BM149" s="228" t="s">
        <v>567</v>
      </c>
    </row>
    <row r="150" s="15" customFormat="1">
      <c r="A150" s="15"/>
      <c r="B150" s="267"/>
      <c r="C150" s="268"/>
      <c r="D150" s="232" t="s">
        <v>130</v>
      </c>
      <c r="E150" s="269" t="s">
        <v>1</v>
      </c>
      <c r="F150" s="270" t="s">
        <v>568</v>
      </c>
      <c r="G150" s="268"/>
      <c r="H150" s="269" t="s">
        <v>1</v>
      </c>
      <c r="I150" s="271"/>
      <c r="J150" s="268"/>
      <c r="K150" s="268"/>
      <c r="L150" s="272"/>
      <c r="M150" s="273"/>
      <c r="N150" s="274"/>
      <c r="O150" s="274"/>
      <c r="P150" s="274"/>
      <c r="Q150" s="274"/>
      <c r="R150" s="274"/>
      <c r="S150" s="274"/>
      <c r="T150" s="27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6" t="s">
        <v>130</v>
      </c>
      <c r="AU150" s="276" t="s">
        <v>83</v>
      </c>
      <c r="AV150" s="15" t="s">
        <v>8</v>
      </c>
      <c r="AW150" s="15" t="s">
        <v>31</v>
      </c>
      <c r="AX150" s="15" t="s">
        <v>74</v>
      </c>
      <c r="AY150" s="276" t="s">
        <v>121</v>
      </c>
    </row>
    <row r="151" s="15" customFormat="1">
      <c r="A151" s="15"/>
      <c r="B151" s="267"/>
      <c r="C151" s="268"/>
      <c r="D151" s="232" t="s">
        <v>130</v>
      </c>
      <c r="E151" s="269" t="s">
        <v>1</v>
      </c>
      <c r="F151" s="270" t="s">
        <v>569</v>
      </c>
      <c r="G151" s="268"/>
      <c r="H151" s="269" t="s">
        <v>1</v>
      </c>
      <c r="I151" s="271"/>
      <c r="J151" s="268"/>
      <c r="K151" s="268"/>
      <c r="L151" s="272"/>
      <c r="M151" s="273"/>
      <c r="N151" s="274"/>
      <c r="O151" s="274"/>
      <c r="P151" s="274"/>
      <c r="Q151" s="274"/>
      <c r="R151" s="274"/>
      <c r="S151" s="274"/>
      <c r="T151" s="27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6" t="s">
        <v>130</v>
      </c>
      <c r="AU151" s="276" t="s">
        <v>83</v>
      </c>
      <c r="AV151" s="15" t="s">
        <v>8</v>
      </c>
      <c r="AW151" s="15" t="s">
        <v>31</v>
      </c>
      <c r="AX151" s="15" t="s">
        <v>74</v>
      </c>
      <c r="AY151" s="276" t="s">
        <v>121</v>
      </c>
    </row>
    <row r="152" s="15" customFormat="1">
      <c r="A152" s="15"/>
      <c r="B152" s="267"/>
      <c r="C152" s="268"/>
      <c r="D152" s="232" t="s">
        <v>130</v>
      </c>
      <c r="E152" s="269" t="s">
        <v>1</v>
      </c>
      <c r="F152" s="270" t="s">
        <v>570</v>
      </c>
      <c r="G152" s="268"/>
      <c r="H152" s="269" t="s">
        <v>1</v>
      </c>
      <c r="I152" s="271"/>
      <c r="J152" s="268"/>
      <c r="K152" s="268"/>
      <c r="L152" s="272"/>
      <c r="M152" s="273"/>
      <c r="N152" s="274"/>
      <c r="O152" s="274"/>
      <c r="P152" s="274"/>
      <c r="Q152" s="274"/>
      <c r="R152" s="274"/>
      <c r="S152" s="274"/>
      <c r="T152" s="27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6" t="s">
        <v>130</v>
      </c>
      <c r="AU152" s="276" t="s">
        <v>83</v>
      </c>
      <c r="AV152" s="15" t="s">
        <v>8</v>
      </c>
      <c r="AW152" s="15" t="s">
        <v>31</v>
      </c>
      <c r="AX152" s="15" t="s">
        <v>74</v>
      </c>
      <c r="AY152" s="276" t="s">
        <v>121</v>
      </c>
    </row>
    <row r="153" s="13" customFormat="1">
      <c r="A153" s="13"/>
      <c r="B153" s="230"/>
      <c r="C153" s="231"/>
      <c r="D153" s="232" t="s">
        <v>130</v>
      </c>
      <c r="E153" s="233" t="s">
        <v>1</v>
      </c>
      <c r="F153" s="234" t="s">
        <v>8</v>
      </c>
      <c r="G153" s="231"/>
      <c r="H153" s="235">
        <v>1</v>
      </c>
      <c r="I153" s="236"/>
      <c r="J153" s="231"/>
      <c r="K153" s="231"/>
      <c r="L153" s="237"/>
      <c r="M153" s="277"/>
      <c r="N153" s="278"/>
      <c r="O153" s="278"/>
      <c r="P153" s="278"/>
      <c r="Q153" s="278"/>
      <c r="R153" s="278"/>
      <c r="S153" s="278"/>
      <c r="T153" s="27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130</v>
      </c>
      <c r="AU153" s="241" t="s">
        <v>83</v>
      </c>
      <c r="AV153" s="13" t="s">
        <v>83</v>
      </c>
      <c r="AW153" s="13" t="s">
        <v>31</v>
      </c>
      <c r="AX153" s="13" t="s">
        <v>8</v>
      </c>
      <c r="AY153" s="241" t="s">
        <v>121</v>
      </c>
    </row>
    <row r="154" s="2" customFormat="1" ht="6.96" customHeight="1">
      <c r="A154" s="38"/>
      <c r="B154" s="66"/>
      <c r="C154" s="67"/>
      <c r="D154" s="67"/>
      <c r="E154" s="67"/>
      <c r="F154" s="67"/>
      <c r="G154" s="67"/>
      <c r="H154" s="67"/>
      <c r="I154" s="67"/>
      <c r="J154" s="67"/>
      <c r="K154" s="67"/>
      <c r="L154" s="44"/>
      <c r="M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</row>
  </sheetData>
  <sheetProtection sheet="1" autoFilter="0" formatColumns="0" formatRows="0" objects="1" scenarios="1" spinCount="100000" saltValue="TMUTGyQ06afR9fE5j8t5CY7iBvgOvy+Ad+fdqYbzaZILnGihukkb6RNWPU/nBdbRZafv8nsDS5eR2CQqmZf6Mw==" hashValue="K+jTpBBS+neoTW7ql0+cbG0UMaTHbf/4Qb8bqjkzvpsQlpGbTHAMPMv4DtMqxn85bogCo0kAVBk3PumewATecA==" algorithmName="SHA-512" password="CC35"/>
  <autoFilter ref="C121:K15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</dc:creator>
  <cp:lastModifiedBy>Roman</cp:lastModifiedBy>
  <dcterms:created xsi:type="dcterms:W3CDTF">2025-05-02T07:19:28Z</dcterms:created>
  <dcterms:modified xsi:type="dcterms:W3CDTF">2025-05-02T07:19:32Z</dcterms:modified>
</cp:coreProperties>
</file>