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2022s22-18 - Vrchlabí - d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'2022s22-18 - Vrchlabí - d...'!$C$118:$K$173</definedName>
    <definedName name="_xlnm.Print_Area" localSheetId="1">'2022s22-18 - Vrchlabí - d...'!$C$82:$J$102,'2022s22-18 - Vrchlabí - d...'!$C$108:$J$173</definedName>
    <definedName name="_xlnm.Print_Titles" localSheetId="1">'2022s22-18 - Vrchlabí - d...'!$118:$118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F113"/>
  <c r="E111"/>
  <c r="F87"/>
  <c r="E85"/>
  <c r="J22"/>
  <c r="E22"/>
  <c r="J116"/>
  <c r="J21"/>
  <c r="J19"/>
  <c r="E19"/>
  <c r="J115"/>
  <c r="J18"/>
  <c r="J16"/>
  <c r="E16"/>
  <c r="F116"/>
  <c r="J15"/>
  <c r="J13"/>
  <c r="E13"/>
  <c r="F115"/>
  <c r="J12"/>
  <c r="J10"/>
  <c r="J113"/>
  <c i="1" r="L90"/>
  <c r="AM90"/>
  <c r="AM89"/>
  <c r="L89"/>
  <c r="AM87"/>
  <c r="L87"/>
  <c r="L85"/>
  <c r="L84"/>
  <c i="2" r="F33"/>
  <c r="J158"/>
  <c r="BK154"/>
  <c r="BK149"/>
  <c r="BK145"/>
  <c r="J143"/>
  <c r="BK131"/>
  <c r="BK122"/>
  <c r="J32"/>
  <c r="BK158"/>
  <c r="J154"/>
  <c r="BK150"/>
  <c r="J147"/>
  <c r="BK137"/>
  <c r="J128"/>
  <c r="J122"/>
  <c r="BK172"/>
  <c r="J171"/>
  <c r="J168"/>
  <c r="J166"/>
  <c r="BK162"/>
  <c r="J160"/>
  <c r="BK155"/>
  <c r="BK152"/>
  <c r="BK146"/>
  <c r="BK139"/>
  <c r="BK133"/>
  <c r="J127"/>
  <c r="F32"/>
  <c r="J172"/>
  <c r="J170"/>
  <c r="BK168"/>
  <c r="BK165"/>
  <c r="J162"/>
  <c r="J159"/>
  <c r="BK156"/>
  <c r="BK153"/>
  <c r="J150"/>
  <c r="J145"/>
  <c r="BK135"/>
  <c r="BK127"/>
  <c r="F35"/>
  <c r="BK170"/>
  <c r="BK167"/>
  <c r="J165"/>
  <c r="BK161"/>
  <c r="J157"/>
  <c r="J151"/>
  <c r="BK147"/>
  <c r="J144"/>
  <c r="J135"/>
  <c r="BK124"/>
  <c r="F34"/>
  <c r="BK159"/>
  <c r="J156"/>
  <c r="J153"/>
  <c r="J149"/>
  <c r="J146"/>
  <c r="J139"/>
  <c r="J133"/>
  <c r="J124"/>
  <c r="BK173"/>
  <c r="BK171"/>
  <c r="J169"/>
  <c r="BK166"/>
  <c r="J164"/>
  <c r="BK160"/>
  <c r="J155"/>
  <c r="BK151"/>
  <c r="J148"/>
  <c r="BK144"/>
  <c r="J137"/>
  <c r="J131"/>
  <c i="1" r="AS94"/>
  <c i="2" r="J173"/>
  <c r="BK169"/>
  <c r="J167"/>
  <c r="BK164"/>
  <c r="J161"/>
  <c r="BK157"/>
  <c r="J152"/>
  <c r="BK148"/>
  <c r="BK143"/>
  <c r="BK128"/>
  <c l="1" r="T121"/>
  <c r="T120"/>
  <c r="R126"/>
  <c r="BK126"/>
  <c r="J126"/>
  <c r="J97"/>
  <c r="R130"/>
  <c r="R121"/>
  <c r="R120"/>
  <c r="T126"/>
  <c r="P142"/>
  <c r="BK121"/>
  <c r="J121"/>
  <c r="J96"/>
  <c r="P126"/>
  <c r="P130"/>
  <c r="T130"/>
  <c r="T142"/>
  <c r="P121"/>
  <c r="P120"/>
  <c r="BK130"/>
  <c r="J130"/>
  <c r="J98"/>
  <c r="BK142"/>
  <c r="J142"/>
  <c r="J100"/>
  <c r="R142"/>
  <c r="R141"/>
  <c r="BK163"/>
  <c r="J163"/>
  <c r="J101"/>
  <c r="P163"/>
  <c r="R163"/>
  <c r="T163"/>
  <c i="1" r="BC95"/>
  <c r="BB95"/>
  <c i="2" r="J87"/>
  <c r="F89"/>
  <c r="J89"/>
  <c r="F90"/>
  <c r="J90"/>
  <c r="BE122"/>
  <c r="BE124"/>
  <c r="BE127"/>
  <c r="BE128"/>
  <c r="BE131"/>
  <c r="BE133"/>
  <c r="BE135"/>
  <c r="BE137"/>
  <c r="BE139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4"/>
  <c r="BE165"/>
  <c r="BE166"/>
  <c r="BE167"/>
  <c r="BE168"/>
  <c r="BE169"/>
  <c r="BE170"/>
  <c r="BE171"/>
  <c r="BE172"/>
  <c r="BE173"/>
  <c i="1" r="AW95"/>
  <c r="BA95"/>
  <c r="BD95"/>
  <c r="BA94"/>
  <c r="W30"/>
  <c r="BC94"/>
  <c r="W32"/>
  <c r="BD94"/>
  <c r="W33"/>
  <c r="BB94"/>
  <c r="W31"/>
  <c i="2" l="1" r="T141"/>
  <c r="P141"/>
  <c r="P119"/>
  <c i="1" r="AU95"/>
  <c i="2" r="R119"/>
  <c r="T119"/>
  <c r="BK120"/>
  <c r="J120"/>
  <c r="J95"/>
  <c r="BK141"/>
  <c r="J141"/>
  <c r="J99"/>
  <c i="1" r="AW94"/>
  <c r="AK30"/>
  <c r="AY94"/>
  <c i="2" r="J31"/>
  <c i="1" r="AV95"/>
  <c r="AT95"/>
  <c r="AX94"/>
  <c i="2" r="F31"/>
  <c i="1" r="AZ95"/>
  <c r="AZ94"/>
  <c r="W29"/>
  <c r="AU94"/>
  <c i="2" l="1" r="BK119"/>
  <c r="J119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<sst xmlns="http://schemas.openxmlformats.org/spreadsheetml/2006/main">
  <si>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</si>
  <si>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</si>
  <si>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</si>
  <si>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</si>
  <si>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</si>
  <si>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{290c4b9f-c860-4ff2-aee6-299b15a92102}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</si>
  <si>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</si>
  <si>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</si>
  <si>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</si>
  <si>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</si>
  <si>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</si>
  <si>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</si>
  <si>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</si>
  <si>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</si>
  <si>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2022s22-18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</si>
  <si>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</si>
  <si>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</si>
  <si>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Vrchlabí - dálkové cyklotrasy - cyklotrasa č.2 - úsek 18</t>
  </si>
  <si>
    <t>KSO:</t>
  </si>
  <si>
    <t>CC-CZ:</t>
  </si>
  <si>
    <t>Místo:</t>
  </si>
  <si>
    <t xml:space="preserve"> </t>
  </si>
  <si>
    <t>Datum:</t>
  </si>
  <si>
    <t>3. 4. 2024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</si>
  <si>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</si>
  <si>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</si>
  <si>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</si>
  <si>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</si>
  <si>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</si>
  <si>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</si>
  <si>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</si>
  <si>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</si>
  <si>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</si>
  <si>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</si>
  <si>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</si>
  <si>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</si>
  <si>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</si>
  <si>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</si>
  <si>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</si>
  <si>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</si>
  <si>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</si>
  <si>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</si>
  <si>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</si>
  <si>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</si>
  <si>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</si>
  <si>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</si>
  <si>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</si>
  <si>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</si>
  <si>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</si>
  <si>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</si>
  <si>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</si>
  <si>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</si>
  <si>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</si>
  <si>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</si>
  <si>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</si>
  <si>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</si>
  <si>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</si>
  <si>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</si>
  <si>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</si>
  <si>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</si>
  <si>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</si>
  <si>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</si>
  <si>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</si>
  <si>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</si>
  <si>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</si>
  <si>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</si>
  <si>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</si>
  <si>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</si>
  <si>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</si>
  <si>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</si>
  <si>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</si>
  <si>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</si>
  <si>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</si>
  <si>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</si>
  <si>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</si>
  <si>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</si>
  <si>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</si>
  <si>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</si>
  <si>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</si>
  <si>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</si>
  <si>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</si>
  <si>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</si>
  <si>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</si>
  <si>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</si>
  <si>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</si>
  <si>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</si>
  <si>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</si>
  <si>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hsv-1 - Oprava účelové komunikace</t>
  </si>
  <si>
    <t xml:space="preserve">    1 - Zemní práce</t>
  </si>
  <si>
    <t xml:space="preserve">    5 - Komunikace pozemní</t>
  </si>
  <si>
    <t xml:space="preserve">    9 - Ostatní konstrukce a práce, bourání</t>
  </si>
  <si>
    <t>hsv-2 - Veřejné osvětlení</t>
  </si>
  <si>
    <t xml:space="preserve">    D1 - Elektromontáže</t>
  </si>
  <si>
    <t xml:space="preserve">    D2 -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</si>
  <si>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</si>
  <si>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</si>
  <si>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</si>
  <si>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</si>
  <si>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</si>
  <si>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</si>
  <si>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</si>
  <si>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</si>
  <si>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</si>
  <si>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</si>
  <si>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</si>
  <si>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</si>
  <si>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</si>
  <si>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hsv-1</t>
  </si>
  <si>
    <t>Oprava účelové komunikace</t>
  </si>
  <si>
    <t>ROZPOCET</t>
  </si>
  <si>
    <t>Zemní práce</t>
  </si>
  <si>
    <t>K</t>
  </si>
  <si>
    <t>113107323</t>
  </si>
  <si>
    <t>Odstranění podkladu z kameniva drceného tl přes 200 do 300 mm strojně pl do 50 m2</t>
  </si>
  <si>
    <t>m2</t>
  </si>
  <si>
    <t>4</t>
  </si>
  <si>
    <t>456263027</t>
  </si>
  <si>
    <t>VV</t>
  </si>
  <si>
    <t>2*85*0,3</t>
  </si>
  <si>
    <t>113154124-1</t>
  </si>
  <si>
    <t>Frézování živičného krytu tl 60 mm pruh š přes 0,5 do 1 m pl do 500 m2 bez překážek v trase</t>
  </si>
  <si>
    <t>174385970</t>
  </si>
  <si>
    <t>5*150</t>
  </si>
  <si>
    <t>5</t>
  </si>
  <si>
    <t>Komunikace pozemní</t>
  </si>
  <si>
    <t>3</t>
  </si>
  <si>
    <t>573211111</t>
  </si>
  <si>
    <t>Postřik živičný spojovací z asfaltu v množství 0,60 kg/m2</t>
  </si>
  <si>
    <t>-1716819609</t>
  </si>
  <si>
    <t>577154121</t>
  </si>
  <si>
    <t>Asfaltový beton vrstva obrusná ACO 11+ (ABS) tř. I tl 60 mm š přes 3 m z nemodifikovaného asfaltu</t>
  </si>
  <si>
    <t>378881940</t>
  </si>
  <si>
    <t>9</t>
  </si>
  <si>
    <t>Ostatní konstrukce a práce, bourání</t>
  </si>
  <si>
    <t>915221112</t>
  </si>
  <si>
    <t>Vodorovné dopravní značení vodící čáry souvislé š 250 mm retroreflexní bílý plast</t>
  </si>
  <si>
    <t>m</t>
  </si>
  <si>
    <t>-1573738261</t>
  </si>
  <si>
    <t>2*65</t>
  </si>
  <si>
    <t>6</t>
  </si>
  <si>
    <t>916111123</t>
  </si>
  <si>
    <t>Osazení obruby z drobných kostek s boční opěrou do lože z betonu prostého</t>
  </si>
  <si>
    <t>239318638</t>
  </si>
  <si>
    <t>2*85*2</t>
  </si>
  <si>
    <t>7</t>
  </si>
  <si>
    <t>M</t>
  </si>
  <si>
    <t>58381007</t>
  </si>
  <si>
    <t>kostka štípaná dlažební žula drobná 8/10</t>
  </si>
  <si>
    <t>8</t>
  </si>
  <si>
    <t>1594063214</t>
  </si>
  <si>
    <t>340*0,1 'Přepočtené koeficientem množství</t>
  </si>
  <si>
    <t>919122132</t>
  </si>
  <si>
    <t>Těsnění spár zálivkou za tepla pro komůrky š 20 mm hl 40 mm s těsnicím profilem</t>
  </si>
  <si>
    <t>-908854941</t>
  </si>
  <si>
    <t>2*65+10</t>
  </si>
  <si>
    <t>919735112</t>
  </si>
  <si>
    <t>Řezání stávajícího živičného krytu hl přes 50 do 100 mm</t>
  </si>
  <si>
    <t>-1932121839</t>
  </si>
  <si>
    <t>2*150+10</t>
  </si>
  <si>
    <t>hsv-2</t>
  </si>
  <si>
    <t>Veřejné osvětlení</t>
  </si>
  <si>
    <t>D1</t>
  </si>
  <si>
    <t>Elektromontáže</t>
  </si>
  <si>
    <t>10</t>
  </si>
  <si>
    <t>Pol1</t>
  </si>
  <si>
    <t>svítidlo typu LED, 1785 lm / 13 W / 2700 K / RA70, autonomní stmívání, včetně recyklace a dopravy</t>
  </si>
  <si>
    <t>ks</t>
  </si>
  <si>
    <t>1301379939</t>
  </si>
  <si>
    <t>11</t>
  </si>
  <si>
    <t>Pol1.1</t>
  </si>
  <si>
    <t xml:space="preserve">svítidlo typu LED, svítidlo typu LED, 2168 lm / 15 W  / RA70, autonomní stmívání, včetně recyklace a dopravy</t>
  </si>
  <si>
    <t>-1206761913</t>
  </si>
  <si>
    <t>Pol10</t>
  </si>
  <si>
    <t>Kabelová chránička PEHD DN29 do stožárového základu (2)</t>
  </si>
  <si>
    <t>729036822</t>
  </si>
  <si>
    <t>13</t>
  </si>
  <si>
    <t>Pol13</t>
  </si>
  <si>
    <t>Zemnící vedení FeZn-D10(0,62kg/m), volně</t>
  </si>
  <si>
    <t>2116582551</t>
  </si>
  <si>
    <t>14</t>
  </si>
  <si>
    <t>Pol14</t>
  </si>
  <si>
    <t xml:space="preserve">Svorka  SU univerzální s antikorozní Zn ochranou</t>
  </si>
  <si>
    <t>-315865188</t>
  </si>
  <si>
    <t>15</t>
  </si>
  <si>
    <t>Pol15</t>
  </si>
  <si>
    <t xml:space="preserve">Ukončení kabelu smršťovací záklopkou do 3x4  mm2</t>
  </si>
  <si>
    <t>-108457434</t>
  </si>
  <si>
    <t>16</t>
  </si>
  <si>
    <t>Pol16</t>
  </si>
  <si>
    <t xml:space="preserve">Ukončení kabelu smršťovací záklopkou do 4x50  mm2</t>
  </si>
  <si>
    <t>1127907237</t>
  </si>
  <si>
    <t>17</t>
  </si>
  <si>
    <t>Pol17</t>
  </si>
  <si>
    <t>FOLIE VÝSTRAŽNÁ Sirka 33cm</t>
  </si>
  <si>
    <t>-1168429698</t>
  </si>
  <si>
    <t>18</t>
  </si>
  <si>
    <t>Pol18</t>
  </si>
  <si>
    <t xml:space="preserve">CHRÁNIČKA  KABELU KOPOFLEX 110</t>
  </si>
  <si>
    <t>-1169287243</t>
  </si>
  <si>
    <t>19</t>
  </si>
  <si>
    <t>Pol2</t>
  </si>
  <si>
    <t>Stožár stožár sadový bezpaticový třístupňový typ Vrchlabí, montážní výška 6 m / náklon 0 st. / osově</t>
  </si>
  <si>
    <t>-373752383</t>
  </si>
  <si>
    <t>20</t>
  </si>
  <si>
    <t>Pol20</t>
  </si>
  <si>
    <t>Součinnost správce veřejného osvětlení</t>
  </si>
  <si>
    <t>hod</t>
  </si>
  <si>
    <t>-314871748</t>
  </si>
  <si>
    <t>Pol21</t>
  </si>
  <si>
    <t>Doprava a manipulace stožárů</t>
  </si>
  <si>
    <t>-1133231696</t>
  </si>
  <si>
    <t>22</t>
  </si>
  <si>
    <t>Pol22</t>
  </si>
  <si>
    <t>Práce spojené s vyhledáním,úpravou a napojením stávající kabeláže</t>
  </si>
  <si>
    <t>-1825987484</t>
  </si>
  <si>
    <t>23</t>
  </si>
  <si>
    <t>Pol25</t>
  </si>
  <si>
    <t>Revizní měření , zpráva, dokumentace skutečného provedení (2)</t>
  </si>
  <si>
    <t>-32868234</t>
  </si>
  <si>
    <t>24</t>
  </si>
  <si>
    <t>Pol26.1</t>
  </si>
  <si>
    <t>Podružný materiál</t>
  </si>
  <si>
    <t>-1058964729</t>
  </si>
  <si>
    <t>25</t>
  </si>
  <si>
    <t>Pol5</t>
  </si>
  <si>
    <t xml:space="preserve">Svorkovnice stožárová s 1 nosičem pojistky a kompletní pojistkou  6A/E27</t>
  </si>
  <si>
    <t>1807668843</t>
  </si>
  <si>
    <t>26</t>
  </si>
  <si>
    <t>Pol6</t>
  </si>
  <si>
    <t xml:space="preserve">Svorkovnice stožárová s 2mi nosiči pojistky a kompletní pojistkou  6A/E27</t>
  </si>
  <si>
    <t>1393668822</t>
  </si>
  <si>
    <t>27</t>
  </si>
  <si>
    <t>Pol7</t>
  </si>
  <si>
    <t>Kabel silový PVC,CYKY 4x16 mm2, volně, s kabelovými štítky</t>
  </si>
  <si>
    <t>547247678</t>
  </si>
  <si>
    <t>28</t>
  </si>
  <si>
    <t>Pol8</t>
  </si>
  <si>
    <t>Kabel silový PVC,CYKY 3x1,5 mm2, volně,s kabelovými štítky</t>
  </si>
  <si>
    <t>-2028046301</t>
  </si>
  <si>
    <t>29</t>
  </si>
  <si>
    <t>Pol9</t>
  </si>
  <si>
    <t>Smršťovací bužírka zž (0,2)</t>
  </si>
  <si>
    <t>740302019</t>
  </si>
  <si>
    <t>D2</t>
  </si>
  <si>
    <t>30</t>
  </si>
  <si>
    <t>Pol26</t>
  </si>
  <si>
    <t>Vytýčení stávajících podzemních sítí včetně označovacího materiálu</t>
  </si>
  <si>
    <t>907946169</t>
  </si>
  <si>
    <t>31</t>
  </si>
  <si>
    <t>Pol29</t>
  </si>
  <si>
    <t>Hloubení kab.rýhy - zemina třídy 3, šíře 350mm,hloubka 1200mm</t>
  </si>
  <si>
    <t>-342067597</t>
  </si>
  <si>
    <t>32</t>
  </si>
  <si>
    <t>Pol30</t>
  </si>
  <si>
    <t>Zřízení kab. lože z prosáté zeminy, bez zakrytí, šíře do 65cm,tl. 5cm</t>
  </si>
  <si>
    <t>-469709889</t>
  </si>
  <si>
    <t>33</t>
  </si>
  <si>
    <t>Pol31</t>
  </si>
  <si>
    <t>Výkop jámy pro stožárový základ zemina třídy 3-4,ručně</t>
  </si>
  <si>
    <t>m3</t>
  </si>
  <si>
    <t>72301637</t>
  </si>
  <si>
    <t>34</t>
  </si>
  <si>
    <t>Pol32</t>
  </si>
  <si>
    <t>Stožárové pouzdro SP315/1000</t>
  </si>
  <si>
    <t>-839599347</t>
  </si>
  <si>
    <t>35</t>
  </si>
  <si>
    <t>Pol33</t>
  </si>
  <si>
    <t xml:space="preserve">Beton 13,5 (0,5) s manipulací  a dopravou</t>
  </si>
  <si>
    <t>826506790</t>
  </si>
  <si>
    <t>36</t>
  </si>
  <si>
    <t>Pol34</t>
  </si>
  <si>
    <t>Písek zásypový kopaný tříděný 0-4mm (0,3) s manipulací a dopravou</t>
  </si>
  <si>
    <t>-486617859</t>
  </si>
  <si>
    <t>37</t>
  </si>
  <si>
    <t>Pol36</t>
  </si>
  <si>
    <t>Zához kabelové rýhy zemina třídy 3, šíře 350mm,hloubka 1200mm</t>
  </si>
  <si>
    <t>-131025969</t>
  </si>
  <si>
    <t>38</t>
  </si>
  <si>
    <t>Pol37</t>
  </si>
  <si>
    <t>Provizorní úprava terénu v zemina třídy 3 , včetně osetí a zálivky 3x</t>
  </si>
  <si>
    <t>242160429</t>
  </si>
  <si>
    <t>39</t>
  </si>
  <si>
    <t>Pol38</t>
  </si>
  <si>
    <t>Geodetické zaměření skutečné polohy a export dat</t>
  </si>
  <si>
    <t>-620913181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</si>
</sst>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2022s22-18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Vrchlabí - dálkové cyklotrasy - cyklotrasa č.2 - úsek 18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3. 4. 2024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73</v>
      </c>
      <c r="BV94" s="115" t="s">
        <v>74</v>
      </c>
      <c r="BW94" s="115" t="s">
        <v>5</v>
      </c>
      <c r="BX94" s="115" t="s">
        <v>75</v>
      </c>
      <c r="CL94" s="115" t="s">
        <v>1</v>
      </c>
    </row>
    <row r="95" s="7" customFormat="1" ht="24.75" customHeight="1">
      <c r="A95" s="116" t="s">
        <v>76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'2022s22-18 - Vrchlabí - d...'!J28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77</v>
      </c>
      <c r="AR95" s="123"/>
      <c r="AS95" s="124">
        <v>0</v>
      </c>
      <c r="AT95" s="125">
        <f>ROUND(SUM(AV95:AW95),2)</f>
        <v>0</v>
      </c>
      <c r="AU95" s="126">
        <f>'2022s22-18 - Vrchlabí - d...'!P119</f>
        <v>0</v>
      </c>
      <c r="AV95" s="125">
        <f>'2022s22-18 - Vrchlabí - d...'!J31</f>
        <v>0</v>
      </c>
      <c r="AW95" s="125">
        <f>'2022s22-18 - Vrchlabí - d...'!J32</f>
        <v>0</v>
      </c>
      <c r="AX95" s="125">
        <f>'2022s22-18 - Vrchlabí - d...'!J33</f>
        <v>0</v>
      </c>
      <c r="AY95" s="125">
        <f>'2022s22-18 - Vrchlabí - d...'!J34</f>
        <v>0</v>
      </c>
      <c r="AZ95" s="125">
        <f>'2022s22-18 - Vrchlabí - d...'!F31</f>
        <v>0</v>
      </c>
      <c r="BA95" s="125">
        <f>'2022s22-18 - Vrchlabí - d...'!F32</f>
        <v>0</v>
      </c>
      <c r="BB95" s="125">
        <f>'2022s22-18 - Vrchlabí - d...'!F33</f>
        <v>0</v>
      </c>
      <c r="BC95" s="125">
        <f>'2022s22-18 - Vrchlabí - d...'!F34</f>
        <v>0</v>
      </c>
      <c r="BD95" s="127">
        <f>'2022s22-18 - Vrchlabí - d...'!F35</f>
        <v>0</v>
      </c>
      <c r="BE95" s="7"/>
      <c r="BT95" s="128" t="s">
        <v>78</v>
      </c>
      <c r="BU95" s="128" t="s">
        <v>79</v>
      </c>
      <c r="BV95" s="128" t="s">
        <v>74</v>
      </c>
      <c r="BW95" s="128" t="s">
        <v>5</v>
      </c>
      <c r="BX95" s="128" t="s">
        <v>75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+22SGs/dyzPSpyCB1oB34QUdiJMqgFXRbacNJvcN64KZMlIWlUHPEOuyeedTYfTBzWGAgePSxRQ7V5JNKnlvzQ==" hashValue="0aruqy9lQRkojJHTefBBpzfn4HKmMu5HZkPPz+EQKUIadMnze0mMNnbHwjpamGPMFW9AvjXw5qwG7DIGNuht3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2s22-18 - Vrchlabí - 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80</v>
      </c>
    </row>
    <row r="4" hidden="1" s="1" customFormat="1" ht="24.96" customHeight="1">
      <c r="B4" s="18"/>
      <c r="D4" s="131" t="s">
        <v>81</v>
      </c>
      <c r="L4" s="18"/>
      <c r="M4" s="132" t="s">
        <v>10</v>
      </c>
      <c r="AT4" s="15" t="s">
        <v>4</v>
      </c>
    </row>
    <row r="5" hidden="1" s="1" customFormat="1" ht="6.96" customHeight="1">
      <c r="B5" s="18"/>
      <c r="L5" s="18"/>
    </row>
    <row r="6" hidden="1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hidden="1" s="2" customFormat="1" ht="16.5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hidden="1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3. 4. 2024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8" customHeight="1">
      <c r="A13" s="36"/>
      <c r="B13" s="42"/>
      <c r="C13" s="36"/>
      <c r="D13" s="36"/>
      <c r="E13" s="135" t="str">
        <f>IF('Rekapitulace stavby'!E11="","",'Rekapitulace stavby'!E11)</f>
        <v xml:space="preserve"> </v>
      </c>
      <c r="F13" s="36"/>
      <c r="G13" s="36"/>
      <c r="H13" s="36"/>
      <c r="I13" s="133" t="s">
        <v>26</v>
      </c>
      <c r="J13" s="135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2" customHeight="1">
      <c r="A15" s="36"/>
      <c r="B15" s="42"/>
      <c r="C15" s="36"/>
      <c r="D15" s="133" t="s">
        <v>27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26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2" customHeight="1">
      <c r="A18" s="36"/>
      <c r="B18" s="42"/>
      <c r="C18" s="36"/>
      <c r="D18" s="133" t="s">
        <v>29</v>
      </c>
      <c r="E18" s="36"/>
      <c r="F18" s="36"/>
      <c r="G18" s="36"/>
      <c r="H18" s="36"/>
      <c r="I18" s="133" t="s">
        <v>25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26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2" customHeight="1">
      <c r="A21" s="36"/>
      <c r="B21" s="42"/>
      <c r="C21" s="36"/>
      <c r="D21" s="133" t="s">
        <v>31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26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2" customHeight="1">
      <c r="A24" s="36"/>
      <c r="B24" s="42"/>
      <c r="C24" s="36"/>
      <c r="D24" s="133" t="s">
        <v>32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hidden="1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25.44" customHeight="1">
      <c r="A28" s="36"/>
      <c r="B28" s="42"/>
      <c r="C28" s="36"/>
      <c r="D28" s="142" t="s">
        <v>33</v>
      </c>
      <c r="E28" s="36"/>
      <c r="F28" s="36"/>
      <c r="G28" s="36"/>
      <c r="H28" s="36"/>
      <c r="I28" s="36"/>
      <c r="J28" s="143">
        <f>ROUND(J119,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14.4" customHeight="1">
      <c r="A30" s="36"/>
      <c r="B30" s="42"/>
      <c r="C30" s="36"/>
      <c r="D30" s="36"/>
      <c r="E30" s="36"/>
      <c r="F30" s="144" t="s">
        <v>35</v>
      </c>
      <c r="G30" s="36"/>
      <c r="H30" s="36"/>
      <c r="I30" s="144" t="s">
        <v>34</v>
      </c>
      <c r="J30" s="144" t="s">
        <v>36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14.4" customHeight="1">
      <c r="A31" s="36"/>
      <c r="B31" s="42"/>
      <c r="C31" s="36"/>
      <c r="D31" s="145" t="s">
        <v>37</v>
      </c>
      <c r="E31" s="133" t="s">
        <v>38</v>
      </c>
      <c r="F31" s="146">
        <f>ROUND((SUM(BE119:BE173)),  2)</f>
        <v>0</v>
      </c>
      <c r="G31" s="36"/>
      <c r="H31" s="36"/>
      <c r="I31" s="147">
        <v>0.20999999999999999</v>
      </c>
      <c r="J31" s="146">
        <f>ROUND(((SUM(BE119:BE173))*I31),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133" t="s">
        <v>39</v>
      </c>
      <c r="F32" s="146">
        <f>ROUND((SUM(BF119:BF173)),  2)</f>
        <v>0</v>
      </c>
      <c r="G32" s="36"/>
      <c r="H32" s="36"/>
      <c r="I32" s="147">
        <v>0.12</v>
      </c>
      <c r="J32" s="146">
        <f>ROUND(((SUM(BF119:BF173))*I32),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40</v>
      </c>
      <c r="F33" s="146">
        <f>ROUND((SUM(BG119:BG173)),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41</v>
      </c>
      <c r="F34" s="146">
        <f>ROUND((SUM(BH119:BH173)),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42</v>
      </c>
      <c r="F35" s="146">
        <f>ROUND((SUM(BI119:BI173)),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25.44" customHeight="1">
      <c r="A37" s="36"/>
      <c r="B37" s="42"/>
      <c r="C37" s="148"/>
      <c r="D37" s="149" t="s">
        <v>43</v>
      </c>
      <c r="E37" s="150"/>
      <c r="F37" s="150"/>
      <c r="G37" s="151" t="s">
        <v>44</v>
      </c>
      <c r="H37" s="152" t="s">
        <v>45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1" customFormat="1" ht="14.4" customHeight="1">
      <c r="B39" s="18"/>
      <c r="L39" s="18"/>
    </row>
    <row r="40" hidden="1" s="1" customFormat="1" ht="14.4" customHeight="1">
      <c r="B40" s="18"/>
      <c r="L40" s="18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55" t="s">
        <v>46</v>
      </c>
      <c r="E50" s="156"/>
      <c r="F50" s="156"/>
      <c r="G50" s="155" t="s">
        <v>47</v>
      </c>
      <c r="H50" s="156"/>
      <c r="I50" s="156"/>
      <c r="J50" s="156"/>
      <c r="K50" s="156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57" t="s">
        <v>48</v>
      </c>
      <c r="E61" s="158"/>
      <c r="F61" s="159" t="s">
        <v>49</v>
      </c>
      <c r="G61" s="157" t="s">
        <v>48</v>
      </c>
      <c r="H61" s="158"/>
      <c r="I61" s="158"/>
      <c r="J61" s="160" t="s">
        <v>49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55" t="s">
        <v>50</v>
      </c>
      <c r="E65" s="161"/>
      <c r="F65" s="161"/>
      <c r="G65" s="155" t="s">
        <v>51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57" t="s">
        <v>48</v>
      </c>
      <c r="E76" s="158"/>
      <c r="F76" s="159" t="s">
        <v>49</v>
      </c>
      <c r="G76" s="157" t="s">
        <v>48</v>
      </c>
      <c r="H76" s="158"/>
      <c r="I76" s="158"/>
      <c r="J76" s="160" t="s">
        <v>49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Vrchlabí - dálkové cyklotrasy - cyklotrasa č.2 - úsek 18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3. 4. 2024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 xml:space="preserve"> </v>
      </c>
      <c r="G89" s="38"/>
      <c r="H89" s="38"/>
      <c r="I89" s="30" t="s">
        <v>29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27</v>
      </c>
      <c r="D90" s="38"/>
      <c r="E90" s="38"/>
      <c r="F90" s="25" t="str">
        <f>IF(E16="","",E16)</f>
        <v>Vyplň údaj</v>
      </c>
      <c r="G90" s="38"/>
      <c r="H90" s="38"/>
      <c r="I90" s="30" t="s">
        <v>31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83</v>
      </c>
      <c r="D92" s="167"/>
      <c r="E92" s="167"/>
      <c r="F92" s="167"/>
      <c r="G92" s="167"/>
      <c r="H92" s="167"/>
      <c r="I92" s="167"/>
      <c r="J92" s="168" t="s">
        <v>84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85</v>
      </c>
      <c r="D94" s="38"/>
      <c r="E94" s="38"/>
      <c r="F94" s="38"/>
      <c r="G94" s="38"/>
      <c r="H94" s="38"/>
      <c r="I94" s="38"/>
      <c r="J94" s="108">
        <f>J119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86</v>
      </c>
    </row>
    <row r="95" s="9" customFormat="1" ht="24.96" customHeight="1">
      <c r="A95" s="9"/>
      <c r="B95" s="170"/>
      <c r="C95" s="171"/>
      <c r="D95" s="172" t="s">
        <v>87</v>
      </c>
      <c r="E95" s="173"/>
      <c r="F95" s="173"/>
      <c r="G95" s="173"/>
      <c r="H95" s="173"/>
      <c r="I95" s="173"/>
      <c r="J95" s="174">
        <f>J120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88</v>
      </c>
      <c r="E96" s="179"/>
      <c r="F96" s="179"/>
      <c r="G96" s="179"/>
      <c r="H96" s="179"/>
      <c r="I96" s="179"/>
      <c r="J96" s="180">
        <f>J121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89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6"/>
      <c r="C98" s="177"/>
      <c r="D98" s="178" t="s">
        <v>90</v>
      </c>
      <c r="E98" s="179"/>
      <c r="F98" s="179"/>
      <c r="G98" s="179"/>
      <c r="H98" s="179"/>
      <c r="I98" s="179"/>
      <c r="J98" s="180">
        <f>J130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0"/>
      <c r="C99" s="171"/>
      <c r="D99" s="172" t="s">
        <v>91</v>
      </c>
      <c r="E99" s="173"/>
      <c r="F99" s="173"/>
      <c r="G99" s="173"/>
      <c r="H99" s="173"/>
      <c r="I99" s="173"/>
      <c r="J99" s="174">
        <f>J141</f>
        <v>0</v>
      </c>
      <c r="K99" s="171"/>
      <c r="L99" s="17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6"/>
      <c r="C100" s="177"/>
      <c r="D100" s="178" t="s">
        <v>92</v>
      </c>
      <c r="E100" s="179"/>
      <c r="F100" s="179"/>
      <c r="G100" s="179"/>
      <c r="H100" s="179"/>
      <c r="I100" s="179"/>
      <c r="J100" s="180">
        <f>J142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6"/>
      <c r="C101" s="177"/>
      <c r="D101" s="178" t="s">
        <v>93</v>
      </c>
      <c r="E101" s="179"/>
      <c r="F101" s="179"/>
      <c r="G101" s="179"/>
      <c r="H101" s="179"/>
      <c r="I101" s="179"/>
      <c r="J101" s="180">
        <f>J163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94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74" t="str">
        <f>E7</f>
        <v>Vrchlabí - dálkové cyklotrasy - cyklotrasa č.2 - úsek 18</v>
      </c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8"/>
      <c r="E113" s="38"/>
      <c r="F113" s="25" t="str">
        <f>F10</f>
        <v xml:space="preserve"> </v>
      </c>
      <c r="G113" s="38"/>
      <c r="H113" s="38"/>
      <c r="I113" s="30" t="s">
        <v>22</v>
      </c>
      <c r="J113" s="77" t="str">
        <f>IF(J10="","",J10)</f>
        <v>3. 4. 2024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8"/>
      <c r="E115" s="38"/>
      <c r="F115" s="25" t="str">
        <f>E13</f>
        <v xml:space="preserve"> </v>
      </c>
      <c r="G115" s="38"/>
      <c r="H115" s="38"/>
      <c r="I115" s="30" t="s">
        <v>29</v>
      </c>
      <c r="J115" s="34" t="str">
        <f>E19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27</v>
      </c>
      <c r="D116" s="38"/>
      <c r="E116" s="38"/>
      <c r="F116" s="25" t="str">
        <f>IF(E16="","",E16)</f>
        <v>Vyplň údaj</v>
      </c>
      <c r="G116" s="38"/>
      <c r="H116" s="38"/>
      <c r="I116" s="30" t="s">
        <v>31</v>
      </c>
      <c r="J116" s="34" t="str">
        <f>E22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82"/>
      <c r="B118" s="183"/>
      <c r="C118" s="184" t="s">
        <v>95</v>
      </c>
      <c r="D118" s="185" t="s">
        <v>58</v>
      </c>
      <c r="E118" s="185" t="s">
        <v>54</v>
      </c>
      <c r="F118" s="185" t="s">
        <v>55</v>
      </c>
      <c r="G118" s="185" t="s">
        <v>96</v>
      </c>
      <c r="H118" s="185" t="s">
        <v>97</v>
      </c>
      <c r="I118" s="185" t="s">
        <v>98</v>
      </c>
      <c r="J118" s="186" t="s">
        <v>84</v>
      </c>
      <c r="K118" s="187" t="s">
        <v>99</v>
      </c>
      <c r="L118" s="188"/>
      <c r="M118" s="98" t="s">
        <v>1</v>
      </c>
      <c r="N118" s="99" t="s">
        <v>37</v>
      </c>
      <c r="O118" s="99" t="s">
        <v>100</v>
      </c>
      <c r="P118" s="99" t="s">
        <v>101</v>
      </c>
      <c r="Q118" s="99" t="s">
        <v>102</v>
      </c>
      <c r="R118" s="99" t="s">
        <v>103</v>
      </c>
      <c r="S118" s="99" t="s">
        <v>104</v>
      </c>
      <c r="T118" s="100" t="s">
        <v>105</v>
      </c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="2" customFormat="1" ht="22.8" customHeight="1">
      <c r="A119" s="36"/>
      <c r="B119" s="37"/>
      <c r="C119" s="105" t="s">
        <v>106</v>
      </c>
      <c r="D119" s="38"/>
      <c r="E119" s="38"/>
      <c r="F119" s="38"/>
      <c r="G119" s="38"/>
      <c r="H119" s="38"/>
      <c r="I119" s="38"/>
      <c r="J119" s="189">
        <f>BK119</f>
        <v>0</v>
      </c>
      <c r="K119" s="38"/>
      <c r="L119" s="42"/>
      <c r="M119" s="101"/>
      <c r="N119" s="190"/>
      <c r="O119" s="102"/>
      <c r="P119" s="191">
        <f>P120+P141</f>
        <v>0</v>
      </c>
      <c r="Q119" s="102"/>
      <c r="R119" s="191">
        <f>R120+R141</f>
        <v>38.272800000000004</v>
      </c>
      <c r="S119" s="102"/>
      <c r="T119" s="192">
        <f>T120+T141</f>
        <v>127.44000000000001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72</v>
      </c>
      <c r="AU119" s="15" t="s">
        <v>86</v>
      </c>
      <c r="BK119" s="193">
        <f>BK120+BK141</f>
        <v>0</v>
      </c>
    </row>
    <row r="120" s="12" customFormat="1" ht="25.92" customHeight="1">
      <c r="A120" s="12"/>
      <c r="B120" s="194"/>
      <c r="C120" s="195"/>
      <c r="D120" s="196" t="s">
        <v>72</v>
      </c>
      <c r="E120" s="197" t="s">
        <v>107</v>
      </c>
      <c r="F120" s="197" t="s">
        <v>108</v>
      </c>
      <c r="G120" s="195"/>
      <c r="H120" s="195"/>
      <c r="I120" s="198"/>
      <c r="J120" s="199">
        <f>BK120</f>
        <v>0</v>
      </c>
      <c r="K120" s="195"/>
      <c r="L120" s="200"/>
      <c r="M120" s="201"/>
      <c r="N120" s="202"/>
      <c r="O120" s="202"/>
      <c r="P120" s="203">
        <f>P121+P126+P130</f>
        <v>0</v>
      </c>
      <c r="Q120" s="202"/>
      <c r="R120" s="203">
        <f>R121+R126+R130</f>
        <v>38.272800000000004</v>
      </c>
      <c r="S120" s="202"/>
      <c r="T120" s="204">
        <f>T121+T126+T130</f>
        <v>127.44000000000001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5" t="s">
        <v>78</v>
      </c>
      <c r="AT120" s="206" t="s">
        <v>72</v>
      </c>
      <c r="AU120" s="206" t="s">
        <v>73</v>
      </c>
      <c r="AY120" s="205" t="s">
        <v>109</v>
      </c>
      <c r="BK120" s="207">
        <f>BK121+BK126+BK130</f>
        <v>0</v>
      </c>
    </row>
    <row r="121" s="12" customFormat="1" ht="22.8" customHeight="1">
      <c r="A121" s="12"/>
      <c r="B121" s="194"/>
      <c r="C121" s="195"/>
      <c r="D121" s="196" t="s">
        <v>72</v>
      </c>
      <c r="E121" s="208" t="s">
        <v>78</v>
      </c>
      <c r="F121" s="208" t="s">
        <v>110</v>
      </c>
      <c r="G121" s="195"/>
      <c r="H121" s="195"/>
      <c r="I121" s="198"/>
      <c r="J121" s="209">
        <f>BK121</f>
        <v>0</v>
      </c>
      <c r="K121" s="195"/>
      <c r="L121" s="200"/>
      <c r="M121" s="201"/>
      <c r="N121" s="202"/>
      <c r="O121" s="202"/>
      <c r="P121" s="203">
        <f>SUM(P122:P125)</f>
        <v>0</v>
      </c>
      <c r="Q121" s="202"/>
      <c r="R121" s="203">
        <f>SUM(R122:R125)</f>
        <v>0.067500000000000004</v>
      </c>
      <c r="S121" s="202"/>
      <c r="T121" s="204">
        <f>SUM(T122:T125)</f>
        <v>127.44000000000001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5" t="s">
        <v>78</v>
      </c>
      <c r="AT121" s="206" t="s">
        <v>72</v>
      </c>
      <c r="AU121" s="206" t="s">
        <v>78</v>
      </c>
      <c r="AY121" s="205" t="s">
        <v>109</v>
      </c>
      <c r="BK121" s="207">
        <f>SUM(BK122:BK125)</f>
        <v>0</v>
      </c>
    </row>
    <row r="122" s="2" customFormat="1" ht="24.15" customHeight="1">
      <c r="A122" s="36"/>
      <c r="B122" s="37"/>
      <c r="C122" s="210" t="s">
        <v>78</v>
      </c>
      <c r="D122" s="210" t="s">
        <v>111</v>
      </c>
      <c r="E122" s="211" t="s">
        <v>112</v>
      </c>
      <c r="F122" s="212" t="s">
        <v>113</v>
      </c>
      <c r="G122" s="213" t="s">
        <v>114</v>
      </c>
      <c r="H122" s="214">
        <v>51</v>
      </c>
      <c r="I122" s="215"/>
      <c r="J122" s="216">
        <f>ROUND(I122*H122,2)</f>
        <v>0</v>
      </c>
      <c r="K122" s="217"/>
      <c r="L122" s="42"/>
      <c r="M122" s="218" t="s">
        <v>1</v>
      </c>
      <c r="N122" s="219" t="s">
        <v>38</v>
      </c>
      <c r="O122" s="89"/>
      <c r="P122" s="220">
        <f>O122*H122</f>
        <v>0</v>
      </c>
      <c r="Q122" s="220">
        <v>0</v>
      </c>
      <c r="R122" s="220">
        <f>Q122*H122</f>
        <v>0</v>
      </c>
      <c r="S122" s="220">
        <v>0.44</v>
      </c>
      <c r="T122" s="221">
        <f>S122*H122</f>
        <v>22.440000000000001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2" t="s">
        <v>115</v>
      </c>
      <c r="AT122" s="222" t="s">
        <v>111</v>
      </c>
      <c r="AU122" s="222" t="s">
        <v>80</v>
      </c>
      <c r="AY122" s="15" t="s">
        <v>109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5" t="s">
        <v>78</v>
      </c>
      <c r="BK122" s="223">
        <f>ROUND(I122*H122,2)</f>
        <v>0</v>
      </c>
      <c r="BL122" s="15" t="s">
        <v>115</v>
      </c>
      <c r="BM122" s="222" t="s">
        <v>116</v>
      </c>
    </row>
    <row r="123" s="13" customFormat="1">
      <c r="A123" s="13"/>
      <c r="B123" s="224"/>
      <c r="C123" s="225"/>
      <c r="D123" s="226" t="s">
        <v>117</v>
      </c>
      <c r="E123" s="227" t="s">
        <v>1</v>
      </c>
      <c r="F123" s="228" t="s">
        <v>118</v>
      </c>
      <c r="G123" s="225"/>
      <c r="H123" s="229">
        <v>51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117</v>
      </c>
      <c r="AU123" s="235" t="s">
        <v>80</v>
      </c>
      <c r="AV123" s="13" t="s">
        <v>80</v>
      </c>
      <c r="AW123" s="13" t="s">
        <v>30</v>
      </c>
      <c r="AX123" s="13" t="s">
        <v>78</v>
      </c>
      <c r="AY123" s="235" t="s">
        <v>109</v>
      </c>
    </row>
    <row r="124" s="2" customFormat="1" ht="33" customHeight="1">
      <c r="A124" s="36"/>
      <c r="B124" s="37"/>
      <c r="C124" s="210" t="s">
        <v>80</v>
      </c>
      <c r="D124" s="210" t="s">
        <v>111</v>
      </c>
      <c r="E124" s="211" t="s">
        <v>119</v>
      </c>
      <c r="F124" s="212" t="s">
        <v>120</v>
      </c>
      <c r="G124" s="213" t="s">
        <v>114</v>
      </c>
      <c r="H124" s="214">
        <v>750</v>
      </c>
      <c r="I124" s="215"/>
      <c r="J124" s="216">
        <f>ROUND(I124*H124,2)</f>
        <v>0</v>
      </c>
      <c r="K124" s="217"/>
      <c r="L124" s="42"/>
      <c r="M124" s="218" t="s">
        <v>1</v>
      </c>
      <c r="N124" s="219" t="s">
        <v>38</v>
      </c>
      <c r="O124" s="89"/>
      <c r="P124" s="220">
        <f>O124*H124</f>
        <v>0</v>
      </c>
      <c r="Q124" s="220">
        <v>9.0000000000000006E-05</v>
      </c>
      <c r="R124" s="220">
        <f>Q124*H124</f>
        <v>0.067500000000000004</v>
      </c>
      <c r="S124" s="220">
        <v>0.14000000000000001</v>
      </c>
      <c r="T124" s="221">
        <f>S124*H124</f>
        <v>105.00000000000001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2" t="s">
        <v>115</v>
      </c>
      <c r="AT124" s="222" t="s">
        <v>111</v>
      </c>
      <c r="AU124" s="222" t="s">
        <v>80</v>
      </c>
      <c r="AY124" s="15" t="s">
        <v>109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5" t="s">
        <v>78</v>
      </c>
      <c r="BK124" s="223">
        <f>ROUND(I124*H124,2)</f>
        <v>0</v>
      </c>
      <c r="BL124" s="15" t="s">
        <v>115</v>
      </c>
      <c r="BM124" s="222" t="s">
        <v>121</v>
      </c>
    </row>
    <row r="125" s="13" customFormat="1">
      <c r="A125" s="13"/>
      <c r="B125" s="224"/>
      <c r="C125" s="225"/>
      <c r="D125" s="226" t="s">
        <v>117</v>
      </c>
      <c r="E125" s="227" t="s">
        <v>1</v>
      </c>
      <c r="F125" s="228" t="s">
        <v>122</v>
      </c>
      <c r="G125" s="225"/>
      <c r="H125" s="229">
        <v>750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117</v>
      </c>
      <c r="AU125" s="235" t="s">
        <v>80</v>
      </c>
      <c r="AV125" s="13" t="s">
        <v>80</v>
      </c>
      <c r="AW125" s="13" t="s">
        <v>30</v>
      </c>
      <c r="AX125" s="13" t="s">
        <v>78</v>
      </c>
      <c r="AY125" s="235" t="s">
        <v>109</v>
      </c>
    </row>
    <row r="126" s="12" customFormat="1" ht="22.8" customHeight="1">
      <c r="A126" s="12"/>
      <c r="B126" s="194"/>
      <c r="C126" s="195"/>
      <c r="D126" s="196" t="s">
        <v>72</v>
      </c>
      <c r="E126" s="208" t="s">
        <v>123</v>
      </c>
      <c r="F126" s="208" t="s">
        <v>124</v>
      </c>
      <c r="G126" s="195"/>
      <c r="H126" s="195"/>
      <c r="I126" s="198"/>
      <c r="J126" s="209">
        <f>BK126</f>
        <v>0</v>
      </c>
      <c r="K126" s="195"/>
      <c r="L126" s="200"/>
      <c r="M126" s="201"/>
      <c r="N126" s="202"/>
      <c r="O126" s="202"/>
      <c r="P126" s="203">
        <f>SUM(P127:P129)</f>
        <v>0</v>
      </c>
      <c r="Q126" s="202"/>
      <c r="R126" s="203">
        <f>SUM(R127:R129)</f>
        <v>0</v>
      </c>
      <c r="S126" s="202"/>
      <c r="T126" s="204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5" t="s">
        <v>78</v>
      </c>
      <c r="AT126" s="206" t="s">
        <v>72</v>
      </c>
      <c r="AU126" s="206" t="s">
        <v>78</v>
      </c>
      <c r="AY126" s="205" t="s">
        <v>109</v>
      </c>
      <c r="BK126" s="207">
        <f>SUM(BK127:BK129)</f>
        <v>0</v>
      </c>
    </row>
    <row r="127" s="2" customFormat="1" ht="21.75" customHeight="1">
      <c r="A127" s="36"/>
      <c r="B127" s="37"/>
      <c r="C127" s="210" t="s">
        <v>125</v>
      </c>
      <c r="D127" s="210" t="s">
        <v>111</v>
      </c>
      <c r="E127" s="211" t="s">
        <v>126</v>
      </c>
      <c r="F127" s="212" t="s">
        <v>127</v>
      </c>
      <c r="G127" s="213" t="s">
        <v>114</v>
      </c>
      <c r="H127" s="214">
        <v>750</v>
      </c>
      <c r="I127" s="215"/>
      <c r="J127" s="216">
        <f>ROUND(I127*H127,2)</f>
        <v>0</v>
      </c>
      <c r="K127" s="217"/>
      <c r="L127" s="42"/>
      <c r="M127" s="218" t="s">
        <v>1</v>
      </c>
      <c r="N127" s="219" t="s">
        <v>38</v>
      </c>
      <c r="O127" s="89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2" t="s">
        <v>115</v>
      </c>
      <c r="AT127" s="222" t="s">
        <v>111</v>
      </c>
      <c r="AU127" s="222" t="s">
        <v>80</v>
      </c>
      <c r="AY127" s="15" t="s">
        <v>109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78</v>
      </c>
      <c r="BK127" s="223">
        <f>ROUND(I127*H127,2)</f>
        <v>0</v>
      </c>
      <c r="BL127" s="15" t="s">
        <v>115</v>
      </c>
      <c r="BM127" s="222" t="s">
        <v>128</v>
      </c>
    </row>
    <row r="128" s="2" customFormat="1" ht="33" customHeight="1">
      <c r="A128" s="36"/>
      <c r="B128" s="37"/>
      <c r="C128" s="210" t="s">
        <v>115</v>
      </c>
      <c r="D128" s="210" t="s">
        <v>111</v>
      </c>
      <c r="E128" s="211" t="s">
        <v>129</v>
      </c>
      <c r="F128" s="212" t="s">
        <v>130</v>
      </c>
      <c r="G128" s="213" t="s">
        <v>114</v>
      </c>
      <c r="H128" s="214">
        <v>750</v>
      </c>
      <c r="I128" s="215"/>
      <c r="J128" s="216">
        <f>ROUND(I128*H128,2)</f>
        <v>0</v>
      </c>
      <c r="K128" s="217"/>
      <c r="L128" s="42"/>
      <c r="M128" s="218" t="s">
        <v>1</v>
      </c>
      <c r="N128" s="219" t="s">
        <v>38</v>
      </c>
      <c r="O128" s="89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2" t="s">
        <v>115</v>
      </c>
      <c r="AT128" s="222" t="s">
        <v>111</v>
      </c>
      <c r="AU128" s="222" t="s">
        <v>80</v>
      </c>
      <c r="AY128" s="15" t="s">
        <v>109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78</v>
      </c>
      <c r="BK128" s="223">
        <f>ROUND(I128*H128,2)</f>
        <v>0</v>
      </c>
      <c r="BL128" s="15" t="s">
        <v>115</v>
      </c>
      <c r="BM128" s="222" t="s">
        <v>131</v>
      </c>
    </row>
    <row r="129" s="13" customFormat="1">
      <c r="A129" s="13"/>
      <c r="B129" s="224"/>
      <c r="C129" s="225"/>
      <c r="D129" s="226" t="s">
        <v>117</v>
      </c>
      <c r="E129" s="227" t="s">
        <v>1</v>
      </c>
      <c r="F129" s="228" t="s">
        <v>122</v>
      </c>
      <c r="G129" s="225"/>
      <c r="H129" s="229">
        <v>750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117</v>
      </c>
      <c r="AU129" s="235" t="s">
        <v>80</v>
      </c>
      <c r="AV129" s="13" t="s">
        <v>80</v>
      </c>
      <c r="AW129" s="13" t="s">
        <v>30</v>
      </c>
      <c r="AX129" s="13" t="s">
        <v>78</v>
      </c>
      <c r="AY129" s="235" t="s">
        <v>109</v>
      </c>
    </row>
    <row r="130" s="12" customFormat="1" ht="22.8" customHeight="1">
      <c r="A130" s="12"/>
      <c r="B130" s="194"/>
      <c r="C130" s="195"/>
      <c r="D130" s="196" t="s">
        <v>72</v>
      </c>
      <c r="E130" s="208" t="s">
        <v>132</v>
      </c>
      <c r="F130" s="208" t="s">
        <v>133</v>
      </c>
      <c r="G130" s="195"/>
      <c r="H130" s="195"/>
      <c r="I130" s="198"/>
      <c r="J130" s="209">
        <f>BK130</f>
        <v>0</v>
      </c>
      <c r="K130" s="195"/>
      <c r="L130" s="200"/>
      <c r="M130" s="201"/>
      <c r="N130" s="202"/>
      <c r="O130" s="202"/>
      <c r="P130" s="203">
        <f>SUM(P131:P140)</f>
        <v>0</v>
      </c>
      <c r="Q130" s="202"/>
      <c r="R130" s="203">
        <f>SUM(R131:R140)</f>
        <v>38.205300000000001</v>
      </c>
      <c r="S130" s="202"/>
      <c r="T130" s="204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5" t="s">
        <v>78</v>
      </c>
      <c r="AT130" s="206" t="s">
        <v>72</v>
      </c>
      <c r="AU130" s="206" t="s">
        <v>78</v>
      </c>
      <c r="AY130" s="205" t="s">
        <v>109</v>
      </c>
      <c r="BK130" s="207">
        <f>SUM(BK131:BK140)</f>
        <v>0</v>
      </c>
    </row>
    <row r="131" s="2" customFormat="1" ht="24.15" customHeight="1">
      <c r="A131" s="36"/>
      <c r="B131" s="37"/>
      <c r="C131" s="210" t="s">
        <v>123</v>
      </c>
      <c r="D131" s="210" t="s">
        <v>111</v>
      </c>
      <c r="E131" s="211" t="s">
        <v>134</v>
      </c>
      <c r="F131" s="212" t="s">
        <v>135</v>
      </c>
      <c r="G131" s="213" t="s">
        <v>136</v>
      </c>
      <c r="H131" s="214">
        <v>130</v>
      </c>
      <c r="I131" s="215"/>
      <c r="J131" s="216">
        <f>ROUND(I131*H131,2)</f>
        <v>0</v>
      </c>
      <c r="K131" s="217"/>
      <c r="L131" s="42"/>
      <c r="M131" s="218" t="s">
        <v>1</v>
      </c>
      <c r="N131" s="219" t="s">
        <v>38</v>
      </c>
      <c r="O131" s="89"/>
      <c r="P131" s="220">
        <f>O131*H131</f>
        <v>0</v>
      </c>
      <c r="Q131" s="220">
        <v>0.00064999999999999997</v>
      </c>
      <c r="R131" s="220">
        <f>Q131*H131</f>
        <v>0.084499999999999992</v>
      </c>
      <c r="S131" s="220">
        <v>0</v>
      </c>
      <c r="T131" s="22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2" t="s">
        <v>115</v>
      </c>
      <c r="AT131" s="222" t="s">
        <v>111</v>
      </c>
      <c r="AU131" s="222" t="s">
        <v>80</v>
      </c>
      <c r="AY131" s="15" t="s">
        <v>109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78</v>
      </c>
      <c r="BK131" s="223">
        <f>ROUND(I131*H131,2)</f>
        <v>0</v>
      </c>
      <c r="BL131" s="15" t="s">
        <v>115</v>
      </c>
      <c r="BM131" s="222" t="s">
        <v>137</v>
      </c>
    </row>
    <row r="132" s="13" customFormat="1">
      <c r="A132" s="13"/>
      <c r="B132" s="224"/>
      <c r="C132" s="225"/>
      <c r="D132" s="226" t="s">
        <v>117</v>
      </c>
      <c r="E132" s="227" t="s">
        <v>1</v>
      </c>
      <c r="F132" s="228" t="s">
        <v>138</v>
      </c>
      <c r="G132" s="225"/>
      <c r="H132" s="229">
        <v>130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117</v>
      </c>
      <c r="AU132" s="235" t="s">
        <v>80</v>
      </c>
      <c r="AV132" s="13" t="s">
        <v>80</v>
      </c>
      <c r="AW132" s="13" t="s">
        <v>30</v>
      </c>
      <c r="AX132" s="13" t="s">
        <v>78</v>
      </c>
      <c r="AY132" s="235" t="s">
        <v>109</v>
      </c>
    </row>
    <row r="133" s="2" customFormat="1" ht="24.15" customHeight="1">
      <c r="A133" s="36"/>
      <c r="B133" s="37"/>
      <c r="C133" s="210" t="s">
        <v>139</v>
      </c>
      <c r="D133" s="210" t="s">
        <v>111</v>
      </c>
      <c r="E133" s="211" t="s">
        <v>140</v>
      </c>
      <c r="F133" s="212" t="s">
        <v>141</v>
      </c>
      <c r="G133" s="213" t="s">
        <v>136</v>
      </c>
      <c r="H133" s="214">
        <v>340</v>
      </c>
      <c r="I133" s="215"/>
      <c r="J133" s="216">
        <f>ROUND(I133*H133,2)</f>
        <v>0</v>
      </c>
      <c r="K133" s="217"/>
      <c r="L133" s="42"/>
      <c r="M133" s="218" t="s">
        <v>1</v>
      </c>
      <c r="N133" s="219" t="s">
        <v>38</v>
      </c>
      <c r="O133" s="89"/>
      <c r="P133" s="220">
        <f>O133*H133</f>
        <v>0</v>
      </c>
      <c r="Q133" s="220">
        <v>0.089779999999999999</v>
      </c>
      <c r="R133" s="220">
        <f>Q133*H133</f>
        <v>30.525199999999998</v>
      </c>
      <c r="S133" s="220">
        <v>0</v>
      </c>
      <c r="T133" s="22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2" t="s">
        <v>115</v>
      </c>
      <c r="AT133" s="222" t="s">
        <v>111</v>
      </c>
      <c r="AU133" s="222" t="s">
        <v>80</v>
      </c>
      <c r="AY133" s="15" t="s">
        <v>109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78</v>
      </c>
      <c r="BK133" s="223">
        <f>ROUND(I133*H133,2)</f>
        <v>0</v>
      </c>
      <c r="BL133" s="15" t="s">
        <v>115</v>
      </c>
      <c r="BM133" s="222" t="s">
        <v>142</v>
      </c>
    </row>
    <row r="134" s="13" customFormat="1">
      <c r="A134" s="13"/>
      <c r="B134" s="224"/>
      <c r="C134" s="225"/>
      <c r="D134" s="226" t="s">
        <v>117</v>
      </c>
      <c r="E134" s="227" t="s">
        <v>1</v>
      </c>
      <c r="F134" s="228" t="s">
        <v>143</v>
      </c>
      <c r="G134" s="225"/>
      <c r="H134" s="229">
        <v>340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117</v>
      </c>
      <c r="AU134" s="235" t="s">
        <v>80</v>
      </c>
      <c r="AV134" s="13" t="s">
        <v>80</v>
      </c>
      <c r="AW134" s="13" t="s">
        <v>30</v>
      </c>
      <c r="AX134" s="13" t="s">
        <v>78</v>
      </c>
      <c r="AY134" s="235" t="s">
        <v>109</v>
      </c>
    </row>
    <row r="135" s="2" customFormat="1" ht="16.5" customHeight="1">
      <c r="A135" s="36"/>
      <c r="B135" s="37"/>
      <c r="C135" s="236" t="s">
        <v>144</v>
      </c>
      <c r="D135" s="236" t="s">
        <v>145</v>
      </c>
      <c r="E135" s="237" t="s">
        <v>146</v>
      </c>
      <c r="F135" s="238" t="s">
        <v>147</v>
      </c>
      <c r="G135" s="239" t="s">
        <v>114</v>
      </c>
      <c r="H135" s="240">
        <v>34</v>
      </c>
      <c r="I135" s="241"/>
      <c r="J135" s="242">
        <f>ROUND(I135*H135,2)</f>
        <v>0</v>
      </c>
      <c r="K135" s="243"/>
      <c r="L135" s="244"/>
      <c r="M135" s="245" t="s">
        <v>1</v>
      </c>
      <c r="N135" s="246" t="s">
        <v>38</v>
      </c>
      <c r="O135" s="89"/>
      <c r="P135" s="220">
        <f>O135*H135</f>
        <v>0</v>
      </c>
      <c r="Q135" s="220">
        <v>0.222</v>
      </c>
      <c r="R135" s="220">
        <f>Q135*H135</f>
        <v>7.548</v>
      </c>
      <c r="S135" s="220">
        <v>0</v>
      </c>
      <c r="T135" s="22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2" t="s">
        <v>148</v>
      </c>
      <c r="AT135" s="222" t="s">
        <v>145</v>
      </c>
      <c r="AU135" s="222" t="s">
        <v>80</v>
      </c>
      <c r="AY135" s="15" t="s">
        <v>109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78</v>
      </c>
      <c r="BK135" s="223">
        <f>ROUND(I135*H135,2)</f>
        <v>0</v>
      </c>
      <c r="BL135" s="15" t="s">
        <v>115</v>
      </c>
      <c r="BM135" s="222" t="s">
        <v>149</v>
      </c>
    </row>
    <row r="136" s="13" customFormat="1">
      <c r="A136" s="13"/>
      <c r="B136" s="224"/>
      <c r="C136" s="225"/>
      <c r="D136" s="226" t="s">
        <v>117</v>
      </c>
      <c r="E136" s="225"/>
      <c r="F136" s="228" t="s">
        <v>150</v>
      </c>
      <c r="G136" s="225"/>
      <c r="H136" s="229">
        <v>34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117</v>
      </c>
      <c r="AU136" s="235" t="s">
        <v>80</v>
      </c>
      <c r="AV136" s="13" t="s">
        <v>80</v>
      </c>
      <c r="AW136" s="13" t="s">
        <v>4</v>
      </c>
      <c r="AX136" s="13" t="s">
        <v>78</v>
      </c>
      <c r="AY136" s="235" t="s">
        <v>109</v>
      </c>
    </row>
    <row r="137" s="2" customFormat="1" ht="24.15" customHeight="1">
      <c r="A137" s="36"/>
      <c r="B137" s="37"/>
      <c r="C137" s="210" t="s">
        <v>148</v>
      </c>
      <c r="D137" s="210" t="s">
        <v>111</v>
      </c>
      <c r="E137" s="211" t="s">
        <v>151</v>
      </c>
      <c r="F137" s="212" t="s">
        <v>152</v>
      </c>
      <c r="G137" s="213" t="s">
        <v>136</v>
      </c>
      <c r="H137" s="214">
        <v>140</v>
      </c>
      <c r="I137" s="215"/>
      <c r="J137" s="216">
        <f>ROUND(I137*H137,2)</f>
        <v>0</v>
      </c>
      <c r="K137" s="217"/>
      <c r="L137" s="42"/>
      <c r="M137" s="218" t="s">
        <v>1</v>
      </c>
      <c r="N137" s="219" t="s">
        <v>38</v>
      </c>
      <c r="O137" s="89"/>
      <c r="P137" s="220">
        <f>O137*H137</f>
        <v>0</v>
      </c>
      <c r="Q137" s="220">
        <v>0.00034000000000000002</v>
      </c>
      <c r="R137" s="220">
        <f>Q137*H137</f>
        <v>0.047600000000000003</v>
      </c>
      <c r="S137" s="220">
        <v>0</v>
      </c>
      <c r="T137" s="22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2" t="s">
        <v>115</v>
      </c>
      <c r="AT137" s="222" t="s">
        <v>111</v>
      </c>
      <c r="AU137" s="222" t="s">
        <v>80</v>
      </c>
      <c r="AY137" s="15" t="s">
        <v>109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5" t="s">
        <v>78</v>
      </c>
      <c r="BK137" s="223">
        <f>ROUND(I137*H137,2)</f>
        <v>0</v>
      </c>
      <c r="BL137" s="15" t="s">
        <v>115</v>
      </c>
      <c r="BM137" s="222" t="s">
        <v>153</v>
      </c>
    </row>
    <row r="138" s="13" customFormat="1">
      <c r="A138" s="13"/>
      <c r="B138" s="224"/>
      <c r="C138" s="225"/>
      <c r="D138" s="226" t="s">
        <v>117</v>
      </c>
      <c r="E138" s="227" t="s">
        <v>1</v>
      </c>
      <c r="F138" s="228" t="s">
        <v>154</v>
      </c>
      <c r="G138" s="225"/>
      <c r="H138" s="229">
        <v>140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117</v>
      </c>
      <c r="AU138" s="235" t="s">
        <v>80</v>
      </c>
      <c r="AV138" s="13" t="s">
        <v>80</v>
      </c>
      <c r="AW138" s="13" t="s">
        <v>30</v>
      </c>
      <c r="AX138" s="13" t="s">
        <v>78</v>
      </c>
      <c r="AY138" s="235" t="s">
        <v>109</v>
      </c>
    </row>
    <row r="139" s="2" customFormat="1" ht="24.15" customHeight="1">
      <c r="A139" s="36"/>
      <c r="B139" s="37"/>
      <c r="C139" s="210" t="s">
        <v>132</v>
      </c>
      <c r="D139" s="210" t="s">
        <v>111</v>
      </c>
      <c r="E139" s="211" t="s">
        <v>155</v>
      </c>
      <c r="F139" s="212" t="s">
        <v>156</v>
      </c>
      <c r="G139" s="213" t="s">
        <v>136</v>
      </c>
      <c r="H139" s="214">
        <v>310</v>
      </c>
      <c r="I139" s="215"/>
      <c r="J139" s="216">
        <f>ROUND(I139*H139,2)</f>
        <v>0</v>
      </c>
      <c r="K139" s="217"/>
      <c r="L139" s="42"/>
      <c r="M139" s="218" t="s">
        <v>1</v>
      </c>
      <c r="N139" s="219" t="s">
        <v>38</v>
      </c>
      <c r="O139" s="89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2" t="s">
        <v>115</v>
      </c>
      <c r="AT139" s="222" t="s">
        <v>111</v>
      </c>
      <c r="AU139" s="222" t="s">
        <v>80</v>
      </c>
      <c r="AY139" s="15" t="s">
        <v>109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78</v>
      </c>
      <c r="BK139" s="223">
        <f>ROUND(I139*H139,2)</f>
        <v>0</v>
      </c>
      <c r="BL139" s="15" t="s">
        <v>115</v>
      </c>
      <c r="BM139" s="222" t="s">
        <v>157</v>
      </c>
    </row>
    <row r="140" s="13" customFormat="1">
      <c r="A140" s="13"/>
      <c r="B140" s="224"/>
      <c r="C140" s="225"/>
      <c r="D140" s="226" t="s">
        <v>117</v>
      </c>
      <c r="E140" s="227" t="s">
        <v>1</v>
      </c>
      <c r="F140" s="228" t="s">
        <v>158</v>
      </c>
      <c r="G140" s="225"/>
      <c r="H140" s="229">
        <v>310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117</v>
      </c>
      <c r="AU140" s="235" t="s">
        <v>80</v>
      </c>
      <c r="AV140" s="13" t="s">
        <v>80</v>
      </c>
      <c r="AW140" s="13" t="s">
        <v>30</v>
      </c>
      <c r="AX140" s="13" t="s">
        <v>78</v>
      </c>
      <c r="AY140" s="235" t="s">
        <v>109</v>
      </c>
    </row>
    <row r="141" s="12" customFormat="1" ht="25.92" customHeight="1">
      <c r="A141" s="12"/>
      <c r="B141" s="194"/>
      <c r="C141" s="195"/>
      <c r="D141" s="196" t="s">
        <v>72</v>
      </c>
      <c r="E141" s="197" t="s">
        <v>159</v>
      </c>
      <c r="F141" s="197" t="s">
        <v>160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P142+P163</f>
        <v>0</v>
      </c>
      <c r="Q141" s="202"/>
      <c r="R141" s="203">
        <f>R142+R163</f>
        <v>0</v>
      </c>
      <c r="S141" s="202"/>
      <c r="T141" s="204">
        <f>T142+T163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5" t="s">
        <v>78</v>
      </c>
      <c r="AT141" s="206" t="s">
        <v>72</v>
      </c>
      <c r="AU141" s="206" t="s">
        <v>73</v>
      </c>
      <c r="AY141" s="205" t="s">
        <v>109</v>
      </c>
      <c r="BK141" s="207">
        <f>BK142+BK163</f>
        <v>0</v>
      </c>
    </row>
    <row r="142" s="12" customFormat="1" ht="22.8" customHeight="1">
      <c r="A142" s="12"/>
      <c r="B142" s="194"/>
      <c r="C142" s="195"/>
      <c r="D142" s="196" t="s">
        <v>72</v>
      </c>
      <c r="E142" s="208" t="s">
        <v>161</v>
      </c>
      <c r="F142" s="208" t="s">
        <v>162</v>
      </c>
      <c r="G142" s="195"/>
      <c r="H142" s="195"/>
      <c r="I142" s="198"/>
      <c r="J142" s="209">
        <f>BK142</f>
        <v>0</v>
      </c>
      <c r="K142" s="195"/>
      <c r="L142" s="200"/>
      <c r="M142" s="201"/>
      <c r="N142" s="202"/>
      <c r="O142" s="202"/>
      <c r="P142" s="203">
        <f>SUM(P143:P162)</f>
        <v>0</v>
      </c>
      <c r="Q142" s="202"/>
      <c r="R142" s="203">
        <f>SUM(R143:R162)</f>
        <v>0</v>
      </c>
      <c r="S142" s="202"/>
      <c r="T142" s="204">
        <f>SUM(T143:T162)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5" t="s">
        <v>78</v>
      </c>
      <c r="AT142" s="206" t="s">
        <v>72</v>
      </c>
      <c r="AU142" s="206" t="s">
        <v>78</v>
      </c>
      <c r="AY142" s="205" t="s">
        <v>109</v>
      </c>
      <c r="BK142" s="207">
        <f>SUM(BK143:BK162)</f>
        <v>0</v>
      </c>
    </row>
    <row r="143" s="2" customFormat="1" ht="33" customHeight="1">
      <c r="A143" s="36"/>
      <c r="B143" s="37"/>
      <c r="C143" s="210" t="s">
        <v>163</v>
      </c>
      <c r="D143" s="210" t="s">
        <v>111</v>
      </c>
      <c r="E143" s="211" t="s">
        <v>164</v>
      </c>
      <c r="F143" s="212" t="s">
        <v>165</v>
      </c>
      <c r="G143" s="213" t="s">
        <v>166</v>
      </c>
      <c r="H143" s="214">
        <v>4</v>
      </c>
      <c r="I143" s="215"/>
      <c r="J143" s="216">
        <f>ROUND(I143*H143,2)</f>
        <v>0</v>
      </c>
      <c r="K143" s="217"/>
      <c r="L143" s="42"/>
      <c r="M143" s="218" t="s">
        <v>1</v>
      </c>
      <c r="N143" s="219" t="s">
        <v>38</v>
      </c>
      <c r="O143" s="89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2" t="s">
        <v>115</v>
      </c>
      <c r="AT143" s="222" t="s">
        <v>111</v>
      </c>
      <c r="AU143" s="222" t="s">
        <v>80</v>
      </c>
      <c r="AY143" s="15" t="s">
        <v>109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78</v>
      </c>
      <c r="BK143" s="223">
        <f>ROUND(I143*H143,2)</f>
        <v>0</v>
      </c>
      <c r="BL143" s="15" t="s">
        <v>115</v>
      </c>
      <c r="BM143" s="222" t="s">
        <v>167</v>
      </c>
    </row>
    <row r="144" s="2" customFormat="1" ht="33" customHeight="1">
      <c r="A144" s="36"/>
      <c r="B144" s="37"/>
      <c r="C144" s="210" t="s">
        <v>168</v>
      </c>
      <c r="D144" s="210" t="s">
        <v>111</v>
      </c>
      <c r="E144" s="211" t="s">
        <v>169</v>
      </c>
      <c r="F144" s="212" t="s">
        <v>170</v>
      </c>
      <c r="G144" s="213" t="s">
        <v>166</v>
      </c>
      <c r="H144" s="214">
        <v>1</v>
      </c>
      <c r="I144" s="215"/>
      <c r="J144" s="216">
        <f>ROUND(I144*H144,2)</f>
        <v>0</v>
      </c>
      <c r="K144" s="217"/>
      <c r="L144" s="42"/>
      <c r="M144" s="218" t="s">
        <v>1</v>
      </c>
      <c r="N144" s="219" t="s">
        <v>38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2" t="s">
        <v>115</v>
      </c>
      <c r="AT144" s="222" t="s">
        <v>111</v>
      </c>
      <c r="AU144" s="222" t="s">
        <v>80</v>
      </c>
      <c r="AY144" s="15" t="s">
        <v>109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78</v>
      </c>
      <c r="BK144" s="223">
        <f>ROUND(I144*H144,2)</f>
        <v>0</v>
      </c>
      <c r="BL144" s="15" t="s">
        <v>115</v>
      </c>
      <c r="BM144" s="222" t="s">
        <v>171</v>
      </c>
    </row>
    <row r="145" s="2" customFormat="1" ht="24.15" customHeight="1">
      <c r="A145" s="36"/>
      <c r="B145" s="37"/>
      <c r="C145" s="210" t="s">
        <v>8</v>
      </c>
      <c r="D145" s="210" t="s">
        <v>111</v>
      </c>
      <c r="E145" s="211" t="s">
        <v>172</v>
      </c>
      <c r="F145" s="212" t="s">
        <v>173</v>
      </c>
      <c r="G145" s="213" t="s">
        <v>136</v>
      </c>
      <c r="H145" s="214">
        <v>10</v>
      </c>
      <c r="I145" s="215"/>
      <c r="J145" s="216">
        <f>ROUND(I145*H145,2)</f>
        <v>0</v>
      </c>
      <c r="K145" s="217"/>
      <c r="L145" s="42"/>
      <c r="M145" s="218" t="s">
        <v>1</v>
      </c>
      <c r="N145" s="219" t="s">
        <v>38</v>
      </c>
      <c r="O145" s="89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2" t="s">
        <v>115</v>
      </c>
      <c r="AT145" s="222" t="s">
        <v>111</v>
      </c>
      <c r="AU145" s="222" t="s">
        <v>80</v>
      </c>
      <c r="AY145" s="15" t="s">
        <v>109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78</v>
      </c>
      <c r="BK145" s="223">
        <f>ROUND(I145*H145,2)</f>
        <v>0</v>
      </c>
      <c r="BL145" s="15" t="s">
        <v>115</v>
      </c>
      <c r="BM145" s="222" t="s">
        <v>174</v>
      </c>
    </row>
    <row r="146" s="2" customFormat="1" ht="16.5" customHeight="1">
      <c r="A146" s="36"/>
      <c r="B146" s="37"/>
      <c r="C146" s="210" t="s">
        <v>175</v>
      </c>
      <c r="D146" s="210" t="s">
        <v>111</v>
      </c>
      <c r="E146" s="211" t="s">
        <v>176</v>
      </c>
      <c r="F146" s="212" t="s">
        <v>177</v>
      </c>
      <c r="G146" s="213" t="s">
        <v>136</v>
      </c>
      <c r="H146" s="214">
        <v>150</v>
      </c>
      <c r="I146" s="215"/>
      <c r="J146" s="216">
        <f>ROUND(I146*H146,2)</f>
        <v>0</v>
      </c>
      <c r="K146" s="217"/>
      <c r="L146" s="42"/>
      <c r="M146" s="218" t="s">
        <v>1</v>
      </c>
      <c r="N146" s="219" t="s">
        <v>38</v>
      </c>
      <c r="O146" s="89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2" t="s">
        <v>115</v>
      </c>
      <c r="AT146" s="222" t="s">
        <v>111</v>
      </c>
      <c r="AU146" s="222" t="s">
        <v>80</v>
      </c>
      <c r="AY146" s="15" t="s">
        <v>109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78</v>
      </c>
      <c r="BK146" s="223">
        <f>ROUND(I146*H146,2)</f>
        <v>0</v>
      </c>
      <c r="BL146" s="15" t="s">
        <v>115</v>
      </c>
      <c r="BM146" s="222" t="s">
        <v>178</v>
      </c>
    </row>
    <row r="147" s="2" customFormat="1" ht="21.75" customHeight="1">
      <c r="A147" s="36"/>
      <c r="B147" s="37"/>
      <c r="C147" s="210" t="s">
        <v>179</v>
      </c>
      <c r="D147" s="210" t="s">
        <v>111</v>
      </c>
      <c r="E147" s="211" t="s">
        <v>180</v>
      </c>
      <c r="F147" s="212" t="s">
        <v>181</v>
      </c>
      <c r="G147" s="213" t="s">
        <v>166</v>
      </c>
      <c r="H147" s="214">
        <v>15</v>
      </c>
      <c r="I147" s="215"/>
      <c r="J147" s="216">
        <f>ROUND(I147*H147,2)</f>
        <v>0</v>
      </c>
      <c r="K147" s="217"/>
      <c r="L147" s="42"/>
      <c r="M147" s="218" t="s">
        <v>1</v>
      </c>
      <c r="N147" s="219" t="s">
        <v>38</v>
      </c>
      <c r="O147" s="89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2" t="s">
        <v>115</v>
      </c>
      <c r="AT147" s="222" t="s">
        <v>111</v>
      </c>
      <c r="AU147" s="222" t="s">
        <v>80</v>
      </c>
      <c r="AY147" s="15" t="s">
        <v>109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78</v>
      </c>
      <c r="BK147" s="223">
        <f>ROUND(I147*H147,2)</f>
        <v>0</v>
      </c>
      <c r="BL147" s="15" t="s">
        <v>115</v>
      </c>
      <c r="BM147" s="222" t="s">
        <v>182</v>
      </c>
    </row>
    <row r="148" s="2" customFormat="1" ht="21.75" customHeight="1">
      <c r="A148" s="36"/>
      <c r="B148" s="37"/>
      <c r="C148" s="210" t="s">
        <v>183</v>
      </c>
      <c r="D148" s="210" t="s">
        <v>111</v>
      </c>
      <c r="E148" s="211" t="s">
        <v>184</v>
      </c>
      <c r="F148" s="212" t="s">
        <v>185</v>
      </c>
      <c r="G148" s="213" t="s">
        <v>166</v>
      </c>
      <c r="H148" s="214">
        <v>10</v>
      </c>
      <c r="I148" s="215"/>
      <c r="J148" s="216">
        <f>ROUND(I148*H148,2)</f>
        <v>0</v>
      </c>
      <c r="K148" s="217"/>
      <c r="L148" s="42"/>
      <c r="M148" s="218" t="s">
        <v>1</v>
      </c>
      <c r="N148" s="219" t="s">
        <v>38</v>
      </c>
      <c r="O148" s="89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2" t="s">
        <v>115</v>
      </c>
      <c r="AT148" s="222" t="s">
        <v>111</v>
      </c>
      <c r="AU148" s="222" t="s">
        <v>80</v>
      </c>
      <c r="AY148" s="15" t="s">
        <v>109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78</v>
      </c>
      <c r="BK148" s="223">
        <f>ROUND(I148*H148,2)</f>
        <v>0</v>
      </c>
      <c r="BL148" s="15" t="s">
        <v>115</v>
      </c>
      <c r="BM148" s="222" t="s">
        <v>186</v>
      </c>
    </row>
    <row r="149" s="2" customFormat="1" ht="21.75" customHeight="1">
      <c r="A149" s="36"/>
      <c r="B149" s="37"/>
      <c r="C149" s="210" t="s">
        <v>187</v>
      </c>
      <c r="D149" s="210" t="s">
        <v>111</v>
      </c>
      <c r="E149" s="211" t="s">
        <v>188</v>
      </c>
      <c r="F149" s="212" t="s">
        <v>189</v>
      </c>
      <c r="G149" s="213" t="s">
        <v>166</v>
      </c>
      <c r="H149" s="214">
        <v>9</v>
      </c>
      <c r="I149" s="215"/>
      <c r="J149" s="216">
        <f>ROUND(I149*H149,2)</f>
        <v>0</v>
      </c>
      <c r="K149" s="217"/>
      <c r="L149" s="42"/>
      <c r="M149" s="218" t="s">
        <v>1</v>
      </c>
      <c r="N149" s="219" t="s">
        <v>38</v>
      </c>
      <c r="O149" s="89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2" t="s">
        <v>115</v>
      </c>
      <c r="AT149" s="222" t="s">
        <v>111</v>
      </c>
      <c r="AU149" s="222" t="s">
        <v>80</v>
      </c>
      <c r="AY149" s="15" t="s">
        <v>109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5" t="s">
        <v>78</v>
      </c>
      <c r="BK149" s="223">
        <f>ROUND(I149*H149,2)</f>
        <v>0</v>
      </c>
      <c r="BL149" s="15" t="s">
        <v>115</v>
      </c>
      <c r="BM149" s="222" t="s">
        <v>190</v>
      </c>
    </row>
    <row r="150" s="2" customFormat="1" ht="16.5" customHeight="1">
      <c r="A150" s="36"/>
      <c r="B150" s="37"/>
      <c r="C150" s="210" t="s">
        <v>191</v>
      </c>
      <c r="D150" s="210" t="s">
        <v>111</v>
      </c>
      <c r="E150" s="211" t="s">
        <v>192</v>
      </c>
      <c r="F150" s="212" t="s">
        <v>193</v>
      </c>
      <c r="G150" s="213" t="s">
        <v>166</v>
      </c>
      <c r="H150" s="214">
        <v>150</v>
      </c>
      <c r="I150" s="215"/>
      <c r="J150" s="216">
        <f>ROUND(I150*H150,2)</f>
        <v>0</v>
      </c>
      <c r="K150" s="217"/>
      <c r="L150" s="42"/>
      <c r="M150" s="218" t="s">
        <v>1</v>
      </c>
      <c r="N150" s="219" t="s">
        <v>38</v>
      </c>
      <c r="O150" s="89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2" t="s">
        <v>115</v>
      </c>
      <c r="AT150" s="222" t="s">
        <v>111</v>
      </c>
      <c r="AU150" s="222" t="s">
        <v>80</v>
      </c>
      <c r="AY150" s="15" t="s">
        <v>109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5" t="s">
        <v>78</v>
      </c>
      <c r="BK150" s="223">
        <f>ROUND(I150*H150,2)</f>
        <v>0</v>
      </c>
      <c r="BL150" s="15" t="s">
        <v>115</v>
      </c>
      <c r="BM150" s="222" t="s">
        <v>194</v>
      </c>
    </row>
    <row r="151" s="2" customFormat="1" ht="16.5" customHeight="1">
      <c r="A151" s="36"/>
      <c r="B151" s="37"/>
      <c r="C151" s="210" t="s">
        <v>195</v>
      </c>
      <c r="D151" s="210" t="s">
        <v>111</v>
      </c>
      <c r="E151" s="211" t="s">
        <v>196</v>
      </c>
      <c r="F151" s="212" t="s">
        <v>197</v>
      </c>
      <c r="G151" s="213" t="s">
        <v>166</v>
      </c>
      <c r="H151" s="214">
        <v>150</v>
      </c>
      <c r="I151" s="215"/>
      <c r="J151" s="216">
        <f>ROUND(I151*H151,2)</f>
        <v>0</v>
      </c>
      <c r="K151" s="217"/>
      <c r="L151" s="42"/>
      <c r="M151" s="218" t="s">
        <v>1</v>
      </c>
      <c r="N151" s="219" t="s">
        <v>38</v>
      </c>
      <c r="O151" s="89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2" t="s">
        <v>115</v>
      </c>
      <c r="AT151" s="222" t="s">
        <v>111</v>
      </c>
      <c r="AU151" s="222" t="s">
        <v>80</v>
      </c>
      <c r="AY151" s="15" t="s">
        <v>109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78</v>
      </c>
      <c r="BK151" s="223">
        <f>ROUND(I151*H151,2)</f>
        <v>0</v>
      </c>
      <c r="BL151" s="15" t="s">
        <v>115</v>
      </c>
      <c r="BM151" s="222" t="s">
        <v>198</v>
      </c>
    </row>
    <row r="152" s="2" customFormat="1" ht="33" customHeight="1">
      <c r="A152" s="36"/>
      <c r="B152" s="37"/>
      <c r="C152" s="210" t="s">
        <v>199</v>
      </c>
      <c r="D152" s="210" t="s">
        <v>111</v>
      </c>
      <c r="E152" s="211" t="s">
        <v>200</v>
      </c>
      <c r="F152" s="212" t="s">
        <v>201</v>
      </c>
      <c r="G152" s="213" t="s">
        <v>166</v>
      </c>
      <c r="H152" s="214">
        <v>5</v>
      </c>
      <c r="I152" s="215"/>
      <c r="J152" s="216">
        <f>ROUND(I152*H152,2)</f>
        <v>0</v>
      </c>
      <c r="K152" s="217"/>
      <c r="L152" s="42"/>
      <c r="M152" s="218" t="s">
        <v>1</v>
      </c>
      <c r="N152" s="219" t="s">
        <v>38</v>
      </c>
      <c r="O152" s="8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2" t="s">
        <v>115</v>
      </c>
      <c r="AT152" s="222" t="s">
        <v>111</v>
      </c>
      <c r="AU152" s="222" t="s">
        <v>80</v>
      </c>
      <c r="AY152" s="15" t="s">
        <v>109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5" t="s">
        <v>78</v>
      </c>
      <c r="BK152" s="223">
        <f>ROUND(I152*H152,2)</f>
        <v>0</v>
      </c>
      <c r="BL152" s="15" t="s">
        <v>115</v>
      </c>
      <c r="BM152" s="222" t="s">
        <v>202</v>
      </c>
    </row>
    <row r="153" s="2" customFormat="1" ht="16.5" customHeight="1">
      <c r="A153" s="36"/>
      <c r="B153" s="37"/>
      <c r="C153" s="210" t="s">
        <v>203</v>
      </c>
      <c r="D153" s="210" t="s">
        <v>111</v>
      </c>
      <c r="E153" s="211" t="s">
        <v>204</v>
      </c>
      <c r="F153" s="212" t="s">
        <v>205</v>
      </c>
      <c r="G153" s="213" t="s">
        <v>206</v>
      </c>
      <c r="H153" s="214">
        <v>4</v>
      </c>
      <c r="I153" s="215"/>
      <c r="J153" s="216">
        <f>ROUND(I153*H153,2)</f>
        <v>0</v>
      </c>
      <c r="K153" s="217"/>
      <c r="L153" s="42"/>
      <c r="M153" s="218" t="s">
        <v>1</v>
      </c>
      <c r="N153" s="219" t="s">
        <v>38</v>
      </c>
      <c r="O153" s="89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2" t="s">
        <v>115</v>
      </c>
      <c r="AT153" s="222" t="s">
        <v>111</v>
      </c>
      <c r="AU153" s="222" t="s">
        <v>80</v>
      </c>
      <c r="AY153" s="15" t="s">
        <v>109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78</v>
      </c>
      <c r="BK153" s="223">
        <f>ROUND(I153*H153,2)</f>
        <v>0</v>
      </c>
      <c r="BL153" s="15" t="s">
        <v>115</v>
      </c>
      <c r="BM153" s="222" t="s">
        <v>207</v>
      </c>
    </row>
    <row r="154" s="2" customFormat="1" ht="16.5" customHeight="1">
      <c r="A154" s="36"/>
      <c r="B154" s="37"/>
      <c r="C154" s="210" t="s">
        <v>7</v>
      </c>
      <c r="D154" s="210" t="s">
        <v>111</v>
      </c>
      <c r="E154" s="211" t="s">
        <v>208</v>
      </c>
      <c r="F154" s="212" t="s">
        <v>209</v>
      </c>
      <c r="G154" s="213" t="s">
        <v>206</v>
      </c>
      <c r="H154" s="214">
        <v>5</v>
      </c>
      <c r="I154" s="215"/>
      <c r="J154" s="216">
        <f>ROUND(I154*H154,2)</f>
        <v>0</v>
      </c>
      <c r="K154" s="217"/>
      <c r="L154" s="42"/>
      <c r="M154" s="218" t="s">
        <v>1</v>
      </c>
      <c r="N154" s="219" t="s">
        <v>38</v>
      </c>
      <c r="O154" s="89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2" t="s">
        <v>115</v>
      </c>
      <c r="AT154" s="222" t="s">
        <v>111</v>
      </c>
      <c r="AU154" s="222" t="s">
        <v>80</v>
      </c>
      <c r="AY154" s="15" t="s">
        <v>109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5" t="s">
        <v>78</v>
      </c>
      <c r="BK154" s="223">
        <f>ROUND(I154*H154,2)</f>
        <v>0</v>
      </c>
      <c r="BL154" s="15" t="s">
        <v>115</v>
      </c>
      <c r="BM154" s="222" t="s">
        <v>210</v>
      </c>
    </row>
    <row r="155" s="2" customFormat="1" ht="24.15" customHeight="1">
      <c r="A155" s="36"/>
      <c r="B155" s="37"/>
      <c r="C155" s="210" t="s">
        <v>211</v>
      </c>
      <c r="D155" s="210" t="s">
        <v>111</v>
      </c>
      <c r="E155" s="211" t="s">
        <v>212</v>
      </c>
      <c r="F155" s="212" t="s">
        <v>213</v>
      </c>
      <c r="G155" s="213" t="s">
        <v>206</v>
      </c>
      <c r="H155" s="214">
        <v>2</v>
      </c>
      <c r="I155" s="215"/>
      <c r="J155" s="216">
        <f>ROUND(I155*H155,2)</f>
        <v>0</v>
      </c>
      <c r="K155" s="217"/>
      <c r="L155" s="42"/>
      <c r="M155" s="218" t="s">
        <v>1</v>
      </c>
      <c r="N155" s="219" t="s">
        <v>38</v>
      </c>
      <c r="O155" s="89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2" t="s">
        <v>115</v>
      </c>
      <c r="AT155" s="222" t="s">
        <v>111</v>
      </c>
      <c r="AU155" s="222" t="s">
        <v>80</v>
      </c>
      <c r="AY155" s="15" t="s">
        <v>109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5" t="s">
        <v>78</v>
      </c>
      <c r="BK155" s="223">
        <f>ROUND(I155*H155,2)</f>
        <v>0</v>
      </c>
      <c r="BL155" s="15" t="s">
        <v>115</v>
      </c>
      <c r="BM155" s="222" t="s">
        <v>214</v>
      </c>
    </row>
    <row r="156" s="2" customFormat="1" ht="24.15" customHeight="1">
      <c r="A156" s="36"/>
      <c r="B156" s="37"/>
      <c r="C156" s="210" t="s">
        <v>215</v>
      </c>
      <c r="D156" s="210" t="s">
        <v>111</v>
      </c>
      <c r="E156" s="211" t="s">
        <v>216</v>
      </c>
      <c r="F156" s="212" t="s">
        <v>217</v>
      </c>
      <c r="G156" s="213" t="s">
        <v>206</v>
      </c>
      <c r="H156" s="214">
        <v>6</v>
      </c>
      <c r="I156" s="215"/>
      <c r="J156" s="216">
        <f>ROUND(I156*H156,2)</f>
        <v>0</v>
      </c>
      <c r="K156" s="217"/>
      <c r="L156" s="42"/>
      <c r="M156" s="218" t="s">
        <v>1</v>
      </c>
      <c r="N156" s="219" t="s">
        <v>38</v>
      </c>
      <c r="O156" s="8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2" t="s">
        <v>115</v>
      </c>
      <c r="AT156" s="222" t="s">
        <v>111</v>
      </c>
      <c r="AU156" s="222" t="s">
        <v>80</v>
      </c>
      <c r="AY156" s="15" t="s">
        <v>109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78</v>
      </c>
      <c r="BK156" s="223">
        <f>ROUND(I156*H156,2)</f>
        <v>0</v>
      </c>
      <c r="BL156" s="15" t="s">
        <v>115</v>
      </c>
      <c r="BM156" s="222" t="s">
        <v>218</v>
      </c>
    </row>
    <row r="157" s="2" customFormat="1" ht="16.5" customHeight="1">
      <c r="A157" s="36"/>
      <c r="B157" s="37"/>
      <c r="C157" s="210" t="s">
        <v>219</v>
      </c>
      <c r="D157" s="210" t="s">
        <v>111</v>
      </c>
      <c r="E157" s="211" t="s">
        <v>220</v>
      </c>
      <c r="F157" s="212" t="s">
        <v>221</v>
      </c>
      <c r="G157" s="213" t="s">
        <v>166</v>
      </c>
      <c r="H157" s="214">
        <v>1</v>
      </c>
      <c r="I157" s="215"/>
      <c r="J157" s="216">
        <f>ROUND(I157*H157,2)</f>
        <v>0</v>
      </c>
      <c r="K157" s="217"/>
      <c r="L157" s="42"/>
      <c r="M157" s="218" t="s">
        <v>1</v>
      </c>
      <c r="N157" s="219" t="s">
        <v>38</v>
      </c>
      <c r="O157" s="89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2" t="s">
        <v>115</v>
      </c>
      <c r="AT157" s="222" t="s">
        <v>111</v>
      </c>
      <c r="AU157" s="222" t="s">
        <v>80</v>
      </c>
      <c r="AY157" s="15" t="s">
        <v>109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5" t="s">
        <v>78</v>
      </c>
      <c r="BK157" s="223">
        <f>ROUND(I157*H157,2)</f>
        <v>0</v>
      </c>
      <c r="BL157" s="15" t="s">
        <v>115</v>
      </c>
      <c r="BM157" s="222" t="s">
        <v>222</v>
      </c>
    </row>
    <row r="158" s="2" customFormat="1" ht="24.15" customHeight="1">
      <c r="A158" s="36"/>
      <c r="B158" s="37"/>
      <c r="C158" s="210" t="s">
        <v>223</v>
      </c>
      <c r="D158" s="210" t="s">
        <v>111</v>
      </c>
      <c r="E158" s="211" t="s">
        <v>224</v>
      </c>
      <c r="F158" s="212" t="s">
        <v>225</v>
      </c>
      <c r="G158" s="213" t="s">
        <v>166</v>
      </c>
      <c r="H158" s="214">
        <v>3</v>
      </c>
      <c r="I158" s="215"/>
      <c r="J158" s="216">
        <f>ROUND(I158*H158,2)</f>
        <v>0</v>
      </c>
      <c r="K158" s="217"/>
      <c r="L158" s="42"/>
      <c r="M158" s="218" t="s">
        <v>1</v>
      </c>
      <c r="N158" s="219" t="s">
        <v>38</v>
      </c>
      <c r="O158" s="89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2" t="s">
        <v>115</v>
      </c>
      <c r="AT158" s="222" t="s">
        <v>111</v>
      </c>
      <c r="AU158" s="222" t="s">
        <v>80</v>
      </c>
      <c r="AY158" s="15" t="s">
        <v>109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5" t="s">
        <v>78</v>
      </c>
      <c r="BK158" s="223">
        <f>ROUND(I158*H158,2)</f>
        <v>0</v>
      </c>
      <c r="BL158" s="15" t="s">
        <v>115</v>
      </c>
      <c r="BM158" s="222" t="s">
        <v>226</v>
      </c>
    </row>
    <row r="159" s="2" customFormat="1" ht="24.15" customHeight="1">
      <c r="A159" s="36"/>
      <c r="B159" s="37"/>
      <c r="C159" s="210" t="s">
        <v>227</v>
      </c>
      <c r="D159" s="210" t="s">
        <v>111</v>
      </c>
      <c r="E159" s="211" t="s">
        <v>228</v>
      </c>
      <c r="F159" s="212" t="s">
        <v>229</v>
      </c>
      <c r="G159" s="213" t="s">
        <v>166</v>
      </c>
      <c r="H159" s="214">
        <v>2</v>
      </c>
      <c r="I159" s="215"/>
      <c r="J159" s="216">
        <f>ROUND(I159*H159,2)</f>
        <v>0</v>
      </c>
      <c r="K159" s="217"/>
      <c r="L159" s="42"/>
      <c r="M159" s="218" t="s">
        <v>1</v>
      </c>
      <c r="N159" s="219" t="s">
        <v>38</v>
      </c>
      <c r="O159" s="89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2" t="s">
        <v>115</v>
      </c>
      <c r="AT159" s="222" t="s">
        <v>111</v>
      </c>
      <c r="AU159" s="222" t="s">
        <v>80</v>
      </c>
      <c r="AY159" s="15" t="s">
        <v>109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78</v>
      </c>
      <c r="BK159" s="223">
        <f>ROUND(I159*H159,2)</f>
        <v>0</v>
      </c>
      <c r="BL159" s="15" t="s">
        <v>115</v>
      </c>
      <c r="BM159" s="222" t="s">
        <v>230</v>
      </c>
    </row>
    <row r="160" s="2" customFormat="1" ht="24.15" customHeight="1">
      <c r="A160" s="36"/>
      <c r="B160" s="37"/>
      <c r="C160" s="210" t="s">
        <v>231</v>
      </c>
      <c r="D160" s="210" t="s">
        <v>111</v>
      </c>
      <c r="E160" s="211" t="s">
        <v>232</v>
      </c>
      <c r="F160" s="212" t="s">
        <v>233</v>
      </c>
      <c r="G160" s="213" t="s">
        <v>136</v>
      </c>
      <c r="H160" s="214">
        <v>160</v>
      </c>
      <c r="I160" s="215"/>
      <c r="J160" s="216">
        <f>ROUND(I160*H160,2)</f>
        <v>0</v>
      </c>
      <c r="K160" s="217"/>
      <c r="L160" s="42"/>
      <c r="M160" s="218" t="s">
        <v>1</v>
      </c>
      <c r="N160" s="219" t="s">
        <v>38</v>
      </c>
      <c r="O160" s="89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2" t="s">
        <v>115</v>
      </c>
      <c r="AT160" s="222" t="s">
        <v>111</v>
      </c>
      <c r="AU160" s="222" t="s">
        <v>80</v>
      </c>
      <c r="AY160" s="15" t="s">
        <v>109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5" t="s">
        <v>78</v>
      </c>
      <c r="BK160" s="223">
        <f>ROUND(I160*H160,2)</f>
        <v>0</v>
      </c>
      <c r="BL160" s="15" t="s">
        <v>115</v>
      </c>
      <c r="BM160" s="222" t="s">
        <v>234</v>
      </c>
    </row>
    <row r="161" s="2" customFormat="1" ht="24.15" customHeight="1">
      <c r="A161" s="36"/>
      <c r="B161" s="37"/>
      <c r="C161" s="210" t="s">
        <v>235</v>
      </c>
      <c r="D161" s="210" t="s">
        <v>111</v>
      </c>
      <c r="E161" s="211" t="s">
        <v>236</v>
      </c>
      <c r="F161" s="212" t="s">
        <v>237</v>
      </c>
      <c r="G161" s="213" t="s">
        <v>136</v>
      </c>
      <c r="H161" s="214">
        <v>50</v>
      </c>
      <c r="I161" s="215"/>
      <c r="J161" s="216">
        <f>ROUND(I161*H161,2)</f>
        <v>0</v>
      </c>
      <c r="K161" s="217"/>
      <c r="L161" s="42"/>
      <c r="M161" s="218" t="s">
        <v>1</v>
      </c>
      <c r="N161" s="219" t="s">
        <v>38</v>
      </c>
      <c r="O161" s="89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2" t="s">
        <v>115</v>
      </c>
      <c r="AT161" s="222" t="s">
        <v>111</v>
      </c>
      <c r="AU161" s="222" t="s">
        <v>80</v>
      </c>
      <c r="AY161" s="15" t="s">
        <v>109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5" t="s">
        <v>78</v>
      </c>
      <c r="BK161" s="223">
        <f>ROUND(I161*H161,2)</f>
        <v>0</v>
      </c>
      <c r="BL161" s="15" t="s">
        <v>115</v>
      </c>
      <c r="BM161" s="222" t="s">
        <v>238</v>
      </c>
    </row>
    <row r="162" s="2" customFormat="1" ht="16.5" customHeight="1">
      <c r="A162" s="36"/>
      <c r="B162" s="37"/>
      <c r="C162" s="210" t="s">
        <v>239</v>
      </c>
      <c r="D162" s="210" t="s">
        <v>111</v>
      </c>
      <c r="E162" s="211" t="s">
        <v>240</v>
      </c>
      <c r="F162" s="212" t="s">
        <v>241</v>
      </c>
      <c r="G162" s="213" t="s">
        <v>136</v>
      </c>
      <c r="H162" s="214">
        <v>2</v>
      </c>
      <c r="I162" s="215"/>
      <c r="J162" s="216">
        <f>ROUND(I162*H162,2)</f>
        <v>0</v>
      </c>
      <c r="K162" s="217"/>
      <c r="L162" s="42"/>
      <c r="M162" s="218" t="s">
        <v>1</v>
      </c>
      <c r="N162" s="219" t="s">
        <v>38</v>
      </c>
      <c r="O162" s="89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2" t="s">
        <v>115</v>
      </c>
      <c r="AT162" s="222" t="s">
        <v>111</v>
      </c>
      <c r="AU162" s="222" t="s">
        <v>80</v>
      </c>
      <c r="AY162" s="15" t="s">
        <v>109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5" t="s">
        <v>78</v>
      </c>
      <c r="BK162" s="223">
        <f>ROUND(I162*H162,2)</f>
        <v>0</v>
      </c>
      <c r="BL162" s="15" t="s">
        <v>115</v>
      </c>
      <c r="BM162" s="222" t="s">
        <v>242</v>
      </c>
    </row>
    <row r="163" s="12" customFormat="1" ht="22.8" customHeight="1">
      <c r="A163" s="12"/>
      <c r="B163" s="194"/>
      <c r="C163" s="195"/>
      <c r="D163" s="196" t="s">
        <v>72</v>
      </c>
      <c r="E163" s="208" t="s">
        <v>243</v>
      </c>
      <c r="F163" s="208" t="s">
        <v>110</v>
      </c>
      <c r="G163" s="195"/>
      <c r="H163" s="195"/>
      <c r="I163" s="198"/>
      <c r="J163" s="209">
        <f>BK163</f>
        <v>0</v>
      </c>
      <c r="K163" s="195"/>
      <c r="L163" s="200"/>
      <c r="M163" s="201"/>
      <c r="N163" s="202"/>
      <c r="O163" s="202"/>
      <c r="P163" s="203">
        <f>SUM(P164:P173)</f>
        <v>0</v>
      </c>
      <c r="Q163" s="202"/>
      <c r="R163" s="203">
        <f>SUM(R164:R173)</f>
        <v>0</v>
      </c>
      <c r="S163" s="202"/>
      <c r="T163" s="204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5" t="s">
        <v>78</v>
      </c>
      <c r="AT163" s="206" t="s">
        <v>72</v>
      </c>
      <c r="AU163" s="206" t="s">
        <v>78</v>
      </c>
      <c r="AY163" s="205" t="s">
        <v>109</v>
      </c>
      <c r="BK163" s="207">
        <f>SUM(BK164:BK173)</f>
        <v>0</v>
      </c>
    </row>
    <row r="164" s="2" customFormat="1" ht="24.15" customHeight="1">
      <c r="A164" s="36"/>
      <c r="B164" s="37"/>
      <c r="C164" s="210" t="s">
        <v>244</v>
      </c>
      <c r="D164" s="210" t="s">
        <v>111</v>
      </c>
      <c r="E164" s="211" t="s">
        <v>245</v>
      </c>
      <c r="F164" s="212" t="s">
        <v>246</v>
      </c>
      <c r="G164" s="213" t="s">
        <v>206</v>
      </c>
      <c r="H164" s="214">
        <v>1</v>
      </c>
      <c r="I164" s="215"/>
      <c r="J164" s="216">
        <f>ROUND(I164*H164,2)</f>
        <v>0</v>
      </c>
      <c r="K164" s="217"/>
      <c r="L164" s="42"/>
      <c r="M164" s="218" t="s">
        <v>1</v>
      </c>
      <c r="N164" s="219" t="s">
        <v>38</v>
      </c>
      <c r="O164" s="89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2" t="s">
        <v>115</v>
      </c>
      <c r="AT164" s="222" t="s">
        <v>111</v>
      </c>
      <c r="AU164" s="222" t="s">
        <v>80</v>
      </c>
      <c r="AY164" s="15" t="s">
        <v>109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5" t="s">
        <v>78</v>
      </c>
      <c r="BK164" s="223">
        <f>ROUND(I164*H164,2)</f>
        <v>0</v>
      </c>
      <c r="BL164" s="15" t="s">
        <v>115</v>
      </c>
      <c r="BM164" s="222" t="s">
        <v>247</v>
      </c>
    </row>
    <row r="165" s="2" customFormat="1" ht="24.15" customHeight="1">
      <c r="A165" s="36"/>
      <c r="B165" s="37"/>
      <c r="C165" s="210" t="s">
        <v>248</v>
      </c>
      <c r="D165" s="210" t="s">
        <v>111</v>
      </c>
      <c r="E165" s="211" t="s">
        <v>249</v>
      </c>
      <c r="F165" s="212" t="s">
        <v>250</v>
      </c>
      <c r="G165" s="213" t="s">
        <v>136</v>
      </c>
      <c r="H165" s="214">
        <v>150</v>
      </c>
      <c r="I165" s="215"/>
      <c r="J165" s="216">
        <f>ROUND(I165*H165,2)</f>
        <v>0</v>
      </c>
      <c r="K165" s="217"/>
      <c r="L165" s="42"/>
      <c r="M165" s="218" t="s">
        <v>1</v>
      </c>
      <c r="N165" s="219" t="s">
        <v>38</v>
      </c>
      <c r="O165" s="89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2" t="s">
        <v>115</v>
      </c>
      <c r="AT165" s="222" t="s">
        <v>111</v>
      </c>
      <c r="AU165" s="222" t="s">
        <v>80</v>
      </c>
      <c r="AY165" s="15" t="s">
        <v>109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5" t="s">
        <v>78</v>
      </c>
      <c r="BK165" s="223">
        <f>ROUND(I165*H165,2)</f>
        <v>0</v>
      </c>
      <c r="BL165" s="15" t="s">
        <v>115</v>
      </c>
      <c r="BM165" s="222" t="s">
        <v>251</v>
      </c>
    </row>
    <row r="166" s="2" customFormat="1" ht="24.15" customHeight="1">
      <c r="A166" s="36"/>
      <c r="B166" s="37"/>
      <c r="C166" s="210" t="s">
        <v>252</v>
      </c>
      <c r="D166" s="210" t="s">
        <v>111</v>
      </c>
      <c r="E166" s="211" t="s">
        <v>253</v>
      </c>
      <c r="F166" s="212" t="s">
        <v>254</v>
      </c>
      <c r="G166" s="213" t="s">
        <v>136</v>
      </c>
      <c r="H166" s="214">
        <v>150</v>
      </c>
      <c r="I166" s="215"/>
      <c r="J166" s="216">
        <f>ROUND(I166*H166,2)</f>
        <v>0</v>
      </c>
      <c r="K166" s="217"/>
      <c r="L166" s="42"/>
      <c r="M166" s="218" t="s">
        <v>1</v>
      </c>
      <c r="N166" s="219" t="s">
        <v>38</v>
      </c>
      <c r="O166" s="89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2" t="s">
        <v>115</v>
      </c>
      <c r="AT166" s="222" t="s">
        <v>111</v>
      </c>
      <c r="AU166" s="222" t="s">
        <v>80</v>
      </c>
      <c r="AY166" s="15" t="s">
        <v>109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5" t="s">
        <v>78</v>
      </c>
      <c r="BK166" s="223">
        <f>ROUND(I166*H166,2)</f>
        <v>0</v>
      </c>
      <c r="BL166" s="15" t="s">
        <v>115</v>
      </c>
      <c r="BM166" s="222" t="s">
        <v>255</v>
      </c>
    </row>
    <row r="167" s="2" customFormat="1" ht="21.75" customHeight="1">
      <c r="A167" s="36"/>
      <c r="B167" s="37"/>
      <c r="C167" s="210" t="s">
        <v>256</v>
      </c>
      <c r="D167" s="210" t="s">
        <v>111</v>
      </c>
      <c r="E167" s="211" t="s">
        <v>257</v>
      </c>
      <c r="F167" s="212" t="s">
        <v>258</v>
      </c>
      <c r="G167" s="213" t="s">
        <v>259</v>
      </c>
      <c r="H167" s="214">
        <v>3</v>
      </c>
      <c r="I167" s="215"/>
      <c r="J167" s="216">
        <f>ROUND(I167*H167,2)</f>
        <v>0</v>
      </c>
      <c r="K167" s="217"/>
      <c r="L167" s="42"/>
      <c r="M167" s="218" t="s">
        <v>1</v>
      </c>
      <c r="N167" s="219" t="s">
        <v>38</v>
      </c>
      <c r="O167" s="89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2" t="s">
        <v>115</v>
      </c>
      <c r="AT167" s="222" t="s">
        <v>111</v>
      </c>
      <c r="AU167" s="222" t="s">
        <v>80</v>
      </c>
      <c r="AY167" s="15" t="s">
        <v>109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5" t="s">
        <v>78</v>
      </c>
      <c r="BK167" s="223">
        <f>ROUND(I167*H167,2)</f>
        <v>0</v>
      </c>
      <c r="BL167" s="15" t="s">
        <v>115</v>
      </c>
      <c r="BM167" s="222" t="s">
        <v>260</v>
      </c>
    </row>
    <row r="168" s="2" customFormat="1" ht="16.5" customHeight="1">
      <c r="A168" s="36"/>
      <c r="B168" s="37"/>
      <c r="C168" s="210" t="s">
        <v>261</v>
      </c>
      <c r="D168" s="210" t="s">
        <v>111</v>
      </c>
      <c r="E168" s="211" t="s">
        <v>262</v>
      </c>
      <c r="F168" s="212" t="s">
        <v>263</v>
      </c>
      <c r="G168" s="213" t="s">
        <v>166</v>
      </c>
      <c r="H168" s="214">
        <v>5</v>
      </c>
      <c r="I168" s="215"/>
      <c r="J168" s="216">
        <f>ROUND(I168*H168,2)</f>
        <v>0</v>
      </c>
      <c r="K168" s="217"/>
      <c r="L168" s="42"/>
      <c r="M168" s="218" t="s">
        <v>1</v>
      </c>
      <c r="N168" s="219" t="s">
        <v>38</v>
      </c>
      <c r="O168" s="89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2" t="s">
        <v>115</v>
      </c>
      <c r="AT168" s="222" t="s">
        <v>111</v>
      </c>
      <c r="AU168" s="222" t="s">
        <v>80</v>
      </c>
      <c r="AY168" s="15" t="s">
        <v>109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5" t="s">
        <v>78</v>
      </c>
      <c r="BK168" s="223">
        <f>ROUND(I168*H168,2)</f>
        <v>0</v>
      </c>
      <c r="BL168" s="15" t="s">
        <v>115</v>
      </c>
      <c r="BM168" s="222" t="s">
        <v>264</v>
      </c>
    </row>
    <row r="169" s="2" customFormat="1" ht="16.5" customHeight="1">
      <c r="A169" s="36"/>
      <c r="B169" s="37"/>
      <c r="C169" s="210" t="s">
        <v>265</v>
      </c>
      <c r="D169" s="210" t="s">
        <v>111</v>
      </c>
      <c r="E169" s="211" t="s">
        <v>266</v>
      </c>
      <c r="F169" s="212" t="s">
        <v>267</v>
      </c>
      <c r="G169" s="213" t="s">
        <v>259</v>
      </c>
      <c r="H169" s="214">
        <v>3</v>
      </c>
      <c r="I169" s="215"/>
      <c r="J169" s="216">
        <f>ROUND(I169*H169,2)</f>
        <v>0</v>
      </c>
      <c r="K169" s="217"/>
      <c r="L169" s="42"/>
      <c r="M169" s="218" t="s">
        <v>1</v>
      </c>
      <c r="N169" s="219" t="s">
        <v>38</v>
      </c>
      <c r="O169" s="89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2" t="s">
        <v>115</v>
      </c>
      <c r="AT169" s="222" t="s">
        <v>111</v>
      </c>
      <c r="AU169" s="222" t="s">
        <v>80</v>
      </c>
      <c r="AY169" s="15" t="s">
        <v>109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5" t="s">
        <v>78</v>
      </c>
      <c r="BK169" s="223">
        <f>ROUND(I169*H169,2)</f>
        <v>0</v>
      </c>
      <c r="BL169" s="15" t="s">
        <v>115</v>
      </c>
      <c r="BM169" s="222" t="s">
        <v>268</v>
      </c>
    </row>
    <row r="170" s="2" customFormat="1" ht="24.15" customHeight="1">
      <c r="A170" s="36"/>
      <c r="B170" s="37"/>
      <c r="C170" s="210" t="s">
        <v>269</v>
      </c>
      <c r="D170" s="210" t="s">
        <v>111</v>
      </c>
      <c r="E170" s="211" t="s">
        <v>270</v>
      </c>
      <c r="F170" s="212" t="s">
        <v>271</v>
      </c>
      <c r="G170" s="213" t="s">
        <v>259</v>
      </c>
      <c r="H170" s="214">
        <v>2</v>
      </c>
      <c r="I170" s="215"/>
      <c r="J170" s="216">
        <f>ROUND(I170*H170,2)</f>
        <v>0</v>
      </c>
      <c r="K170" s="217"/>
      <c r="L170" s="42"/>
      <c r="M170" s="218" t="s">
        <v>1</v>
      </c>
      <c r="N170" s="219" t="s">
        <v>38</v>
      </c>
      <c r="O170" s="89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2" t="s">
        <v>115</v>
      </c>
      <c r="AT170" s="222" t="s">
        <v>111</v>
      </c>
      <c r="AU170" s="222" t="s">
        <v>80</v>
      </c>
      <c r="AY170" s="15" t="s">
        <v>109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5" t="s">
        <v>78</v>
      </c>
      <c r="BK170" s="223">
        <f>ROUND(I170*H170,2)</f>
        <v>0</v>
      </c>
      <c r="BL170" s="15" t="s">
        <v>115</v>
      </c>
      <c r="BM170" s="222" t="s">
        <v>272</v>
      </c>
    </row>
    <row r="171" s="2" customFormat="1" ht="24.15" customHeight="1">
      <c r="A171" s="36"/>
      <c r="B171" s="37"/>
      <c r="C171" s="210" t="s">
        <v>273</v>
      </c>
      <c r="D171" s="210" t="s">
        <v>111</v>
      </c>
      <c r="E171" s="211" t="s">
        <v>274</v>
      </c>
      <c r="F171" s="212" t="s">
        <v>275</v>
      </c>
      <c r="G171" s="213" t="s">
        <v>136</v>
      </c>
      <c r="H171" s="214">
        <v>150</v>
      </c>
      <c r="I171" s="215"/>
      <c r="J171" s="216">
        <f>ROUND(I171*H171,2)</f>
        <v>0</v>
      </c>
      <c r="K171" s="217"/>
      <c r="L171" s="42"/>
      <c r="M171" s="218" t="s">
        <v>1</v>
      </c>
      <c r="N171" s="219" t="s">
        <v>38</v>
      </c>
      <c r="O171" s="89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2" t="s">
        <v>115</v>
      </c>
      <c r="AT171" s="222" t="s">
        <v>111</v>
      </c>
      <c r="AU171" s="222" t="s">
        <v>80</v>
      </c>
      <c r="AY171" s="15" t="s">
        <v>109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5" t="s">
        <v>78</v>
      </c>
      <c r="BK171" s="223">
        <f>ROUND(I171*H171,2)</f>
        <v>0</v>
      </c>
      <c r="BL171" s="15" t="s">
        <v>115</v>
      </c>
      <c r="BM171" s="222" t="s">
        <v>276</v>
      </c>
    </row>
    <row r="172" s="2" customFormat="1" ht="24.15" customHeight="1">
      <c r="A172" s="36"/>
      <c r="B172" s="37"/>
      <c r="C172" s="210" t="s">
        <v>277</v>
      </c>
      <c r="D172" s="210" t="s">
        <v>111</v>
      </c>
      <c r="E172" s="211" t="s">
        <v>278</v>
      </c>
      <c r="F172" s="212" t="s">
        <v>279</v>
      </c>
      <c r="G172" s="213" t="s">
        <v>114</v>
      </c>
      <c r="H172" s="214">
        <v>10</v>
      </c>
      <c r="I172" s="215"/>
      <c r="J172" s="216">
        <f>ROUND(I172*H172,2)</f>
        <v>0</v>
      </c>
      <c r="K172" s="217"/>
      <c r="L172" s="42"/>
      <c r="M172" s="218" t="s">
        <v>1</v>
      </c>
      <c r="N172" s="219" t="s">
        <v>38</v>
      </c>
      <c r="O172" s="89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2" t="s">
        <v>115</v>
      </c>
      <c r="AT172" s="222" t="s">
        <v>111</v>
      </c>
      <c r="AU172" s="222" t="s">
        <v>80</v>
      </c>
      <c r="AY172" s="15" t="s">
        <v>109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5" t="s">
        <v>78</v>
      </c>
      <c r="BK172" s="223">
        <f>ROUND(I172*H172,2)</f>
        <v>0</v>
      </c>
      <c r="BL172" s="15" t="s">
        <v>115</v>
      </c>
      <c r="BM172" s="222" t="s">
        <v>280</v>
      </c>
    </row>
    <row r="173" s="2" customFormat="1" ht="21.75" customHeight="1">
      <c r="A173" s="36"/>
      <c r="B173" s="37"/>
      <c r="C173" s="210" t="s">
        <v>281</v>
      </c>
      <c r="D173" s="210" t="s">
        <v>111</v>
      </c>
      <c r="E173" s="211" t="s">
        <v>282</v>
      </c>
      <c r="F173" s="212" t="s">
        <v>283</v>
      </c>
      <c r="G173" s="213" t="s">
        <v>206</v>
      </c>
      <c r="H173" s="214">
        <v>2.5</v>
      </c>
      <c r="I173" s="215"/>
      <c r="J173" s="216">
        <f>ROUND(I173*H173,2)</f>
        <v>0</v>
      </c>
      <c r="K173" s="217"/>
      <c r="L173" s="42"/>
      <c r="M173" s="247" t="s">
        <v>1</v>
      </c>
      <c r="N173" s="248" t="s">
        <v>38</v>
      </c>
      <c r="O173" s="249"/>
      <c r="P173" s="250">
        <f>O173*H173</f>
        <v>0</v>
      </c>
      <c r="Q173" s="250">
        <v>0</v>
      </c>
      <c r="R173" s="250">
        <f>Q173*H173</f>
        <v>0</v>
      </c>
      <c r="S173" s="250">
        <v>0</v>
      </c>
      <c r="T173" s="25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2" t="s">
        <v>115</v>
      </c>
      <c r="AT173" s="222" t="s">
        <v>111</v>
      </c>
      <c r="AU173" s="222" t="s">
        <v>80</v>
      </c>
      <c r="AY173" s="15" t="s">
        <v>109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5" t="s">
        <v>78</v>
      </c>
      <c r="BK173" s="223">
        <f>ROUND(I173*H173,2)</f>
        <v>0</v>
      </c>
      <c r="BL173" s="15" t="s">
        <v>115</v>
      </c>
      <c r="BM173" s="222" t="s">
        <v>284</v>
      </c>
    </row>
    <row r="174" s="2" customFormat="1" ht="6.96" customHeight="1">
      <c r="A174" s="36"/>
      <c r="B174" s="64"/>
      <c r="C174" s="65"/>
      <c r="D174" s="65"/>
      <c r="E174" s="65"/>
      <c r="F174" s="65"/>
      <c r="G174" s="65"/>
      <c r="H174" s="65"/>
      <c r="I174" s="65"/>
      <c r="J174" s="65"/>
      <c r="K174" s="65"/>
      <c r="L174" s="42"/>
      <c r="M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</sheetData>
  <sheetProtection sheet="1" autoFilter="0" formatColumns="0" formatRows="0" objects="1" scenarios="1" spinCount="100000" saltValue="DGYmS2k/PFH1hWWDLT4a1VoCBvMuSGEhYcV11YCOUTk3zixmBr4Hfic1xtP22/0WgMtr4ofw1fiSsBOyVCedIA==" hashValue="6ThsO2wY+bHscTYD7tvcnMM8JoZV6LG+RYTfdN+HfINOiIGoJuyCPezNjrM56iSw/f1XoSvGg3vIceKd3miM5A==" algorithmName="SHA-512" password="CC35"/>
  <autoFilter ref="C118:K173"/>
  <mergeCells count="6">
    <mergeCell ref="E7:H7"/>
    <mergeCell ref="E16:H16"/>
    <mergeCell ref="E25:H25"/>
    <mergeCell ref="E85:H85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DESKTOP-67JIB2K\Pracovna</dc:creator>
  <cp:lastModifiedBy>DESKTOP-67JIB2K\Pracovna</cp:lastModifiedBy>
  <dcterms:created xsi:type="dcterms:W3CDTF">2024-04-03T09:24:16Z</dcterms:created>
  <dcterms:modified xsi:type="dcterms:W3CDTF">2024-04-03T09:24:21Z</dcterms:modified>
</cp:coreProperties>
</file>